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A9DAFBD2-92C0-42D2-8B0B-2CAA2F67C6B4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Sheet3" sheetId="10" r:id="rId2"/>
    <sheet name="Sheet2" sheetId="9" r:id="rId3"/>
    <sheet name="Calculator" sheetId="2" r:id="rId4"/>
    <sheet name="Time Zones" sheetId="12" r:id="rId5"/>
    <sheet name="Countries" sheetId="5" r:id="rId6"/>
    <sheet name="Cameras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AllEventData!$A$5:$BI$198</definedName>
    <definedName name="_xlnm._FilterDatabase" localSheetId="8" hidden="1">Database!$A$1:$H$39</definedName>
    <definedName name="_xlnm._FilterDatabase" localSheetId="9" hidden="1">Sources!$A$1:$C$1</definedName>
    <definedName name="_xlnm._FilterDatabase" localSheetId="4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6" hidden="1">Cameras!$P$72</definedName>
    <definedName name="solver_cvg" localSheetId="0" hidden="1">0.0001</definedName>
    <definedName name="solver_cvg" localSheetId="3" hidden="1">0.0001</definedName>
    <definedName name="solver_cvg" localSheetId="6" hidden="1">0.0001</definedName>
    <definedName name="solver_drv" localSheetId="0" hidden="1">1</definedName>
    <definedName name="solver_drv" localSheetId="3" hidden="1">1</definedName>
    <definedName name="solver_drv" localSheetId="6" hidden="1">1</definedName>
    <definedName name="solver_eng" localSheetId="0" hidden="1">1</definedName>
    <definedName name="solver_eng" localSheetId="3" hidden="1">1</definedName>
    <definedName name="solver_eng" localSheetId="6" hidden="1">1</definedName>
    <definedName name="solver_est" localSheetId="0" hidden="1">1</definedName>
    <definedName name="solver_est" localSheetId="3" hidden="1">1</definedName>
    <definedName name="solver_est" localSheetId="6" hidden="1">1</definedName>
    <definedName name="solver_itr" localSheetId="0" hidden="1">2147483647</definedName>
    <definedName name="solver_itr" localSheetId="3" hidden="1">2147483647</definedName>
    <definedName name="solver_itr" localSheetId="6" hidden="1">2147483647</definedName>
    <definedName name="solver_mip" localSheetId="0" hidden="1">2147483647</definedName>
    <definedName name="solver_mip" localSheetId="3" hidden="1">2147483647</definedName>
    <definedName name="solver_mip" localSheetId="6" hidden="1">2147483647</definedName>
    <definedName name="solver_mni" localSheetId="0" hidden="1">30</definedName>
    <definedName name="solver_mni" localSheetId="3" hidden="1">30</definedName>
    <definedName name="solver_mni" localSheetId="6" hidden="1">30</definedName>
    <definedName name="solver_mrt" localSheetId="0" hidden="1">0.075</definedName>
    <definedName name="solver_mrt" localSheetId="3" hidden="1">0.075</definedName>
    <definedName name="solver_mrt" localSheetId="6" hidden="1">0.075</definedName>
    <definedName name="solver_msl" localSheetId="0" hidden="1">2</definedName>
    <definedName name="solver_msl" localSheetId="3" hidden="1">2</definedName>
    <definedName name="solver_msl" localSheetId="6" hidden="1">2</definedName>
    <definedName name="solver_neg" localSheetId="0" hidden="1">1</definedName>
    <definedName name="solver_neg" localSheetId="3" hidden="1">1</definedName>
    <definedName name="solver_neg" localSheetId="6" hidden="1">1</definedName>
    <definedName name="solver_nod" localSheetId="0" hidden="1">2147483647</definedName>
    <definedName name="solver_nod" localSheetId="3" hidden="1">2147483647</definedName>
    <definedName name="solver_nod" localSheetId="6" hidden="1">2147483647</definedName>
    <definedName name="solver_num" localSheetId="0" hidden="1">0</definedName>
    <definedName name="solver_num" localSheetId="3" hidden="1">0</definedName>
    <definedName name="solver_num" localSheetId="6" hidden="1">0</definedName>
    <definedName name="solver_nwt" localSheetId="0" hidden="1">1</definedName>
    <definedName name="solver_nwt" localSheetId="3" hidden="1">1</definedName>
    <definedName name="solver_nwt" localSheetId="6" hidden="1">1</definedName>
    <definedName name="solver_opt" localSheetId="0" hidden="1">AllEventData!$K$7</definedName>
    <definedName name="solver_opt" localSheetId="3" hidden="1">Calculator!$H$11</definedName>
    <definedName name="solver_opt" localSheetId="6" hidden="1">Cameras!$O$77</definedName>
    <definedName name="solver_pre" localSheetId="0" hidden="1">0.000001</definedName>
    <definedName name="solver_pre" localSheetId="3" hidden="1">0.000001</definedName>
    <definedName name="solver_pre" localSheetId="6" hidden="1">0.000001</definedName>
    <definedName name="solver_rbv" localSheetId="0" hidden="1">1</definedName>
    <definedName name="solver_rbv" localSheetId="3" hidden="1">1</definedName>
    <definedName name="solver_rbv" localSheetId="6" hidden="1">1</definedName>
    <definedName name="solver_rlx" localSheetId="0" hidden="1">2</definedName>
    <definedName name="solver_rlx" localSheetId="3" hidden="1">2</definedName>
    <definedName name="solver_rlx" localSheetId="6" hidden="1">2</definedName>
    <definedName name="solver_rsd" localSheetId="0" hidden="1">0</definedName>
    <definedName name="solver_rsd" localSheetId="3" hidden="1">0</definedName>
    <definedName name="solver_rsd" localSheetId="6" hidden="1">0</definedName>
    <definedName name="solver_scl" localSheetId="0" hidden="1">1</definedName>
    <definedName name="solver_scl" localSheetId="3" hidden="1">1</definedName>
    <definedName name="solver_scl" localSheetId="6" hidden="1">1</definedName>
    <definedName name="solver_sho" localSheetId="0" hidden="1">2</definedName>
    <definedName name="solver_sho" localSheetId="3" hidden="1">2</definedName>
    <definedName name="solver_sho" localSheetId="6" hidden="1">2</definedName>
    <definedName name="solver_ssz" localSheetId="0" hidden="1">100</definedName>
    <definedName name="solver_ssz" localSheetId="3" hidden="1">100</definedName>
    <definedName name="solver_ssz" localSheetId="6" hidden="1">100</definedName>
    <definedName name="solver_tim" localSheetId="0" hidden="1">2147483647</definedName>
    <definedName name="solver_tim" localSheetId="3" hidden="1">2147483647</definedName>
    <definedName name="solver_tim" localSheetId="6" hidden="1">2147483647</definedName>
    <definedName name="solver_tol" localSheetId="0" hidden="1">0.01</definedName>
    <definedName name="solver_tol" localSheetId="3" hidden="1">0.01</definedName>
    <definedName name="solver_tol" localSheetId="6" hidden="1">0.01</definedName>
    <definedName name="solver_typ" localSheetId="0" hidden="1">3</definedName>
    <definedName name="solver_typ" localSheetId="3" hidden="1">3</definedName>
    <definedName name="solver_typ" localSheetId="6" hidden="1">2</definedName>
    <definedName name="solver_val" localSheetId="0" hidden="1">0.15001</definedName>
    <definedName name="solver_val" localSheetId="3" hidden="1">43.8</definedName>
    <definedName name="solver_val" localSheetId="6" hidden="1">0</definedName>
    <definedName name="solver_ver" localSheetId="0" hidden="1">3</definedName>
    <definedName name="solver_ver" localSheetId="3" hidden="1">3</definedName>
    <definedName name="solver_ver" localSheetId="6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N74" i="8"/>
  <c r="O74" i="8" s="1"/>
  <c r="N75" i="8"/>
  <c r="N76" i="8"/>
  <c r="O76" i="8" s="1"/>
  <c r="N77" i="8"/>
  <c r="N78" i="8"/>
  <c r="O78" i="8" s="1"/>
  <c r="N79" i="8"/>
  <c r="N80" i="8"/>
  <c r="O80" i="8" s="1"/>
  <c r="N81" i="8"/>
  <c r="N82" i="8"/>
  <c r="O82" i="8" s="1"/>
  <c r="N72" i="8"/>
  <c r="O72" i="8" s="1"/>
  <c r="O73" i="8"/>
  <c r="O75" i="8"/>
  <c r="O77" i="8"/>
  <c r="O79" i="8"/>
  <c r="O81" i="8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X21" i="10"/>
  <c r="B11" i="10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85" i="9"/>
  <c r="I85" i="9"/>
  <c r="H180" i="1"/>
  <c r="L98" i="9"/>
  <c r="M98" i="9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K7" i="1"/>
  <c r="P33" i="8"/>
  <c r="P36" i="8"/>
  <c r="P39" i="8"/>
  <c r="P38" i="8"/>
  <c r="P45" i="8"/>
  <c r="P35" i="8"/>
  <c r="P44" i="8"/>
  <c r="P37" i="8"/>
  <c r="P42" i="8"/>
  <c r="P34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P22" i="2" l="1"/>
  <c r="K141" i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5" i="2"/>
  <c r="L26" i="2" s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Q27" i="2" l="1"/>
  <c r="T19" i="1"/>
  <c r="R64" i="1" l="1"/>
  <c r="U64" i="1"/>
  <c r="T64" i="1"/>
  <c r="S64" i="1"/>
  <c r="K64" i="1"/>
  <c r="Q14" i="2"/>
  <c r="H64" i="1"/>
  <c r="R65" i="1" l="1"/>
  <c r="F15" i="2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<sst xmlns="http://schemas.openxmlformats.org/spreadsheetml/2006/main" count="3469" uniqueCount="2059">
  <si>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</si>
  <si>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</si>
  <si>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</si>
  <si>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</si>
  <si>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</si>
  <si>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</si>
  <si>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</si>
  <si>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</si>
  <si>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</si>
  <si>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</si>
  <si>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</si>
  <si>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</si>
  <si>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</si>
  <si>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</si>
  <si>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</si>
  <si>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</si>
  <si>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</si>
  <si>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</si>
  <si>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</si>
  <si>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</si>
  <si>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</si>
  <si>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</si>
  <si>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</si>
  <si>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</si>
  <si>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</si>
  <si>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</si>
  <si>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</si>
  <si>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</si>
  <si>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</si>
  <si>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</si>
  <si>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</si>
  <si>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</si>
  <si>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</si>
  <si>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</si>
  <si>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</si>
  <si>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</si>
  <si>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</si>
  <si>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</si>
  <si>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</si>
  <si>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</si>
  <si>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</si>
  <si>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</si>
  <si>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</si>
  <si>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</si>
  <si>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</si>
  <si>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</si>
  <si>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</si>
  <si>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</si>
  <si>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</si>
  <si>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</si>
  <si>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</si>
  <si>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</si>
  <si>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</si>
  <si>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</si>
  <si>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</si>
  <si>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</si>
  <si>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</si>
  <si>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</si>
  <si>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</si>
  <si>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</si>
  <si>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</si>
  <si>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</si>
  <si>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</si>
  <si>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</si>
  <si>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</si>
  <si>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</si>
  <si>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</si>
  <si>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</si>
  <si>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</si>
  <si>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</si>
  <si>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</si>
  <si>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</si>
  <si>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</si>
  <si>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</si>
  <si>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</si>
  <si>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</si>
  <si>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</si>
  <si>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</si>
  <si>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</si>
  <si>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</si>
  <si>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</si>
  <si>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</si>
  <si>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</si>
  <si>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</si>
  <si>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</si>
  <si>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</si>
  <si>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</si>
  <si>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</si>
  <si>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</si>
  <si>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</si>
  <si>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</si>
  <si>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</si>
  <si>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</si>
  <si>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</si>
  <si>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</si>
  <si>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</si>
  <si>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</si>
  <si>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</si>
  <si>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</si>
  <si>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</si>
  <si>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</si>
  <si>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</si>
  <si>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</si>
  <si>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</si>
  <si>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</si>
  <si>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</si>
  <si>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</si>
  <si>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</si>
  <si>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</si>
  <si>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</si>
  <si>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</si>
  <si>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</si>
  <si>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</si>
  <si>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</si>
  <si>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</si>
  <si>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</si>
  <si>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</si>
  <si>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</si>
  <si>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</si>
  <si>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</si>
  <si>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</si>
  <si>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</si>
  <si>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</si>
  <si>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</si>
  <si>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</si>
  <si>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</si>
  <si>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</si>
  <si>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</si>
  <si>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</si>
  <si>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</si>
  <si>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</si>
  <si>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</si>
  <si>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</si>
  <si>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</si>
  <si>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</si>
  <si>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</si>
  <si>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</si>
  <si>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</si>
  <si>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</si>
  <si>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</si>
  <si>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</si>
  <si>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</si>
  <si>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</si>
  <si>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</si>
  <si>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</si>
  <si>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</si>
  <si>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</si>
  <si>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</si>
  <si>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</si>
  <si>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</si>
  <si>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</si>
  <si>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</si>
  <si>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</si>
  <si>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</si>
  <si>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</si>
  <si>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</si>
  <si>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</si>
  <si>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</si>
  <si>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</si>
  <si>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</si>
  <si>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</si>
  <si>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</si>
  <si>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</si>
  <si>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</si>
  <si>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</si>
  <si>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</si>
  <si>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</si>
  <si>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</si>
  <si>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</si>
  <si>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</si>
  <si>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</si>
  <si>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</si>
  <si>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</si>
  <si>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</si>
  <si>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</si>
  <si>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</si>
  <si>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</si>
  <si>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</si>
  <si>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</si>
  <si>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</si>
  <si>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</si>
  <si>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</si>
  <si>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</si>
  <si>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</si>
  <si>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</si>
  <si>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</si>
  <si>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</si>
  <si>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</si>
  <si>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</si>
  <si>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</si>
  <si>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</si>
  <si>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</si>
  <si>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</si>
  <si>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</si>
  <si>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</si>
  <si>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</si>
  <si>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</si>
  <si>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</si>
  <si>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</si>
  <si>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</si>
  <si>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</si>
  <si>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</si>
  <si>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</si>
  <si>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</si>
  <si>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</si>
  <si>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</si>
  <si>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</si>
  <si>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</si>
  <si>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</si>
  <si>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</si>
  <si>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</si>
  <si>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</si>
  <si>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</si>
  <si>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</si>
  <si>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</si>
  <si>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</si>
  <si>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</si>
  <si>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</si>
  <si>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</si>
  <si>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</si>
  <si>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</si>
  <si>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</si>
  <si>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</si>
  <si>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</si>
  <si>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</si>
  <si>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</si>
  <si>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</si>
  <si>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</si>
  <si>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</si>
  <si>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</si>
  <si>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</si>
  <si>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</si>
  <si>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</si>
  <si>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</si>
  <si>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</si>
  <si>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</si>
  <si>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</si>
  <si>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</si>
  <si>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</si>
  <si>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</si>
  <si>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</si>
  <si>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</si>
  <si>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</si>
  <si>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</si>
  <si>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</si>
  <si>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</si>
  <si>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</si>
  <si>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</si>
  <si>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</si>
  <si>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</si>
  <si>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</si>
  <si>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</si>
  <si>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</si>
  <si>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</si>
  <si>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</si>
  <si>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</si>
  <si>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</si>
  <si>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</si>
  <si>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</si>
  <si>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</si>
  <si>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</si>
  <si>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</si>
  <si>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</si>
  <si>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</si>
  <si>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</si>
  <si>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</si>
  <si>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</si>
  <si>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</si>
  <si>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</si>
  <si>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</si>
  <si>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</si>
  <si>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</si>
  <si>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</si>
  <si>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</si>
  <si>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</si>
  <si>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</si>
  <si>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</si>
  <si>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</si>
  <si>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</si>
  <si>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</si>
  <si>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</si>
  <si>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</si>
  <si>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</si>
  <si>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</si>
  <si>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</si>
  <si>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</si>
  <si>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</si>
  <si>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</si>
  <si>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</si>
  <si>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</si>
  <si>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</si>
  <si>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</si>
  <si>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</si>
  <si>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</si>
  <si>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</si>
  <si>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</si>
  <si>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</si>
  <si>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</si>
  <si>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</si>
  <si>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</si>
  <si>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</si>
  <si>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</si>
  <si>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</si>
  <si>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</si>
  <si>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</si>
  <si>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</si>
  <si>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</si>
  <si>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</si>
  <si>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</si>
  <si>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</si>
  <si>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</si>
  <si>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</si>
  <si>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</si>
  <si>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</si>
  <si>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</si>
  <si>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</si>
  <si>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</si>
  <si>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</si>
  <si>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</si>
  <si>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</si>
  <si>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</si>
  <si>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</si>
  <si>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</si>
  <si>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</si>
  <si>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</si>
  <si>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</si>
  <si>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</si>
  <si>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</si>
  <si>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</si>
  <si>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</si>
  <si>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</si>
  <si>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</si>
  <si>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</si>
  <si>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</si>
  <si>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</si>
  <si>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</si>
  <si>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</si>
  <si>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</si>
  <si>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</si>
  <si>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</si>
  <si>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</si>
  <si>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</si>
  <si>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</si>
  <si>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</si>
  <si>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</si>
  <si>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</si>
  <si>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</si>
  <si>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</si>
  <si>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</si>
  <si>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</si>
  <si>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</si>
  <si>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</si>
  <si>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</si>
  <si>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</si>
  <si>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</si>
  <si>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</si>
  <si>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</si>
  <si>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</si>
  <si>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</si>
  <si>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</si>
  <si>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</si>
  <si>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</si>
  <si>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</si>
  <si>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</si>
  <si>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</si>
  <si>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</si>
  <si>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</si>
  <si>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</si>
  <si>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</si>
  <si>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</si>
  <si>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</si>
  <si>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</si>
  <si>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</si>
  <si>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</si>
  <si>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</si>
  <si>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</si>
  <si>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</si>
  <si>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</si>
  <si>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</si>
  <si>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</si>
  <si>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</si>
  <si>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</si>
  <si>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</si>
  <si>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</si>
  <si>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</si>
  <si>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</si>
  <si>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</si>
  <si>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</si>
  <si>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</si>
  <si>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</si>
  <si>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</si>
  <si>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</si>
  <si>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</si>
  <si>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</si>
  <si>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</si>
  <si>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</si>
  <si>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</si>
  <si>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</si>
  <si>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</si>
  <si>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</si>
  <si>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</si>
  <si>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</si>
  <si>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</si>
  <si>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</si>
  <si>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</si>
  <si>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</si>
  <si>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</si>
  <si>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</si>
  <si>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</si>
  <si>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</si>
  <si>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</si>
  <si>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</si>
  <si>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</si>
  <si>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</si>
  <si>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</si>
  <si>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</si>
  <si>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</si>
  <si>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</si>
  <si>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</si>
  <si>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</si>
  <si>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</si>
  <si>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</si>
  <si>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</si>
  <si>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</si>
  <si>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</si>
  <si>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</si>
  <si>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</si>
  <si>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</si>
  <si>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</si>
  <si>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</si>
  <si>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</si>
  <si>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</si>
  <si>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</si>
  <si>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</si>
  <si>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</si>
  <si>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</si>
  <si>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</si>
  <si>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</si>
  <si>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</si>
  <si>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</si>
  <si>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</si>
  <si>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</si>
  <si>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</si>
  <si>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</si>
  <si>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</si>
  <si>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</si>
  <si>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</si>
  <si>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</si>
  <si>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</si>
  <si>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</si>
  <si>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</si>
  <si>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</si>
  <si>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</si>
  <si>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</si>
  <si>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</si>
  <si>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</si>
  <si>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</si>
  <si>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</si>
  <si>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</si>
  <si>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</si>
  <si>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</si>
  <si>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</si>
  <si>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</si>
  <si>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</si>
  <si>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</si>
  <si>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</si>
  <si>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</si>
  <si>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</si>
  <si>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</si>
  <si>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</si>
  <si>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</si>
  <si>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</si>
  <si>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</si>
  <si>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</si>
  <si>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</si>
  <si>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</si>
  <si>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</si>
  <si>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</si>
  <si>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</si>
  <si>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</si>
  <si>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</si>
  <si>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</si>
  <si>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</si>
  <si>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</si>
  <si>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</si>
  <si>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</si>
  <si>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</si>
  <si>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</si>
  <si>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</si>
  <si>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</si>
  <si>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</si>
  <si>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</si>
  <si>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</si>
  <si>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</si>
  <si>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</si>
  <si>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</si>
  <si>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</si>
  <si>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</si>
  <si>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</si>
  <si>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</si>
  <si>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</si>
  <si>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</si>
  <si>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</si>
  <si>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</si>
  <si>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</si>
  <si>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</si>
  <si>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</si>
  <si>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</si>
  <si>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</si>
  <si>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</si>
  <si>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</si>
  <si>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</si>
  <si>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</si>
  <si>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</si>
  <si>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</si>
  <si>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</si>
  <si>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</si>
  <si>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</si>
  <si>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</si>
  <si>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</si>
  <si>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</si>
  <si>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</si>
  <si>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</si>
  <si>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</si>
  <si>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</si>
  <si>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</si>
  <si>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</si>
  <si>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</si>
  <si>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</si>
  <si>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</si>
  <si>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</si>
  <si>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</si>
  <si>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</si>
  <si>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</si>
  <si>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</si>
  <si>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</si>
  <si>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</si>
  <si>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</si>
  <si>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</si>
  <si>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</si>
  <si>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</si>
  <si>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</si>
  <si>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</si>
  <si>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</si>
  <si>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</si>
  <si>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</si>
  <si>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</si>
  <si>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</si>
  <si>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</si>
  <si>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</si>
  <si>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</si>
  <si>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</si>
  <si>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</si>
  <si>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</si>
  <si>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</si>
  <si>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</si>
  <si>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</si>
  <si>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</si>
  <si>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</si>
  <si>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</si>
  <si>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</si>
  <si>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</si>
  <si>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</si>
  <si>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</si>
  <si>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</si>
  <si>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</si>
  <si>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</si>
  <si>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</si>
  <si>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</si>
  <si>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</si>
  <si>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</si>
  <si>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</si>
  <si>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</si>
  <si>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</si>
  <si>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</si>
  <si>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</si>
  <si>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</si>
  <si>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</si>
  <si>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</si>
  <si>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</si>
  <si>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</si>
  <si>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</si>
  <si>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</si>
  <si>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</si>
  <si>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</si>
  <si>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</si>
  <si>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</si>
  <si>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</si>
  <si>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</si>
  <si>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</si>
  <si>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</si>
  <si>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</si>
  <si>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</si>
  <si>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</si>
  <si>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</si>
  <si>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</si>
  <si>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</si>
  <si>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</si>
  <si>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</si>
  <si>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</si>
  <si>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</si>
  <si>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</si>
  <si>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</si>
  <si>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</si>
  <si>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</si>
  <si>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</si>
  <si>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</si>
  <si>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</si>
  <si>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</si>
  <si>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</si>
  <si>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</si>
  <si>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</si>
  <si>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</si>
  <si>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</si>
  <si>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</si>
  <si>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</si>
  <si>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</si>
  <si>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</si>
  <si>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</si>
  <si>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</si>
  <si>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</si>
  <si>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</si>
  <si>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</si>
  <si>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</si>
  <si>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</si>
  <si>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</si>
  <si>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</si>
  <si>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</si>
  <si>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</si>
  <si>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</si>
  <si>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</si>
  <si>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</si>
  <si>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</si>
  <si>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</si>
  <si>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</si>
  <si>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</si>
  <si>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</si>
  <si>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</si>
  <si>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</si>
  <si>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</si>
  <si>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</si>
  <si>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</si>
  <si>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</si>
  <si>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</si>
  <si>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</si>
  <si>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</si>
  <si>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</si>
  <si>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</si>
  <si>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</si>
  <si>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</si>
  <si>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</si>
  <si>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</si>
  <si>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</si>
  <si>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</si>
  <si>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</si>
  <si>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</si>
  <si>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</si>
  <si>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</si>
  <si>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</si>
  <si>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</si>
  <si>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</si>
  <si>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</si>
  <si>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</si>
  <si>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</si>
  <si>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</si>
  <si>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</si>
  <si>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</si>
  <si>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</si>
  <si>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</si>
  <si>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</si>
  <si>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</si>
  <si>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</si>
  <si>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</si>
  <si>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</si>
  <si>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</si>
  <si>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</si>
  <si>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</si>
  <si>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</si>
  <si>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</si>
  <si>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</si>
  <si>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</si>
  <si>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</si>
  <si>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</si>
  <si>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</si>
  <si>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</si>
  <si>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</si>
  <si>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</si>
  <si>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</si>
  <si>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</si>
  <si>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</si>
  <si>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</si>
  <si>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</si>
  <si>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</si>
  <si>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</si>
  <si>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</si>
  <si>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</si>
  <si>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</si>
  <si>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</si>
  <si>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</si>
  <si>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</si>
  <si>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</si>
  <si>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</si>
  <si>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</si>
  <si>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</si>
  <si>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</si>
  <si>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</si>
  <si>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</si>
  <si>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</si>
  <si>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</si>
  <si>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</si>
  <si>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</si>
  <si>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</si>
  <si>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</si>
  <si>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</si>
  <si>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</si>
  <si>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</si>
  <si>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</si>
  <si>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</si>
  <si>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</si>
  <si>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</si>
  <si>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</si>
  <si>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</si>
  <si>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</si>
  <si>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</si>
  <si>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</si>
  <si>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</si>
  <si>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</si>
  <si>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</si>
  <si>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</si>
  <si>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</si>
  <si>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</si>
  <si>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</si>
  <si>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</si>
  <si>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</si>
  <si>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</si>
  <si>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</si>
  <si>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</si>
  <si>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</si>
  <si>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</si>
  <si>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</si>
  <si>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</si>
  <si>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</si>
  <si>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</si>
  <si>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</si>
  <si>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</si>
  <si>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</si>
  <si>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</si>
  <si>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</si>
  <si>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</si>
  <si>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</si>
  <si>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</si>
  <si>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</si>
  <si>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</si>
  <si>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</si>
  <si>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</si>
  <si>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</si>
  <si>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</si>
  <si>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</si>
  <si>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</si>
  <si>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</si>
  <si>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</si>
  <si>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</si>
  <si>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</si>
  <si>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</si>
  <si>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</si>
  <si>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</si>
  <si>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</si>
  <si>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</si>
  <si>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</si>
  <si>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</si>
  <si>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</si>
  <si>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</si>
  <si>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</si>
  <si>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</si>
  <si>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</si>
  <si>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</si>
  <si>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</si>
  <si>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</si>
  <si>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</si>
  <si>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</si>
  <si>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</si>
  <si>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</si>
  <si>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</si>
  <si>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</si>
  <si>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</si>
  <si>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</si>
  <si>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</si>
  <si>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</si>
  <si>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</si>
  <si>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</si>
  <si>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</si>
  <si>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</si>
  <si>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</si>
  <si>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</si>
  <si>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</si>
  <si>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</si>
  <si>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</si>
  <si>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</si>
  <si>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</si>
  <si>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</si>
  <si>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</si>
  <si>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</si>
  <si>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</si>
  <si>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</si>
  <si>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</si>
  <si>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</si>
  <si>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</si>
  <si>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</si>
  <si>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</si>
  <si>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</si>
  <si>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</si>
  <si>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</si>
  <si>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</si>
  <si>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</si>
  <si>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</si>
  <si>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</si>
  <si>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</si>
  <si>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</si>
  <si>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</si>
  <si>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</si>
  <si>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</si>
  <si>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</si>
  <si>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</si>
  <si>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</si>
  <si>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</si>
  <si>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</si>
  <si>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</si>
  <si>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</si>
  <si>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</si>
  <si>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</si>
  <si>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</si>
  <si>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</si>
  <si>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</si>
  <si>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</si>
  <si>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</si>
  <si>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</si>
  <si>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</si>
  <si>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</si>
  <si>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</si>
  <si>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</si>
  <si>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</si>
  <si>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</si>
  <si>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</si>
  <si>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</si>
  <si>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</si>
  <si>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</si>
  <si>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</si>
  <si>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</si>
  <si>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</si>
  <si>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</si>
  <si>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</si>
  <si>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</si>
  <si>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</si>
  <si>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</si>
  <si>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</si>
  <si>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</si>
  <si>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</si>
  <si>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</si>
  <si>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</si>
  <si>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</si>
  <si>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</si>
  <si>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</si>
  <si>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</si>
  <si>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</si>
  <si>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</si>
  <si>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</si>
  <si>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</si>
  <si>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</si>
  <si>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</si>
  <si>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</si>
  <si>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</si>
  <si>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</si>
  <si>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</si>
  <si>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</si>
  <si>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</si>
  <si>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</si>
  <si>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</si>
  <si>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</si>
  <si>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</si>
  <si>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</si>
  <si>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</si>
  <si>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</si>
  <si>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</si>
  <si>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</si>
  <si>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</si>
  <si>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</si>
  <si>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</si>
  <si>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</si>
  <si>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</si>
  <si>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</si>
  <si>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</si>
  <si>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</si>
  <si>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</si>
  <si>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</si>
  <si>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</si>
  <si>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</si>
  <si>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</si>
  <si>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</si>
  <si>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</si>
  <si>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</si>
  <si>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</si>
  <si>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</si>
  <si>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</si>
  <si>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</si>
  <si>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</si>
  <si>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</si>
  <si>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</si>
  <si>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</si>
  <si>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</si>
  <si>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</si>
  <si>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</si>
  <si>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</si>
  <si>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</si>
  <si>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</si>
  <si>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</si>
  <si>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</si>
  <si>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</si>
  <si>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</si>
  <si>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</si>
  <si>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</si>
  <si>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</si>
  <si>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</si>
  <si>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</si>
  <si>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</si>
  <si>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</si>
  <si>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</si>
  <si>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</si>
  <si>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</si>
  <si>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</si>
  <si>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</si>
  <si>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</si>
  <si>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</si>
  <si>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</si>
  <si>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</si>
  <si>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</si>
  <si>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</si>
  <si>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</si>
  <si>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</si>
  <si>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</si>
  <si>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</si>
  <si>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</si>
  <si>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</si>
  <si>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</si>
  <si>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</si>
  <si>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</si>
  <si>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</si>
  <si>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</si>
  <si>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</si>
  <si>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</si>
  <si>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</si>
  <si>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</si>
  <si>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</si>
  <si>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</si>
  <si>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</si>
  <si>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</si>
  <si>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</si>
  <si>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</si>
  <si>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</si>
  <si>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</si>
  <si>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</si>
  <si>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</si>
  <si>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</si>
  <si>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</si>
  <si>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</si>
  <si>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</si>
  <si>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</si>
  <si>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</si>
  <si>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</si>
  <si>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</si>
  <si>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</si>
  <si>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</si>
  <si>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</si>
  <si>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</si>
  <si>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</si>
  <si>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</si>
  <si>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</si>
  <si>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</si>
  <si>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</si>
  <si>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</si>
  <si>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</si>
  <si>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</si>
  <si>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</si>
  <si>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</si>
  <si>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</si>
  <si>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</si>
  <si>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</si>
  <si>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</si>
  <si>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</si>
  <si>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</si>
  <si>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</si>
  <si>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</si>
  <si>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</si>
  <si>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</si>
  <si>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</si>
  <si>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</si>
  <si>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</si>
  <si>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</si>
  <si>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</si>
  <si>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</si>
  <si>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</si>
  <si>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</si>
  <si>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</si>
  <si>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</si>
  <si>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</si>
  <si>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</si>
  <si>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</si>
  <si>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</si>
  <si>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</si>
  <si>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</si>
  <si>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</si>
  <si>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</si>
  <si>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</si>
  <si>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</si>
  <si>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</si>
  <si>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</si>
  <si>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</si>
  <si>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</si>
  <si>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</si>
  <si>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</si>
  <si>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</si>
  <si>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</si>
  <si>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</si>
  <si>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</si>
  <si>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</si>
  <si>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</si>
  <si>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</si>
  <si>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</si>
  <si>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</si>
  <si>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</si>
  <si>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</si>
  <si>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</si>
  <si>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</si>
  <si>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</si>
  <si>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</si>
  <si>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</si>
  <si>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</si>
  <si>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</si>
  <si>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</si>
  <si>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</si>
  <si>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</si>
  <si>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</si>
  <si>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</si>
  <si>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</si>
  <si>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</si>
  <si>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</si>
  <si>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</si>
  <si>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</si>
  <si>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</si>
  <si>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</si>
  <si>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</si>
  <si>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</si>
  <si>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</si>
  <si>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</si>
  <si>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</si>
  <si>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</si>
  <si>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</si>
  <si>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</si>
  <si>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</si>
  <si>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</si>
  <si>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</si>
  <si>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</si>
  <si>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</si>
  <si>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</si>
  <si>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</si>
  <si>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</si>
  <si>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</si>
  <si>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</si>
  <si>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</si>
  <si>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</si>
  <si>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</si>
  <si>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</si>
  <si>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</si>
  <si>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</si>
  <si>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</si>
  <si>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</si>
  <si>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</si>
  <si>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</si>
  <si>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</si>
  <si>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</si>
  <si>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</si>
  <si>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</si>
  <si>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</si>
  <si>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</si>
  <si>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</si>
  <si>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</si>
  <si>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</si>
  <si>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</si>
  <si>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</si>
  <si>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</si>
  <si>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</si>
  <si>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</si>
  <si>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</si>
  <si>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</si>
  <si>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</si>
  <si>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</si>
  <si>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</si>
  <si>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</si>
  <si>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</si>
  <si>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</si>
  <si>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</si>
  <si>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</si>
  <si>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</si>
  <si>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</si>
  <si>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</si>
  <si>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</si>
  <si>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</si>
  <si>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</si>
  <si>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</si>
  <si>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</si>
  <si>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</si>
  <si>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</si>
  <si>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</si>
  <si>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</si>
  <si>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</si>
  <si>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</si>
  <si>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</si>
  <si>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</si>
  <si>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</si>
  <si>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</si>
  <si>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</si>
  <si>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</si>
  <si>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</si>
  <si>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</si>
  <si>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</si>
  <si>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</si>
  <si>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</si>
  <si>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</si>
  <si>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</si>
  <si>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</si>
  <si>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</si>
  <si>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</si>
  <si>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</si>
  <si>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</si>
  <si>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</si>
  <si>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</si>
  <si>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</si>
  <si>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</si>
  <si>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</si>
  <si>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</si>
  <si>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</si>
  <si>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</si>
  <si>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</si>
  <si>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</si>
  <si>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</si>
  <si>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</si>
  <si>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</si>
  <si>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</si>
  <si>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</si>
  <si>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</si>
  <si>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</si>
  <si>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</si>
  <si>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</si>
  <si>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</si>
  <si>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</si>
  <si>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</si>
  <si>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</si>
  <si>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</si>
  <si>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</si>
  <si>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</si>
  <si>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</si>
  <si>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</si>
  <si>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</si>
  <si>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</si>
  <si>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</si>
  <si>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</si>
  <si>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</si>
  <si>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</si>
  <si>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</si>
  <si>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</si>
  <si>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</si>
  <si>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</si>
  <si>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</si>
  <si>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</si>
  <si>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</si>
  <si>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</si>
  <si>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</si>
  <si>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</si>
  <si>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</si>
  <si>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</si>
  <si>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</si>
  <si>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</si>
  <si>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</si>
  <si>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</si>
  <si>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</si>
  <si>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</si>
  <si>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</si>
  <si>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</si>
  <si>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</si>
  <si>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</si>
  <si>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</si>
  <si>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</si>
  <si>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</si>
  <si>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</si>
  <si>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</si>
  <si>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</si>
  <si>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</si>
  <si>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</si>
  <si>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</si>
  <si>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</si>
  <si>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</si>
  <si>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</si>
  <si>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</si>
  <si>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</si>
  <si>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</si>
  <si>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</si>
  <si>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</si>
  <si>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</si>
  <si>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</si>
  <si>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</si>
  <si>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</si>
  <si>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</si>
  <si>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</si>
  <si>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</si>
  <si>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</si>
  <si>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</si>
  <si>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</si>
  <si>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</si>
  <si>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</si>
  <si>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</si>
  <si>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</si>
  <si>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</si>
  <si>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</si>
  <si>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</si>
  <si>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</si>
  <si>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</si>
  <si>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</si>
  <si>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</si>
  <si>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</si>
  <si>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</si>
  <si>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</si>
  <si>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</si>
  <si>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</si>
  <si>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</si>
  <si>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</si>
  <si>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</si>
  <si>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</si>
  <si>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</si>
  <si>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</si>
  <si>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</si>
  <si>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</si>
  <si>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</si>
  <si>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</si>
  <si>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</si>
  <si>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</si>
  <si>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</si>
  <si>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</si>
  <si>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</si>
  <si>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</si>
  <si>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</si>
  <si>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</si>
  <si>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</si>
  <si>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</si>
  <si>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</si>
  <si>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</si>
  <si>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</si>
  <si>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</si>
  <si>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</si>
  <si>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</si>
  <si>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</si>
  <si>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</si>
  <si>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</si>
  <si>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</si>
  <si>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</si>
  <si>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</si>
  <si>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</si>
  <si>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</si>
  <si>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</si>
  <si>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</si>
  <si>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</si>
  <si>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</si>
  <si>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</si>
  <si>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</si>
  <si>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</si>
  <si>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</si>
  <si>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</si>
  <si>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</si>
  <si>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</si>
  <si>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</si>
  <si>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</si>
  <si>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</si>
  <si>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</si>
  <si>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</si>
  <si>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</si>
  <si>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</si>
  <si>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</si>
  <si>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</si>
  <si>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</si>
  <si>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</si>
  <si>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</si>
  <si>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</si>
  <si>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</si>
  <si>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</si>
  <si>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</si>
  <si>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</si>
  <si>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</si>
  <si>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</si>
  <si>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</si>
  <si>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</si>
  <si>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</si>
  <si>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</si>
  <si>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</si>
  <si>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</si>
  <si>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</si>
  <si>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</si>
  <si>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</si>
  <si>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</si>
  <si>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</si>
  <si>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</si>
  <si>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</si>
  <si>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</si>
  <si>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</si>
  <si>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</si>
  <si>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</si>
  <si>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</si>
  <si>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</si>
  <si>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</si>
  <si>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</si>
  <si>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</si>
  <si>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</si>
  <si>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</si>
  <si>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</si>
  <si>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</si>
  <si>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</si>
  <si>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</si>
  <si>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</si>
  <si>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</si>
  <si>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</si>
  <si>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</si>
  <si>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</si>
  <si>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</si>
  <si>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</si>
  <si>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</si>
  <si>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</si>
  <si>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</si>
  <si>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</si>
  <si>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</si>
  <si>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</si>
  <si>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</si>
  <si>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</si>
  <si>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</si>
  <si>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</si>
  <si>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</si>
  <si>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</si>
  <si>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</si>
  <si>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</si>
  <si>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</si>
  <si>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</si>
  <si>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</si>
  <si>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</si>
  <si>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</si>
  <si>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</si>
  <si>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</si>
  <si>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</si>
  <si>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</si>
  <si>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</si>
  <si>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</si>
  <si>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</si>
  <si>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</si>
  <si>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</si>
  <si>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</si>
  <si>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</si>
  <si>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</si>
  <si>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</si>
  <si>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</si>
  <si>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</si>
  <si>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</si>
  <si>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</si>
  <si>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</si>
  <si>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</si>
  <si>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</si>
  <si>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</si>
  <si>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</si>
  <si>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</si>
  <si>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</si>
  <si>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</si>
  <si>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</si>
  <si>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</si>
  <si>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</si>
  <si>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</si>
  <si>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</si>
  <si>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</si>
  <si>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</si>
  <si>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</si>
  <si>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</si>
  <si>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</si>
  <si>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</si>
  <si>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</si>
  <si>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</si>
  <si>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</si>
  <si>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</si>
  <si>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</si>
  <si>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</si>
  <si>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</si>
  <si>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</si>
  <si>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</si>
  <si>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</si>
  <si>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</si>
  <si>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</si>
  <si>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</si>
  <si>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</si>
  <si>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</si>
  <si>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</si>
  <si>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</si>
  <si>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</si>
  <si>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</si>
  <si>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</si>
  <si>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</si>
  <si>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</si>
  <si>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</si>
  <si>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</si>
  <si>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</si>
  <si>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</si>
  <si>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</si>
  <si>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</si>
  <si>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</si>
  <si>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</si>
  <si>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</si>
  <si>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</si>
  <si>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</si>
  <si>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</si>
  <si>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</si>
  <si>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</si>
  <si>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</si>
  <si>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</si>
  <si>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</si>
  <si>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</si>
  <si>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</si>
  <si>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</si>
  <si>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</si>
  <si>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</si>
  <si>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</si>
  <si>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</si>
  <si>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</si>
  <si>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</si>
  <si>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</si>
  <si>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</si>
  <si>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</si>
  <si>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</si>
  <si>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</si>
  <si>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</si>
  <si>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</si>
  <si>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</si>
  <si>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</si>
  <si>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</si>
  <si>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</si>
  <si>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</si>
  <si>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</si>
  <si>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</si>
  <si>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</si>
  <si>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</si>
  <si>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</si>
  <si>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</si>
  <si>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</si>
  <si>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</si>
  <si>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</si>
  <si>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</si>
  <si>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</si>
  <si>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</si>
  <si>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</si>
  <si>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</si>
  <si>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</si>
  <si>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</si>
  <si>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</si>
  <si>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</si>
  <si>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</si>
  <si>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</si>
  <si>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</si>
  <si>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</si>
  <si>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</si>
  <si>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</si>
  <si>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</si>
  <si>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</si>
  <si>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</si>
  <si>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</si>
  <si>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</si>
  <si>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</si>
  <si>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</si>
  <si>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</si>
  <si>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</si>
  <si>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</si>
  <si>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</si>
  <si>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</si>
  <si>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</si>
  <si>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</si>
  <si>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</si>
  <si>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</si>
  <si>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</si>
  <si>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</si>
  <si>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</si>
  <si>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</si>
  <si>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</si>
  <si>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</si>
  <si>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</si>
  <si>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</si>
  <si>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</si>
  <si>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</si>
  <si>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</si>
  <si>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</si>
  <si>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</si>
  <si>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</si>
  <si>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</si>
  <si>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</si>
  <si>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</si>
  <si>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</si>
  <si>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</si>
  <si>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</si>
  <si>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</si>
  <si>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</si>
  <si>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</si>
  <si>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</si>
  <si>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</si>
  <si>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</si>
  <si>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</si>
  <si>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</si>
  <si>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</si>
  <si>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</si>
  <si>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</si>
  <si>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</si>
  <si>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</si>
  <si>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</si>
  <si>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</si>
  <si>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</si>
  <si>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</si>
  <si>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</si>
  <si>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</si>
  <si>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</si>
  <si>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</si>
  <si>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</si>
  <si>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</si>
  <si>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</si>
  <si>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</si>
  <si>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</si>
  <si>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</si>
  <si>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</si>
  <si>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</si>
  <si>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</si>
  <si>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</si>
  <si>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</si>
  <si>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</si>
  <si>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</si>
  <si>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</si>
  <si>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</si>
  <si>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</si>
  <si>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</si>
  <si>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</si>
  <si>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</si>
  <si>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</si>
  <si>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</si>
  <si>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</si>
  <si>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</si>
  <si>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</si>
  <si>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</si>
  <si>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</si>
  <si>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</si>
  <si>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</si>
  <si>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</si>
  <si>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</si>
  <si>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</si>
  <si>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</si>
  <si>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</si>
  <si>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</si>
  <si>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</si>
  <si>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</si>
  <si>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</si>
  <si>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</si>
  <si>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</si>
  <si>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</si>
  <si>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</si>
  <si>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</si>
  <si>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</si>
  <si>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</si>
  <si>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</si>
  <si>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</si>
  <si>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</si>
  <si>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</si>
  <si>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</si>
  <si>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</si>
  <si>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</si>
  <si>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</si>
  <si>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</si>
  <si>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</si>
  <si>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</si>
  <si>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</si>
  <si>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</si>
  <si>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</si>
  <si>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</si>
  <si>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</si>
  <si>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</si>
  <si>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</si>
  <si>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</si>
  <si>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</si>
  <si>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</si>
  <si>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</si>
  <si>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</si>
  <si>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</si>
  <si>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</si>
  <si>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</si>
  <si>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</si>
  <si>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Bin</t>
  </si>
  <si>
    <t>More</t>
  </si>
  <si>
    <t>Frequency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</si>
  <si>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</si>
  <si>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</si>
  <si>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</si>
  <si>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</si>
  <si>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</si>
  <si>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</si>
  <si>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</si>
  <si>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</si>
  <si>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</si>
  <si>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</si>
  <si>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</si>
  <si>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</si>
  <si>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</si>
  <si>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</si>
  <si>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</si>
  <si>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</si>
  <si>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</si>
  <si>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</si>
  <si>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</si>
  <si>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</si>
  <si>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</si>
  <si>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</si>
  <si>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</si>
  <si>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</si>
  <si>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</si>
  <si>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az</t>
  </si>
  <si>
    <t>elev</t>
  </si>
  <si>
    <t>moon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</si>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</sst>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  <xf numFmtId="168" fontId="3" fillId="8" borderId="3" xfId="3" applyNumberFormat="1" applyFill="1" applyBorder="1" applyAlignment="1">
      <alignment horizontal="center" vertical="top" wrapText="1"/>
    </xf>
    <xf numFmtId="168" fontId="3" fillId="8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0" fillId="0" borderId="7" xfId="0" applyBorder="1"/>
    <xf numFmtId="0" fontId="14" fillId="0" borderId="8" xfId="0" applyFont="1" applyBorder="1" applyAlignment="1">
      <alignment horizontal="center"/>
    </xf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3</xdr:row>
      <xdr:rowOff>28575</xdr:rowOff>
    </xdr:from>
    <xdr:to>
      <xdr:col>20</xdr:col>
      <xdr:colOff>416410</xdr:colOff>
      <xdr:row>35</xdr:row>
      <xdr:rowOff>123825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217B5D8-465F-02BF-D02B-2FD62C245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0" y="600075"/>
          <a:ext cx="11008210" cy="6191250"/>
        </a:xfrm>
        <a:prstGeom prst="rect">
          <a:avLst/>
        </a:prstGeom>
      </xdr:spPr>
    </xdr:pic>
    <xdr:clientData/>
  </xdr:twoCellAnchor>
  <xdr:twoCellAnchor>
    <xdr:from>
      <xdr:col>5</xdr:col>
      <xdr:colOff>32097</xdr:colOff>
      <xdr:row>17</xdr:row>
      <xdr:rowOff>120916</xdr:rowOff>
    </xdr:from>
    <xdr:to>
      <xdr:col>5</xdr:col>
      <xdr:colOff>269003</xdr:colOff>
      <xdr:row>22</xdr:row>
      <xdr:rowOff>173162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B563966-07D3-E8CC-C694-E3B5625951E2}"/>
            </a:ext>
          </a:extLst>
        </xdr:cNvPr>
        <xdr:cNvSpPr/>
      </xdr:nvSpPr>
      <xdr:spPr>
        <a:xfrm rot="180555">
          <a:off x="3080097" y="3359416"/>
          <a:ext cx="236906" cy="100474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199"/>
  <sheetViews>
    <sheetView showGridLines="0" tabSelected="1" zoomScale="110" zoomScaleNormal="110" zoomScaleSheetLayoutView="50" workbookViewId="0">
      <pane xSplit="2" ySplit="5" topLeftCell="C186" activePane="bottomRight" state="frozen"/>
      <selection pane="topRight" activeCell="C1" sqref="C1"/>
      <selection pane="bottomLeft" activeCell="A6" sqref="A6"/>
      <selection pane="bottomRight" activeCell="A200" sqref="A200:XFD200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4" customWidth="1"/>
    <col min="46" max="48" width="11.7109375" style="52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1315</v>
      </c>
      <c r="AJ1" s="47" t="s">
        <v>1314</v>
      </c>
      <c r="AK1" s="47" t="s">
        <v>1312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3" t="s">
        <v>1552</v>
      </c>
      <c r="AT1" s="51" t="s">
        <v>1546</v>
      </c>
      <c r="AU1" s="51" t="s">
        <v>1547</v>
      </c>
      <c r="AV1" s="51" t="s">
        <v>1550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1152</v>
      </c>
      <c r="BH1" s="42" t="s">
        <v>1413</v>
      </c>
      <c r="BI1" s="42" t="s">
        <v>1387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3" t="s">
        <v>50</v>
      </c>
      <c r="AT2" s="51" t="s">
        <v>50</v>
      </c>
      <c r="AU2" s="51" t="s">
        <v>50</v>
      </c>
      <c r="AV2" s="51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1388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1228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1316</v>
      </c>
      <c r="AJ3" s="43" t="s">
        <v>1317</v>
      </c>
      <c r="AK3" s="43" t="s">
        <v>1318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3" t="s">
        <v>1553</v>
      </c>
      <c r="AT3" s="51" t="s">
        <v>1549</v>
      </c>
      <c r="AU3" s="51" t="s">
        <v>1548</v>
      </c>
      <c r="AV3" s="51" t="s">
        <v>1551</v>
      </c>
      <c r="AW3" s="14" t="s">
        <v>1150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1151</v>
      </c>
      <c r="BH3" s="42" t="s">
        <v>1414</v>
      </c>
      <c r="BI3" s="42" t="s">
        <v>1389</v>
      </c>
    </row>
    <row r="4" spans="1:61" s="1" customFormat="1" ht="31.5" customHeight="1" x14ac:dyDescent="0.25">
      <c r="A4" s="11" t="s">
        <v>1420</v>
      </c>
      <c r="B4" s="11" t="s">
        <v>1265</v>
      </c>
      <c r="C4" s="11" t="s">
        <v>1558</v>
      </c>
      <c r="D4" s="11" t="s">
        <v>33</v>
      </c>
      <c r="E4" s="11" t="s">
        <v>3</v>
      </c>
      <c r="F4" s="11" t="s">
        <v>1534</v>
      </c>
      <c r="G4" s="18" t="s">
        <v>1267</v>
      </c>
      <c r="H4" s="11" t="s">
        <v>1266</v>
      </c>
      <c r="I4" s="12" t="s">
        <v>1268</v>
      </c>
      <c r="J4" s="12" t="s">
        <v>1269</v>
      </c>
      <c r="K4" s="12" t="s">
        <v>1527</v>
      </c>
      <c r="L4" s="12" t="s">
        <v>1531</v>
      </c>
      <c r="M4" s="12" t="s">
        <v>1532</v>
      </c>
      <c r="N4" s="12" t="s">
        <v>1234</v>
      </c>
      <c r="O4" s="12" t="s">
        <v>1236</v>
      </c>
      <c r="P4" s="12" t="s">
        <v>1235</v>
      </c>
      <c r="Q4" s="12" t="s">
        <v>1528</v>
      </c>
      <c r="R4" s="12" t="s">
        <v>1277</v>
      </c>
      <c r="S4" s="12" t="s">
        <v>1276</v>
      </c>
      <c r="T4" s="12" t="s">
        <v>1250</v>
      </c>
      <c r="U4" s="12" t="s">
        <v>1533</v>
      </c>
      <c r="V4" s="12" t="s">
        <v>1282</v>
      </c>
      <c r="W4" s="12" t="s">
        <v>1283</v>
      </c>
      <c r="X4" s="12" t="s">
        <v>1284</v>
      </c>
      <c r="Y4" s="12" t="s">
        <v>1529</v>
      </c>
      <c r="Z4" s="12" t="s">
        <v>1530</v>
      </c>
      <c r="AA4" s="12" t="s">
        <v>1285</v>
      </c>
      <c r="AB4" s="12" t="s">
        <v>1286</v>
      </c>
      <c r="AC4" s="12" t="s">
        <v>1287</v>
      </c>
      <c r="AD4" s="12" t="s">
        <v>1555</v>
      </c>
      <c r="AE4" s="12" t="s">
        <v>1556</v>
      </c>
      <c r="AF4" s="12" t="s">
        <v>1557</v>
      </c>
      <c r="AG4" s="12" t="s">
        <v>1288</v>
      </c>
      <c r="AH4" s="12" t="s">
        <v>1289</v>
      </c>
      <c r="AI4" s="43" t="s">
        <v>1316</v>
      </c>
      <c r="AJ4" s="43" t="s">
        <v>1317</v>
      </c>
      <c r="AK4" s="43" t="s">
        <v>1318</v>
      </c>
      <c r="AL4" s="14" t="s">
        <v>1292</v>
      </c>
      <c r="AM4" s="14" t="s">
        <v>1291</v>
      </c>
      <c r="AN4" s="14" t="s">
        <v>1290</v>
      </c>
      <c r="AO4" s="14" t="s">
        <v>1293</v>
      </c>
      <c r="AP4" s="14" t="s">
        <v>1294</v>
      </c>
      <c r="AQ4" s="14" t="s">
        <v>1295</v>
      </c>
      <c r="AR4" s="24" t="s">
        <v>1306</v>
      </c>
      <c r="AS4" s="53" t="s">
        <v>1553</v>
      </c>
      <c r="AT4" s="51" t="s">
        <v>1549</v>
      </c>
      <c r="AU4" s="51" t="s">
        <v>1548</v>
      </c>
      <c r="AV4" s="51" t="s">
        <v>1551</v>
      </c>
      <c r="AW4" s="14" t="s">
        <v>1305</v>
      </c>
      <c r="AX4" s="14" t="s">
        <v>1296</v>
      </c>
      <c r="AY4" s="14" t="s">
        <v>1297</v>
      </c>
      <c r="AZ4" s="14" t="s">
        <v>1298</v>
      </c>
      <c r="BA4" s="14" t="s">
        <v>258</v>
      </c>
      <c r="BB4" s="14" t="s">
        <v>1299</v>
      </c>
      <c r="BC4" s="14" t="s">
        <v>1300</v>
      </c>
      <c r="BD4" s="14" t="s">
        <v>1301</v>
      </c>
      <c r="BE4" s="14" t="s">
        <v>1302</v>
      </c>
      <c r="BF4" s="14" t="s">
        <v>1303</v>
      </c>
      <c r="BG4" s="42" t="s">
        <v>1304</v>
      </c>
      <c r="BH4" s="42" t="s">
        <v>1414</v>
      </c>
      <c r="BI4" s="42" t="s">
        <v>1389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1313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3" t="s">
        <v>1554</v>
      </c>
      <c r="AT5" s="51" t="s">
        <v>12</v>
      </c>
      <c r="AU5" s="51" t="s">
        <v>136</v>
      </c>
      <c r="AV5" s="51" t="s">
        <v>1554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1334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1320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4">
        <v>0</v>
      </c>
      <c r="AT6" s="52">
        <v>0</v>
      </c>
      <c r="AU6" s="52">
        <v>0</v>
      </c>
      <c r="AV6" s="52">
        <v>0</v>
      </c>
      <c r="BG6" s="40">
        <v>4</v>
      </c>
      <c r="BH6" s="40" t="s">
        <v>1415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1334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1320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4">
        <v>0</v>
      </c>
      <c r="AT7" s="52">
        <v>0</v>
      </c>
      <c r="AU7" s="52">
        <v>0</v>
      </c>
      <c r="AV7" s="52">
        <v>0</v>
      </c>
      <c r="BG7" s="40">
        <v>3</v>
      </c>
      <c r="BH7" s="40" t="s">
        <v>1416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1334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1320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4">
        <f>AN8/AL8*1000</f>
        <v>526.77787532923617</v>
      </c>
      <c r="AT8" s="52">
        <v>899.3</v>
      </c>
      <c r="AU8" s="52">
        <v>27</v>
      </c>
      <c r="AV8" s="52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1416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1334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1320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4">
        <v>0</v>
      </c>
      <c r="AT9" s="52">
        <v>0</v>
      </c>
      <c r="AU9" s="52">
        <v>0</v>
      </c>
      <c r="AV9" s="52">
        <v>0</v>
      </c>
      <c r="BG9" s="40">
        <v>3</v>
      </c>
      <c r="BH9" s="40" t="s">
        <v>1416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1320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4">
        <v>0</v>
      </c>
      <c r="AT10" s="52">
        <v>0</v>
      </c>
      <c r="AU10" s="52">
        <v>0</v>
      </c>
      <c r="AV10" s="52">
        <v>0</v>
      </c>
      <c r="BG10" s="40">
        <v>3</v>
      </c>
      <c r="BH10" s="40" t="s">
        <v>1416</v>
      </c>
      <c r="BI10" s="40">
        <v>0</v>
      </c>
    </row>
    <row r="11" spans="1:61" x14ac:dyDescent="0.25">
      <c r="A11" s="6">
        <v>7</v>
      </c>
      <c r="B11" s="6" t="s">
        <v>1597</v>
      </c>
      <c r="C11" s="6" t="s">
        <v>1597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1270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1360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1320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4">
        <v>0</v>
      </c>
      <c r="AT11" s="52">
        <v>0</v>
      </c>
      <c r="AU11" s="52">
        <v>0</v>
      </c>
      <c r="AV11" s="52">
        <v>0</v>
      </c>
      <c r="BG11" s="40">
        <v>2</v>
      </c>
      <c r="BH11" s="40" t="s">
        <v>1416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1270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1320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4">
        <v>0</v>
      </c>
      <c r="AT12" s="52">
        <v>0</v>
      </c>
      <c r="AU12" s="52">
        <v>0</v>
      </c>
      <c r="AV12" s="52">
        <v>0</v>
      </c>
      <c r="BG12" s="40">
        <v>2</v>
      </c>
      <c r="BH12" s="40" t="s">
        <v>1416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1270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1320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4">
        <v>0</v>
      </c>
      <c r="AT13" s="52">
        <v>0</v>
      </c>
      <c r="AU13" s="52">
        <v>0</v>
      </c>
      <c r="AV13" s="52">
        <v>0</v>
      </c>
      <c r="BG13" s="40">
        <v>2</v>
      </c>
      <c r="BH13" s="40" t="s">
        <v>1416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1320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4">
        <v>0</v>
      </c>
      <c r="AT14" s="52">
        <v>0</v>
      </c>
      <c r="AU14" s="52">
        <v>0</v>
      </c>
      <c r="AV14" s="52">
        <v>0</v>
      </c>
      <c r="BG14" s="40">
        <v>3</v>
      </c>
      <c r="BH14" s="40" t="s">
        <v>1416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1334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1320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4">
        <v>0</v>
      </c>
      <c r="AT15" s="52">
        <v>0</v>
      </c>
      <c r="AU15" s="52">
        <v>0</v>
      </c>
      <c r="AV15" s="52">
        <v>0</v>
      </c>
      <c r="BG15" s="40">
        <v>3</v>
      </c>
      <c r="BH15" s="40" t="s">
        <v>1416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1270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1320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4">
        <v>0</v>
      </c>
      <c r="AT16" s="52">
        <v>0</v>
      </c>
      <c r="AU16" s="52">
        <v>0</v>
      </c>
      <c r="AV16" s="52">
        <v>0</v>
      </c>
      <c r="BG16" s="40">
        <v>3</v>
      </c>
      <c r="BH16" s="40" t="s">
        <v>1416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1320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4">
        <v>0</v>
      </c>
      <c r="AT17" s="52">
        <v>0</v>
      </c>
      <c r="AU17" s="52">
        <v>0</v>
      </c>
      <c r="AV17" s="52">
        <v>0</v>
      </c>
      <c r="BG17" s="40">
        <v>2</v>
      </c>
      <c r="BH17" s="40" t="s">
        <v>1416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1270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1320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4">
        <f>AN18/AL18*1000</f>
        <v>18.168498168498168</v>
      </c>
      <c r="AT18" s="52">
        <v>0</v>
      </c>
      <c r="AU18" s="52">
        <v>0</v>
      </c>
      <c r="AV18" s="52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1416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1270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1320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4">
        <f>AN19/AL19*1000</f>
        <v>8264.4628099173551</v>
      </c>
      <c r="AT19" s="52">
        <v>0</v>
      </c>
      <c r="AU19" s="52">
        <v>0</v>
      </c>
      <c r="AV19" s="52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1416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1270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1320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4">
        <v>0</v>
      </c>
      <c r="AT20" s="52">
        <v>0</v>
      </c>
      <c r="AU20" s="52">
        <v>0</v>
      </c>
      <c r="AV20" s="52">
        <v>0</v>
      </c>
      <c r="BG20" s="40">
        <v>2</v>
      </c>
      <c r="BH20" s="40" t="s">
        <v>1416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1334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1320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4">
        <v>0</v>
      </c>
      <c r="AT21" s="52">
        <v>0</v>
      </c>
      <c r="AU21" s="52">
        <v>0</v>
      </c>
      <c r="AV21" s="52">
        <v>0</v>
      </c>
      <c r="BG21" s="40">
        <v>3</v>
      </c>
      <c r="BH21" s="40" t="s">
        <v>1416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1334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1320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4">
        <v>0</v>
      </c>
      <c r="AT22" s="52">
        <v>0</v>
      </c>
      <c r="AU22" s="52">
        <v>0</v>
      </c>
      <c r="AV22" s="52">
        <v>0</v>
      </c>
      <c r="BG22" s="40">
        <v>2</v>
      </c>
      <c r="BH22" s="40" t="s">
        <v>1416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1320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4">
        <v>0</v>
      </c>
      <c r="AT23" s="52">
        <v>0</v>
      </c>
      <c r="AU23" s="52">
        <v>0</v>
      </c>
      <c r="AV23" s="52">
        <v>0</v>
      </c>
      <c r="BG23" s="40">
        <v>2</v>
      </c>
      <c r="BH23" s="40" t="s">
        <v>1416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1270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1320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4">
        <v>0</v>
      </c>
      <c r="AT24" s="52">
        <v>0</v>
      </c>
      <c r="AU24" s="52">
        <v>0</v>
      </c>
      <c r="AV24" s="52">
        <v>0</v>
      </c>
      <c r="BG24" s="40">
        <v>3</v>
      </c>
      <c r="BH24" s="40" t="s">
        <v>1416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1334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1320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4">
        <v>0</v>
      </c>
      <c r="AT25" s="52">
        <v>0</v>
      </c>
      <c r="AU25" s="52">
        <v>0</v>
      </c>
      <c r="AV25" s="52">
        <v>0</v>
      </c>
      <c r="BG25" s="40">
        <v>2</v>
      </c>
      <c r="BH25" s="40" t="s">
        <v>1416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1320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4">
        <v>0</v>
      </c>
      <c r="AT26" s="52">
        <v>0</v>
      </c>
      <c r="AU26" s="52">
        <v>0</v>
      </c>
      <c r="AV26" s="52">
        <v>0</v>
      </c>
      <c r="BG26" s="40">
        <v>2</v>
      </c>
      <c r="BH26" s="40" t="s">
        <v>1416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1270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1320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4">
        <v>0</v>
      </c>
      <c r="AT27" s="52">
        <v>0</v>
      </c>
      <c r="AU27" s="52">
        <v>0</v>
      </c>
      <c r="AV27" s="52">
        <v>0</v>
      </c>
      <c r="BG27" s="40">
        <v>3</v>
      </c>
      <c r="BH27" s="40" t="s">
        <v>1416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1334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1320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4">
        <v>0</v>
      </c>
      <c r="AT28" s="52">
        <v>0</v>
      </c>
      <c r="AU28" s="52">
        <v>0</v>
      </c>
      <c r="AV28" s="52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1416</v>
      </c>
      <c r="BI28" s="40">
        <v>0</v>
      </c>
    </row>
    <row r="29" spans="1:61" x14ac:dyDescent="0.25">
      <c r="A29" s="6">
        <v>26</v>
      </c>
      <c r="B29" s="6" t="s">
        <v>1335</v>
      </c>
      <c r="C29" s="6" t="s">
        <v>1336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1334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1320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4">
        <v>0</v>
      </c>
      <c r="AT29" s="52">
        <v>0</v>
      </c>
      <c r="AU29" s="52">
        <v>0</v>
      </c>
      <c r="AV29" s="52">
        <v>0</v>
      </c>
      <c r="BG29" s="40">
        <v>3</v>
      </c>
      <c r="BH29" s="40" t="s">
        <v>1416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1334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1320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4">
        <v>0</v>
      </c>
      <c r="AT30" s="52">
        <v>0</v>
      </c>
      <c r="AU30" s="52">
        <v>0</v>
      </c>
      <c r="AV30" s="52">
        <v>0</v>
      </c>
      <c r="BG30" s="40">
        <v>2</v>
      </c>
      <c r="BH30" s="40" t="s">
        <v>1416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1320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4">
        <f>AN31/AL31*1000</f>
        <v>689.21775898520093</v>
      </c>
      <c r="AT31" s="52">
        <v>0</v>
      </c>
      <c r="AU31" s="52">
        <v>0</v>
      </c>
      <c r="AV31" s="52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1416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1320</v>
      </c>
      <c r="AJ32" s="44">
        <v>0</v>
      </c>
      <c r="AR32" s="25">
        <v>0</v>
      </c>
      <c r="AS32" s="54">
        <v>0</v>
      </c>
      <c r="AT32" s="52">
        <v>0</v>
      </c>
      <c r="AU32" s="52">
        <v>0</v>
      </c>
      <c r="AV32" s="52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1416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1465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1320</v>
      </c>
      <c r="AJ33" s="44">
        <v>0</v>
      </c>
      <c r="AR33" s="25">
        <v>0</v>
      </c>
      <c r="AS33" s="54">
        <v>0</v>
      </c>
      <c r="AT33" s="52">
        <v>0</v>
      </c>
      <c r="AU33" s="52">
        <v>0</v>
      </c>
      <c r="AV33" s="52">
        <v>0</v>
      </c>
      <c r="BG33" s="40">
        <v>0</v>
      </c>
      <c r="BH33" s="40" t="s">
        <v>1416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1320</v>
      </c>
      <c r="AJ34" s="44">
        <v>0</v>
      </c>
      <c r="AR34" s="25">
        <v>0</v>
      </c>
      <c r="AS34" s="54">
        <v>0</v>
      </c>
      <c r="AT34" s="52">
        <v>0</v>
      </c>
      <c r="AU34" s="52">
        <v>0</v>
      </c>
      <c r="AV34" s="52">
        <v>0</v>
      </c>
      <c r="BG34" s="40">
        <v>0</v>
      </c>
      <c r="BH34" s="40" t="s">
        <v>1416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1320</v>
      </c>
      <c r="AJ35" s="44">
        <v>0</v>
      </c>
      <c r="AR35" s="25">
        <v>0</v>
      </c>
      <c r="AS35" s="54">
        <v>0</v>
      </c>
      <c r="AT35" s="52">
        <v>0</v>
      </c>
      <c r="AU35" s="52">
        <v>0</v>
      </c>
      <c r="AV35" s="52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1416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1320</v>
      </c>
      <c r="AJ36" s="44">
        <v>0</v>
      </c>
      <c r="AR36" s="25">
        <v>0</v>
      </c>
      <c r="AS36" s="54">
        <v>0</v>
      </c>
      <c r="AT36" s="52">
        <v>0</v>
      </c>
      <c r="AU36" s="52">
        <v>0</v>
      </c>
      <c r="AV36" s="52">
        <v>0</v>
      </c>
      <c r="BG36" s="40">
        <v>0</v>
      </c>
      <c r="BH36" s="40" t="s">
        <v>1416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1466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1320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4">
        <v>0</v>
      </c>
      <c r="AT37" s="52">
        <v>0</v>
      </c>
      <c r="AU37" s="52">
        <v>0</v>
      </c>
      <c r="AV37" s="52">
        <v>0</v>
      </c>
      <c r="BG37" s="40">
        <v>0</v>
      </c>
      <c r="BH37" s="40" t="s">
        <v>1416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1467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1320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4">
        <v>0</v>
      </c>
      <c r="AT38" s="52">
        <v>0</v>
      </c>
      <c r="AU38" s="52">
        <v>0</v>
      </c>
      <c r="AV38" s="52">
        <v>0</v>
      </c>
      <c r="BG38" s="40">
        <v>0</v>
      </c>
      <c r="BH38" s="40" t="s">
        <v>1416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1320</v>
      </c>
      <c r="AJ39" s="44">
        <v>0</v>
      </c>
      <c r="AR39" s="25">
        <v>0</v>
      </c>
      <c r="AS39" s="54">
        <v>0</v>
      </c>
      <c r="AT39" s="52">
        <v>0</v>
      </c>
      <c r="AU39" s="52">
        <v>0</v>
      </c>
      <c r="AV39" s="52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1416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1320</v>
      </c>
      <c r="AJ40" s="44">
        <v>0</v>
      </c>
      <c r="AR40" s="25">
        <v>0</v>
      </c>
      <c r="AS40" s="54">
        <v>0</v>
      </c>
      <c r="AT40" s="52">
        <v>0</v>
      </c>
      <c r="AU40" s="52">
        <v>0</v>
      </c>
      <c r="AV40" s="52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1416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1320</v>
      </c>
      <c r="AJ41" s="44">
        <v>0</v>
      </c>
      <c r="AR41" s="25">
        <v>0</v>
      </c>
      <c r="AS41" s="54">
        <v>0</v>
      </c>
      <c r="AT41" s="52">
        <v>0</v>
      </c>
      <c r="AU41" s="52">
        <v>0</v>
      </c>
      <c r="AV41" s="52">
        <v>0</v>
      </c>
      <c r="BG41" s="40">
        <v>0</v>
      </c>
      <c r="BH41" s="40" t="s">
        <v>1416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1320</v>
      </c>
      <c r="AJ42" s="44">
        <v>0</v>
      </c>
      <c r="AR42" s="25">
        <v>0</v>
      </c>
      <c r="AS42" s="54">
        <v>0</v>
      </c>
      <c r="AT42" s="52">
        <v>0</v>
      </c>
      <c r="AU42" s="52">
        <v>0</v>
      </c>
      <c r="AV42" s="52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1416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1320</v>
      </c>
      <c r="AJ43" s="44">
        <v>0</v>
      </c>
      <c r="AM43" s="23">
        <v>6</v>
      </c>
      <c r="AN43" s="23">
        <v>4.95</v>
      </c>
      <c r="AR43" s="25">
        <v>0</v>
      </c>
      <c r="AS43" s="54">
        <v>0</v>
      </c>
      <c r="AT43" s="52">
        <v>0</v>
      </c>
      <c r="AU43" s="52">
        <v>0</v>
      </c>
      <c r="AV43" s="52">
        <v>0</v>
      </c>
      <c r="AX43" s="38">
        <v>137</v>
      </c>
      <c r="BG43" s="40">
        <v>0</v>
      </c>
      <c r="BH43" s="40" t="s">
        <v>1416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1320</v>
      </c>
      <c r="AJ44" s="44">
        <v>0</v>
      </c>
      <c r="AN44" s="23">
        <v>0.69099999999999995</v>
      </c>
      <c r="AR44" s="25">
        <v>0</v>
      </c>
      <c r="AS44" s="54">
        <v>0</v>
      </c>
      <c r="AT44" s="52">
        <v>0</v>
      </c>
      <c r="AU44" s="52">
        <v>0</v>
      </c>
      <c r="AV44" s="52">
        <v>0</v>
      </c>
      <c r="AX44" s="38">
        <v>137</v>
      </c>
      <c r="BG44" s="40">
        <v>0</v>
      </c>
      <c r="BH44" s="40" t="s">
        <v>1416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1320</v>
      </c>
      <c r="AJ45" s="44">
        <v>0</v>
      </c>
      <c r="AR45" s="25">
        <v>0</v>
      </c>
      <c r="AS45" s="54">
        <v>0</v>
      </c>
      <c r="AT45" s="52">
        <v>0</v>
      </c>
      <c r="AU45" s="52">
        <v>0</v>
      </c>
      <c r="AV45" s="52">
        <v>0</v>
      </c>
      <c r="BG45" s="40">
        <v>0</v>
      </c>
      <c r="BH45" s="40" t="s">
        <v>1416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1320</v>
      </c>
      <c r="AJ46" s="44">
        <v>0</v>
      </c>
      <c r="AR46" s="25">
        <v>0</v>
      </c>
      <c r="AS46" s="54">
        <v>0</v>
      </c>
      <c r="AT46" s="52">
        <v>0</v>
      </c>
      <c r="AU46" s="52">
        <v>0</v>
      </c>
      <c r="AV46" s="52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1416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1320</v>
      </c>
      <c r="AJ47" s="44">
        <v>0</v>
      </c>
      <c r="AR47" s="25">
        <v>0</v>
      </c>
      <c r="AS47" s="54">
        <v>0</v>
      </c>
      <c r="AT47" s="52">
        <v>0</v>
      </c>
      <c r="AU47" s="52">
        <v>0</v>
      </c>
      <c r="AV47" s="52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1416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1320</v>
      </c>
      <c r="AJ48" s="44">
        <v>0</v>
      </c>
      <c r="AR48" s="25">
        <v>0</v>
      </c>
      <c r="AS48" s="54">
        <v>0</v>
      </c>
      <c r="AT48" s="52">
        <v>0</v>
      </c>
      <c r="AU48" s="52">
        <v>0</v>
      </c>
      <c r="AV48" s="52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1416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1320</v>
      </c>
      <c r="AJ49" s="44">
        <v>0</v>
      </c>
      <c r="AR49" s="25">
        <v>0</v>
      </c>
      <c r="AS49" s="54">
        <v>0</v>
      </c>
      <c r="AT49" s="52">
        <v>0</v>
      </c>
      <c r="AU49" s="52">
        <v>0</v>
      </c>
      <c r="AV49" s="52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1416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1320</v>
      </c>
      <c r="AJ50" s="44">
        <v>0</v>
      </c>
      <c r="AR50" s="25">
        <v>0</v>
      </c>
      <c r="AS50" s="54">
        <v>0</v>
      </c>
      <c r="AT50" s="52">
        <v>0</v>
      </c>
      <c r="AU50" s="52">
        <v>0</v>
      </c>
      <c r="AV50" s="52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1416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1320</v>
      </c>
      <c r="AJ51" s="44">
        <v>0</v>
      </c>
      <c r="AR51" s="25">
        <v>0</v>
      </c>
      <c r="AS51" s="54">
        <v>0</v>
      </c>
      <c r="AT51" s="52">
        <v>0</v>
      </c>
      <c r="AU51" s="52">
        <v>0</v>
      </c>
      <c r="AV51" s="52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1416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1320</v>
      </c>
      <c r="AJ52" s="44">
        <v>0</v>
      </c>
      <c r="AR52" s="25">
        <v>0</v>
      </c>
      <c r="AS52" s="54">
        <v>0</v>
      </c>
      <c r="AT52" s="52">
        <v>0</v>
      </c>
      <c r="AU52" s="52">
        <v>0</v>
      </c>
      <c r="AV52" s="52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1416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1320</v>
      </c>
      <c r="AJ53" s="44">
        <v>0</v>
      </c>
      <c r="AR53" s="25">
        <v>0</v>
      </c>
      <c r="AS53" s="54">
        <v>0</v>
      </c>
      <c r="AT53" s="52">
        <v>0</v>
      </c>
      <c r="AU53" s="52">
        <v>0</v>
      </c>
      <c r="AV53" s="52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1416</v>
      </c>
      <c r="BI53" s="40">
        <v>0</v>
      </c>
    </row>
    <row r="54" spans="1:61" x14ac:dyDescent="0.25">
      <c r="A54" s="6">
        <v>53</v>
      </c>
      <c r="B54" s="6" t="s">
        <v>1559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1320</v>
      </c>
      <c r="AJ54" s="44">
        <v>0</v>
      </c>
      <c r="AR54" s="25">
        <v>0</v>
      </c>
      <c r="AS54" s="54">
        <v>0</v>
      </c>
      <c r="AT54" s="52">
        <v>0</v>
      </c>
      <c r="AU54" s="52">
        <v>0</v>
      </c>
      <c r="AV54" s="52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1416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1320</v>
      </c>
      <c r="AJ55" s="44">
        <v>0</v>
      </c>
      <c r="AR55" s="25">
        <v>0</v>
      </c>
      <c r="AS55" s="54">
        <v>0</v>
      </c>
      <c r="AT55" s="52">
        <v>0</v>
      </c>
      <c r="AU55" s="52">
        <v>0</v>
      </c>
      <c r="AV55" s="52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1416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1320</v>
      </c>
      <c r="AJ56" s="44">
        <v>0</v>
      </c>
      <c r="AR56" s="25">
        <v>0</v>
      </c>
      <c r="AS56" s="54">
        <v>0</v>
      </c>
      <c r="AT56" s="52">
        <v>0</v>
      </c>
      <c r="AU56" s="52">
        <v>0</v>
      </c>
      <c r="AV56" s="52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1416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1320</v>
      </c>
      <c r="AJ57" s="44">
        <v>0</v>
      </c>
      <c r="AR57" s="25">
        <v>0</v>
      </c>
      <c r="AS57" s="54">
        <v>0</v>
      </c>
      <c r="AT57" s="52">
        <v>0</v>
      </c>
      <c r="AU57" s="52">
        <v>0</v>
      </c>
      <c r="AV57" s="52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1416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1320</v>
      </c>
      <c r="AJ58" s="44">
        <v>0</v>
      </c>
      <c r="AR58" s="25">
        <v>0</v>
      </c>
      <c r="AS58" s="54">
        <v>0</v>
      </c>
      <c r="AT58" s="52">
        <v>0</v>
      </c>
      <c r="AU58" s="52">
        <v>0</v>
      </c>
      <c r="AV58" s="52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1416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1320</v>
      </c>
      <c r="AJ59" s="44">
        <v>0</v>
      </c>
      <c r="AR59" s="25">
        <v>0</v>
      </c>
      <c r="AS59" s="54">
        <v>0</v>
      </c>
      <c r="AT59" s="52">
        <v>0</v>
      </c>
      <c r="AU59" s="52">
        <v>0</v>
      </c>
      <c r="AV59" s="52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1416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1166</v>
      </c>
      <c r="E60" s="6" t="s">
        <v>1167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1334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1320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4">
        <v>0</v>
      </c>
      <c r="AT60" s="52">
        <v>0</v>
      </c>
      <c r="AU60" s="52">
        <v>0</v>
      </c>
      <c r="AV60" s="52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1416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1320</v>
      </c>
      <c r="AJ61" s="44">
        <v>0</v>
      </c>
      <c r="AR61" s="25">
        <v>0</v>
      </c>
      <c r="AS61" s="54">
        <v>0</v>
      </c>
      <c r="AT61" s="52">
        <v>0</v>
      </c>
      <c r="AU61" s="52">
        <v>0</v>
      </c>
      <c r="AV61" s="52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1416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1270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1320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4">
        <v>0</v>
      </c>
      <c r="AT62" s="52">
        <v>0</v>
      </c>
      <c r="AU62" s="52">
        <v>0</v>
      </c>
      <c r="AV62" s="52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2050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1270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1320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4">
        <v>0</v>
      </c>
      <c r="AT63" s="52">
        <v>0</v>
      </c>
      <c r="AU63" s="52">
        <v>0</v>
      </c>
      <c r="AV63" s="52">
        <v>0</v>
      </c>
      <c r="BG63" s="40">
        <v>3</v>
      </c>
      <c r="BH63" s="40" t="s">
        <v>1416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1334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1320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4">
        <v>0</v>
      </c>
      <c r="AT64" s="52">
        <v>0</v>
      </c>
      <c r="AU64" s="52">
        <v>0</v>
      </c>
      <c r="AV64" s="52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1422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1334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1320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4">
        <v>0</v>
      </c>
      <c r="AT65" s="52">
        <v>0</v>
      </c>
      <c r="AU65" s="52">
        <v>0</v>
      </c>
      <c r="AV65" s="52">
        <v>0</v>
      </c>
      <c r="BG65" s="40">
        <v>3</v>
      </c>
      <c r="BH65" s="40" t="s">
        <v>1416</v>
      </c>
      <c r="BI65" s="40">
        <v>0</v>
      </c>
    </row>
    <row r="66" spans="1:61" x14ac:dyDescent="0.25">
      <c r="A66" s="6">
        <v>63</v>
      </c>
      <c r="B66" s="6" t="s">
        <v>1164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1334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1320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4">
        <v>0</v>
      </c>
      <c r="AT66" s="52">
        <v>0</v>
      </c>
      <c r="AU66" s="52">
        <v>0</v>
      </c>
      <c r="AV66" s="52">
        <v>0</v>
      </c>
      <c r="BG66" s="40">
        <v>3</v>
      </c>
      <c r="BH66" s="40" t="s">
        <v>1416</v>
      </c>
      <c r="BI66" s="40">
        <v>0</v>
      </c>
    </row>
    <row r="67" spans="1:61" x14ac:dyDescent="0.25">
      <c r="A67" s="6">
        <v>64</v>
      </c>
      <c r="B67" s="6" t="s">
        <v>1159</v>
      </c>
      <c r="C67" s="6" t="s">
        <v>1160</v>
      </c>
      <c r="D67" s="6" t="s">
        <v>1159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1270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1320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4">
        <v>0</v>
      </c>
      <c r="AT67" s="52">
        <v>0</v>
      </c>
      <c r="AU67" s="52">
        <v>0</v>
      </c>
      <c r="AV67" s="52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1416</v>
      </c>
      <c r="BI67" s="40">
        <v>0</v>
      </c>
    </row>
    <row r="68" spans="1:61" x14ac:dyDescent="0.25">
      <c r="A68" s="6">
        <v>65</v>
      </c>
      <c r="B68" s="6" t="s">
        <v>1161</v>
      </c>
      <c r="C68" s="6" t="s">
        <v>1161</v>
      </c>
      <c r="D68" s="6" t="s">
        <v>1162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1334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1320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4">
        <v>0</v>
      </c>
      <c r="AT68" s="52">
        <v>0</v>
      </c>
      <c r="AU68" s="52">
        <v>0</v>
      </c>
      <c r="AV68" s="52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1416</v>
      </c>
      <c r="BI68" s="40">
        <v>0</v>
      </c>
    </row>
    <row r="69" spans="1:61" x14ac:dyDescent="0.25">
      <c r="A69" s="6">
        <v>66</v>
      </c>
      <c r="B69" s="6" t="s">
        <v>1170</v>
      </c>
      <c r="C69" s="6" t="s">
        <v>1168</v>
      </c>
      <c r="D69" s="6" t="s">
        <v>1169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1270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1320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4">
        <v>0</v>
      </c>
      <c r="AT69" s="52">
        <v>0</v>
      </c>
      <c r="AU69" s="52">
        <v>0</v>
      </c>
      <c r="AV69" s="52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1416</v>
      </c>
      <c r="BI69" s="40">
        <v>0</v>
      </c>
    </row>
    <row r="70" spans="1:61" x14ac:dyDescent="0.25">
      <c r="A70" s="6">
        <v>67</v>
      </c>
      <c r="B70" s="6" t="s">
        <v>1171</v>
      </c>
      <c r="C70" s="6" t="s">
        <v>1171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1334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1320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4">
        <v>0</v>
      </c>
      <c r="AT70" s="52">
        <v>0</v>
      </c>
      <c r="AU70" s="52">
        <v>0</v>
      </c>
      <c r="AV70" s="52">
        <v>0</v>
      </c>
      <c r="BG70" s="40">
        <v>1</v>
      </c>
      <c r="BH70" s="40" t="s">
        <v>1416</v>
      </c>
      <c r="BI70" s="40">
        <v>0</v>
      </c>
    </row>
    <row r="71" spans="1:61" x14ac:dyDescent="0.25">
      <c r="A71" s="6">
        <v>68</v>
      </c>
      <c r="B71" s="6" t="s">
        <v>1225</v>
      </c>
      <c r="C71" s="6" t="s">
        <v>1226</v>
      </c>
      <c r="D71" s="6" t="s">
        <v>1227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1334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1320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4">
        <v>0</v>
      </c>
      <c r="AT71" s="52">
        <v>0</v>
      </c>
      <c r="AU71" s="52">
        <v>0</v>
      </c>
      <c r="AV71" s="52">
        <v>0</v>
      </c>
      <c r="BH71" s="40" t="s">
        <v>1416</v>
      </c>
      <c r="BI71" s="40">
        <v>0</v>
      </c>
    </row>
    <row r="72" spans="1:61" x14ac:dyDescent="0.25">
      <c r="A72" s="6">
        <v>68</v>
      </c>
      <c r="B72" s="6" t="s">
        <v>1229</v>
      </c>
      <c r="C72" s="6" t="s">
        <v>1226</v>
      </c>
      <c r="D72" s="6" t="s">
        <v>1227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1334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1320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4">
        <v>0</v>
      </c>
      <c r="AT72" s="52">
        <v>0</v>
      </c>
      <c r="AU72" s="52">
        <v>0</v>
      </c>
      <c r="AV72" s="52">
        <v>0</v>
      </c>
      <c r="BH72" s="40" t="s">
        <v>1416</v>
      </c>
      <c r="BI72" s="40">
        <v>0</v>
      </c>
    </row>
    <row r="73" spans="1:61" x14ac:dyDescent="0.25">
      <c r="A73" s="6">
        <v>68</v>
      </c>
      <c r="B73" s="6" t="s">
        <v>1230</v>
      </c>
      <c r="C73" s="6" t="s">
        <v>1226</v>
      </c>
      <c r="D73" s="6" t="s">
        <v>1227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1334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1320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4">
        <v>0</v>
      </c>
      <c r="AT73" s="52">
        <v>0</v>
      </c>
      <c r="AU73" s="52">
        <v>0</v>
      </c>
      <c r="AV73" s="52">
        <v>0</v>
      </c>
      <c r="BH73" s="40" t="s">
        <v>1416</v>
      </c>
      <c r="BI73" s="40">
        <v>0</v>
      </c>
    </row>
    <row r="74" spans="1:61" x14ac:dyDescent="0.25">
      <c r="A74" s="6">
        <v>71</v>
      </c>
      <c r="B74" s="6" t="s">
        <v>1260</v>
      </c>
      <c r="C74" s="6" t="s">
        <v>1260</v>
      </c>
      <c r="D74" s="6" t="s">
        <v>1261</v>
      </c>
      <c r="E74" s="6" t="s">
        <v>1262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1334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1320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4">
        <v>0</v>
      </c>
      <c r="AT74" s="52">
        <v>0</v>
      </c>
      <c r="AU74" s="52">
        <v>0</v>
      </c>
      <c r="AV74" s="52">
        <v>0</v>
      </c>
      <c r="BH74" s="40" t="s">
        <v>1416</v>
      </c>
      <c r="BI74" s="40">
        <v>0</v>
      </c>
    </row>
    <row r="75" spans="1:61" x14ac:dyDescent="0.25">
      <c r="A75" s="6">
        <v>72</v>
      </c>
      <c r="B75" s="6" t="s">
        <v>1264</v>
      </c>
      <c r="C75" s="6" t="s">
        <v>1264</v>
      </c>
      <c r="D75" s="6" t="s">
        <v>1263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1334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1320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4">
        <v>0</v>
      </c>
      <c r="AT75" s="52">
        <v>0</v>
      </c>
      <c r="AU75" s="52">
        <v>0</v>
      </c>
      <c r="AV75" s="52">
        <v>0</v>
      </c>
      <c r="BH75" s="40" t="s">
        <v>1416</v>
      </c>
      <c r="BI75" s="40">
        <v>0</v>
      </c>
    </row>
    <row r="76" spans="1:61" x14ac:dyDescent="0.25">
      <c r="A76" s="6">
        <v>72</v>
      </c>
      <c r="B76" s="6" t="s">
        <v>1310</v>
      </c>
      <c r="C76" s="6" t="s">
        <v>1264</v>
      </c>
      <c r="D76" s="6" t="s">
        <v>1263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1334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1320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4">
        <v>0</v>
      </c>
      <c r="AT76" s="52">
        <v>0</v>
      </c>
      <c r="AU76" s="52">
        <v>0</v>
      </c>
      <c r="AV76" s="52">
        <v>0</v>
      </c>
      <c r="BH76" s="40" t="s">
        <v>1416</v>
      </c>
      <c r="BI76" s="40">
        <v>0</v>
      </c>
    </row>
    <row r="77" spans="1:61" x14ac:dyDescent="0.25">
      <c r="A77" s="6">
        <v>73</v>
      </c>
      <c r="B77" s="6" t="s">
        <v>1319</v>
      </c>
      <c r="C77" s="6" t="s">
        <v>1319</v>
      </c>
      <c r="D77" s="6" t="s">
        <v>1321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1334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1320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4">
        <v>0</v>
      </c>
      <c r="AT77" s="52">
        <v>0</v>
      </c>
      <c r="AU77" s="52">
        <v>0</v>
      </c>
      <c r="AV77" s="52">
        <v>0</v>
      </c>
      <c r="BG77" s="40">
        <v>3</v>
      </c>
      <c r="BH77" s="40" t="s">
        <v>1416</v>
      </c>
      <c r="BI77" s="40">
        <v>0</v>
      </c>
    </row>
    <row r="78" spans="1:61" x14ac:dyDescent="0.25">
      <c r="A78" s="6">
        <v>74</v>
      </c>
      <c r="B78" s="6" t="s">
        <v>1322</v>
      </c>
      <c r="C78" s="6" t="s">
        <v>1322</v>
      </c>
      <c r="D78" s="6" t="s">
        <v>1323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1324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4">
        <v>0</v>
      </c>
      <c r="AT78" s="52">
        <v>0</v>
      </c>
      <c r="AU78" s="52">
        <v>0</v>
      </c>
      <c r="AV78" s="52">
        <v>0</v>
      </c>
      <c r="BE78" s="40"/>
      <c r="BF78"/>
      <c r="BG78"/>
      <c r="BH78" s="40" t="s">
        <v>1416</v>
      </c>
      <c r="BI78" s="40">
        <v>0</v>
      </c>
    </row>
    <row r="79" spans="1:61" x14ac:dyDescent="0.25">
      <c r="A79" s="6">
        <v>75</v>
      </c>
      <c r="B79" s="6" t="s">
        <v>1325</v>
      </c>
      <c r="C79" s="6" t="s">
        <v>1325</v>
      </c>
      <c r="D79" s="6" t="s">
        <v>1326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1327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1320</v>
      </c>
      <c r="AJ79" s="45">
        <v>0</v>
      </c>
      <c r="AK79" s="45" t="s">
        <v>1320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4">
        <v>0</v>
      </c>
      <c r="AT79" s="52">
        <v>0</v>
      </c>
      <c r="AU79" s="52">
        <v>0</v>
      </c>
      <c r="AV79" s="52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1416</v>
      </c>
      <c r="BI79" s="40">
        <v>0</v>
      </c>
    </row>
    <row r="80" spans="1:61" x14ac:dyDescent="0.25">
      <c r="A80" s="6">
        <v>76</v>
      </c>
      <c r="B80" s="6" t="s">
        <v>1328</v>
      </c>
      <c r="C80" s="6" t="s">
        <v>1329</v>
      </c>
      <c r="D80" s="6" t="s">
        <v>1330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1331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4">
        <v>0</v>
      </c>
      <c r="AT80" s="52">
        <v>0</v>
      </c>
      <c r="AU80" s="52">
        <v>0</v>
      </c>
      <c r="AV80" s="52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1416</v>
      </c>
      <c r="BI80" s="40">
        <v>0</v>
      </c>
    </row>
    <row r="81" spans="1:61" x14ac:dyDescent="0.25">
      <c r="A81" s="6">
        <v>77</v>
      </c>
      <c r="B81" s="6" t="s">
        <v>1332</v>
      </c>
      <c r="C81" s="6" t="s">
        <v>1333</v>
      </c>
      <c r="D81" s="6" t="s">
        <v>1332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1334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4">
        <v>0</v>
      </c>
      <c r="AT81" s="52">
        <v>0</v>
      </c>
      <c r="AU81" s="52">
        <v>0</v>
      </c>
      <c r="AV81" s="52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1416</v>
      </c>
      <c r="BI81" s="40">
        <v>0</v>
      </c>
    </row>
    <row r="82" spans="1:61" x14ac:dyDescent="0.25">
      <c r="A82" s="6">
        <v>79</v>
      </c>
      <c r="B82" s="6" t="s">
        <v>1338</v>
      </c>
      <c r="C82" s="6" t="s">
        <v>1338</v>
      </c>
      <c r="D82" s="6" t="s">
        <v>1337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1270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4">
        <v>0</v>
      </c>
      <c r="AT82" s="52">
        <v>0</v>
      </c>
      <c r="AU82" s="52">
        <v>0</v>
      </c>
      <c r="AV82" s="52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1416</v>
      </c>
      <c r="BI82" s="40">
        <v>0</v>
      </c>
    </row>
    <row r="83" spans="1:61" x14ac:dyDescent="0.25">
      <c r="A83" s="6">
        <v>80</v>
      </c>
      <c r="B83" s="6" t="s">
        <v>1340</v>
      </c>
      <c r="C83" s="6" t="s">
        <v>1340</v>
      </c>
      <c r="D83" s="6" t="s">
        <v>1339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1334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4">
        <v>0</v>
      </c>
      <c r="AT83" s="52">
        <v>0</v>
      </c>
      <c r="AU83" s="52">
        <v>0</v>
      </c>
      <c r="AV83" s="52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1416</v>
      </c>
      <c r="BI83" s="40">
        <v>0</v>
      </c>
    </row>
    <row r="84" spans="1:61" x14ac:dyDescent="0.25">
      <c r="A84" s="6">
        <v>81</v>
      </c>
      <c r="B84" s="6" t="s">
        <v>1341</v>
      </c>
      <c r="C84" s="6" t="s">
        <v>1342</v>
      </c>
      <c r="D84" s="6" t="s">
        <v>1341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1334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4">
        <v>0</v>
      </c>
      <c r="AT84" s="52">
        <v>0</v>
      </c>
      <c r="AU84" s="52">
        <v>0</v>
      </c>
      <c r="AV84" s="52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1416</v>
      </c>
      <c r="BI84" s="40">
        <v>0</v>
      </c>
    </row>
    <row r="85" spans="1:61" x14ac:dyDescent="0.25">
      <c r="A85" s="6">
        <v>82</v>
      </c>
      <c r="B85" s="6" t="s">
        <v>1343</v>
      </c>
      <c r="C85" s="6" t="s">
        <v>1344</v>
      </c>
      <c r="D85" s="6" t="s">
        <v>1343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1334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4">
        <v>0</v>
      </c>
      <c r="AT85" s="52">
        <v>0</v>
      </c>
      <c r="AU85" s="52">
        <v>0</v>
      </c>
      <c r="AV85" s="52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1416</v>
      </c>
      <c r="BI85" s="40">
        <v>0</v>
      </c>
    </row>
    <row r="86" spans="1:61" x14ac:dyDescent="0.25">
      <c r="A86" s="6">
        <v>83</v>
      </c>
      <c r="B86" s="6" t="s">
        <v>1345</v>
      </c>
      <c r="C86" s="6" t="s">
        <v>1345</v>
      </c>
      <c r="D86" s="6" t="s">
        <v>1341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1334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4">
        <v>0</v>
      </c>
      <c r="AT86" s="52">
        <v>0</v>
      </c>
      <c r="AU86" s="52">
        <v>0</v>
      </c>
      <c r="AV86" s="52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1416</v>
      </c>
      <c r="BI86" s="40">
        <v>0</v>
      </c>
    </row>
    <row r="87" spans="1:61" x14ac:dyDescent="0.25">
      <c r="A87" s="6">
        <v>84</v>
      </c>
      <c r="B87" s="6" t="s">
        <v>1347</v>
      </c>
      <c r="C87" s="6" t="s">
        <v>1347</v>
      </c>
      <c r="D87" s="6" t="s">
        <v>1346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1334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4">
        <v>0</v>
      </c>
      <c r="AT87" s="52">
        <v>0</v>
      </c>
      <c r="AU87" s="52">
        <v>0</v>
      </c>
      <c r="AV87" s="52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1416</v>
      </c>
      <c r="BI87" s="40">
        <v>0</v>
      </c>
    </row>
    <row r="88" spans="1:61" x14ac:dyDescent="0.25">
      <c r="A88" s="6">
        <v>85</v>
      </c>
      <c r="B88" s="6" t="s">
        <v>1349</v>
      </c>
      <c r="C88" s="6" t="s">
        <v>1349</v>
      </c>
      <c r="D88" s="6" t="s">
        <v>1348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1334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4">
        <v>0</v>
      </c>
      <c r="AT88" s="52">
        <v>0</v>
      </c>
      <c r="AU88" s="52">
        <v>0</v>
      </c>
      <c r="AV88" s="52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1416</v>
      </c>
      <c r="BI88" s="40">
        <v>0</v>
      </c>
    </row>
    <row r="89" spans="1:61" x14ac:dyDescent="0.25">
      <c r="A89" s="6">
        <v>86</v>
      </c>
      <c r="B89" s="6" t="s">
        <v>1350</v>
      </c>
      <c r="C89" s="6" t="s">
        <v>1350</v>
      </c>
      <c r="D89" s="6" t="s">
        <v>1351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1334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4">
        <v>0</v>
      </c>
      <c r="AT89" s="52">
        <v>0</v>
      </c>
      <c r="AU89" s="52">
        <v>0</v>
      </c>
      <c r="AV89" s="52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1416</v>
      </c>
      <c r="BI89" s="40">
        <v>0</v>
      </c>
    </row>
    <row r="90" spans="1:61" x14ac:dyDescent="0.25">
      <c r="A90" s="6">
        <v>87</v>
      </c>
      <c r="B90" s="6" t="s">
        <v>1352</v>
      </c>
      <c r="C90" s="6" t="s">
        <v>1352</v>
      </c>
      <c r="D90" s="6" t="s">
        <v>1353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1334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1360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1361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4">
        <v>0</v>
      </c>
      <c r="AT90" s="52">
        <v>0</v>
      </c>
      <c r="AU90" s="52">
        <v>0</v>
      </c>
      <c r="AV90" s="52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1416</v>
      </c>
      <c r="BI90" s="40">
        <v>0</v>
      </c>
    </row>
    <row r="91" spans="1:61" x14ac:dyDescent="0.25">
      <c r="A91" s="6">
        <v>87</v>
      </c>
      <c r="B91" s="6" t="s">
        <v>1354</v>
      </c>
      <c r="C91" s="6" t="s">
        <v>1352</v>
      </c>
      <c r="D91" s="6" t="s">
        <v>1353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1334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1360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1361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4">
        <v>0</v>
      </c>
      <c r="AT91" s="52">
        <v>0</v>
      </c>
      <c r="AU91" s="52">
        <v>0</v>
      </c>
      <c r="AV91" s="52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1416</v>
      </c>
      <c r="BI91" s="40">
        <v>0</v>
      </c>
    </row>
    <row r="92" spans="1:61" x14ac:dyDescent="0.25">
      <c r="A92" s="6">
        <v>90</v>
      </c>
      <c r="B92" s="6" t="s">
        <v>1355</v>
      </c>
      <c r="C92" s="6" t="s">
        <v>1355</v>
      </c>
      <c r="D92" s="6" t="s">
        <v>1351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1334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4">
        <v>0</v>
      </c>
      <c r="AT92" s="52">
        <v>0</v>
      </c>
      <c r="AU92" s="52">
        <v>0</v>
      </c>
      <c r="AV92" s="52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1416</v>
      </c>
      <c r="BI92" s="40">
        <v>0</v>
      </c>
    </row>
    <row r="93" spans="1:61" x14ac:dyDescent="0.25">
      <c r="A93" s="6">
        <v>91</v>
      </c>
      <c r="B93" s="6" t="s">
        <v>1356</v>
      </c>
      <c r="C93" s="6" t="s">
        <v>1356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1334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4">
        <v>0</v>
      </c>
      <c r="AT93" s="52">
        <v>0</v>
      </c>
      <c r="AU93" s="52">
        <v>0</v>
      </c>
      <c r="AV93" s="52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1416</v>
      </c>
      <c r="BI93" s="40">
        <v>0</v>
      </c>
    </row>
    <row r="94" spans="1:61" x14ac:dyDescent="0.25">
      <c r="A94" s="6">
        <v>92</v>
      </c>
      <c r="B94" s="6" t="s">
        <v>1357</v>
      </c>
      <c r="C94" s="6" t="s">
        <v>1357</v>
      </c>
      <c r="D94" s="6" t="s">
        <v>1326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1334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4">
        <v>0</v>
      </c>
      <c r="AT94" s="52">
        <v>0</v>
      </c>
      <c r="AU94" s="52">
        <v>0</v>
      </c>
      <c r="AV94" s="52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1416</v>
      </c>
      <c r="BI94" s="40">
        <v>0</v>
      </c>
    </row>
    <row r="95" spans="1:61" x14ac:dyDescent="0.25">
      <c r="A95" s="6">
        <v>93</v>
      </c>
      <c r="B95" s="6" t="s">
        <v>1358</v>
      </c>
      <c r="C95" s="6" t="s">
        <v>1359</v>
      </c>
      <c r="D95" s="6" t="s">
        <v>1358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1334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4">
        <v>0</v>
      </c>
      <c r="AT95" s="52">
        <v>0</v>
      </c>
      <c r="AU95" s="52">
        <v>0</v>
      </c>
      <c r="AV95" s="52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1416</v>
      </c>
      <c r="BI95" s="40">
        <v>0</v>
      </c>
    </row>
    <row r="96" spans="1:61" x14ac:dyDescent="0.25">
      <c r="A96" s="6">
        <v>94</v>
      </c>
      <c r="B96" s="6" t="s">
        <v>1362</v>
      </c>
      <c r="C96" s="6" t="s">
        <v>1362</v>
      </c>
      <c r="D96" s="6" t="s">
        <v>1363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1334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4">
        <v>0</v>
      </c>
      <c r="AT96" s="52">
        <v>0</v>
      </c>
      <c r="AU96" s="52">
        <v>0</v>
      </c>
      <c r="AV96" s="52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1416</v>
      </c>
      <c r="BI96" s="40">
        <v>0</v>
      </c>
    </row>
    <row r="97" spans="1:61" x14ac:dyDescent="0.25">
      <c r="A97" s="6">
        <v>95</v>
      </c>
      <c r="B97" s="6" t="s">
        <v>1365</v>
      </c>
      <c r="C97" s="6" t="s">
        <v>1364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1334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4">
        <v>0</v>
      </c>
      <c r="AT97" s="52">
        <v>0</v>
      </c>
      <c r="AU97" s="52">
        <v>0</v>
      </c>
      <c r="AV97" s="52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1416</v>
      </c>
      <c r="BI97" s="40">
        <v>0</v>
      </c>
    </row>
    <row r="98" spans="1:61" x14ac:dyDescent="0.25">
      <c r="A98" s="6">
        <v>95</v>
      </c>
      <c r="B98" s="6" t="s">
        <v>1366</v>
      </c>
      <c r="C98" s="6" t="s">
        <v>1364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1334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4">
        <v>0</v>
      </c>
      <c r="AT98" s="52">
        <v>0</v>
      </c>
      <c r="AU98" s="52">
        <v>0</v>
      </c>
      <c r="AV98" s="52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1416</v>
      </c>
      <c r="BI98" s="40">
        <v>0</v>
      </c>
    </row>
    <row r="99" spans="1:61" x14ac:dyDescent="0.25">
      <c r="A99" s="6">
        <v>97</v>
      </c>
      <c r="B99" s="6" t="s">
        <v>1369</v>
      </c>
      <c r="C99" s="6" t="s">
        <v>1367</v>
      </c>
      <c r="D99" s="6" t="s">
        <v>1368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1334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4">
        <v>0</v>
      </c>
      <c r="AT99" s="52">
        <v>0</v>
      </c>
      <c r="AU99" s="52">
        <v>0</v>
      </c>
      <c r="AV99" s="52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1416</v>
      </c>
      <c r="BI99" s="40">
        <v>0</v>
      </c>
    </row>
    <row r="100" spans="1:61" x14ac:dyDescent="0.25">
      <c r="A100" s="6">
        <v>98</v>
      </c>
      <c r="B100" s="6" t="s">
        <v>1372</v>
      </c>
      <c r="C100" s="6" t="s">
        <v>1372</v>
      </c>
      <c r="D100" s="6" t="s">
        <v>1370</v>
      </c>
      <c r="E100" s="6" t="s">
        <v>1371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1334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4">
        <v>0</v>
      </c>
      <c r="AT100" s="52">
        <v>0</v>
      </c>
      <c r="AU100" s="52">
        <v>0</v>
      </c>
      <c r="AV100" s="52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1416</v>
      </c>
      <c r="BI100" s="40">
        <v>1</v>
      </c>
    </row>
    <row r="101" spans="1:61" x14ac:dyDescent="0.25">
      <c r="A101" s="6">
        <v>99</v>
      </c>
      <c r="B101" s="6" t="s">
        <v>1373</v>
      </c>
      <c r="C101" s="6" t="s">
        <v>1374</v>
      </c>
      <c r="D101" s="6" t="s">
        <v>1373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1334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4">
        <v>0</v>
      </c>
      <c r="AT101" s="52">
        <v>0</v>
      </c>
      <c r="AU101" s="52">
        <v>0</v>
      </c>
      <c r="AV101" s="52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1416</v>
      </c>
      <c r="BI101" s="40">
        <v>0</v>
      </c>
    </row>
    <row r="102" spans="1:61" x14ac:dyDescent="0.25">
      <c r="A102" s="6">
        <v>100</v>
      </c>
      <c r="B102" s="6" t="s">
        <v>1375</v>
      </c>
      <c r="C102" s="6" t="s">
        <v>1376</v>
      </c>
      <c r="D102" s="6" t="s">
        <v>1375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1334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4">
        <v>0</v>
      </c>
      <c r="AT102" s="52">
        <v>0</v>
      </c>
      <c r="AU102" s="52">
        <v>0</v>
      </c>
      <c r="AV102" s="52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1416</v>
      </c>
      <c r="BI102" s="40">
        <v>0</v>
      </c>
    </row>
    <row r="103" spans="1:61" x14ac:dyDescent="0.25">
      <c r="A103" s="6">
        <v>101</v>
      </c>
      <c r="B103" s="6" t="s">
        <v>1382</v>
      </c>
      <c r="C103" s="6" t="s">
        <v>1382</v>
      </c>
      <c r="D103" s="6" t="s">
        <v>1353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1334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4">
        <v>0</v>
      </c>
      <c r="AT103" s="52">
        <v>0</v>
      </c>
      <c r="AU103" s="52">
        <v>0</v>
      </c>
      <c r="AV103" s="52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1416</v>
      </c>
      <c r="BI103" s="40">
        <v>0</v>
      </c>
    </row>
    <row r="104" spans="1:61" x14ac:dyDescent="0.25">
      <c r="A104" s="6">
        <v>102</v>
      </c>
      <c r="B104" s="6" t="s">
        <v>1381</v>
      </c>
      <c r="C104" s="6" t="s">
        <v>1381</v>
      </c>
      <c r="D104" s="6" t="s">
        <v>1383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1334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4">
        <v>0</v>
      </c>
      <c r="AT104" s="52">
        <v>0</v>
      </c>
      <c r="AU104" s="52">
        <v>0</v>
      </c>
      <c r="AV104" s="52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1416</v>
      </c>
      <c r="BI104" s="40">
        <v>0</v>
      </c>
    </row>
    <row r="105" spans="1:61" x14ac:dyDescent="0.25">
      <c r="A105" s="6">
        <v>103</v>
      </c>
      <c r="B105" s="6" t="s">
        <v>1391</v>
      </c>
      <c r="C105" s="6" t="s">
        <v>1384</v>
      </c>
      <c r="D105" s="6" t="s">
        <v>1385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1270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4">
        <v>0</v>
      </c>
      <c r="AT105" s="52">
        <v>0</v>
      </c>
      <c r="AU105" s="52">
        <v>0</v>
      </c>
      <c r="AV105" s="52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1416</v>
      </c>
      <c r="BI105" s="40">
        <v>1</v>
      </c>
    </row>
    <row r="106" spans="1:61" x14ac:dyDescent="0.25">
      <c r="A106" s="6">
        <v>104</v>
      </c>
      <c r="B106" s="6" t="s">
        <v>1386</v>
      </c>
      <c r="C106" s="6" t="s">
        <v>1386</v>
      </c>
      <c r="D106" s="6" t="s">
        <v>1390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1334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4">
        <v>0</v>
      </c>
      <c r="AT106" s="52">
        <v>0</v>
      </c>
      <c r="AU106" s="52">
        <v>0</v>
      </c>
      <c r="AV106" s="52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1416</v>
      </c>
      <c r="BI106" s="40">
        <v>1</v>
      </c>
    </row>
    <row r="107" spans="1:61" x14ac:dyDescent="0.25">
      <c r="A107" s="6">
        <v>105</v>
      </c>
      <c r="B107" s="6" t="s">
        <v>1392</v>
      </c>
      <c r="C107" s="6" t="s">
        <v>1392</v>
      </c>
      <c r="D107" s="6" t="s">
        <v>1393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1270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4">
        <v>0</v>
      </c>
      <c r="AT107" s="52">
        <v>0</v>
      </c>
      <c r="AU107" s="52">
        <v>0</v>
      </c>
      <c r="AV107" s="52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1416</v>
      </c>
      <c r="BI107" s="40">
        <v>0</v>
      </c>
    </row>
    <row r="108" spans="1:61" x14ac:dyDescent="0.25">
      <c r="A108" s="6">
        <v>106</v>
      </c>
      <c r="B108" s="6" t="s">
        <v>1394</v>
      </c>
      <c r="C108" s="6" t="s">
        <v>1394</v>
      </c>
      <c r="D108" s="6" t="s">
        <v>1394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1334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4">
        <v>0</v>
      </c>
      <c r="AT108" s="52">
        <v>0</v>
      </c>
      <c r="AU108" s="52">
        <v>0</v>
      </c>
      <c r="AV108" s="52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1416</v>
      </c>
      <c r="BI108" s="40">
        <v>1</v>
      </c>
    </row>
    <row r="109" spans="1:61" x14ac:dyDescent="0.25">
      <c r="A109" s="6">
        <v>107</v>
      </c>
      <c r="B109" s="6" t="s">
        <v>1395</v>
      </c>
      <c r="C109" s="6" t="s">
        <v>1396</v>
      </c>
      <c r="D109" s="6" t="s">
        <v>1397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1334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4">
        <v>0</v>
      </c>
      <c r="AT109" s="52">
        <v>0</v>
      </c>
      <c r="AU109" s="52">
        <v>0</v>
      </c>
      <c r="AV109" s="52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1416</v>
      </c>
      <c r="BI109" s="40">
        <v>0</v>
      </c>
    </row>
    <row r="110" spans="1:61" x14ac:dyDescent="0.25">
      <c r="A110" s="6">
        <v>108</v>
      </c>
      <c r="B110" s="6" t="s">
        <v>1399</v>
      </c>
      <c r="C110" s="6" t="s">
        <v>1398</v>
      </c>
      <c r="D110" s="6" t="s">
        <v>1390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1334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4">
        <v>0</v>
      </c>
      <c r="AT110" s="52">
        <v>0</v>
      </c>
      <c r="AU110" s="52">
        <v>0</v>
      </c>
      <c r="AV110" s="52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1416</v>
      </c>
      <c r="BI110" s="40">
        <v>0</v>
      </c>
    </row>
    <row r="111" spans="1:61" x14ac:dyDescent="0.25">
      <c r="A111" s="6">
        <v>109</v>
      </c>
      <c r="B111" s="6" t="s">
        <v>1400</v>
      </c>
      <c r="C111" s="6" t="s">
        <v>1401</v>
      </c>
      <c r="D111" s="6" t="s">
        <v>1402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1334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4">
        <v>0</v>
      </c>
      <c r="AT111" s="52">
        <v>0</v>
      </c>
      <c r="AU111" s="52">
        <v>0</v>
      </c>
      <c r="AV111" s="52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1416</v>
      </c>
      <c r="BI111" s="40">
        <v>0</v>
      </c>
    </row>
    <row r="112" spans="1:61" x14ac:dyDescent="0.25">
      <c r="A112" s="6">
        <v>110</v>
      </c>
      <c r="B112" s="6" t="s">
        <v>1404</v>
      </c>
      <c r="C112" s="6" t="s">
        <v>1403</v>
      </c>
      <c r="D112" s="6" t="s">
        <v>1332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1334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4">
        <v>0</v>
      </c>
      <c r="AT112" s="52">
        <v>0</v>
      </c>
      <c r="AU112" s="52">
        <v>0</v>
      </c>
      <c r="AV112" s="52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1416</v>
      </c>
      <c r="BI112" s="40">
        <v>0</v>
      </c>
    </row>
    <row r="113" spans="1:61" x14ac:dyDescent="0.25">
      <c r="A113" s="6">
        <v>111</v>
      </c>
      <c r="B113" s="6" t="s">
        <v>1405</v>
      </c>
      <c r="C113" s="6" t="s">
        <v>1405</v>
      </c>
      <c r="D113" s="6" t="s">
        <v>1406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1334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4">
        <v>0</v>
      </c>
      <c r="AT113" s="52">
        <v>0</v>
      </c>
      <c r="AU113" s="52">
        <v>0</v>
      </c>
      <c r="AV113" s="52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1416</v>
      </c>
      <c r="BI113" s="40">
        <v>0</v>
      </c>
    </row>
    <row r="114" spans="1:61" x14ac:dyDescent="0.25">
      <c r="A114" s="6">
        <v>112</v>
      </c>
      <c r="B114" s="6" t="s">
        <v>1410</v>
      </c>
      <c r="C114" s="6" t="s">
        <v>1407</v>
      </c>
      <c r="D114" s="6" t="s">
        <v>1408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1409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4">
        <v>0</v>
      </c>
      <c r="AT114" s="52">
        <v>0</v>
      </c>
      <c r="AU114" s="52">
        <v>0</v>
      </c>
      <c r="AV114" s="52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1416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1411</v>
      </c>
      <c r="D115" s="6" t="s">
        <v>1411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1334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4">
        <v>0</v>
      </c>
      <c r="AT115" s="52">
        <v>0</v>
      </c>
      <c r="AU115" s="52">
        <v>0</v>
      </c>
      <c r="AV115" s="52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1416</v>
      </c>
      <c r="BI115" s="40">
        <v>0</v>
      </c>
    </row>
    <row r="116" spans="1:61" x14ac:dyDescent="0.25">
      <c r="A116" s="6">
        <v>114</v>
      </c>
      <c r="B116" s="6" t="s">
        <v>1412</v>
      </c>
      <c r="C116" s="6" t="s">
        <v>1412</v>
      </c>
      <c r="D116" s="6" t="s">
        <v>1332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1334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4">
        <v>0</v>
      </c>
      <c r="AT116" s="52">
        <v>0</v>
      </c>
      <c r="AU116" s="52">
        <v>0</v>
      </c>
      <c r="AV116" s="52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1418</v>
      </c>
      <c r="BI116" s="40">
        <v>1</v>
      </c>
    </row>
    <row r="117" spans="1:61" x14ac:dyDescent="0.25">
      <c r="A117" s="6">
        <v>115</v>
      </c>
      <c r="B117" s="6" t="s">
        <v>1426</v>
      </c>
      <c r="C117" s="6" t="s">
        <v>1426</v>
      </c>
      <c r="D117" s="6" t="s">
        <v>1419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1334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4">
        <v>0</v>
      </c>
      <c r="AT117" s="52">
        <v>0</v>
      </c>
      <c r="AU117" s="52">
        <v>0</v>
      </c>
      <c r="AV117" s="52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1417</v>
      </c>
      <c r="BI117" s="40">
        <v>0</v>
      </c>
    </row>
    <row r="118" spans="1:61" x14ac:dyDescent="0.25">
      <c r="A118" s="6">
        <v>116</v>
      </c>
      <c r="B118" s="6" t="s">
        <v>1421</v>
      </c>
      <c r="C118" s="6" t="s">
        <v>1421</v>
      </c>
      <c r="D118" s="6" t="s">
        <v>1326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1334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4">
        <v>0</v>
      </c>
      <c r="AT118" s="52">
        <v>0</v>
      </c>
      <c r="AU118" s="52">
        <v>0</v>
      </c>
      <c r="AV118" s="52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1416</v>
      </c>
      <c r="BI118" s="40">
        <v>0</v>
      </c>
    </row>
    <row r="119" spans="1:61" x14ac:dyDescent="0.25">
      <c r="A119" s="6">
        <v>117</v>
      </c>
      <c r="B119" s="6" t="s">
        <v>1425</v>
      </c>
      <c r="C119" s="6" t="s">
        <v>1421</v>
      </c>
      <c r="D119" s="6" t="s">
        <v>1326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1334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4">
        <v>0</v>
      </c>
      <c r="AT119" s="52">
        <v>0</v>
      </c>
      <c r="AU119" s="52">
        <v>0</v>
      </c>
      <c r="AV119" s="52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1416</v>
      </c>
      <c r="BI119" s="40">
        <v>0</v>
      </c>
    </row>
    <row r="120" spans="1:61" x14ac:dyDescent="0.25">
      <c r="A120" s="6">
        <v>117</v>
      </c>
      <c r="B120" s="6" t="s">
        <v>1423</v>
      </c>
      <c r="C120" s="6" t="s">
        <v>1421</v>
      </c>
      <c r="D120" s="6" t="s">
        <v>1326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1334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4">
        <v>0</v>
      </c>
      <c r="AT120" s="52">
        <v>0</v>
      </c>
      <c r="AU120" s="52">
        <v>0</v>
      </c>
      <c r="AV120" s="52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1416</v>
      </c>
      <c r="BI120" s="40">
        <v>0</v>
      </c>
    </row>
    <row r="121" spans="1:61" x14ac:dyDescent="0.25">
      <c r="A121" s="6">
        <v>118</v>
      </c>
      <c r="B121" s="6" t="s">
        <v>1429</v>
      </c>
      <c r="C121" s="6" t="s">
        <v>1427</v>
      </c>
      <c r="D121" s="6" t="s">
        <v>1227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1334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4">
        <v>0</v>
      </c>
      <c r="AT121" s="52">
        <v>0</v>
      </c>
      <c r="AU121" s="52">
        <v>0</v>
      </c>
      <c r="AV121" s="52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1428</v>
      </c>
      <c r="BI121" s="40">
        <v>0</v>
      </c>
    </row>
    <row r="122" spans="1:61" x14ac:dyDescent="0.25">
      <c r="A122" s="6">
        <v>119</v>
      </c>
      <c r="B122" s="6" t="s">
        <v>1431</v>
      </c>
      <c r="C122" s="6" t="s">
        <v>1430</v>
      </c>
      <c r="D122" s="6" t="s">
        <v>1227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1334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1433</v>
      </c>
      <c r="W122" s="3" t="s">
        <v>1432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4">
        <v>0</v>
      </c>
      <c r="AT122" s="52">
        <v>0</v>
      </c>
      <c r="AU122" s="52">
        <v>0</v>
      </c>
      <c r="AV122" s="52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1416</v>
      </c>
      <c r="BI122" s="40">
        <v>0</v>
      </c>
    </row>
    <row r="123" spans="1:61" x14ac:dyDescent="0.25">
      <c r="A123" s="6">
        <v>120</v>
      </c>
      <c r="B123" s="6" t="s">
        <v>1434</v>
      </c>
      <c r="C123" s="6" t="s">
        <v>1435</v>
      </c>
      <c r="D123" s="6" t="s">
        <v>1434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1334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4">
        <v>0</v>
      </c>
      <c r="AT123" s="52">
        <v>0</v>
      </c>
      <c r="AU123" s="52">
        <v>0</v>
      </c>
      <c r="AV123" s="52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1416</v>
      </c>
      <c r="BI123" s="40">
        <v>0</v>
      </c>
    </row>
    <row r="124" spans="1:61" x14ac:dyDescent="0.25">
      <c r="A124" s="6">
        <v>121</v>
      </c>
      <c r="B124" s="6" t="s">
        <v>1436</v>
      </c>
      <c r="C124" s="6" t="s">
        <v>1436</v>
      </c>
      <c r="D124" s="6" t="s">
        <v>1227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1334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1433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4">
        <v>0</v>
      </c>
      <c r="AT124" s="52">
        <v>0</v>
      </c>
      <c r="AU124" s="52">
        <v>0</v>
      </c>
      <c r="AV124" s="52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1416</v>
      </c>
      <c r="BI124" s="40">
        <v>1</v>
      </c>
    </row>
    <row r="125" spans="1:61" x14ac:dyDescent="0.25">
      <c r="A125" s="6">
        <v>122</v>
      </c>
      <c r="B125" s="6" t="s">
        <v>1441</v>
      </c>
      <c r="C125" s="6" t="s">
        <v>1441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1334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4">
        <v>0</v>
      </c>
      <c r="AT125" s="52">
        <v>0</v>
      </c>
      <c r="AU125" s="52">
        <v>0</v>
      </c>
      <c r="AV125" s="52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1437</v>
      </c>
      <c r="BI125" s="40">
        <v>0</v>
      </c>
    </row>
    <row r="126" spans="1:61" x14ac:dyDescent="0.25">
      <c r="A126" s="6">
        <v>123</v>
      </c>
      <c r="B126" s="6" t="s">
        <v>1440</v>
      </c>
      <c r="C126" s="6" t="s">
        <v>1440</v>
      </c>
      <c r="D126" s="6" t="s">
        <v>1439</v>
      </c>
      <c r="E126" s="6" t="s">
        <v>1371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1334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4">
        <v>0</v>
      </c>
      <c r="AT126" s="52">
        <v>0</v>
      </c>
      <c r="AU126" s="52">
        <v>0</v>
      </c>
      <c r="AV126" s="52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1438</v>
      </c>
      <c r="BI126" s="40">
        <v>0</v>
      </c>
    </row>
    <row r="127" spans="1:61" x14ac:dyDescent="0.25">
      <c r="A127" s="6">
        <v>124</v>
      </c>
      <c r="B127" s="6" t="s">
        <v>1442</v>
      </c>
      <c r="C127" s="6" t="s">
        <v>1443</v>
      </c>
      <c r="D127" s="6" t="s">
        <v>1444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1334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4">
        <v>0</v>
      </c>
      <c r="AT127" s="52">
        <v>0</v>
      </c>
      <c r="AU127" s="52">
        <v>0</v>
      </c>
      <c r="AV127" s="52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1416</v>
      </c>
      <c r="BI127" s="40">
        <v>0</v>
      </c>
    </row>
    <row r="128" spans="1:61" x14ac:dyDescent="0.25">
      <c r="A128" s="6">
        <v>125</v>
      </c>
      <c r="B128" s="6" t="s">
        <v>1445</v>
      </c>
      <c r="C128" s="6" t="s">
        <v>1445</v>
      </c>
      <c r="D128" s="6" t="s">
        <v>1445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1334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4">
        <v>0</v>
      </c>
      <c r="AT128" s="52">
        <v>0</v>
      </c>
      <c r="AU128" s="52">
        <v>0</v>
      </c>
      <c r="AV128" s="52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1416</v>
      </c>
      <c r="BI128" s="40">
        <v>0</v>
      </c>
    </row>
    <row r="129" spans="1:61" x14ac:dyDescent="0.25">
      <c r="A129" s="6">
        <v>126</v>
      </c>
      <c r="B129" s="6" t="s">
        <v>1446</v>
      </c>
      <c r="C129" s="6" t="s">
        <v>1446</v>
      </c>
      <c r="D129" s="6" t="s">
        <v>1447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1334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4">
        <v>0</v>
      </c>
      <c r="AT129" s="52">
        <v>0</v>
      </c>
      <c r="AU129" s="52">
        <v>0</v>
      </c>
      <c r="AV129" s="52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1416</v>
      </c>
      <c r="BI129" s="40">
        <v>0</v>
      </c>
    </row>
    <row r="130" spans="1:61" x14ac:dyDescent="0.25">
      <c r="A130" s="6">
        <v>127</v>
      </c>
      <c r="B130" s="6" t="s">
        <v>1448</v>
      </c>
      <c r="C130" s="6" t="s">
        <v>1448</v>
      </c>
      <c r="D130" s="6" t="s">
        <v>1449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1334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4">
        <v>0</v>
      </c>
      <c r="AT130" s="52">
        <v>0</v>
      </c>
      <c r="AU130" s="52">
        <v>0</v>
      </c>
      <c r="AV130" s="52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1416</v>
      </c>
      <c r="BI130" s="40">
        <v>0</v>
      </c>
    </row>
    <row r="131" spans="1:61" x14ac:dyDescent="0.25">
      <c r="A131" s="6">
        <v>128</v>
      </c>
      <c r="B131" s="6" t="s">
        <v>1468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4">
        <v>0</v>
      </c>
      <c r="AT131" s="52">
        <v>0</v>
      </c>
      <c r="AU131" s="52">
        <v>0</v>
      </c>
      <c r="AV131" s="52">
        <v>0</v>
      </c>
    </row>
    <row r="132" spans="1:61" x14ac:dyDescent="0.25">
      <c r="A132" s="6">
        <v>129</v>
      </c>
      <c r="B132" s="6" t="s">
        <v>1470</v>
      </c>
      <c r="C132" s="6" t="s">
        <v>1470</v>
      </c>
      <c r="D132" s="6" t="s">
        <v>1439</v>
      </c>
      <c r="E132" s="6" t="s">
        <v>1371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1334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4">
        <v>0</v>
      </c>
      <c r="AT132" s="52">
        <v>0</v>
      </c>
      <c r="AU132" s="52">
        <v>0</v>
      </c>
      <c r="AV132" s="52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1469</v>
      </c>
      <c r="BI132" s="40">
        <v>0</v>
      </c>
    </row>
    <row r="133" spans="1:61" x14ac:dyDescent="0.25">
      <c r="A133" s="6">
        <v>130</v>
      </c>
      <c r="B133" s="6" t="s">
        <v>1471</v>
      </c>
      <c r="C133" s="6" t="s">
        <v>1471</v>
      </c>
      <c r="D133" s="6" t="s">
        <v>1472</v>
      </c>
      <c r="E133" s="6" t="s">
        <v>1371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1334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4">
        <v>0</v>
      </c>
      <c r="AT133" s="52">
        <v>0</v>
      </c>
      <c r="AU133" s="52">
        <v>0</v>
      </c>
      <c r="AV133" s="52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1469</v>
      </c>
      <c r="BI133" s="40">
        <v>0</v>
      </c>
    </row>
    <row r="134" spans="1:61" x14ac:dyDescent="0.25">
      <c r="A134" s="6">
        <v>131</v>
      </c>
      <c r="B134" s="6" t="s">
        <v>1473</v>
      </c>
      <c r="C134" s="6" t="s">
        <v>1473</v>
      </c>
      <c r="D134" s="6" t="s">
        <v>1474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1334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4">
        <v>0</v>
      </c>
      <c r="AT134" s="52">
        <v>0</v>
      </c>
      <c r="AU134" s="52">
        <v>0</v>
      </c>
      <c r="AV134" s="52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1475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1334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4">
        <v>0</v>
      </c>
      <c r="AT135" s="52">
        <v>0</v>
      </c>
      <c r="AU135" s="52">
        <v>0</v>
      </c>
      <c r="AV135" s="52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1416</v>
      </c>
      <c r="BI135" s="40">
        <v>0</v>
      </c>
    </row>
    <row r="136" spans="1:61" x14ac:dyDescent="0.25">
      <c r="A136" s="6">
        <v>133</v>
      </c>
      <c r="B136" s="6" t="s">
        <v>1476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1334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4">
        <v>0</v>
      </c>
      <c r="AT136" s="52">
        <v>0</v>
      </c>
      <c r="AU136" s="52">
        <v>0</v>
      </c>
      <c r="AV136" s="52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1416</v>
      </c>
      <c r="BI136" s="40">
        <v>0</v>
      </c>
    </row>
    <row r="137" spans="1:61" x14ac:dyDescent="0.25">
      <c r="A137" s="6">
        <v>134</v>
      </c>
      <c r="B137" s="6" t="s">
        <v>1477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1334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4">
        <v>0</v>
      </c>
      <c r="AT137" s="52">
        <v>0</v>
      </c>
      <c r="AU137" s="52">
        <v>0</v>
      </c>
      <c r="AV137" s="52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1416</v>
      </c>
      <c r="BI137" s="40">
        <v>0</v>
      </c>
    </row>
    <row r="138" spans="1:61" x14ac:dyDescent="0.25">
      <c r="A138" s="6">
        <v>135</v>
      </c>
      <c r="B138" s="6" t="s">
        <v>1478</v>
      </c>
      <c r="C138" s="6" t="s">
        <v>1478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1334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4">
        <v>0</v>
      </c>
      <c r="AT138" s="52">
        <v>0</v>
      </c>
      <c r="AU138" s="52">
        <v>0</v>
      </c>
      <c r="AV138" s="52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1416</v>
      </c>
      <c r="BI138" s="40">
        <v>0</v>
      </c>
    </row>
    <row r="139" spans="1:61" x14ac:dyDescent="0.25">
      <c r="A139" s="6">
        <v>136</v>
      </c>
      <c r="B139" s="6" t="s">
        <v>1479</v>
      </c>
      <c r="C139" s="6" t="s">
        <v>1479</v>
      </c>
      <c r="D139" s="6" t="s">
        <v>1390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1334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4">
        <v>0</v>
      </c>
      <c r="AT139" s="52">
        <v>0</v>
      </c>
      <c r="AU139" s="52">
        <v>0</v>
      </c>
      <c r="AV139" s="52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1416</v>
      </c>
      <c r="BI139" s="40">
        <v>0</v>
      </c>
    </row>
    <row r="140" spans="1:61" x14ac:dyDescent="0.25">
      <c r="A140" s="6">
        <v>137</v>
      </c>
      <c r="B140" s="6" t="s">
        <v>1480</v>
      </c>
      <c r="C140" s="6" t="s">
        <v>1480</v>
      </c>
      <c r="D140" s="6" t="s">
        <v>1481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1334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4">
        <v>0</v>
      </c>
      <c r="AT140" s="52">
        <v>0</v>
      </c>
      <c r="AU140" s="52">
        <v>0</v>
      </c>
      <c r="AV140" s="52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1416</v>
      </c>
      <c r="BI140" s="40">
        <v>0</v>
      </c>
    </row>
    <row r="141" spans="1:61" x14ac:dyDescent="0.25">
      <c r="A141" s="6">
        <v>138</v>
      </c>
      <c r="B141" s="6" t="s">
        <v>1482</v>
      </c>
      <c r="C141" s="6" t="s">
        <v>1482</v>
      </c>
      <c r="D141" s="6" t="s">
        <v>1483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1334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4">
        <v>0</v>
      </c>
      <c r="AT141" s="52">
        <v>0</v>
      </c>
      <c r="AU141" s="52">
        <v>0</v>
      </c>
      <c r="AV141" s="52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1416</v>
      </c>
      <c r="BI141" s="40">
        <v>0</v>
      </c>
    </row>
    <row r="142" spans="1:61" x14ac:dyDescent="0.25">
      <c r="A142" s="6">
        <v>139</v>
      </c>
      <c r="B142" s="6" t="s">
        <v>1484</v>
      </c>
      <c r="C142" s="6" t="s">
        <v>1482</v>
      </c>
      <c r="D142" s="6" t="s">
        <v>1483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1334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4">
        <v>0</v>
      </c>
      <c r="AT142" s="52">
        <v>0</v>
      </c>
      <c r="AU142" s="52">
        <v>0</v>
      </c>
      <c r="AV142" s="52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1416</v>
      </c>
      <c r="BI142" s="40">
        <v>0</v>
      </c>
    </row>
    <row r="143" spans="1:61" x14ac:dyDescent="0.25">
      <c r="A143" s="6">
        <v>140</v>
      </c>
      <c r="B143" s="6" t="s">
        <v>1485</v>
      </c>
      <c r="C143" s="6" t="s">
        <v>1485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1334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4">
        <v>0</v>
      </c>
      <c r="AT143" s="52">
        <v>0</v>
      </c>
      <c r="AU143" s="52">
        <v>0</v>
      </c>
      <c r="AV143" s="52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1416</v>
      </c>
      <c r="BI143" s="40">
        <v>0</v>
      </c>
    </row>
    <row r="144" spans="1:61" x14ac:dyDescent="0.25">
      <c r="A144" s="6">
        <v>142</v>
      </c>
      <c r="B144" s="6" t="s">
        <v>1490</v>
      </c>
      <c r="C144" s="6" t="s">
        <v>1488</v>
      </c>
      <c r="D144" s="6" t="s">
        <v>1489</v>
      </c>
      <c r="E144" s="6" t="s">
        <v>1486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1334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4">
        <v>0</v>
      </c>
      <c r="AT144" s="52">
        <v>0</v>
      </c>
      <c r="AU144" s="52">
        <v>0</v>
      </c>
      <c r="AV144" s="52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1487</v>
      </c>
      <c r="BI144" s="40">
        <v>0</v>
      </c>
    </row>
    <row r="145" spans="1:61" x14ac:dyDescent="0.25">
      <c r="A145" s="6">
        <v>143</v>
      </c>
      <c r="B145" s="6" t="s">
        <v>1492</v>
      </c>
      <c r="C145" s="6" t="s">
        <v>1492</v>
      </c>
      <c r="D145" s="6" t="s">
        <v>1491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1334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4">
        <v>0</v>
      </c>
      <c r="AT145" s="52">
        <v>0</v>
      </c>
      <c r="AU145" s="52">
        <v>0</v>
      </c>
      <c r="AV145" s="52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1416</v>
      </c>
      <c r="BI145" s="40">
        <v>0</v>
      </c>
    </row>
    <row r="146" spans="1:61" x14ac:dyDescent="0.25">
      <c r="A146" s="6">
        <v>144</v>
      </c>
      <c r="B146" s="6" t="s">
        <v>1498</v>
      </c>
      <c r="C146" s="6" t="s">
        <v>1498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4">
        <v>0</v>
      </c>
      <c r="AT146" s="52">
        <v>0</v>
      </c>
      <c r="AU146" s="52">
        <v>0</v>
      </c>
      <c r="AV146" s="52">
        <v>0</v>
      </c>
    </row>
    <row r="147" spans="1:61" x14ac:dyDescent="0.25">
      <c r="A147" s="6">
        <v>145</v>
      </c>
      <c r="B147" s="6" t="s">
        <v>1493</v>
      </c>
      <c r="C147" s="6" t="s">
        <v>1494</v>
      </c>
      <c r="D147" s="6" t="s">
        <v>1227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1334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4">
        <v>0</v>
      </c>
      <c r="AT147" s="52">
        <v>0</v>
      </c>
      <c r="AU147" s="52">
        <v>0</v>
      </c>
      <c r="AV147" s="52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1416</v>
      </c>
      <c r="BI147" s="40">
        <v>0</v>
      </c>
    </row>
    <row r="148" spans="1:61" x14ac:dyDescent="0.25">
      <c r="A148" s="6">
        <v>146</v>
      </c>
      <c r="B148" s="6" t="s">
        <v>1495</v>
      </c>
      <c r="C148" s="6" t="s">
        <v>1495</v>
      </c>
      <c r="D148" s="6" t="s">
        <v>1496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1334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4">
        <v>0</v>
      </c>
      <c r="AT148" s="52">
        <v>0</v>
      </c>
      <c r="AU148" s="52">
        <v>0</v>
      </c>
      <c r="AV148" s="52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1417</v>
      </c>
      <c r="BI148" s="40">
        <v>0</v>
      </c>
    </row>
    <row r="149" spans="1:61" x14ac:dyDescent="0.25">
      <c r="A149" s="6">
        <v>147</v>
      </c>
      <c r="B149" s="6" t="s">
        <v>1497</v>
      </c>
      <c r="C149" s="6" t="s">
        <v>1497</v>
      </c>
      <c r="D149" s="6" t="s">
        <v>1497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1334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4">
        <v>0</v>
      </c>
      <c r="AT149" s="52">
        <v>0</v>
      </c>
      <c r="AU149" s="52">
        <v>0</v>
      </c>
      <c r="AV149" s="52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1499</v>
      </c>
      <c r="BI149" s="40">
        <v>0</v>
      </c>
    </row>
    <row r="150" spans="1:61" x14ac:dyDescent="0.25">
      <c r="A150" s="6">
        <v>148</v>
      </c>
      <c r="B150" s="6" t="s">
        <v>1502</v>
      </c>
      <c r="C150" s="6" t="s">
        <v>1501</v>
      </c>
      <c r="D150" s="6" t="s">
        <v>1370</v>
      </c>
      <c r="E150" s="6" t="s">
        <v>1371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1334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4">
        <v>0</v>
      </c>
      <c r="AT150" s="52">
        <v>0</v>
      </c>
      <c r="AU150" s="52">
        <v>0</v>
      </c>
      <c r="AV150" s="52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1416</v>
      </c>
      <c r="BI150" s="40">
        <v>0</v>
      </c>
    </row>
    <row r="151" spans="1:61" x14ac:dyDescent="0.25">
      <c r="A151" s="6">
        <v>149</v>
      </c>
      <c r="B151" s="6" t="s">
        <v>1517</v>
      </c>
      <c r="C151" s="6" t="s">
        <v>1517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1334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4">
        <v>0</v>
      </c>
      <c r="AT151" s="52">
        <v>0</v>
      </c>
      <c r="AU151" s="52">
        <v>0</v>
      </c>
      <c r="AV151" s="52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1416</v>
      </c>
      <c r="BI151" s="40">
        <v>0</v>
      </c>
    </row>
    <row r="152" spans="1:61" x14ac:dyDescent="0.25">
      <c r="A152" s="6">
        <v>150</v>
      </c>
      <c r="B152" s="6" t="s">
        <v>1518</v>
      </c>
      <c r="C152" s="6" t="s">
        <v>1517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1334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4">
        <v>0</v>
      </c>
      <c r="AT152" s="52">
        <v>0</v>
      </c>
      <c r="AU152" s="52">
        <v>0</v>
      </c>
      <c r="AV152" s="52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1416</v>
      </c>
      <c r="BI152" s="40">
        <v>0</v>
      </c>
    </row>
    <row r="153" spans="1:61" x14ac:dyDescent="0.25">
      <c r="A153" s="6">
        <v>151</v>
      </c>
      <c r="B153" s="6" t="s">
        <v>1519</v>
      </c>
      <c r="C153" s="6" t="s">
        <v>1519</v>
      </c>
      <c r="D153" s="6" t="s">
        <v>1520</v>
      </c>
      <c r="E153" s="6" t="s">
        <v>63</v>
      </c>
      <c r="F153" s="17">
        <v>44924.286215277774</v>
      </c>
      <c r="G153" s="21">
        <v>8</v>
      </c>
      <c r="H153" s="4">
        <f t="shared" ref="H153:H199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1334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4">
        <v>0</v>
      </c>
      <c r="AT153" s="52">
        <v>0</v>
      </c>
      <c r="AU153" s="52">
        <v>0</v>
      </c>
      <c r="AV153" s="52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1416</v>
      </c>
      <c r="BI153" s="40">
        <v>0</v>
      </c>
    </row>
    <row r="154" spans="1:61" x14ac:dyDescent="0.25">
      <c r="A154" s="6">
        <v>152</v>
      </c>
      <c r="B154" s="6" t="s">
        <v>1521</v>
      </c>
      <c r="C154" s="6" t="s">
        <v>1521</v>
      </c>
      <c r="D154" s="6" t="s">
        <v>1390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1334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4">
        <v>0</v>
      </c>
      <c r="AT154" s="52">
        <v>0</v>
      </c>
      <c r="AU154" s="52">
        <v>0</v>
      </c>
      <c r="AV154" s="52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1416</v>
      </c>
      <c r="BI154" s="40">
        <v>0</v>
      </c>
    </row>
    <row r="155" spans="1:61" x14ac:dyDescent="0.25">
      <c r="A155" s="6">
        <v>153</v>
      </c>
      <c r="B155" s="6" t="s">
        <v>1522</v>
      </c>
      <c r="C155" s="6" t="s">
        <v>1522</v>
      </c>
      <c r="D155" s="6" t="s">
        <v>1523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1334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4">
        <v>0</v>
      </c>
      <c r="AT155" s="52">
        <v>0</v>
      </c>
      <c r="AU155" s="52">
        <v>0</v>
      </c>
      <c r="AV155" s="52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1416</v>
      </c>
      <c r="BI155" s="40">
        <v>0</v>
      </c>
    </row>
    <row r="156" spans="1:61" x14ac:dyDescent="0.25">
      <c r="A156" s="6">
        <v>154</v>
      </c>
      <c r="B156" s="6" t="s">
        <v>1524</v>
      </c>
      <c r="C156" s="6" t="s">
        <v>1524</v>
      </c>
      <c r="D156" s="6" t="s">
        <v>1525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1334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4">
        <v>0</v>
      </c>
      <c r="AT156" s="52">
        <v>0</v>
      </c>
      <c r="AU156" s="52">
        <v>0</v>
      </c>
      <c r="AV156" s="52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1487</v>
      </c>
      <c r="BI156" s="40">
        <v>0</v>
      </c>
    </row>
    <row r="157" spans="1:61" x14ac:dyDescent="0.25">
      <c r="A157" s="6">
        <v>155</v>
      </c>
      <c r="B157" s="6" t="s">
        <v>1538</v>
      </c>
      <c r="C157" s="6" t="s">
        <v>1535</v>
      </c>
      <c r="D157" s="6" t="s">
        <v>1536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1334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1433</v>
      </c>
      <c r="W157" s="3" t="s">
        <v>1545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4">
        <v>0</v>
      </c>
      <c r="AT157" s="52">
        <v>0</v>
      </c>
      <c r="AU157" s="52">
        <v>0</v>
      </c>
      <c r="AV157" s="52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1416</v>
      </c>
      <c r="BI157" s="40">
        <v>0</v>
      </c>
    </row>
    <row r="158" spans="1:61" x14ac:dyDescent="0.25">
      <c r="A158" s="6">
        <v>156</v>
      </c>
      <c r="B158" s="6" t="s">
        <v>1539</v>
      </c>
      <c r="C158" s="6" t="s">
        <v>1535</v>
      </c>
      <c r="D158" s="6" t="s">
        <v>1536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1334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4">
        <v>0</v>
      </c>
      <c r="AT158" s="52">
        <v>0</v>
      </c>
      <c r="AU158" s="52">
        <v>0</v>
      </c>
      <c r="AV158" s="52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1416</v>
      </c>
      <c r="BI158" s="40">
        <v>0</v>
      </c>
    </row>
    <row r="159" spans="1:61" x14ac:dyDescent="0.25">
      <c r="A159" s="6">
        <v>157</v>
      </c>
      <c r="B159" s="6" t="s">
        <v>1537</v>
      </c>
      <c r="C159" s="6" t="s">
        <v>1537</v>
      </c>
      <c r="D159" s="6" t="s">
        <v>1390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1334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4">
        <v>0</v>
      </c>
      <c r="AT159" s="52">
        <v>0</v>
      </c>
      <c r="AU159" s="52">
        <v>0</v>
      </c>
      <c r="AV159" s="52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1416</v>
      </c>
      <c r="BI159" s="40">
        <v>0</v>
      </c>
    </row>
    <row r="160" spans="1:61" x14ac:dyDescent="0.25">
      <c r="A160" s="6">
        <v>159</v>
      </c>
      <c r="B160" s="6" t="s">
        <v>1540</v>
      </c>
      <c r="C160" s="6" t="s">
        <v>1540</v>
      </c>
      <c r="D160" s="6" t="s">
        <v>1541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1334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4">
        <v>0</v>
      </c>
      <c r="AT160" s="52">
        <v>0</v>
      </c>
      <c r="AU160" s="52">
        <v>0</v>
      </c>
      <c r="AV160" s="52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1543</v>
      </c>
      <c r="BI160" s="40">
        <v>0</v>
      </c>
    </row>
    <row r="161" spans="1:61" x14ac:dyDescent="0.25">
      <c r="A161" s="6">
        <v>160</v>
      </c>
      <c r="B161" s="6" t="s">
        <v>1544</v>
      </c>
      <c r="C161" s="6" t="s">
        <v>1544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1334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4">
        <v>0</v>
      </c>
      <c r="AT161" s="52">
        <v>0</v>
      </c>
      <c r="AU161" s="52">
        <v>0</v>
      </c>
      <c r="AV161" s="52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1416</v>
      </c>
      <c r="BI161" s="40">
        <v>0</v>
      </c>
    </row>
    <row r="162" spans="1:61" x14ac:dyDescent="0.25">
      <c r="A162" s="6">
        <v>161</v>
      </c>
      <c r="B162" s="6" t="s">
        <v>1560</v>
      </c>
      <c r="D162" s="6" t="s">
        <v>1393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4">
        <v>0</v>
      </c>
      <c r="AT162" s="52">
        <v>0</v>
      </c>
      <c r="AU162" s="52">
        <v>0</v>
      </c>
      <c r="AV162" s="52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1416</v>
      </c>
      <c r="BI162" s="40">
        <v>0</v>
      </c>
    </row>
    <row r="163" spans="1:61" x14ac:dyDescent="0.25">
      <c r="A163" s="6">
        <v>162</v>
      </c>
      <c r="B163" s="6" t="s">
        <v>1561</v>
      </c>
      <c r="C163" s="6" t="s">
        <v>1561</v>
      </c>
      <c r="D163" s="6" t="s">
        <v>1580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1576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4">
        <v>0</v>
      </c>
      <c r="AT163" s="52">
        <v>0</v>
      </c>
      <c r="AU163" s="52">
        <v>0</v>
      </c>
      <c r="AV163" s="52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1416</v>
      </c>
      <c r="BI163" s="40">
        <v>0</v>
      </c>
    </row>
    <row r="164" spans="1:61" x14ac:dyDescent="0.25">
      <c r="A164" s="6">
        <v>163</v>
      </c>
      <c r="B164" s="6" t="s">
        <v>1562</v>
      </c>
      <c r="C164" s="6" t="s">
        <v>1581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4">
        <v>0</v>
      </c>
      <c r="AT164" s="52">
        <v>0</v>
      </c>
      <c r="AU164" s="52">
        <v>0</v>
      </c>
      <c r="AV164" s="52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1416</v>
      </c>
      <c r="BI164" s="40">
        <v>0</v>
      </c>
    </row>
    <row r="165" spans="1:61" x14ac:dyDescent="0.25">
      <c r="A165" s="6">
        <v>164</v>
      </c>
      <c r="B165" s="6" t="s">
        <v>1563</v>
      </c>
      <c r="C165" s="6" t="s">
        <v>1582</v>
      </c>
      <c r="D165" s="6" t="s">
        <v>1583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1577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4">
        <v>0</v>
      </c>
      <c r="AT165" s="52">
        <v>0</v>
      </c>
      <c r="AU165" s="52">
        <v>0</v>
      </c>
      <c r="AV165" s="52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1416</v>
      </c>
      <c r="BI165" s="40">
        <v>0</v>
      </c>
    </row>
    <row r="166" spans="1:61" x14ac:dyDescent="0.25">
      <c r="A166" s="6">
        <v>165</v>
      </c>
      <c r="B166" s="6" t="s">
        <v>1564</v>
      </c>
      <c r="C166" s="6" t="s">
        <v>1564</v>
      </c>
      <c r="D166" s="6" t="s">
        <v>1584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4">
        <v>0</v>
      </c>
      <c r="AT166" s="52">
        <v>0</v>
      </c>
      <c r="AU166" s="52">
        <v>0</v>
      </c>
      <c r="AV166" s="52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1416</v>
      </c>
      <c r="BI166" s="40">
        <v>0</v>
      </c>
    </row>
    <row r="167" spans="1:61" x14ac:dyDescent="0.25">
      <c r="A167" s="6">
        <v>166</v>
      </c>
      <c r="B167" s="6" t="s">
        <v>1565</v>
      </c>
      <c r="C167" s="6" t="s">
        <v>1585</v>
      </c>
      <c r="D167" s="6" t="s">
        <v>1583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4">
        <v>0</v>
      </c>
      <c r="AT167" s="52">
        <v>0</v>
      </c>
      <c r="AU167" s="52">
        <v>0</v>
      </c>
      <c r="AV167" s="52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1416</v>
      </c>
      <c r="BI167" s="40">
        <v>0</v>
      </c>
    </row>
    <row r="168" spans="1:61" x14ac:dyDescent="0.25">
      <c r="A168" s="6">
        <v>167</v>
      </c>
      <c r="B168" s="6" t="s">
        <v>1566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4">
        <v>0</v>
      </c>
      <c r="AT168" s="52">
        <v>0</v>
      </c>
      <c r="AU168" s="52">
        <v>0</v>
      </c>
      <c r="AV168" s="52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1416</v>
      </c>
      <c r="BI168" s="40">
        <v>0</v>
      </c>
    </row>
    <row r="169" spans="1:61" x14ac:dyDescent="0.25">
      <c r="A169" s="6">
        <v>168</v>
      </c>
      <c r="B169" s="6" t="s">
        <v>1567</v>
      </c>
      <c r="D169" s="6" t="s">
        <v>1586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4">
        <v>0</v>
      </c>
      <c r="AT169" s="52">
        <v>0</v>
      </c>
      <c r="AU169" s="52">
        <v>0</v>
      </c>
      <c r="AV169" s="52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1416</v>
      </c>
      <c r="BI169" s="40">
        <v>0</v>
      </c>
    </row>
    <row r="170" spans="1:61" x14ac:dyDescent="0.25">
      <c r="A170" s="6">
        <v>169</v>
      </c>
      <c r="B170" s="6" t="s">
        <v>1568</v>
      </c>
      <c r="C170" s="6" t="s">
        <v>1587</v>
      </c>
      <c r="D170" s="6" t="s">
        <v>1393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4">
        <v>0</v>
      </c>
      <c r="AT170" s="52">
        <v>0</v>
      </c>
      <c r="AU170" s="52">
        <v>0</v>
      </c>
      <c r="AV170" s="52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1416</v>
      </c>
      <c r="BI170" s="40">
        <v>0</v>
      </c>
    </row>
    <row r="171" spans="1:61" x14ac:dyDescent="0.25">
      <c r="A171" s="6">
        <v>170</v>
      </c>
      <c r="B171" s="6" t="s">
        <v>1569</v>
      </c>
      <c r="C171" s="6" t="s">
        <v>1588</v>
      </c>
      <c r="D171" s="6" t="s">
        <v>1589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4">
        <v>0</v>
      </c>
      <c r="AT171" s="52">
        <v>0</v>
      </c>
      <c r="AU171" s="52">
        <v>0</v>
      </c>
      <c r="AV171" s="52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1416</v>
      </c>
      <c r="BI171" s="40">
        <v>0</v>
      </c>
    </row>
    <row r="172" spans="1:61" x14ac:dyDescent="0.25">
      <c r="A172" s="6">
        <v>171</v>
      </c>
      <c r="B172" s="6" t="s">
        <v>1570</v>
      </c>
      <c r="C172" s="6" t="s">
        <v>1590</v>
      </c>
      <c r="D172" s="6" t="s">
        <v>1591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4">
        <v>0</v>
      </c>
      <c r="AT172" s="52">
        <v>0</v>
      </c>
      <c r="AU172" s="52">
        <v>0</v>
      </c>
      <c r="AV172" s="52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1416</v>
      </c>
      <c r="BI172" s="40">
        <v>0</v>
      </c>
    </row>
    <row r="173" spans="1:61" x14ac:dyDescent="0.25">
      <c r="A173" s="6">
        <v>172</v>
      </c>
      <c r="B173" s="6" t="s">
        <v>1571</v>
      </c>
      <c r="D173" s="6" t="s">
        <v>1592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1578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4">
        <v>0</v>
      </c>
      <c r="AT173" s="52">
        <v>0</v>
      </c>
      <c r="AU173" s="52">
        <v>0</v>
      </c>
      <c r="AV173" s="52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1416</v>
      </c>
      <c r="BI173" s="40">
        <v>0</v>
      </c>
    </row>
    <row r="174" spans="1:61" x14ac:dyDescent="0.25">
      <c r="A174" s="6">
        <v>173</v>
      </c>
      <c r="B174" s="6" t="s">
        <v>1572</v>
      </c>
      <c r="C174" s="6" t="s">
        <v>1593</v>
      </c>
      <c r="D174" s="6" t="s">
        <v>1594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1579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4">
        <v>0</v>
      </c>
      <c r="AT174" s="52">
        <v>0</v>
      </c>
      <c r="AU174" s="52">
        <v>0</v>
      </c>
      <c r="AV174" s="52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1416</v>
      </c>
      <c r="BI174" s="40">
        <v>0</v>
      </c>
    </row>
    <row r="175" spans="1:61" x14ac:dyDescent="0.25">
      <c r="A175" s="6">
        <v>174</v>
      </c>
      <c r="B175" s="6" t="s">
        <v>1573</v>
      </c>
      <c r="C175" s="6" t="s">
        <v>1573</v>
      </c>
      <c r="D175" s="6" t="s">
        <v>1595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4">
        <v>0</v>
      </c>
      <c r="AT175" s="52">
        <v>0</v>
      </c>
      <c r="AU175" s="52">
        <v>0</v>
      </c>
      <c r="AV175" s="52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1416</v>
      </c>
      <c r="BI175" s="40">
        <v>0</v>
      </c>
    </row>
    <row r="176" spans="1:61" x14ac:dyDescent="0.25">
      <c r="A176" s="6">
        <v>175</v>
      </c>
      <c r="B176" s="6" t="s">
        <v>1574</v>
      </c>
      <c r="C176" s="6" t="s">
        <v>1574</v>
      </c>
      <c r="D176" s="6" t="s">
        <v>1596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4">
        <v>0</v>
      </c>
      <c r="AT176" s="52">
        <v>0</v>
      </c>
      <c r="AU176" s="52">
        <v>0</v>
      </c>
      <c r="AV176" s="52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1416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1601</v>
      </c>
      <c r="D177" s="6" t="s">
        <v>1602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4">
        <v>0</v>
      </c>
      <c r="AT177" s="52">
        <v>0</v>
      </c>
      <c r="AU177" s="52">
        <v>0</v>
      </c>
      <c r="AV177" s="52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1416</v>
      </c>
      <c r="BI177" s="40">
        <v>0</v>
      </c>
    </row>
    <row r="178" spans="1:61" x14ac:dyDescent="0.25">
      <c r="A178" s="6">
        <v>177</v>
      </c>
      <c r="B178" s="6" t="s">
        <v>1603</v>
      </c>
      <c r="C178" s="6" t="s">
        <v>1603</v>
      </c>
      <c r="D178" s="6" t="s">
        <v>1603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1334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4">
        <v>0</v>
      </c>
      <c r="AT178" s="52">
        <v>0</v>
      </c>
      <c r="AU178" s="52">
        <v>0</v>
      </c>
      <c r="AV178" s="52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1605</v>
      </c>
      <c r="BI178" s="40">
        <v>1</v>
      </c>
    </row>
    <row r="179" spans="1:61" x14ac:dyDescent="0.25">
      <c r="A179" s="6">
        <v>178</v>
      </c>
      <c r="B179" s="6" t="s">
        <v>1606</v>
      </c>
      <c r="C179" s="6" t="s">
        <v>1606</v>
      </c>
      <c r="D179" s="6" t="s">
        <v>1607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1334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4">
        <v>0</v>
      </c>
      <c r="AT179" s="52">
        <v>0</v>
      </c>
      <c r="AU179" s="52">
        <v>0</v>
      </c>
      <c r="AV179" s="52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1416</v>
      </c>
      <c r="BI179" s="40">
        <v>0</v>
      </c>
    </row>
    <row r="180" spans="1:61" x14ac:dyDescent="0.25">
      <c r="A180" s="6">
        <v>179</v>
      </c>
      <c r="B180" s="6" t="s">
        <v>1608</v>
      </c>
      <c r="C180" s="6" t="s">
        <v>1608</v>
      </c>
      <c r="D180" s="6" t="s">
        <v>1609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1334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81</v>
      </c>
      <c r="W180" s="3" t="s">
        <v>382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13</v>
      </c>
      <c r="AN180" s="23">
        <v>6</v>
      </c>
      <c r="AO180" s="23">
        <v>3600</v>
      </c>
      <c r="AP180" s="23">
        <v>0</v>
      </c>
      <c r="AQ180" s="23">
        <v>0</v>
      </c>
      <c r="AR180" s="25">
        <v>0</v>
      </c>
      <c r="AS180" s="54">
        <v>0</v>
      </c>
      <c r="AT180" s="52">
        <v>0</v>
      </c>
      <c r="AU180" s="52">
        <v>0</v>
      </c>
      <c r="AV180" s="52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1610</v>
      </c>
      <c r="BI180" s="40">
        <v>0</v>
      </c>
    </row>
    <row r="181" spans="1:61" x14ac:dyDescent="0.25">
      <c r="A181" s="6">
        <v>180</v>
      </c>
      <c r="B181" s="6" t="s">
        <v>1613</v>
      </c>
      <c r="C181" s="6" t="s">
        <v>1613</v>
      </c>
      <c r="D181" s="6" t="s">
        <v>1611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1334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4">
        <v>0</v>
      </c>
      <c r="AT181" s="52">
        <v>0</v>
      </c>
      <c r="AU181" s="52">
        <v>0</v>
      </c>
      <c r="AV181" s="52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1612</v>
      </c>
      <c r="BI181" s="40">
        <v>0</v>
      </c>
    </row>
    <row r="182" spans="1:61" x14ac:dyDescent="0.25">
      <c r="A182" s="6">
        <v>181</v>
      </c>
      <c r="B182" s="6" t="s">
        <v>1614</v>
      </c>
      <c r="C182" s="6" t="s">
        <v>1614</v>
      </c>
      <c r="D182" s="6" t="s">
        <v>1615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1334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1433</v>
      </c>
      <c r="W182" s="3" t="s">
        <v>1579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4">
        <v>0</v>
      </c>
      <c r="AT182" s="52">
        <v>0</v>
      </c>
      <c r="AU182" s="52">
        <v>0</v>
      </c>
      <c r="AV182" s="52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1416</v>
      </c>
      <c r="BI182" s="40">
        <v>0</v>
      </c>
    </row>
    <row r="183" spans="1:61" x14ac:dyDescent="0.25">
      <c r="A183" s="6">
        <v>182</v>
      </c>
      <c r="B183" s="6" t="s">
        <v>1617</v>
      </c>
      <c r="C183" s="6" t="s">
        <v>1617</v>
      </c>
      <c r="D183" s="6" t="s">
        <v>1618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1334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4">
        <v>0</v>
      </c>
      <c r="AT183" s="52">
        <v>0</v>
      </c>
      <c r="AU183" s="52">
        <v>0</v>
      </c>
      <c r="AV183" s="52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1416</v>
      </c>
      <c r="BI183" s="40">
        <v>0</v>
      </c>
    </row>
    <row r="184" spans="1:61" x14ac:dyDescent="0.25">
      <c r="A184" s="6">
        <v>183</v>
      </c>
      <c r="B184" s="6" t="s">
        <v>1620</v>
      </c>
      <c r="C184" s="6" t="s">
        <v>1619</v>
      </c>
      <c r="D184" s="6" t="s">
        <v>1447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1270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4">
        <v>0</v>
      </c>
      <c r="AT184" s="52">
        <v>0</v>
      </c>
      <c r="AU184" s="52">
        <v>0</v>
      </c>
      <c r="AV184" s="52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1416</v>
      </c>
      <c r="BI184" s="40">
        <v>0</v>
      </c>
    </row>
    <row r="185" spans="1:61" x14ac:dyDescent="0.25">
      <c r="A185" s="6">
        <v>184</v>
      </c>
      <c r="B185" s="6" t="s">
        <v>1623</v>
      </c>
      <c r="C185" s="6" t="s">
        <v>1622</v>
      </c>
      <c r="D185" s="6" t="s">
        <v>1621</v>
      </c>
      <c r="E185" s="6" t="s">
        <v>142</v>
      </c>
      <c r="F185" s="17">
        <v>45103.864710648151</v>
      </c>
      <c r="G185" s="21">
        <v>2</v>
      </c>
      <c r="H185" s="4">
        <f t="shared" si="10"/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1334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4">
        <v>0</v>
      </c>
      <c r="AT185" s="52">
        <v>0</v>
      </c>
      <c r="AU185" s="52">
        <v>0</v>
      </c>
      <c r="AV185" s="52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1543</v>
      </c>
      <c r="BI185" s="40">
        <v>0</v>
      </c>
    </row>
    <row r="186" spans="1:61" x14ac:dyDescent="0.25">
      <c r="A186" s="6">
        <v>185</v>
      </c>
      <c r="B186" s="6" t="s">
        <v>1624</v>
      </c>
      <c r="C186" s="6" t="s">
        <v>1624</v>
      </c>
      <c r="D186" s="6" t="s">
        <v>1625</v>
      </c>
      <c r="E186" s="6" t="s">
        <v>509</v>
      </c>
      <c r="F186" s="17">
        <v>45118.784571759257</v>
      </c>
      <c r="G186" s="21">
        <v>2</v>
      </c>
      <c r="H186" s="4">
        <f t="shared" si="10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1334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4">
        <v>0</v>
      </c>
      <c r="AT186" s="52">
        <v>0</v>
      </c>
      <c r="AU186" s="52">
        <v>0</v>
      </c>
      <c r="AV186" s="52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1487</v>
      </c>
      <c r="BI186" s="40">
        <v>0</v>
      </c>
    </row>
    <row r="187" spans="1:61" x14ac:dyDescent="0.25">
      <c r="A187" s="6">
        <v>186</v>
      </c>
      <c r="B187" s="6" t="s">
        <v>1630</v>
      </c>
      <c r="C187" s="6" t="s">
        <v>1631</v>
      </c>
      <c r="D187" s="6" t="s">
        <v>1632</v>
      </c>
      <c r="E187" s="6" t="s">
        <v>829</v>
      </c>
      <c r="F187" s="17">
        <v>45133.154097222221</v>
      </c>
      <c r="G187" s="21">
        <v>-7</v>
      </c>
      <c r="H187" s="4">
        <f t="shared" si="10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1270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4">
        <v>0</v>
      </c>
      <c r="AT187" s="52">
        <v>0</v>
      </c>
      <c r="AU187" s="52">
        <v>0</v>
      </c>
      <c r="AV187" s="52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1416</v>
      </c>
      <c r="BI187" s="40">
        <v>0</v>
      </c>
    </row>
    <row r="188" spans="1:61" x14ac:dyDescent="0.25">
      <c r="A188" s="6">
        <v>187</v>
      </c>
      <c r="B188" s="6" t="s">
        <v>1629</v>
      </c>
      <c r="C188" s="6" t="s">
        <v>1629</v>
      </c>
      <c r="D188" s="6" t="s">
        <v>1406</v>
      </c>
      <c r="E188" s="6" t="s">
        <v>4</v>
      </c>
      <c r="F188" s="17">
        <v>45140.259212962963</v>
      </c>
      <c r="G188" s="21">
        <v>-4</v>
      </c>
      <c r="H188" s="4">
        <f t="shared" si="10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1334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4">
        <v>0</v>
      </c>
      <c r="AT188" s="52">
        <v>0</v>
      </c>
      <c r="AU188" s="52">
        <v>0</v>
      </c>
      <c r="AV188" s="52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1416</v>
      </c>
      <c r="BI188" s="40">
        <v>0</v>
      </c>
    </row>
    <row r="189" spans="1:61" x14ac:dyDescent="0.25">
      <c r="A189" s="6">
        <v>188</v>
      </c>
      <c r="B189" s="6" t="s">
        <v>1641</v>
      </c>
      <c r="C189" s="6" t="s">
        <v>1642</v>
      </c>
      <c r="D189" s="6" t="s">
        <v>1638</v>
      </c>
      <c r="E189" s="6" t="s">
        <v>631</v>
      </c>
      <c r="F189" s="17">
        <v>45178.926215277781</v>
      </c>
      <c r="G189" s="21">
        <v>2</v>
      </c>
      <c r="H189" s="4">
        <f t="shared" si="10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1334</v>
      </c>
      <c r="O189" s="3">
        <v>47.375329000000001</v>
      </c>
      <c r="P189" s="3">
        <v>2.28199</v>
      </c>
      <c r="Q189" s="3">
        <v>22060.02</v>
      </c>
      <c r="R189" s="3">
        <f t="shared" ref="R189:R199" si="14">Q189</f>
        <v>22060.02</v>
      </c>
      <c r="S189" s="3">
        <v>3500</v>
      </c>
      <c r="T189" s="3">
        <f t="shared" ref="T189:T197" si="15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4">
        <v>0</v>
      </c>
      <c r="AT189" s="52">
        <v>0</v>
      </c>
      <c r="AU189" s="52">
        <v>0</v>
      </c>
      <c r="AV189" s="52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1639</v>
      </c>
      <c r="BI189" s="40">
        <v>0</v>
      </c>
    </row>
    <row r="190" spans="1:61" x14ac:dyDescent="0.25">
      <c r="A190" s="6">
        <v>189</v>
      </c>
      <c r="B190" s="6" t="s">
        <v>1643</v>
      </c>
      <c r="C190" s="6" t="s">
        <v>1644</v>
      </c>
      <c r="D190" s="6" t="s">
        <v>1645</v>
      </c>
      <c r="E190" s="6" t="s">
        <v>704</v>
      </c>
      <c r="F190" s="17">
        <v>45196.097491412038</v>
      </c>
      <c r="G190" s="21">
        <v>2</v>
      </c>
      <c r="H190" s="4">
        <f t="shared" si="10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1334</v>
      </c>
      <c r="O190" s="3">
        <v>47.902779000000002</v>
      </c>
      <c r="P190" s="3">
        <v>19.94566</v>
      </c>
      <c r="Q190" s="3">
        <v>28118.03</v>
      </c>
      <c r="R190" s="3">
        <f t="shared" si="14"/>
        <v>28118.03</v>
      </c>
      <c r="S190" s="3">
        <v>2500</v>
      </c>
      <c r="T190" s="3">
        <f t="shared" si="15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4">
        <v>0</v>
      </c>
      <c r="AT190" s="52">
        <v>0</v>
      </c>
      <c r="AU190" s="52">
        <v>0</v>
      </c>
      <c r="AV190" s="52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1487</v>
      </c>
      <c r="BI190" s="40">
        <v>0</v>
      </c>
    </row>
    <row r="191" spans="1:61" x14ac:dyDescent="0.25">
      <c r="A191" s="6">
        <v>190</v>
      </c>
      <c r="B191" s="6" t="s">
        <v>1646</v>
      </c>
      <c r="C191" s="6" t="s">
        <v>1646</v>
      </c>
      <c r="D191" s="6" t="s">
        <v>1536</v>
      </c>
      <c r="E191" s="6" t="s">
        <v>631</v>
      </c>
      <c r="F191" s="17">
        <v>45009.928900462961</v>
      </c>
      <c r="G191" s="21">
        <v>2</v>
      </c>
      <c r="H191" s="4">
        <f t="shared" si="10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1334</v>
      </c>
      <c r="O191" s="3">
        <v>44.389699999999998</v>
      </c>
      <c r="P191" s="3">
        <v>-0.71233299999999999</v>
      </c>
      <c r="Q191" s="3">
        <v>27500</v>
      </c>
      <c r="R191" s="3">
        <f t="shared" si="14"/>
        <v>27500</v>
      </c>
      <c r="S191" s="3">
        <v>4100</v>
      </c>
      <c r="T191" s="3">
        <f t="shared" si="15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4">
        <v>0</v>
      </c>
      <c r="AT191" s="52">
        <v>0</v>
      </c>
      <c r="AU191" s="52">
        <v>0</v>
      </c>
      <c r="AV191" s="52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1416</v>
      </c>
      <c r="BI191" s="40">
        <v>0</v>
      </c>
    </row>
    <row r="192" spans="1:61" x14ac:dyDescent="0.25">
      <c r="A192" s="6">
        <v>191</v>
      </c>
      <c r="B192" s="6" t="s">
        <v>1652</v>
      </c>
      <c r="C192" s="6" t="s">
        <v>1647</v>
      </c>
      <c r="D192" s="6" t="s">
        <v>1648</v>
      </c>
      <c r="E192" s="6" t="s">
        <v>4</v>
      </c>
      <c r="F192" s="17">
        <v>45206.158368055556</v>
      </c>
      <c r="G192" s="21">
        <v>-6</v>
      </c>
      <c r="H192" s="4">
        <f t="shared" si="10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1334</v>
      </c>
      <c r="O192" s="3">
        <v>42.9636</v>
      </c>
      <c r="P192" s="3">
        <v>-115.6296</v>
      </c>
      <c r="Q192" s="3">
        <v>30000</v>
      </c>
      <c r="R192" s="3">
        <f t="shared" si="14"/>
        <v>30000</v>
      </c>
      <c r="S192" s="3">
        <v>4000</v>
      </c>
      <c r="T192" s="3">
        <f t="shared" si="15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4">
        <v>0</v>
      </c>
      <c r="AT192" s="52">
        <v>0</v>
      </c>
      <c r="AU192" s="52">
        <v>0</v>
      </c>
      <c r="AV192" s="52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1649</v>
      </c>
      <c r="BI192" s="40">
        <v>0</v>
      </c>
    </row>
    <row r="193" spans="1:61" x14ac:dyDescent="0.25">
      <c r="A193" s="6">
        <v>192</v>
      </c>
      <c r="B193" s="6" t="s">
        <v>1650</v>
      </c>
      <c r="C193" s="6" t="s">
        <v>1647</v>
      </c>
      <c r="D193" s="6" t="s">
        <v>1648</v>
      </c>
      <c r="E193" s="6" t="s">
        <v>4</v>
      </c>
      <c r="F193" s="17">
        <v>45206.158368055556</v>
      </c>
      <c r="G193" s="21">
        <v>-6</v>
      </c>
      <c r="H193" s="4">
        <f t="shared" si="10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1334</v>
      </c>
      <c r="O193" s="3">
        <v>42.965699999999998</v>
      </c>
      <c r="P193" s="3">
        <v>-115.7359</v>
      </c>
      <c r="Q193" s="3">
        <v>40000</v>
      </c>
      <c r="R193" s="3">
        <f t="shared" si="14"/>
        <v>40000</v>
      </c>
      <c r="S193" s="3">
        <v>4000</v>
      </c>
      <c r="T193" s="3">
        <f t="shared" si="15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4">
        <v>0</v>
      </c>
      <c r="AT193" s="52">
        <v>0</v>
      </c>
      <c r="AU193" s="52">
        <v>0</v>
      </c>
      <c r="AV193" s="52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1649</v>
      </c>
      <c r="BI193" s="40">
        <v>0</v>
      </c>
    </row>
    <row r="194" spans="1:61" x14ac:dyDescent="0.25">
      <c r="A194" s="6">
        <v>193</v>
      </c>
      <c r="B194" s="6" t="s">
        <v>1651</v>
      </c>
      <c r="C194" s="6" t="s">
        <v>1647</v>
      </c>
      <c r="D194" s="6" t="s">
        <v>1648</v>
      </c>
      <c r="E194" s="6" t="s">
        <v>4</v>
      </c>
      <c r="F194" s="17">
        <v>45206.158368055556</v>
      </c>
      <c r="G194" s="21">
        <v>-6</v>
      </c>
      <c r="H194" s="4">
        <f t="shared" si="10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1334</v>
      </c>
      <c r="O194" s="3">
        <v>42.967700000000001</v>
      </c>
      <c r="P194" s="3">
        <v>-115.84180000000001</v>
      </c>
      <c r="Q194" s="3">
        <v>50000</v>
      </c>
      <c r="R194" s="3">
        <f t="shared" si="14"/>
        <v>50000</v>
      </c>
      <c r="S194" s="3">
        <v>4000</v>
      </c>
      <c r="T194" s="3">
        <f t="shared" si="15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4">
        <v>0</v>
      </c>
      <c r="AT194" s="52">
        <v>0</v>
      </c>
      <c r="AU194" s="52">
        <v>0</v>
      </c>
      <c r="AV194" s="52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1649</v>
      </c>
      <c r="BI194" s="40">
        <v>0</v>
      </c>
    </row>
    <row r="195" spans="1:61" x14ac:dyDescent="0.25">
      <c r="A195" s="6">
        <v>194</v>
      </c>
      <c r="B195" s="6" t="s">
        <v>2055</v>
      </c>
      <c r="C195" s="6" t="s">
        <v>2046</v>
      </c>
      <c r="D195" s="6" t="s">
        <v>2047</v>
      </c>
      <c r="E195" s="6" t="s">
        <v>1439</v>
      </c>
      <c r="F195" s="17">
        <v>45290.088495370372</v>
      </c>
      <c r="G195" s="21">
        <v>0</v>
      </c>
      <c r="H195" s="4">
        <f t="shared" si="10"/>
        <v>45290.088495370372</v>
      </c>
      <c r="I195" s="3">
        <v>2</v>
      </c>
      <c r="J195" s="3">
        <v>71000</v>
      </c>
      <c r="K195" s="3">
        <f>I195*J195^2/2/4.184/10^12</f>
        <v>1.2048279158699809E-3</v>
      </c>
      <c r="L195" s="3">
        <v>301.22000000000003</v>
      </c>
      <c r="M195" s="3">
        <v>60.255000000000003</v>
      </c>
      <c r="N195" s="3" t="s">
        <v>1334</v>
      </c>
      <c r="O195" s="3">
        <v>50.243816000000002</v>
      </c>
      <c r="P195" s="3">
        <v>-3.3686129999999999</v>
      </c>
      <c r="Q195" s="3">
        <v>70000</v>
      </c>
      <c r="R195" s="3">
        <f t="shared" si="14"/>
        <v>70000</v>
      </c>
      <c r="S195" s="3">
        <v>20000</v>
      </c>
      <c r="T195" s="3">
        <f t="shared" si="15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4">
        <v>0</v>
      </c>
      <c r="AT195" s="52">
        <v>0</v>
      </c>
      <c r="AU195" s="52">
        <v>0</v>
      </c>
      <c r="AV195" s="52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2048</v>
      </c>
      <c r="BI195" s="40">
        <v>0</v>
      </c>
    </row>
    <row r="196" spans="1:61" x14ac:dyDescent="0.25">
      <c r="A196" s="6">
        <v>195</v>
      </c>
      <c r="B196" s="6" t="s">
        <v>2049</v>
      </c>
      <c r="C196" s="6" t="s">
        <v>2049</v>
      </c>
      <c r="D196" s="6" t="s">
        <v>1227</v>
      </c>
      <c r="E196" s="6" t="s">
        <v>4</v>
      </c>
      <c r="F196" s="17">
        <v>45289.111493055556</v>
      </c>
      <c r="G196" s="21">
        <v>-7</v>
      </c>
      <c r="H196" s="4">
        <f t="shared" si="10"/>
        <v>45288.819826388892</v>
      </c>
      <c r="I196" s="3">
        <v>100</v>
      </c>
      <c r="J196" s="3">
        <v>13530</v>
      </c>
      <c r="K196" s="3">
        <f>I196*J196^2/2/4.184/10^12</f>
        <v>2.1876302581261948E-3</v>
      </c>
      <c r="L196" s="3">
        <v>237.5</v>
      </c>
      <c r="M196" s="3">
        <v>36.810099999999998</v>
      </c>
      <c r="N196" s="3" t="s">
        <v>1334</v>
      </c>
      <c r="O196" s="3">
        <v>33.882944999999999</v>
      </c>
      <c r="P196" s="3">
        <v>-114.2671855</v>
      </c>
      <c r="Q196" s="3">
        <v>26206</v>
      </c>
      <c r="R196" s="3">
        <f t="shared" si="14"/>
        <v>26206</v>
      </c>
      <c r="S196" s="3">
        <v>4000</v>
      </c>
      <c r="T196" s="3">
        <f t="shared" si="15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0</v>
      </c>
      <c r="AN196" s="23">
        <v>0</v>
      </c>
      <c r="AO196" s="23">
        <v>0</v>
      </c>
      <c r="AP196" s="23">
        <v>0</v>
      </c>
      <c r="AQ196" s="23">
        <v>0</v>
      </c>
      <c r="AR196" s="25">
        <v>0</v>
      </c>
      <c r="AS196" s="54">
        <v>0</v>
      </c>
      <c r="AT196" s="52">
        <v>0</v>
      </c>
      <c r="AU196" s="52">
        <v>0</v>
      </c>
      <c r="AV196" s="52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1416</v>
      </c>
      <c r="BI196" s="40">
        <v>0</v>
      </c>
    </row>
    <row r="197" spans="1:61" x14ac:dyDescent="0.25">
      <c r="A197" s="6">
        <v>196</v>
      </c>
      <c r="B197" s="6" t="s">
        <v>2051</v>
      </c>
      <c r="C197" s="6" t="s">
        <v>2052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0"/>
        <v>45312.064374999994</v>
      </c>
      <c r="I197" s="3">
        <v>1727</v>
      </c>
      <c r="J197" s="3">
        <v>15221</v>
      </c>
      <c r="K197" s="3">
        <f>I197*J197^2/2/4.184/10^12</f>
        <v>4.7814215870817398E-2</v>
      </c>
      <c r="L197" s="3">
        <v>74.063199999999995</v>
      </c>
      <c r="M197" s="3">
        <v>14.5168</v>
      </c>
      <c r="N197" s="3" t="s">
        <v>1334</v>
      </c>
      <c r="O197" s="3">
        <v>52.633274290000003</v>
      </c>
      <c r="P197" s="3">
        <v>12.638593859964788</v>
      </c>
      <c r="Q197" s="3">
        <v>22000</v>
      </c>
      <c r="R197" s="3">
        <f t="shared" si="14"/>
        <v>22000</v>
      </c>
      <c r="S197" s="3">
        <v>5000</v>
      </c>
      <c r="T197" s="3">
        <f t="shared" si="15"/>
        <v>14.5168</v>
      </c>
      <c r="U197" s="3">
        <v>22000</v>
      </c>
      <c r="V197" s="3" t="s">
        <v>2056</v>
      </c>
      <c r="W197" s="3" t="s">
        <v>2056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4">
        <v>0</v>
      </c>
      <c r="AT197" s="52">
        <v>0</v>
      </c>
      <c r="AU197" s="52">
        <v>0</v>
      </c>
      <c r="AV197" s="52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2053</v>
      </c>
      <c r="BI197" s="40">
        <v>0</v>
      </c>
    </row>
    <row r="198" spans="1:61" x14ac:dyDescent="0.25">
      <c r="A198" s="6">
        <v>197</v>
      </c>
      <c r="B198" s="6" t="s">
        <v>2054</v>
      </c>
      <c r="C198" s="6" t="s">
        <v>2054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0"/>
        <v>45323.030462962961</v>
      </c>
      <c r="I198" s="3">
        <v>1</v>
      </c>
      <c r="J198" s="3">
        <v>17900</v>
      </c>
      <c r="K198" s="3">
        <f>I198*J198^2/2/4.184/10^12</f>
        <v>3.8289913957934988E-5</v>
      </c>
      <c r="L198" s="3">
        <v>12.257199999999999</v>
      </c>
      <c r="M198" s="3">
        <v>35.474899999999998</v>
      </c>
      <c r="N198" s="3" t="s">
        <v>1334</v>
      </c>
      <c r="O198" s="3">
        <v>34.966000000000001</v>
      </c>
      <c r="P198" s="3">
        <v>-84.594999999999999</v>
      </c>
      <c r="Q198" s="3">
        <v>31000</v>
      </c>
      <c r="R198" s="3">
        <f t="shared" si="14"/>
        <v>31000</v>
      </c>
      <c r="S198" s="3">
        <v>10000</v>
      </c>
      <c r="T198" s="3">
        <f>M198</f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4">
        <v>0</v>
      </c>
      <c r="AT198" s="52">
        <v>0</v>
      </c>
      <c r="AU198" s="52">
        <v>0</v>
      </c>
      <c r="AV198" s="52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1416</v>
      </c>
      <c r="BI198" s="40">
        <v>0</v>
      </c>
    </row>
    <row r="199" spans="1:61" x14ac:dyDescent="0.25">
      <c r="A199" s="6">
        <v>198</v>
      </c>
      <c r="B199" s="6" t="s">
        <v>2058</v>
      </c>
      <c r="C199" s="6" t="s">
        <v>2058</v>
      </c>
      <c r="D199" s="6" t="s">
        <v>2058</v>
      </c>
      <c r="E199" s="6" t="s">
        <v>468</v>
      </c>
      <c r="F199" s="17">
        <v>45299.0625</v>
      </c>
      <c r="G199" s="21">
        <v>3</v>
      </c>
      <c r="H199" s="4">
        <f t="shared" si="10"/>
        <v>45299.1875</v>
      </c>
      <c r="I199" s="3">
        <v>100</v>
      </c>
      <c r="J199" s="3">
        <v>12430</v>
      </c>
      <c r="K199" s="3">
        <f>I199*J199^2/2/4.184/10^12</f>
        <v>1.8463778680688336E-3</v>
      </c>
      <c r="L199" s="3">
        <v>215</v>
      </c>
      <c r="M199" s="3">
        <v>8.5</v>
      </c>
      <c r="N199" s="3" t="s">
        <v>1270</v>
      </c>
      <c r="O199" s="3">
        <v>53.929200000000002</v>
      </c>
      <c r="P199" s="3">
        <v>28.612200000000001</v>
      </c>
      <c r="Q199" s="3">
        <v>28200</v>
      </c>
      <c r="R199" s="3">
        <f t="shared" si="14"/>
        <v>28200</v>
      </c>
      <c r="S199" s="3">
        <v>5600</v>
      </c>
      <c r="T199" s="3">
        <f>M199</f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4">
        <v>0</v>
      </c>
      <c r="AT199" s="52">
        <v>0</v>
      </c>
      <c r="AU199" s="52">
        <v>0</v>
      </c>
      <c r="AV199" s="52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2057</v>
      </c>
      <c r="BI199" s="40">
        <v>1</v>
      </c>
    </row>
  </sheetData>
  <autoFilter ref="A5:BI198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2"/>
  <sheetViews>
    <sheetView topLeftCell="A112" workbookViewId="0">
      <selection activeCell="B135" sqref="B135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1163</v>
      </c>
      <c r="C128" s="31">
        <v>43859</v>
      </c>
    </row>
    <row r="129" spans="1:3" x14ac:dyDescent="0.25">
      <c r="A129" s="33">
        <v>132</v>
      </c>
      <c r="B129" s="32" t="s">
        <v>1165</v>
      </c>
      <c r="C129" s="31">
        <v>43863</v>
      </c>
    </row>
    <row r="130" spans="1:3" x14ac:dyDescent="0.25">
      <c r="A130" s="33">
        <v>133</v>
      </c>
      <c r="B130" s="32" t="s">
        <v>1311</v>
      </c>
      <c r="C130" s="31">
        <v>43922</v>
      </c>
    </row>
    <row r="131" spans="1:3" x14ac:dyDescent="0.25">
      <c r="A131" s="33">
        <v>134</v>
      </c>
      <c r="B131" s="32" t="s">
        <v>1424</v>
      </c>
    </row>
    <row r="132" spans="1:3" x14ac:dyDescent="0.25">
      <c r="A132" s="33">
        <v>135</v>
      </c>
      <c r="B132" s="32" t="s">
        <v>1500</v>
      </c>
    </row>
    <row r="133" spans="1:3" x14ac:dyDescent="0.25">
      <c r="A133" s="33">
        <v>136</v>
      </c>
      <c r="B133" s="32" t="s">
        <v>1542</v>
      </c>
    </row>
    <row r="134" spans="1:3" x14ac:dyDescent="0.25">
      <c r="A134" s="33">
        <v>137</v>
      </c>
      <c r="B134" s="32" t="s">
        <v>1526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1575</v>
      </c>
    </row>
    <row r="137" spans="1:3" x14ac:dyDescent="0.25">
      <c r="A137" s="33">
        <v>140</v>
      </c>
      <c r="B137" s="32" t="s">
        <v>1604</v>
      </c>
      <c r="C137" s="31">
        <v>45039</v>
      </c>
    </row>
    <row r="138" spans="1:3" x14ac:dyDescent="0.25">
      <c r="A138" s="33">
        <v>141</v>
      </c>
      <c r="B138" s="32" t="s">
        <v>1616</v>
      </c>
      <c r="C138" s="31">
        <v>45126</v>
      </c>
    </row>
    <row r="139" spans="1:3" x14ac:dyDescent="0.25">
      <c r="A139" s="33">
        <v>142</v>
      </c>
      <c r="B139" s="32" t="s">
        <v>1487</v>
      </c>
    </row>
    <row r="140" spans="1:3" x14ac:dyDescent="0.25">
      <c r="A140" s="33">
        <v>143</v>
      </c>
      <c r="B140" s="32" t="s">
        <v>1639</v>
      </c>
      <c r="C140" s="31">
        <v>45180</v>
      </c>
    </row>
    <row r="141" spans="1:3" x14ac:dyDescent="0.25">
      <c r="A141" s="33">
        <v>144</v>
      </c>
      <c r="B141" s="32" t="s">
        <v>1640</v>
      </c>
    </row>
    <row r="142" spans="1:3" x14ac:dyDescent="0.25">
      <c r="A142" s="33">
        <v>145</v>
      </c>
      <c r="B142" s="32" t="s">
        <v>1653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A4F0-4F83-47A4-A055-B2C0DAB4F645}">
  <dimension ref="A2:X26"/>
  <sheetViews>
    <sheetView workbookViewId="0">
      <selection activeCell="X21" sqref="X21"/>
    </sheetView>
  </sheetViews>
  <sheetFormatPr defaultRowHeight="15" x14ac:dyDescent="0.25"/>
  <sheetData>
    <row r="2" spans="1:2" x14ac:dyDescent="0.25">
      <c r="A2" t="s">
        <v>1628</v>
      </c>
    </row>
    <row r="3" spans="1:2" x14ac:dyDescent="0.25">
      <c r="A3" t="s">
        <v>1626</v>
      </c>
      <c r="B3" t="s">
        <v>1627</v>
      </c>
    </row>
    <row r="4" spans="1:2" x14ac:dyDescent="0.25">
      <c r="A4">
        <v>180.7037</v>
      </c>
      <c r="B4">
        <v>30.39453</v>
      </c>
    </row>
    <row r="10" spans="1:2" x14ac:dyDescent="0.25">
      <c r="A10">
        <v>3.94</v>
      </c>
      <c r="B10">
        <v>30.393999999999998</v>
      </c>
    </row>
    <row r="11" spans="1:2" x14ac:dyDescent="0.25">
      <c r="A11">
        <v>1.04</v>
      </c>
      <c r="B11">
        <f>A11/A10*B10</f>
        <v>8.0227817258883256</v>
      </c>
    </row>
    <row r="19" spans="1:24" x14ac:dyDescent="0.25">
      <c r="X19">
        <v>182</v>
      </c>
    </row>
    <row r="20" spans="1:24" x14ac:dyDescent="0.25">
      <c r="X20">
        <v>25</v>
      </c>
    </row>
    <row r="21" spans="1:24" x14ac:dyDescent="0.25">
      <c r="X21">
        <f>DEGREES(ATAN(X20/X19))</f>
        <v>7.8213521043749488</v>
      </c>
    </row>
    <row r="23" spans="1:24" x14ac:dyDescent="0.25">
      <c r="A23">
        <v>30250</v>
      </c>
      <c r="B23">
        <v>8.0220000000000002</v>
      </c>
    </row>
    <row r="24" spans="1:24" x14ac:dyDescent="0.25">
      <c r="B24">
        <v>9.81</v>
      </c>
    </row>
    <row r="25" spans="1:24" x14ac:dyDescent="0.25">
      <c r="B25">
        <v>10.34</v>
      </c>
    </row>
    <row r="26" spans="1:24" x14ac:dyDescent="0.25">
      <c r="B26">
        <v>9.1259999999999994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C2:T111"/>
  <sheetViews>
    <sheetView topLeftCell="A78" workbookViewId="0">
      <selection activeCell="I85" sqref="H85:I85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2" spans="3:11" x14ac:dyDescent="0.25">
      <c r="C2">
        <v>15830</v>
      </c>
    </row>
    <row r="3" spans="3:11" x14ac:dyDescent="0.25">
      <c r="C3">
        <v>21500</v>
      </c>
    </row>
    <row r="4" spans="3:11" x14ac:dyDescent="0.25">
      <c r="C4">
        <v>19500</v>
      </c>
    </row>
    <row r="5" spans="3:11" x14ac:dyDescent="0.25">
      <c r="C5">
        <v>25000</v>
      </c>
    </row>
    <row r="6" spans="3:11" x14ac:dyDescent="0.25">
      <c r="C6">
        <v>13600</v>
      </c>
    </row>
    <row r="7" spans="3:11" x14ac:dyDescent="0.25">
      <c r="C7">
        <v>44832</v>
      </c>
    </row>
    <row r="8" spans="3:11" x14ac:dyDescent="0.25">
      <c r="C8">
        <v>49000</v>
      </c>
    </row>
    <row r="9" spans="3:11" x14ac:dyDescent="0.25">
      <c r="C9">
        <v>9800</v>
      </c>
    </row>
    <row r="10" spans="3:11" x14ac:dyDescent="0.25">
      <c r="C10">
        <v>14800</v>
      </c>
    </row>
    <row r="11" spans="3:11" x14ac:dyDescent="0.25">
      <c r="C11">
        <v>11000</v>
      </c>
    </row>
    <row r="12" spans="3:11" x14ac:dyDescent="0.25">
      <c r="C12">
        <v>15200</v>
      </c>
    </row>
    <row r="13" spans="3:11" x14ac:dyDescent="0.25">
      <c r="C13">
        <v>20200</v>
      </c>
    </row>
    <row r="14" spans="3:11" x14ac:dyDescent="0.25">
      <c r="C14">
        <v>28600</v>
      </c>
    </row>
    <row r="15" spans="3:11" x14ac:dyDescent="0.25">
      <c r="C15">
        <v>19160</v>
      </c>
      <c r="J15">
        <v>3</v>
      </c>
      <c r="K15">
        <f>DEGREES(ATAN(1/J15))</f>
        <v>18.43494882292201</v>
      </c>
    </row>
    <row r="16" spans="3:11" x14ac:dyDescent="0.25">
      <c r="C16">
        <v>18614.2</v>
      </c>
      <c r="J16">
        <v>4</v>
      </c>
      <c r="K16">
        <f>DEGREES(ATAN(1/J16))</f>
        <v>14.036243467926479</v>
      </c>
    </row>
    <row r="17" spans="3:20" x14ac:dyDescent="0.25">
      <c r="C17">
        <v>30400</v>
      </c>
    </row>
    <row r="18" spans="3:20" x14ac:dyDescent="0.25">
      <c r="C18">
        <v>7827</v>
      </c>
    </row>
    <row r="19" spans="3:20" x14ac:dyDescent="0.25">
      <c r="C19">
        <v>14000</v>
      </c>
    </row>
    <row r="20" spans="3:20" x14ac:dyDescent="0.25">
      <c r="C20">
        <v>19998</v>
      </c>
    </row>
    <row r="21" spans="3:20" x14ac:dyDescent="0.25">
      <c r="C21">
        <v>17965</v>
      </c>
      <c r="R21">
        <v>100000</v>
      </c>
      <c r="S21" t="s">
        <v>12</v>
      </c>
    </row>
    <row r="22" spans="3:20" x14ac:dyDescent="0.25">
      <c r="C22">
        <v>59700</v>
      </c>
      <c r="R22">
        <v>30000</v>
      </c>
      <c r="S22" t="s">
        <v>1461</v>
      </c>
    </row>
    <row r="23" spans="3:20" x14ac:dyDescent="0.25">
      <c r="C23">
        <v>14065</v>
      </c>
      <c r="R23">
        <f>R21*R22</f>
        <v>3000000000</v>
      </c>
    </row>
    <row r="24" spans="3:20" x14ac:dyDescent="0.25">
      <c r="C24">
        <v>15300</v>
      </c>
      <c r="R24">
        <f>R23/1000000</f>
        <v>3000</v>
      </c>
    </row>
    <row r="25" spans="3:20" x14ac:dyDescent="0.25">
      <c r="C25">
        <v>20000</v>
      </c>
      <c r="J25" t="s">
        <v>1457</v>
      </c>
      <c r="K25" s="15">
        <v>1</v>
      </c>
      <c r="L25" t="s">
        <v>1458</v>
      </c>
    </row>
    <row r="26" spans="3:20" x14ac:dyDescent="0.25">
      <c r="C26">
        <v>15800</v>
      </c>
      <c r="J26" t="s">
        <v>1450</v>
      </c>
      <c r="K26" s="15">
        <v>10</v>
      </c>
      <c r="L26" t="s">
        <v>12</v>
      </c>
    </row>
    <row r="27" spans="3:20" x14ac:dyDescent="0.25">
      <c r="C27">
        <v>13395</v>
      </c>
      <c r="J27" t="s">
        <v>1451</v>
      </c>
      <c r="K27">
        <v>3230</v>
      </c>
      <c r="L27" t="s">
        <v>1452</v>
      </c>
    </row>
    <row r="28" spans="3:20" x14ac:dyDescent="0.25">
      <c r="C28">
        <v>15000</v>
      </c>
      <c r="J28" t="s">
        <v>180</v>
      </c>
      <c r="K28">
        <f>K26/K27</f>
        <v>3.0959752321981426E-3</v>
      </c>
      <c r="L28" t="s">
        <v>1453</v>
      </c>
      <c r="R28" t="s">
        <v>1460</v>
      </c>
      <c r="S28">
        <v>3.32577E-3</v>
      </c>
      <c r="T28" t="s">
        <v>1463</v>
      </c>
    </row>
    <row r="29" spans="3:20" x14ac:dyDescent="0.25">
      <c r="C29">
        <v>20950</v>
      </c>
      <c r="J29" t="s">
        <v>1456</v>
      </c>
      <c r="K29">
        <f>(0.75*K28/PI())^(1/3)</f>
        <v>9.041412620086417E-2</v>
      </c>
      <c r="L29" t="s">
        <v>182</v>
      </c>
      <c r="R29" t="s">
        <v>1451</v>
      </c>
      <c r="S29">
        <v>3230</v>
      </c>
      <c r="T29" t="s">
        <v>1452</v>
      </c>
    </row>
    <row r="30" spans="3:20" x14ac:dyDescent="0.25">
      <c r="C30">
        <v>28300</v>
      </c>
      <c r="J30" t="s">
        <v>1454</v>
      </c>
      <c r="K30">
        <f>PI()*K29^2*K25</f>
        <v>2.5681622128273292E-2</v>
      </c>
      <c r="L30" t="s">
        <v>1455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1462</v>
      </c>
      <c r="S30">
        <v>27900</v>
      </c>
      <c r="T30" t="s">
        <v>10</v>
      </c>
    </row>
    <row r="31" spans="3:20" ht="15.75" thickBot="1" x14ac:dyDescent="0.3">
      <c r="C31">
        <v>20960</v>
      </c>
      <c r="J31" t="s">
        <v>556</v>
      </c>
      <c r="K31" s="15">
        <v>1.2949999999999999</v>
      </c>
      <c r="L31" t="s">
        <v>1459</v>
      </c>
      <c r="R31" t="s">
        <v>1464</v>
      </c>
      <c r="S31">
        <v>1.2949999999999999</v>
      </c>
    </row>
    <row r="32" spans="3:20" ht="16.5" thickTop="1" thickBot="1" x14ac:dyDescent="0.3">
      <c r="C32">
        <v>20930</v>
      </c>
      <c r="J32" t="s">
        <v>1460</v>
      </c>
      <c r="K32" s="49">
        <f>K31*K30/K26</f>
        <v>3.3257700656113913E-3</v>
      </c>
      <c r="R32" t="s">
        <v>1450</v>
      </c>
      <c r="S32">
        <f>(S31/S28)^3*((9*PI())/(16*S29^2))</f>
        <v>10.000000591845426</v>
      </c>
    </row>
    <row r="33" spans="3:11" ht="15.75" thickTop="1" x14ac:dyDescent="0.25">
      <c r="C33">
        <v>14235</v>
      </c>
      <c r="K33">
        <v>2.7000000000000001E-3</v>
      </c>
    </row>
    <row r="34" spans="3:11" x14ac:dyDescent="0.25">
      <c r="C34">
        <v>14500</v>
      </c>
      <c r="K34">
        <v>3.7000000000000002E-3</v>
      </c>
    </row>
    <row r="35" spans="3:11" x14ac:dyDescent="0.25">
      <c r="C35">
        <v>21272</v>
      </c>
    </row>
    <row r="36" spans="3:11" x14ac:dyDescent="0.25">
      <c r="C36">
        <v>14720</v>
      </c>
    </row>
    <row r="37" spans="3:11" x14ac:dyDescent="0.25">
      <c r="C37">
        <v>22500</v>
      </c>
    </row>
    <row r="38" spans="3:11" x14ac:dyDescent="0.25">
      <c r="C38">
        <v>16900</v>
      </c>
    </row>
    <row r="39" spans="3:11" x14ac:dyDescent="0.25">
      <c r="C39">
        <v>12760</v>
      </c>
    </row>
    <row r="40" spans="3:11" x14ac:dyDescent="0.25">
      <c r="C40">
        <v>18050</v>
      </c>
    </row>
    <row r="41" spans="3:11" x14ac:dyDescent="0.25">
      <c r="C41">
        <v>13800</v>
      </c>
    </row>
    <row r="42" spans="3:11" x14ac:dyDescent="0.25">
      <c r="C42">
        <v>14900</v>
      </c>
    </row>
    <row r="43" spans="3:11" x14ac:dyDescent="0.25">
      <c r="C43">
        <v>14680</v>
      </c>
    </row>
    <row r="44" spans="3:11" x14ac:dyDescent="0.25">
      <c r="C44">
        <v>18210</v>
      </c>
    </row>
    <row r="45" spans="3:11" x14ac:dyDescent="0.25">
      <c r="C45">
        <v>13750</v>
      </c>
    </row>
    <row r="46" spans="3:11" x14ac:dyDescent="0.25">
      <c r="C46">
        <v>24200</v>
      </c>
    </row>
    <row r="47" spans="3:11" x14ac:dyDescent="0.25">
      <c r="C47">
        <v>21890</v>
      </c>
    </row>
    <row r="48" spans="3:11" x14ac:dyDescent="0.25">
      <c r="C48">
        <v>17100</v>
      </c>
    </row>
    <row r="49" spans="3:3" x14ac:dyDescent="0.25">
      <c r="C49">
        <v>18000</v>
      </c>
    </row>
    <row r="50" spans="3:3" x14ac:dyDescent="0.25">
      <c r="C50">
        <v>20860</v>
      </c>
    </row>
    <row r="51" spans="3:3" x14ac:dyDescent="0.25">
      <c r="C51">
        <v>16944</v>
      </c>
    </row>
    <row r="52" spans="3:3" x14ac:dyDescent="0.25">
      <c r="C52">
        <v>31690</v>
      </c>
    </row>
    <row r="53" spans="3:3" x14ac:dyDescent="0.25">
      <c r="C53">
        <v>19080</v>
      </c>
    </row>
    <row r="54" spans="3:3" x14ac:dyDescent="0.25">
      <c r="C54">
        <v>23000</v>
      </c>
    </row>
    <row r="55" spans="3:3" x14ac:dyDescent="0.25">
      <c r="C55">
        <v>50</v>
      </c>
    </row>
    <row r="56" spans="3:3" x14ac:dyDescent="0.25">
      <c r="C56">
        <v>35000</v>
      </c>
    </row>
    <row r="57" spans="3:3" x14ac:dyDescent="0.25">
      <c r="C57">
        <v>21530</v>
      </c>
    </row>
    <row r="58" spans="3:3" x14ac:dyDescent="0.25">
      <c r="C58">
        <v>17000</v>
      </c>
    </row>
    <row r="59" spans="3:3" x14ac:dyDescent="0.25">
      <c r="C59">
        <v>14880</v>
      </c>
    </row>
    <row r="60" spans="3:3" x14ac:dyDescent="0.25">
      <c r="C60">
        <v>14646</v>
      </c>
    </row>
    <row r="61" spans="3:3" x14ac:dyDescent="0.25">
      <c r="C61">
        <v>12500</v>
      </c>
    </row>
    <row r="62" spans="3:3" x14ac:dyDescent="0.25">
      <c r="C62">
        <v>17970</v>
      </c>
    </row>
    <row r="63" spans="3:3" x14ac:dyDescent="0.25">
      <c r="C63">
        <v>16550</v>
      </c>
    </row>
    <row r="64" spans="3:3" x14ac:dyDescent="0.25">
      <c r="C64">
        <v>20100</v>
      </c>
    </row>
    <row r="65" spans="3:3" x14ac:dyDescent="0.25">
      <c r="C65">
        <v>17400</v>
      </c>
    </row>
    <row r="66" spans="3:3" x14ac:dyDescent="0.25">
      <c r="C66">
        <v>17055</v>
      </c>
    </row>
    <row r="67" spans="3:3" x14ac:dyDescent="0.25">
      <c r="C67">
        <v>28072.8632</v>
      </c>
    </row>
    <row r="68" spans="3:3" x14ac:dyDescent="0.25">
      <c r="C68">
        <v>12000</v>
      </c>
    </row>
    <row r="69" spans="3:3" x14ac:dyDescent="0.25">
      <c r="C69">
        <v>13710</v>
      </c>
    </row>
    <row r="70" spans="3:3" x14ac:dyDescent="0.25">
      <c r="C70">
        <v>26300</v>
      </c>
    </row>
    <row r="71" spans="3:3" x14ac:dyDescent="0.25">
      <c r="C71">
        <v>29400</v>
      </c>
    </row>
    <row r="72" spans="3:3" x14ac:dyDescent="0.25">
      <c r="C72">
        <v>13150</v>
      </c>
    </row>
    <row r="73" spans="3:3" x14ac:dyDescent="0.25">
      <c r="C73">
        <v>10600</v>
      </c>
    </row>
    <row r="74" spans="3:3" x14ac:dyDescent="0.25">
      <c r="C74">
        <v>23260</v>
      </c>
    </row>
    <row r="75" spans="3:3" x14ac:dyDescent="0.25">
      <c r="C75">
        <v>12900</v>
      </c>
    </row>
    <row r="76" spans="3:3" x14ac:dyDescent="0.25">
      <c r="C76">
        <v>24501</v>
      </c>
    </row>
    <row r="77" spans="3:3" x14ac:dyDescent="0.25">
      <c r="C77">
        <v>26620</v>
      </c>
    </row>
    <row r="78" spans="3:3" x14ac:dyDescent="0.25">
      <c r="C78">
        <v>13000</v>
      </c>
    </row>
    <row r="79" spans="3:3" x14ac:dyDescent="0.25">
      <c r="C79">
        <v>14650</v>
      </c>
    </row>
    <row r="80" spans="3:3" x14ac:dyDescent="0.25">
      <c r="C80">
        <v>24020</v>
      </c>
    </row>
    <row r="81" spans="3:13" x14ac:dyDescent="0.25">
      <c r="C81">
        <v>18300</v>
      </c>
    </row>
    <row r="82" spans="3:13" x14ac:dyDescent="0.25">
      <c r="C82">
        <v>18190</v>
      </c>
    </row>
    <row r="83" spans="3:13" x14ac:dyDescent="0.25">
      <c r="C83">
        <v>16000</v>
      </c>
      <c r="H83">
        <v>53.784500000000001</v>
      </c>
      <c r="I83">
        <v>9.6201899999999991</v>
      </c>
    </row>
    <row r="84" spans="3:13" x14ac:dyDescent="0.25">
      <c r="C84">
        <v>12138</v>
      </c>
      <c r="H84">
        <v>53.769359999999999</v>
      </c>
      <c r="I84">
        <v>9.6132980000000003</v>
      </c>
    </row>
    <row r="85" spans="3:13" x14ac:dyDescent="0.25">
      <c r="C85">
        <v>13330</v>
      </c>
      <c r="H85">
        <f>H84-H83</f>
        <v>-1.5140000000002374E-2</v>
      </c>
      <c r="I85">
        <f>I84-I83</f>
        <v>-6.891999999998788E-3</v>
      </c>
    </row>
    <row r="86" spans="3:13" x14ac:dyDescent="0.25">
      <c r="C86">
        <v>13100</v>
      </c>
    </row>
    <row r="87" spans="3:13" x14ac:dyDescent="0.25">
      <c r="C87">
        <v>14010</v>
      </c>
    </row>
    <row r="88" spans="3:13" x14ac:dyDescent="0.25">
      <c r="C88">
        <v>14360</v>
      </c>
    </row>
    <row r="89" spans="3:13" ht="15.75" thickBot="1" x14ac:dyDescent="0.3">
      <c r="C89">
        <v>12897.75</v>
      </c>
    </row>
    <row r="90" spans="3:13" x14ac:dyDescent="0.25">
      <c r="C90">
        <v>12750</v>
      </c>
      <c r="F90" s="56" t="s">
        <v>1598</v>
      </c>
      <c r="G90" s="56" t="s">
        <v>1600</v>
      </c>
    </row>
    <row r="91" spans="3:13" x14ac:dyDescent="0.25">
      <c r="C91">
        <v>17240</v>
      </c>
      <c r="F91">
        <v>50</v>
      </c>
      <c r="G91">
        <v>1</v>
      </c>
    </row>
    <row r="92" spans="3:13" x14ac:dyDescent="0.25">
      <c r="C92">
        <v>22810</v>
      </c>
      <c r="F92">
        <v>6015</v>
      </c>
      <c r="G92">
        <v>0</v>
      </c>
    </row>
    <row r="93" spans="3:13" x14ac:dyDescent="0.25">
      <c r="C93">
        <v>24000</v>
      </c>
      <c r="F93">
        <v>11980</v>
      </c>
      <c r="G93">
        <v>6</v>
      </c>
    </row>
    <row r="94" spans="3:13" x14ac:dyDescent="0.25">
      <c r="C94">
        <v>21350</v>
      </c>
      <c r="F94">
        <v>17945</v>
      </c>
      <c r="G94">
        <v>52</v>
      </c>
    </row>
    <row r="95" spans="3:13" x14ac:dyDescent="0.25">
      <c r="C95">
        <v>27900</v>
      </c>
      <c r="F95">
        <v>23910</v>
      </c>
      <c r="G95">
        <v>30</v>
      </c>
    </row>
    <row r="96" spans="3:13" x14ac:dyDescent="0.25">
      <c r="C96">
        <v>15160</v>
      </c>
      <c r="F96">
        <v>29875</v>
      </c>
      <c r="G96">
        <v>13</v>
      </c>
      <c r="L96">
        <v>5.65</v>
      </c>
      <c r="M96">
        <v>291.5</v>
      </c>
    </row>
    <row r="97" spans="3:13" x14ac:dyDescent="0.25">
      <c r="C97">
        <v>31858</v>
      </c>
      <c r="F97">
        <v>35840</v>
      </c>
      <c r="G97">
        <v>4</v>
      </c>
      <c r="L97">
        <v>4.53</v>
      </c>
      <c r="M97">
        <v>294.98</v>
      </c>
    </row>
    <row r="98" spans="3:13" x14ac:dyDescent="0.25">
      <c r="C98">
        <v>14202</v>
      </c>
      <c r="F98">
        <v>41805</v>
      </c>
      <c r="G98">
        <v>0</v>
      </c>
      <c r="L98">
        <f>AVERAGE(L96:L97)</f>
        <v>5.09</v>
      </c>
      <c r="M98">
        <f>AVERAGE(M96:M97)</f>
        <v>293.24</v>
      </c>
    </row>
    <row r="99" spans="3:13" x14ac:dyDescent="0.25">
      <c r="C99">
        <v>12248</v>
      </c>
      <c r="F99">
        <v>47770</v>
      </c>
      <c r="G99">
        <v>1</v>
      </c>
    </row>
    <row r="100" spans="3:13" x14ac:dyDescent="0.25">
      <c r="C100">
        <v>13640</v>
      </c>
      <c r="F100">
        <v>53735</v>
      </c>
      <c r="G100">
        <v>1</v>
      </c>
    </row>
    <row r="101" spans="3:13" ht="15.75" thickBot="1" x14ac:dyDescent="0.3">
      <c r="C101">
        <v>16870</v>
      </c>
      <c r="F101" s="55" t="s">
        <v>1599</v>
      </c>
      <c r="G101" s="55">
        <v>1</v>
      </c>
    </row>
    <row r="102" spans="3:13" x14ac:dyDescent="0.25">
      <c r="C102">
        <v>20500</v>
      </c>
    </row>
    <row r="103" spans="3:13" x14ac:dyDescent="0.25">
      <c r="C103">
        <v>8000</v>
      </c>
    </row>
    <row r="104" spans="3:13" x14ac:dyDescent="0.25">
      <c r="C104">
        <v>11882</v>
      </c>
    </row>
    <row r="105" spans="3:13" x14ac:dyDescent="0.25">
      <c r="C105">
        <v>23218</v>
      </c>
    </row>
    <row r="106" spans="3:13" x14ac:dyDescent="0.25">
      <c r="C106">
        <v>13851.53</v>
      </c>
    </row>
    <row r="107" spans="3:13" x14ac:dyDescent="0.25">
      <c r="C107">
        <v>16440</v>
      </c>
    </row>
    <row r="108" spans="3:13" x14ac:dyDescent="0.25">
      <c r="C108">
        <v>26000</v>
      </c>
    </row>
    <row r="109" spans="3:13" x14ac:dyDescent="0.25">
      <c r="C109">
        <v>14060.9</v>
      </c>
    </row>
    <row r="110" spans="3:13" x14ac:dyDescent="0.25">
      <c r="C110">
        <v>14016</v>
      </c>
    </row>
    <row r="111" spans="3:13" x14ac:dyDescent="0.25">
      <c r="C111">
        <v>17210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1" workbookViewId="0">
      <selection activeCell="J20" sqref="J20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1180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1181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1182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1183</v>
      </c>
    </row>
    <row r="11" spans="1:22" x14ac:dyDescent="0.25">
      <c r="H11" s="16">
        <f>DEGREES(ATAN(J20/F15))</f>
        <v>78.690067525979785</v>
      </c>
      <c r="J11">
        <f>90-H11</f>
        <v>11.309932474020215</v>
      </c>
    </row>
    <row r="12" spans="1:22" x14ac:dyDescent="0.25">
      <c r="E12" t="s">
        <v>89</v>
      </c>
      <c r="F12" s="15">
        <v>30</v>
      </c>
      <c r="L12">
        <v>3.9</v>
      </c>
    </row>
    <row r="13" spans="1:22" x14ac:dyDescent="0.25">
      <c r="J13" s="16">
        <f>SQRT(F15^2+J20^2)</f>
        <v>152.97058540778355</v>
      </c>
      <c r="L13">
        <f>J13/L12</f>
        <v>39.22322702763681</v>
      </c>
      <c r="Q13" t="s">
        <v>404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30</v>
      </c>
    </row>
    <row r="16" spans="1:22" x14ac:dyDescent="0.25">
      <c r="M16">
        <f>90-H11</f>
        <v>11.309932474020215</v>
      </c>
    </row>
    <row r="18" spans="3:22" x14ac:dyDescent="0.25">
      <c r="E18" t="s">
        <v>88</v>
      </c>
      <c r="F18" s="15">
        <v>0</v>
      </c>
      <c r="U18">
        <v>43</v>
      </c>
      <c r="V18" t="s">
        <v>1172</v>
      </c>
    </row>
    <row r="19" spans="3:22" x14ac:dyDescent="0.25">
      <c r="U19">
        <v>14</v>
      </c>
      <c r="V19" t="s">
        <v>1173</v>
      </c>
    </row>
    <row r="20" spans="3:22" x14ac:dyDescent="0.25">
      <c r="I20" t="s">
        <v>85</v>
      </c>
      <c r="J20" s="15">
        <v>150</v>
      </c>
      <c r="K20">
        <v>52</v>
      </c>
      <c r="N20">
        <f>8/COS(RADIANS(H11))</f>
        <v>40.79215610874229</v>
      </c>
      <c r="U20">
        <f>U18/U19</f>
        <v>3.0714285714285716</v>
      </c>
      <c r="V20" t="s">
        <v>1174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1146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1147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93</v>
      </c>
      <c r="I29">
        <v>3</v>
      </c>
      <c r="J29">
        <v>0.99729999999999996</v>
      </c>
    </row>
    <row r="30" spans="3:22" x14ac:dyDescent="0.25">
      <c r="E30" t="s">
        <v>95</v>
      </c>
      <c r="F30" s="3">
        <v>20</v>
      </c>
      <c r="N30" t="s">
        <v>1148</v>
      </c>
      <c r="O30">
        <v>1.5</v>
      </c>
    </row>
    <row r="31" spans="3:22" x14ac:dyDescent="0.25">
      <c r="E31" t="s">
        <v>94</v>
      </c>
      <c r="F31" s="15">
        <v>17000</v>
      </c>
      <c r="N31" t="s">
        <v>1149</v>
      </c>
      <c r="O31">
        <v>1.2090000000000001</v>
      </c>
    </row>
    <row r="32" spans="3:22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3.9035761640608027E-2</v>
      </c>
    </row>
    <row r="37" spans="2:12" x14ac:dyDescent="0.25">
      <c r="F37">
        <f>F33/100</f>
        <v>1.0247014101651062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93</v>
      </c>
      <c r="F41" s="15">
        <v>350</v>
      </c>
      <c r="G41" t="s">
        <v>12</v>
      </c>
      <c r="K41">
        <v>200</v>
      </c>
    </row>
    <row r="42" spans="2:12" x14ac:dyDescent="0.25">
      <c r="E42" t="s">
        <v>178</v>
      </c>
      <c r="F42" s="15">
        <v>2640</v>
      </c>
      <c r="G42" t="s">
        <v>171</v>
      </c>
    </row>
    <row r="43" spans="2:12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2" x14ac:dyDescent="0.25">
      <c r="E44" t="s">
        <v>179</v>
      </c>
      <c r="F44">
        <f>((6*F43)/PI())^(1/3)</f>
        <v>0.63263784032285664</v>
      </c>
      <c r="G44" t="s">
        <v>182</v>
      </c>
    </row>
    <row r="45" spans="2:12" x14ac:dyDescent="0.25">
      <c r="F45">
        <f>F44*100</f>
        <v>63.263784032285663</v>
      </c>
    </row>
    <row r="47" spans="2:12" x14ac:dyDescent="0.25">
      <c r="F47">
        <v>4.4000000000000003E-3</v>
      </c>
    </row>
    <row r="48" spans="2:12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1654</v>
      </c>
    </row>
    <row r="2" spans="1:3" x14ac:dyDescent="0.25">
      <c r="A2">
        <v>-12</v>
      </c>
      <c r="B2" t="s">
        <v>1655</v>
      </c>
      <c r="C2" t="s">
        <v>1656</v>
      </c>
    </row>
    <row r="3" spans="1:3" x14ac:dyDescent="0.25">
      <c r="A3">
        <v>-12</v>
      </c>
      <c r="B3" t="s">
        <v>1657</v>
      </c>
      <c r="C3" t="s">
        <v>1658</v>
      </c>
    </row>
    <row r="4" spans="1:3" x14ac:dyDescent="0.25">
      <c r="A4">
        <v>-11</v>
      </c>
      <c r="B4" t="s">
        <v>1659</v>
      </c>
      <c r="C4" t="s">
        <v>1660</v>
      </c>
    </row>
    <row r="5" spans="1:3" x14ac:dyDescent="0.25">
      <c r="A5">
        <v>-11</v>
      </c>
      <c r="B5" t="s">
        <v>1661</v>
      </c>
      <c r="C5" t="s">
        <v>1662</v>
      </c>
    </row>
    <row r="6" spans="1:3" x14ac:dyDescent="0.25">
      <c r="A6">
        <v>-10</v>
      </c>
      <c r="B6" t="s">
        <v>1663</v>
      </c>
      <c r="C6" t="s">
        <v>1664</v>
      </c>
    </row>
    <row r="7" spans="1:3" x14ac:dyDescent="0.25">
      <c r="A7">
        <v>-10</v>
      </c>
      <c r="B7" t="s">
        <v>1665</v>
      </c>
      <c r="C7" t="s">
        <v>1666</v>
      </c>
    </row>
    <row r="8" spans="1:3" x14ac:dyDescent="0.25">
      <c r="A8">
        <v>-10</v>
      </c>
      <c r="B8" t="s">
        <v>1667</v>
      </c>
      <c r="C8" t="s">
        <v>1668</v>
      </c>
    </row>
    <row r="9" spans="1:3" x14ac:dyDescent="0.25">
      <c r="A9">
        <v>-10</v>
      </c>
      <c r="B9" t="s">
        <v>1669</v>
      </c>
      <c r="C9" t="s">
        <v>1670</v>
      </c>
    </row>
    <row r="10" spans="1:3" x14ac:dyDescent="0.25">
      <c r="A10">
        <v>-9.5</v>
      </c>
      <c r="B10" t="s">
        <v>1671</v>
      </c>
      <c r="C10" t="s">
        <v>1672</v>
      </c>
    </row>
    <row r="11" spans="1:3" x14ac:dyDescent="0.25">
      <c r="A11">
        <v>-9.5</v>
      </c>
      <c r="B11" t="s">
        <v>1673</v>
      </c>
      <c r="C11" t="s">
        <v>1672</v>
      </c>
    </row>
    <row r="12" spans="1:3" x14ac:dyDescent="0.25">
      <c r="A12">
        <v>-9</v>
      </c>
      <c r="B12" t="s">
        <v>1674</v>
      </c>
      <c r="C12" t="s">
        <v>1675</v>
      </c>
    </row>
    <row r="13" spans="1:3" x14ac:dyDescent="0.25">
      <c r="A13">
        <v>-9</v>
      </c>
      <c r="B13" t="s">
        <v>1676</v>
      </c>
      <c r="C13" t="s">
        <v>1677</v>
      </c>
    </row>
    <row r="14" spans="1:3" x14ac:dyDescent="0.25">
      <c r="A14">
        <v>-9</v>
      </c>
      <c r="B14" t="s">
        <v>1678</v>
      </c>
      <c r="C14" t="s">
        <v>1679</v>
      </c>
    </row>
    <row r="15" spans="1:3" x14ac:dyDescent="0.25">
      <c r="A15">
        <v>-9</v>
      </c>
      <c r="B15" t="s">
        <v>1680</v>
      </c>
      <c r="C15" t="s">
        <v>1681</v>
      </c>
    </row>
    <row r="16" spans="1:3" x14ac:dyDescent="0.25">
      <c r="A16">
        <v>-8</v>
      </c>
      <c r="B16" t="s">
        <v>1682</v>
      </c>
      <c r="C16" t="s">
        <v>1683</v>
      </c>
    </row>
    <row r="17" spans="1:3" x14ac:dyDescent="0.25">
      <c r="A17">
        <v>-8</v>
      </c>
      <c r="B17" t="s">
        <v>1684</v>
      </c>
      <c r="C17" t="s">
        <v>1685</v>
      </c>
    </row>
    <row r="18" spans="1:3" x14ac:dyDescent="0.25">
      <c r="A18">
        <v>-8</v>
      </c>
      <c r="B18" t="s">
        <v>1686</v>
      </c>
      <c r="C18" t="s">
        <v>1687</v>
      </c>
    </row>
    <row r="19" spans="1:3" x14ac:dyDescent="0.25">
      <c r="A19">
        <v>-7</v>
      </c>
      <c r="B19" t="s">
        <v>1688</v>
      </c>
      <c r="C19" t="s">
        <v>1689</v>
      </c>
    </row>
    <row r="20" spans="1:3" x14ac:dyDescent="0.25">
      <c r="A20">
        <v>-7</v>
      </c>
      <c r="B20" t="s">
        <v>1690</v>
      </c>
      <c r="C20" t="s">
        <v>1691</v>
      </c>
    </row>
    <row r="21" spans="1:3" x14ac:dyDescent="0.25">
      <c r="A21">
        <v>-6</v>
      </c>
      <c r="B21" t="s">
        <v>1692</v>
      </c>
      <c r="C21" t="s">
        <v>1693</v>
      </c>
    </row>
    <row r="22" spans="1:3" x14ac:dyDescent="0.25">
      <c r="A22">
        <v>-6</v>
      </c>
      <c r="B22" t="s">
        <v>1694</v>
      </c>
      <c r="C22" t="s">
        <v>1695</v>
      </c>
    </row>
    <row r="23" spans="1:3" x14ac:dyDescent="0.25">
      <c r="A23">
        <v>-6</v>
      </c>
      <c r="B23" t="s">
        <v>1696</v>
      </c>
      <c r="C23" t="s">
        <v>1697</v>
      </c>
    </row>
    <row r="24" spans="1:3" x14ac:dyDescent="0.25">
      <c r="A24">
        <v>-6</v>
      </c>
      <c r="B24" t="s">
        <v>1698</v>
      </c>
      <c r="C24" t="s">
        <v>1699</v>
      </c>
    </row>
    <row r="25" spans="1:3" x14ac:dyDescent="0.25">
      <c r="A25">
        <v>-5</v>
      </c>
      <c r="B25" t="s">
        <v>1700</v>
      </c>
      <c r="C25" t="s">
        <v>1701</v>
      </c>
    </row>
    <row r="26" spans="1:3" x14ac:dyDescent="0.25">
      <c r="A26">
        <v>-5</v>
      </c>
      <c r="B26" t="s">
        <v>1702</v>
      </c>
      <c r="C26" t="s">
        <v>1703</v>
      </c>
    </row>
    <row r="27" spans="1:3" x14ac:dyDescent="0.25">
      <c r="A27">
        <v>-5</v>
      </c>
      <c r="B27" t="s">
        <v>1704</v>
      </c>
      <c r="C27" t="s">
        <v>1705</v>
      </c>
    </row>
    <row r="28" spans="1:3" x14ac:dyDescent="0.25">
      <c r="A28">
        <v>-5</v>
      </c>
      <c r="B28" t="s">
        <v>1692</v>
      </c>
      <c r="C28" t="s">
        <v>1706</v>
      </c>
    </row>
    <row r="29" spans="1:3" x14ac:dyDescent="0.25">
      <c r="A29">
        <v>-5</v>
      </c>
      <c r="B29" t="s">
        <v>1707</v>
      </c>
      <c r="C29" t="s">
        <v>1708</v>
      </c>
    </row>
    <row r="30" spans="1:3" x14ac:dyDescent="0.25">
      <c r="A30">
        <v>-5</v>
      </c>
      <c r="B30" t="s">
        <v>1709</v>
      </c>
      <c r="C30" t="s">
        <v>1710</v>
      </c>
    </row>
    <row r="31" spans="1:3" x14ac:dyDescent="0.25">
      <c r="A31">
        <v>-5</v>
      </c>
      <c r="B31" t="s">
        <v>612</v>
      </c>
      <c r="C31" t="s">
        <v>1711</v>
      </c>
    </row>
    <row r="32" spans="1:3" x14ac:dyDescent="0.25">
      <c r="A32">
        <v>-5</v>
      </c>
      <c r="B32" t="s">
        <v>1712</v>
      </c>
      <c r="C32" t="s">
        <v>1713</v>
      </c>
    </row>
    <row r="33" spans="1:3" x14ac:dyDescent="0.25">
      <c r="A33">
        <v>-4</v>
      </c>
      <c r="B33" t="s">
        <v>1714</v>
      </c>
      <c r="C33" t="s">
        <v>1715</v>
      </c>
    </row>
    <row r="34" spans="1:3" x14ac:dyDescent="0.25">
      <c r="A34">
        <v>-4</v>
      </c>
      <c r="B34" t="s">
        <v>1716</v>
      </c>
      <c r="C34" t="s">
        <v>1717</v>
      </c>
    </row>
    <row r="35" spans="1:3" x14ac:dyDescent="0.25">
      <c r="A35">
        <v>-4</v>
      </c>
      <c r="B35" t="s">
        <v>1718</v>
      </c>
      <c r="C35" t="s">
        <v>1719</v>
      </c>
    </row>
    <row r="36" spans="1:3" x14ac:dyDescent="0.25">
      <c r="A36">
        <v>-4</v>
      </c>
      <c r="B36" t="s">
        <v>1702</v>
      </c>
      <c r="C36" t="s">
        <v>1720</v>
      </c>
    </row>
    <row r="37" spans="1:3" x14ac:dyDescent="0.25">
      <c r="A37">
        <v>-4</v>
      </c>
      <c r="B37" t="s">
        <v>1721</v>
      </c>
      <c r="C37" t="s">
        <v>1722</v>
      </c>
    </row>
    <row r="38" spans="1:3" x14ac:dyDescent="0.25">
      <c r="A38">
        <v>-4</v>
      </c>
      <c r="B38" t="s">
        <v>1723</v>
      </c>
      <c r="C38" t="s">
        <v>1724</v>
      </c>
    </row>
    <row r="39" spans="1:3" x14ac:dyDescent="0.25">
      <c r="A39">
        <v>-4</v>
      </c>
      <c r="B39" t="s">
        <v>1709</v>
      </c>
      <c r="C39" t="s">
        <v>1725</v>
      </c>
    </row>
    <row r="40" spans="1:3" x14ac:dyDescent="0.25">
      <c r="A40">
        <v>-4</v>
      </c>
      <c r="B40" t="s">
        <v>1726</v>
      </c>
      <c r="C40" t="s">
        <v>1727</v>
      </c>
    </row>
    <row r="41" spans="1:3" x14ac:dyDescent="0.25">
      <c r="A41">
        <v>-4</v>
      </c>
      <c r="B41" t="s">
        <v>1728</v>
      </c>
      <c r="C41" t="s">
        <v>1729</v>
      </c>
    </row>
    <row r="42" spans="1:3" x14ac:dyDescent="0.25">
      <c r="A42">
        <v>-4</v>
      </c>
      <c r="B42" t="s">
        <v>1730</v>
      </c>
      <c r="C42" t="s">
        <v>1731</v>
      </c>
    </row>
    <row r="43" spans="1:3" x14ac:dyDescent="0.25">
      <c r="A43">
        <v>-4</v>
      </c>
      <c r="B43" t="s">
        <v>1732</v>
      </c>
      <c r="C43" t="s">
        <v>1733</v>
      </c>
    </row>
    <row r="44" spans="1:3" x14ac:dyDescent="0.25">
      <c r="A44">
        <v>-4</v>
      </c>
      <c r="B44" t="s">
        <v>1734</v>
      </c>
      <c r="C44" t="s">
        <v>1735</v>
      </c>
    </row>
    <row r="45" spans="1:3" x14ac:dyDescent="0.25">
      <c r="A45">
        <v>-3.5</v>
      </c>
      <c r="B45" t="s">
        <v>1736</v>
      </c>
      <c r="C45" t="s">
        <v>1737</v>
      </c>
    </row>
    <row r="46" spans="1:3" x14ac:dyDescent="0.25">
      <c r="A46">
        <v>-3.5</v>
      </c>
      <c r="B46" t="s">
        <v>1738</v>
      </c>
      <c r="C46" t="s">
        <v>1739</v>
      </c>
    </row>
    <row r="47" spans="1:3" x14ac:dyDescent="0.25">
      <c r="A47">
        <v>-3</v>
      </c>
      <c r="B47" t="s">
        <v>1740</v>
      </c>
      <c r="C47" t="s">
        <v>1741</v>
      </c>
    </row>
    <row r="48" spans="1:3" x14ac:dyDescent="0.25">
      <c r="A48">
        <v>-3</v>
      </c>
      <c r="B48" t="s">
        <v>1742</v>
      </c>
      <c r="C48" t="s">
        <v>1743</v>
      </c>
    </row>
    <row r="49" spans="1:3" x14ac:dyDescent="0.25">
      <c r="A49">
        <v>-3</v>
      </c>
      <c r="B49" t="s">
        <v>1744</v>
      </c>
      <c r="C49" t="s">
        <v>1745</v>
      </c>
    </row>
    <row r="50" spans="1:3" x14ac:dyDescent="0.25">
      <c r="A50">
        <v>-3</v>
      </c>
      <c r="B50" t="s">
        <v>1746</v>
      </c>
      <c r="C50" t="s">
        <v>1747</v>
      </c>
    </row>
    <row r="51" spans="1:3" x14ac:dyDescent="0.25">
      <c r="A51">
        <v>-3</v>
      </c>
      <c r="B51" t="s">
        <v>1748</v>
      </c>
      <c r="C51" t="s">
        <v>1749</v>
      </c>
    </row>
    <row r="52" spans="1:3" x14ac:dyDescent="0.25">
      <c r="A52">
        <v>-3</v>
      </c>
      <c r="B52" t="s">
        <v>1750</v>
      </c>
      <c r="C52" t="s">
        <v>1751</v>
      </c>
    </row>
    <row r="53" spans="1:3" x14ac:dyDescent="0.25">
      <c r="A53">
        <v>-3</v>
      </c>
      <c r="B53" t="s">
        <v>1752</v>
      </c>
      <c r="C53" t="s">
        <v>1753</v>
      </c>
    </row>
    <row r="54" spans="1:3" x14ac:dyDescent="0.25">
      <c r="A54">
        <v>-3</v>
      </c>
      <c r="B54" t="s">
        <v>1754</v>
      </c>
      <c r="C54" t="s">
        <v>1755</v>
      </c>
    </row>
    <row r="55" spans="1:3" x14ac:dyDescent="0.25">
      <c r="A55">
        <v>-3</v>
      </c>
      <c r="B55" t="s">
        <v>1756</v>
      </c>
      <c r="C55" t="s">
        <v>1757</v>
      </c>
    </row>
    <row r="56" spans="1:3" x14ac:dyDescent="0.25">
      <c r="A56">
        <v>-3</v>
      </c>
      <c r="B56" t="s">
        <v>1758</v>
      </c>
      <c r="C56" t="s">
        <v>1759</v>
      </c>
    </row>
    <row r="57" spans="1:3" x14ac:dyDescent="0.25">
      <c r="A57">
        <v>-3</v>
      </c>
      <c r="B57" t="s">
        <v>1760</v>
      </c>
      <c r="C57" t="s">
        <v>1761</v>
      </c>
    </row>
    <row r="58" spans="1:3" x14ac:dyDescent="0.25">
      <c r="A58">
        <v>-3</v>
      </c>
      <c r="B58" t="s">
        <v>1762</v>
      </c>
      <c r="C58" t="s">
        <v>1763</v>
      </c>
    </row>
    <row r="59" spans="1:3" x14ac:dyDescent="0.25">
      <c r="A59">
        <v>-3</v>
      </c>
      <c r="B59" t="s">
        <v>1764</v>
      </c>
      <c r="C59" t="s">
        <v>1765</v>
      </c>
    </row>
    <row r="60" spans="1:3" x14ac:dyDescent="0.25">
      <c r="A60">
        <v>-2.5</v>
      </c>
      <c r="B60" t="s">
        <v>1766</v>
      </c>
      <c r="C60" t="s">
        <v>1767</v>
      </c>
    </row>
    <row r="61" spans="1:3" x14ac:dyDescent="0.25">
      <c r="A61">
        <v>-2</v>
      </c>
      <c r="B61" t="s">
        <v>1768</v>
      </c>
      <c r="C61" t="s">
        <v>1769</v>
      </c>
    </row>
    <row r="62" spans="1:3" x14ac:dyDescent="0.25">
      <c r="A62">
        <v>-2</v>
      </c>
      <c r="B62" t="s">
        <v>1770</v>
      </c>
      <c r="C62" t="s">
        <v>1771</v>
      </c>
    </row>
    <row r="63" spans="1:3" x14ac:dyDescent="0.25">
      <c r="A63">
        <v>-2</v>
      </c>
      <c r="B63" t="s">
        <v>1772</v>
      </c>
      <c r="C63" t="s">
        <v>1773</v>
      </c>
    </row>
    <row r="64" spans="1:3" x14ac:dyDescent="0.25">
      <c r="A64">
        <v>-2</v>
      </c>
      <c r="B64" t="s">
        <v>1774</v>
      </c>
      <c r="C64" t="s">
        <v>1775</v>
      </c>
    </row>
    <row r="65" spans="1:3" x14ac:dyDescent="0.25">
      <c r="A65">
        <v>-2</v>
      </c>
      <c r="B65" t="s">
        <v>1776</v>
      </c>
      <c r="C65" t="s">
        <v>1777</v>
      </c>
    </row>
    <row r="66" spans="1:3" x14ac:dyDescent="0.25">
      <c r="A66">
        <v>-2</v>
      </c>
      <c r="B66" t="s">
        <v>1778</v>
      </c>
      <c r="C66" t="s">
        <v>1779</v>
      </c>
    </row>
    <row r="67" spans="1:3" x14ac:dyDescent="0.25">
      <c r="A67">
        <v>-1</v>
      </c>
      <c r="B67" t="s">
        <v>1780</v>
      </c>
      <c r="C67" t="s">
        <v>1781</v>
      </c>
    </row>
    <row r="68" spans="1:3" x14ac:dyDescent="0.25">
      <c r="A68">
        <v>-1</v>
      </c>
      <c r="B68" t="s">
        <v>1782</v>
      </c>
      <c r="C68" t="s">
        <v>1783</v>
      </c>
    </row>
    <row r="69" spans="1:3" x14ac:dyDescent="0.25">
      <c r="A69">
        <v>-1</v>
      </c>
      <c r="B69" t="s">
        <v>1784</v>
      </c>
      <c r="C69" t="s">
        <v>1785</v>
      </c>
    </row>
    <row r="70" spans="1:3" x14ac:dyDescent="0.25">
      <c r="A70">
        <v>0</v>
      </c>
      <c r="B70" t="s">
        <v>1786</v>
      </c>
      <c r="C70" t="s">
        <v>1787</v>
      </c>
    </row>
    <row r="71" spans="1:3" x14ac:dyDescent="0.25">
      <c r="A71">
        <v>0</v>
      </c>
      <c r="B71" t="s">
        <v>1788</v>
      </c>
      <c r="C71" t="s">
        <v>1789</v>
      </c>
    </row>
    <row r="72" spans="1:3" x14ac:dyDescent="0.25">
      <c r="A72">
        <v>0</v>
      </c>
      <c r="B72" t="s">
        <v>1790</v>
      </c>
      <c r="C72" t="s">
        <v>1791</v>
      </c>
    </row>
    <row r="73" spans="1:3" x14ac:dyDescent="0.25">
      <c r="A73">
        <v>0</v>
      </c>
      <c r="B73" t="s">
        <v>1792</v>
      </c>
      <c r="C73" t="s">
        <v>1793</v>
      </c>
    </row>
    <row r="74" spans="1:3" x14ac:dyDescent="0.25">
      <c r="A74">
        <v>0</v>
      </c>
      <c r="B74" t="s">
        <v>1794</v>
      </c>
      <c r="C74" t="s">
        <v>1795</v>
      </c>
    </row>
    <row r="75" spans="1:3" x14ac:dyDescent="0.25">
      <c r="A75">
        <v>1</v>
      </c>
      <c r="B75" t="s">
        <v>1796</v>
      </c>
      <c r="C75" t="s">
        <v>1797</v>
      </c>
    </row>
    <row r="76" spans="1:3" x14ac:dyDescent="0.25">
      <c r="A76">
        <v>1</v>
      </c>
      <c r="B76" t="s">
        <v>1798</v>
      </c>
      <c r="C76" t="s">
        <v>1799</v>
      </c>
    </row>
    <row r="77" spans="1:3" x14ac:dyDescent="0.25">
      <c r="A77">
        <v>1</v>
      </c>
      <c r="B77" t="s">
        <v>1800</v>
      </c>
      <c r="C77" t="s">
        <v>1801</v>
      </c>
    </row>
    <row r="78" spans="1:3" x14ac:dyDescent="0.25">
      <c r="A78">
        <v>1</v>
      </c>
      <c r="B78" t="s">
        <v>1802</v>
      </c>
      <c r="C78" t="s">
        <v>1803</v>
      </c>
    </row>
    <row r="79" spans="1:3" x14ac:dyDescent="0.25">
      <c r="A79">
        <v>1</v>
      </c>
      <c r="B79" t="s">
        <v>1804</v>
      </c>
      <c r="C79" t="s">
        <v>1805</v>
      </c>
    </row>
    <row r="80" spans="1:3" x14ac:dyDescent="0.25">
      <c r="A80">
        <v>1</v>
      </c>
      <c r="B80" t="s">
        <v>1806</v>
      </c>
      <c r="C80" t="s">
        <v>1807</v>
      </c>
    </row>
    <row r="81" spans="1:3" x14ac:dyDescent="0.25">
      <c r="A81">
        <v>1</v>
      </c>
      <c r="B81" t="s">
        <v>1808</v>
      </c>
      <c r="C81" t="s">
        <v>1809</v>
      </c>
    </row>
    <row r="82" spans="1:3" x14ac:dyDescent="0.25">
      <c r="A82">
        <v>2</v>
      </c>
      <c r="B82" t="s">
        <v>1810</v>
      </c>
      <c r="C82" t="s">
        <v>1811</v>
      </c>
    </row>
    <row r="83" spans="1:3" x14ac:dyDescent="0.25">
      <c r="A83">
        <v>2</v>
      </c>
      <c r="B83" t="s">
        <v>1812</v>
      </c>
      <c r="C83" t="s">
        <v>1813</v>
      </c>
    </row>
    <row r="84" spans="1:3" x14ac:dyDescent="0.25">
      <c r="A84">
        <v>2</v>
      </c>
      <c r="B84" t="s">
        <v>1814</v>
      </c>
      <c r="C84" t="s">
        <v>1815</v>
      </c>
    </row>
    <row r="85" spans="1:3" x14ac:dyDescent="0.25">
      <c r="A85">
        <v>2</v>
      </c>
      <c r="B85" t="s">
        <v>1816</v>
      </c>
      <c r="C85" t="s">
        <v>1817</v>
      </c>
    </row>
    <row r="86" spans="1:3" x14ac:dyDescent="0.25">
      <c r="A86">
        <v>2</v>
      </c>
      <c r="B86" t="s">
        <v>1802</v>
      </c>
      <c r="C86" t="s">
        <v>1818</v>
      </c>
    </row>
    <row r="87" spans="1:3" x14ac:dyDescent="0.25">
      <c r="A87">
        <v>2</v>
      </c>
      <c r="B87" t="s">
        <v>1819</v>
      </c>
      <c r="C87" t="s">
        <v>1820</v>
      </c>
    </row>
    <row r="88" spans="1:3" x14ac:dyDescent="0.25">
      <c r="A88">
        <v>2</v>
      </c>
      <c r="B88" t="s">
        <v>1821</v>
      </c>
      <c r="C88" t="s">
        <v>1822</v>
      </c>
    </row>
    <row r="89" spans="1:3" x14ac:dyDescent="0.25">
      <c r="A89">
        <v>2</v>
      </c>
      <c r="B89" t="s">
        <v>1823</v>
      </c>
      <c r="C89" t="s">
        <v>1824</v>
      </c>
    </row>
    <row r="90" spans="1:3" x14ac:dyDescent="0.25">
      <c r="A90">
        <v>2</v>
      </c>
      <c r="B90" t="s">
        <v>1825</v>
      </c>
      <c r="C90" t="s">
        <v>1826</v>
      </c>
    </row>
    <row r="91" spans="1:3" x14ac:dyDescent="0.25">
      <c r="A91">
        <v>3</v>
      </c>
      <c r="B91" t="s">
        <v>1716</v>
      </c>
      <c r="C91" t="s">
        <v>1827</v>
      </c>
    </row>
    <row r="92" spans="1:3" x14ac:dyDescent="0.25">
      <c r="A92">
        <v>3</v>
      </c>
      <c r="B92" t="s">
        <v>1828</v>
      </c>
      <c r="C92" t="s">
        <v>1829</v>
      </c>
    </row>
    <row r="93" spans="1:3" x14ac:dyDescent="0.25">
      <c r="A93">
        <v>3</v>
      </c>
      <c r="B93" t="s">
        <v>1830</v>
      </c>
      <c r="C93" t="s">
        <v>1831</v>
      </c>
    </row>
    <row r="94" spans="1:3" x14ac:dyDescent="0.25">
      <c r="A94">
        <v>3</v>
      </c>
      <c r="B94" t="s">
        <v>1832</v>
      </c>
      <c r="C94" t="s">
        <v>1833</v>
      </c>
    </row>
    <row r="95" spans="1:3" x14ac:dyDescent="0.25">
      <c r="A95">
        <v>3</v>
      </c>
      <c r="B95" t="s">
        <v>1834</v>
      </c>
      <c r="C95" t="s">
        <v>1835</v>
      </c>
    </row>
    <row r="96" spans="1:3" x14ac:dyDescent="0.25">
      <c r="A96">
        <v>3</v>
      </c>
      <c r="B96" t="s">
        <v>505</v>
      </c>
      <c r="C96" t="s">
        <v>1836</v>
      </c>
    </row>
    <row r="97" spans="1:3" x14ac:dyDescent="0.25">
      <c r="A97">
        <v>3</v>
      </c>
      <c r="B97" t="s">
        <v>1837</v>
      </c>
      <c r="C97" t="s">
        <v>1838</v>
      </c>
    </row>
    <row r="98" spans="1:3" x14ac:dyDescent="0.25">
      <c r="A98">
        <v>3</v>
      </c>
      <c r="B98" t="s">
        <v>1839</v>
      </c>
      <c r="C98" t="s">
        <v>1840</v>
      </c>
    </row>
    <row r="99" spans="1:3" x14ac:dyDescent="0.25">
      <c r="A99">
        <v>3</v>
      </c>
      <c r="B99" t="s">
        <v>1841</v>
      </c>
      <c r="C99" t="s">
        <v>1842</v>
      </c>
    </row>
    <row r="100" spans="1:3" x14ac:dyDescent="0.25">
      <c r="A100">
        <v>3</v>
      </c>
      <c r="B100" t="s">
        <v>1843</v>
      </c>
      <c r="C100" t="s">
        <v>1844</v>
      </c>
    </row>
    <row r="101" spans="1:3" x14ac:dyDescent="0.25">
      <c r="A101">
        <v>3.5</v>
      </c>
      <c r="B101" t="s">
        <v>1845</v>
      </c>
      <c r="C101" t="s">
        <v>1846</v>
      </c>
    </row>
    <row r="102" spans="1:3" x14ac:dyDescent="0.25">
      <c r="A102">
        <v>4</v>
      </c>
      <c r="B102" t="s">
        <v>1714</v>
      </c>
      <c r="C102" t="s">
        <v>1847</v>
      </c>
    </row>
    <row r="103" spans="1:3" x14ac:dyDescent="0.25">
      <c r="A103">
        <v>4</v>
      </c>
      <c r="B103" t="s">
        <v>1848</v>
      </c>
      <c r="C103" t="s">
        <v>1849</v>
      </c>
    </row>
    <row r="104" spans="1:3" x14ac:dyDescent="0.25">
      <c r="A104">
        <v>4</v>
      </c>
      <c r="B104" t="s">
        <v>1850</v>
      </c>
      <c r="C104" t="s">
        <v>1851</v>
      </c>
    </row>
    <row r="105" spans="1:3" x14ac:dyDescent="0.25">
      <c r="A105">
        <v>4</v>
      </c>
      <c r="B105" t="s">
        <v>1772</v>
      </c>
      <c r="C105" t="s">
        <v>1852</v>
      </c>
    </row>
    <row r="106" spans="1:3" x14ac:dyDescent="0.25">
      <c r="A106">
        <v>4</v>
      </c>
      <c r="B106" t="s">
        <v>1853</v>
      </c>
      <c r="C106" t="s">
        <v>1854</v>
      </c>
    </row>
    <row r="107" spans="1:3" x14ac:dyDescent="0.25">
      <c r="A107">
        <v>4</v>
      </c>
      <c r="B107" t="s">
        <v>1855</v>
      </c>
      <c r="C107" t="s">
        <v>1856</v>
      </c>
    </row>
    <row r="108" spans="1:3" x14ac:dyDescent="0.25">
      <c r="A108">
        <v>4</v>
      </c>
      <c r="B108" t="s">
        <v>1857</v>
      </c>
      <c r="C108" t="s">
        <v>1858</v>
      </c>
    </row>
    <row r="109" spans="1:3" x14ac:dyDescent="0.25">
      <c r="A109">
        <v>4</v>
      </c>
      <c r="B109" t="s">
        <v>1859</v>
      </c>
      <c r="C109" t="s">
        <v>1860</v>
      </c>
    </row>
    <row r="110" spans="1:3" x14ac:dyDescent="0.25">
      <c r="A110">
        <v>4.5</v>
      </c>
      <c r="B110" t="s">
        <v>1861</v>
      </c>
      <c r="C110" t="s">
        <v>1862</v>
      </c>
    </row>
    <row r="111" spans="1:3" x14ac:dyDescent="0.25">
      <c r="A111">
        <v>4.5</v>
      </c>
      <c r="B111" t="s">
        <v>1863</v>
      </c>
      <c r="C111" t="s">
        <v>1864</v>
      </c>
    </row>
    <row r="112" spans="1:3" x14ac:dyDescent="0.25">
      <c r="A112">
        <v>5</v>
      </c>
      <c r="B112" t="s">
        <v>1865</v>
      </c>
      <c r="C112" t="s">
        <v>1866</v>
      </c>
    </row>
    <row r="113" spans="1:3" x14ac:dyDescent="0.25">
      <c r="A113">
        <v>5</v>
      </c>
      <c r="B113" t="s">
        <v>1867</v>
      </c>
      <c r="C113" t="s">
        <v>1868</v>
      </c>
    </row>
    <row r="114" spans="1:3" x14ac:dyDescent="0.25">
      <c r="A114">
        <v>5</v>
      </c>
      <c r="B114" t="s">
        <v>1869</v>
      </c>
      <c r="C114" t="s">
        <v>1870</v>
      </c>
    </row>
    <row r="115" spans="1:3" x14ac:dyDescent="0.25">
      <c r="A115">
        <v>5</v>
      </c>
      <c r="B115" t="s">
        <v>1871</v>
      </c>
      <c r="C115" t="s">
        <v>1872</v>
      </c>
    </row>
    <row r="116" spans="1:3" x14ac:dyDescent="0.25">
      <c r="A116">
        <v>5</v>
      </c>
      <c r="B116" t="s">
        <v>1873</v>
      </c>
      <c r="C116" t="s">
        <v>1874</v>
      </c>
    </row>
    <row r="117" spans="1:3" x14ac:dyDescent="0.25">
      <c r="A117">
        <v>5</v>
      </c>
      <c r="B117" t="s">
        <v>1875</v>
      </c>
      <c r="C117" t="s">
        <v>1876</v>
      </c>
    </row>
    <row r="118" spans="1:3" x14ac:dyDescent="0.25">
      <c r="A118">
        <v>5</v>
      </c>
      <c r="B118" t="s">
        <v>1877</v>
      </c>
      <c r="C118" t="s">
        <v>1878</v>
      </c>
    </row>
    <row r="119" spans="1:3" x14ac:dyDescent="0.25">
      <c r="A119">
        <v>5</v>
      </c>
      <c r="B119" t="s">
        <v>1879</v>
      </c>
      <c r="C119" t="s">
        <v>1880</v>
      </c>
    </row>
    <row r="120" spans="1:3" x14ac:dyDescent="0.25">
      <c r="A120">
        <v>5</v>
      </c>
      <c r="B120" t="s">
        <v>1881</v>
      </c>
      <c r="C120" t="s">
        <v>1882</v>
      </c>
    </row>
    <row r="121" spans="1:3" x14ac:dyDescent="0.25">
      <c r="A121">
        <v>5</v>
      </c>
      <c r="B121" t="s">
        <v>1883</v>
      </c>
      <c r="C121" t="s">
        <v>1884</v>
      </c>
    </row>
    <row r="122" spans="1:3" x14ac:dyDescent="0.25">
      <c r="A122">
        <v>5</v>
      </c>
      <c r="B122" t="s">
        <v>1885</v>
      </c>
      <c r="C122" t="s">
        <v>1886</v>
      </c>
    </row>
    <row r="123" spans="1:3" x14ac:dyDescent="0.25">
      <c r="A123">
        <v>5.5</v>
      </c>
      <c r="B123" t="s">
        <v>1802</v>
      </c>
      <c r="C123" t="s">
        <v>1887</v>
      </c>
    </row>
    <row r="124" spans="1:3" x14ac:dyDescent="0.25">
      <c r="A124">
        <v>5.5</v>
      </c>
      <c r="B124" t="s">
        <v>1888</v>
      </c>
      <c r="C124" t="s">
        <v>1889</v>
      </c>
    </row>
    <row r="125" spans="1:3" x14ac:dyDescent="0.25">
      <c r="A125">
        <v>5.75</v>
      </c>
      <c r="B125" t="s">
        <v>1890</v>
      </c>
      <c r="C125" t="s">
        <v>1891</v>
      </c>
    </row>
    <row r="126" spans="1:3" x14ac:dyDescent="0.25">
      <c r="A126">
        <v>6</v>
      </c>
      <c r="B126" t="s">
        <v>1892</v>
      </c>
      <c r="C126" t="s">
        <v>1893</v>
      </c>
    </row>
    <row r="127" spans="1:3" x14ac:dyDescent="0.25">
      <c r="A127">
        <v>6</v>
      </c>
      <c r="B127" t="s">
        <v>1894</v>
      </c>
      <c r="C127" t="s">
        <v>1895</v>
      </c>
    </row>
    <row r="128" spans="1:3" x14ac:dyDescent="0.25">
      <c r="A128">
        <v>6</v>
      </c>
      <c r="B128" t="s">
        <v>1796</v>
      </c>
      <c r="C128" t="s">
        <v>1896</v>
      </c>
    </row>
    <row r="129" spans="1:3" x14ac:dyDescent="0.25">
      <c r="A129">
        <v>6</v>
      </c>
      <c r="B129" t="s">
        <v>1897</v>
      </c>
      <c r="C129" t="s">
        <v>1898</v>
      </c>
    </row>
    <row r="130" spans="1:3" x14ac:dyDescent="0.25">
      <c r="A130">
        <v>6</v>
      </c>
      <c r="B130" t="s">
        <v>1899</v>
      </c>
      <c r="C130" t="s">
        <v>1900</v>
      </c>
    </row>
    <row r="131" spans="1:3" x14ac:dyDescent="0.25">
      <c r="A131">
        <v>6</v>
      </c>
      <c r="B131" t="s">
        <v>1901</v>
      </c>
      <c r="C131" t="s">
        <v>1902</v>
      </c>
    </row>
    <row r="132" spans="1:3" x14ac:dyDescent="0.25">
      <c r="A132">
        <v>6</v>
      </c>
      <c r="B132" t="s">
        <v>1903</v>
      </c>
      <c r="C132" t="s">
        <v>1904</v>
      </c>
    </row>
    <row r="133" spans="1:3" x14ac:dyDescent="0.25">
      <c r="A133">
        <v>6.5</v>
      </c>
      <c r="B133" t="s">
        <v>1905</v>
      </c>
      <c r="C133" t="s">
        <v>1906</v>
      </c>
    </row>
    <row r="134" spans="1:3" x14ac:dyDescent="0.25">
      <c r="A134">
        <v>6.5</v>
      </c>
      <c r="B134" t="s">
        <v>1907</v>
      </c>
      <c r="C134" t="s">
        <v>1908</v>
      </c>
    </row>
    <row r="135" spans="1:3" x14ac:dyDescent="0.25">
      <c r="A135">
        <v>7</v>
      </c>
      <c r="B135" t="s">
        <v>1909</v>
      </c>
      <c r="C135" t="s">
        <v>1910</v>
      </c>
    </row>
    <row r="136" spans="1:3" x14ac:dyDescent="0.25">
      <c r="A136">
        <v>7</v>
      </c>
      <c r="B136" t="s">
        <v>1911</v>
      </c>
      <c r="C136" t="s">
        <v>1912</v>
      </c>
    </row>
    <row r="137" spans="1:3" x14ac:dyDescent="0.25">
      <c r="A137">
        <v>7</v>
      </c>
      <c r="B137" t="s">
        <v>1913</v>
      </c>
      <c r="C137" t="s">
        <v>1914</v>
      </c>
    </row>
    <row r="138" spans="1:3" x14ac:dyDescent="0.25">
      <c r="A138">
        <v>7</v>
      </c>
      <c r="B138" t="s">
        <v>1915</v>
      </c>
      <c r="C138" t="s">
        <v>1916</v>
      </c>
    </row>
    <row r="139" spans="1:3" x14ac:dyDescent="0.25">
      <c r="A139">
        <v>7</v>
      </c>
      <c r="B139" t="s">
        <v>1917</v>
      </c>
      <c r="C139" t="s">
        <v>1918</v>
      </c>
    </row>
    <row r="140" spans="1:3" x14ac:dyDescent="0.25">
      <c r="A140">
        <v>7</v>
      </c>
      <c r="B140" t="s">
        <v>1919</v>
      </c>
      <c r="C140" t="s">
        <v>1920</v>
      </c>
    </row>
    <row r="141" spans="1:3" x14ac:dyDescent="0.25">
      <c r="A141">
        <v>7</v>
      </c>
      <c r="B141" t="s">
        <v>1060</v>
      </c>
      <c r="C141" t="s">
        <v>1921</v>
      </c>
    </row>
    <row r="142" spans="1:3" x14ac:dyDescent="0.25">
      <c r="A142">
        <v>7</v>
      </c>
      <c r="B142" t="s">
        <v>1922</v>
      </c>
      <c r="C142" t="s">
        <v>1923</v>
      </c>
    </row>
    <row r="143" spans="1:3" x14ac:dyDescent="0.25">
      <c r="A143">
        <v>8</v>
      </c>
      <c r="B143" t="s">
        <v>1700</v>
      </c>
      <c r="C143" t="s">
        <v>1924</v>
      </c>
    </row>
    <row r="144" spans="1:3" x14ac:dyDescent="0.25">
      <c r="A144">
        <v>8</v>
      </c>
      <c r="B144" t="s">
        <v>1925</v>
      </c>
      <c r="C144" t="s">
        <v>1926</v>
      </c>
    </row>
    <row r="145" spans="1:3" x14ac:dyDescent="0.25">
      <c r="A145">
        <v>8</v>
      </c>
      <c r="B145" t="s">
        <v>1927</v>
      </c>
      <c r="C145" t="s">
        <v>1928</v>
      </c>
    </row>
    <row r="146" spans="1:3" x14ac:dyDescent="0.25">
      <c r="A146">
        <v>8</v>
      </c>
      <c r="B146" t="s">
        <v>1929</v>
      </c>
      <c r="C146" t="s">
        <v>1930</v>
      </c>
    </row>
    <row r="147" spans="1:3" x14ac:dyDescent="0.25">
      <c r="A147">
        <v>8</v>
      </c>
      <c r="B147" t="s">
        <v>1692</v>
      </c>
      <c r="C147" t="s">
        <v>1931</v>
      </c>
    </row>
    <row r="148" spans="1:3" x14ac:dyDescent="0.25">
      <c r="A148">
        <v>8</v>
      </c>
      <c r="B148" t="s">
        <v>1932</v>
      </c>
      <c r="C148" t="s">
        <v>1933</v>
      </c>
    </row>
    <row r="149" spans="1:3" x14ac:dyDescent="0.25">
      <c r="A149">
        <v>8</v>
      </c>
      <c r="B149" t="s">
        <v>1934</v>
      </c>
      <c r="C149" t="s">
        <v>1935</v>
      </c>
    </row>
    <row r="150" spans="1:3" x14ac:dyDescent="0.25">
      <c r="A150">
        <v>8</v>
      </c>
      <c r="B150" t="s">
        <v>1936</v>
      </c>
      <c r="C150" t="s">
        <v>1937</v>
      </c>
    </row>
    <row r="151" spans="1:3" x14ac:dyDescent="0.25">
      <c r="A151">
        <v>8</v>
      </c>
      <c r="B151" t="s">
        <v>1688</v>
      </c>
      <c r="C151" t="s">
        <v>1938</v>
      </c>
    </row>
    <row r="152" spans="1:3" x14ac:dyDescent="0.25">
      <c r="A152">
        <v>8</v>
      </c>
      <c r="B152" t="s">
        <v>828</v>
      </c>
      <c r="C152" t="s">
        <v>1939</v>
      </c>
    </row>
    <row r="153" spans="1:3" x14ac:dyDescent="0.25">
      <c r="A153">
        <v>8</v>
      </c>
      <c r="B153" t="s">
        <v>1940</v>
      </c>
      <c r="C153" t="s">
        <v>1941</v>
      </c>
    </row>
    <row r="154" spans="1:3" x14ac:dyDescent="0.25">
      <c r="A154">
        <v>8</v>
      </c>
      <c r="B154" t="s">
        <v>1942</v>
      </c>
      <c r="C154" t="s">
        <v>1943</v>
      </c>
    </row>
    <row r="155" spans="1:3" x14ac:dyDescent="0.25">
      <c r="A155">
        <v>8</v>
      </c>
      <c r="B155" t="s">
        <v>1944</v>
      </c>
      <c r="C155" t="s">
        <v>1945</v>
      </c>
    </row>
    <row r="156" spans="1:3" x14ac:dyDescent="0.25">
      <c r="A156">
        <v>8</v>
      </c>
      <c r="B156" t="s">
        <v>1661</v>
      </c>
      <c r="C156" t="s">
        <v>1946</v>
      </c>
    </row>
    <row r="157" spans="1:3" x14ac:dyDescent="0.25">
      <c r="A157">
        <v>8</v>
      </c>
      <c r="B157" t="s">
        <v>1947</v>
      </c>
      <c r="C157" t="s">
        <v>1948</v>
      </c>
    </row>
    <row r="158" spans="1:3" x14ac:dyDescent="0.25">
      <c r="A158">
        <v>8</v>
      </c>
      <c r="B158" t="s">
        <v>1949</v>
      </c>
      <c r="C158" t="s">
        <v>1950</v>
      </c>
    </row>
    <row r="159" spans="1:3" x14ac:dyDescent="0.25">
      <c r="A159">
        <v>8</v>
      </c>
      <c r="B159" t="s">
        <v>1951</v>
      </c>
      <c r="C159" t="s">
        <v>1952</v>
      </c>
    </row>
    <row r="160" spans="1:3" x14ac:dyDescent="0.25">
      <c r="A160">
        <v>8</v>
      </c>
      <c r="B160" t="s">
        <v>1953</v>
      </c>
      <c r="C160" t="s">
        <v>1954</v>
      </c>
    </row>
    <row r="161" spans="1:3" x14ac:dyDescent="0.25">
      <c r="A161">
        <v>8.75</v>
      </c>
      <c r="B161" t="s">
        <v>1955</v>
      </c>
      <c r="C161" t="s">
        <v>1956</v>
      </c>
    </row>
    <row r="162" spans="1:3" x14ac:dyDescent="0.25">
      <c r="A162">
        <v>8.75</v>
      </c>
      <c r="B162" t="s">
        <v>1957</v>
      </c>
      <c r="C162" t="s">
        <v>1958</v>
      </c>
    </row>
    <row r="163" spans="1:3" x14ac:dyDescent="0.25">
      <c r="A163">
        <v>9</v>
      </c>
      <c r="B163" t="s">
        <v>1959</v>
      </c>
      <c r="C163" t="s">
        <v>1960</v>
      </c>
    </row>
    <row r="164" spans="1:3" x14ac:dyDescent="0.25">
      <c r="A164">
        <v>9</v>
      </c>
      <c r="B164" t="s">
        <v>1961</v>
      </c>
      <c r="C164" t="s">
        <v>1962</v>
      </c>
    </row>
    <row r="165" spans="1:3" x14ac:dyDescent="0.25">
      <c r="A165">
        <v>9</v>
      </c>
      <c r="B165" t="s">
        <v>1963</v>
      </c>
      <c r="C165" t="s">
        <v>1964</v>
      </c>
    </row>
    <row r="166" spans="1:3" x14ac:dyDescent="0.25">
      <c r="A166">
        <v>9</v>
      </c>
      <c r="B166" t="s">
        <v>1965</v>
      </c>
      <c r="C166" t="s">
        <v>1966</v>
      </c>
    </row>
    <row r="167" spans="1:3" x14ac:dyDescent="0.25">
      <c r="A167">
        <v>9</v>
      </c>
      <c r="B167" t="s">
        <v>1967</v>
      </c>
      <c r="C167" t="s">
        <v>1968</v>
      </c>
    </row>
    <row r="168" spans="1:3" x14ac:dyDescent="0.25">
      <c r="A168">
        <v>9</v>
      </c>
      <c r="B168" t="s">
        <v>1969</v>
      </c>
      <c r="C168" t="s">
        <v>1970</v>
      </c>
    </row>
    <row r="169" spans="1:3" x14ac:dyDescent="0.25">
      <c r="A169">
        <v>9</v>
      </c>
      <c r="B169" t="s">
        <v>1971</v>
      </c>
      <c r="C169" t="s">
        <v>1972</v>
      </c>
    </row>
    <row r="170" spans="1:3" x14ac:dyDescent="0.25">
      <c r="A170">
        <v>9</v>
      </c>
      <c r="B170" t="s">
        <v>1973</v>
      </c>
      <c r="C170" t="s">
        <v>1974</v>
      </c>
    </row>
    <row r="171" spans="1:3" x14ac:dyDescent="0.25">
      <c r="A171">
        <v>9.5</v>
      </c>
      <c r="B171" t="s">
        <v>1975</v>
      </c>
      <c r="C171" t="s">
        <v>1976</v>
      </c>
    </row>
    <row r="172" spans="1:3" x14ac:dyDescent="0.25">
      <c r="A172">
        <v>10</v>
      </c>
      <c r="B172" t="s">
        <v>1977</v>
      </c>
      <c r="C172" t="s">
        <v>1978</v>
      </c>
    </row>
    <row r="173" spans="1:3" x14ac:dyDescent="0.25">
      <c r="A173">
        <v>10</v>
      </c>
      <c r="B173" t="s">
        <v>1979</v>
      </c>
      <c r="C173" t="s">
        <v>1980</v>
      </c>
    </row>
    <row r="174" spans="1:3" x14ac:dyDescent="0.25">
      <c r="A174">
        <v>10</v>
      </c>
      <c r="B174" t="s">
        <v>1981</v>
      </c>
      <c r="C174" t="s">
        <v>1982</v>
      </c>
    </row>
    <row r="175" spans="1:3" x14ac:dyDescent="0.25">
      <c r="A175">
        <v>10</v>
      </c>
      <c r="B175" t="s">
        <v>1983</v>
      </c>
      <c r="C175" t="s">
        <v>1984</v>
      </c>
    </row>
    <row r="176" spans="1:3" x14ac:dyDescent="0.25">
      <c r="A176">
        <v>10</v>
      </c>
      <c r="B176" t="s">
        <v>1985</v>
      </c>
      <c r="C176" t="s">
        <v>1986</v>
      </c>
    </row>
    <row r="177" spans="1:3" x14ac:dyDescent="0.25">
      <c r="A177">
        <v>10</v>
      </c>
      <c r="B177" t="s">
        <v>1987</v>
      </c>
      <c r="C177" t="s">
        <v>1988</v>
      </c>
    </row>
    <row r="178" spans="1:3" x14ac:dyDescent="0.25">
      <c r="A178">
        <v>10.5</v>
      </c>
      <c r="B178" t="s">
        <v>1989</v>
      </c>
      <c r="C178" t="s">
        <v>1990</v>
      </c>
    </row>
    <row r="179" spans="1:3" x14ac:dyDescent="0.25">
      <c r="A179">
        <v>10.5</v>
      </c>
      <c r="B179" t="s">
        <v>1991</v>
      </c>
      <c r="C179" t="s">
        <v>1992</v>
      </c>
    </row>
    <row r="180" spans="1:3" x14ac:dyDescent="0.25">
      <c r="A180">
        <v>11</v>
      </c>
      <c r="B180" t="s">
        <v>1993</v>
      </c>
      <c r="C180" t="s">
        <v>1994</v>
      </c>
    </row>
    <row r="181" spans="1:3" x14ac:dyDescent="0.25">
      <c r="A181">
        <v>11</v>
      </c>
      <c r="B181" t="s">
        <v>1796</v>
      </c>
      <c r="C181" t="s">
        <v>1995</v>
      </c>
    </row>
    <row r="182" spans="1:3" x14ac:dyDescent="0.25">
      <c r="A182">
        <v>11</v>
      </c>
      <c r="B182" t="s">
        <v>1996</v>
      </c>
      <c r="C182" t="s">
        <v>1997</v>
      </c>
    </row>
    <row r="183" spans="1:3" x14ac:dyDescent="0.25">
      <c r="A183">
        <v>11</v>
      </c>
      <c r="B183" t="s">
        <v>1991</v>
      </c>
      <c r="C183" t="s">
        <v>1998</v>
      </c>
    </row>
    <row r="184" spans="1:3" x14ac:dyDescent="0.25">
      <c r="A184">
        <v>11</v>
      </c>
      <c r="B184" t="s">
        <v>1999</v>
      </c>
      <c r="C184" t="s">
        <v>2000</v>
      </c>
    </row>
    <row r="185" spans="1:3" x14ac:dyDescent="0.25">
      <c r="A185">
        <v>11</v>
      </c>
      <c r="B185" t="s">
        <v>2001</v>
      </c>
      <c r="C185" t="s">
        <v>2002</v>
      </c>
    </row>
    <row r="186" spans="1:3" x14ac:dyDescent="0.25">
      <c r="A186">
        <v>11</v>
      </c>
      <c r="B186" t="s">
        <v>2003</v>
      </c>
      <c r="C186" t="s">
        <v>2004</v>
      </c>
    </row>
    <row r="187" spans="1:3" x14ac:dyDescent="0.25">
      <c r="A187">
        <v>11</v>
      </c>
      <c r="B187" t="s">
        <v>2005</v>
      </c>
      <c r="C187" t="s">
        <v>2006</v>
      </c>
    </row>
    <row r="188" spans="1:3" x14ac:dyDescent="0.25">
      <c r="A188">
        <v>11</v>
      </c>
      <c r="B188" t="s">
        <v>2007</v>
      </c>
      <c r="C188" t="s">
        <v>2008</v>
      </c>
    </row>
    <row r="189" spans="1:3" x14ac:dyDescent="0.25">
      <c r="A189">
        <v>11</v>
      </c>
      <c r="B189" t="s">
        <v>2009</v>
      </c>
      <c r="C189" t="s">
        <v>2010</v>
      </c>
    </row>
    <row r="190" spans="1:3" x14ac:dyDescent="0.25">
      <c r="A190">
        <v>11</v>
      </c>
      <c r="B190" t="s">
        <v>2011</v>
      </c>
      <c r="C190" t="s">
        <v>2012</v>
      </c>
    </row>
    <row r="191" spans="1:3" x14ac:dyDescent="0.25">
      <c r="A191">
        <v>11</v>
      </c>
      <c r="B191" t="s">
        <v>1115</v>
      </c>
      <c r="C191" t="s">
        <v>2013</v>
      </c>
    </row>
    <row r="192" spans="1:3" x14ac:dyDescent="0.25">
      <c r="A192">
        <v>12</v>
      </c>
      <c r="B192" t="s">
        <v>2014</v>
      </c>
      <c r="C192" t="s">
        <v>2015</v>
      </c>
    </row>
    <row r="193" spans="1:3" x14ac:dyDescent="0.25">
      <c r="A193">
        <v>12</v>
      </c>
      <c r="B193" t="s">
        <v>2016</v>
      </c>
      <c r="C193" t="s">
        <v>2017</v>
      </c>
    </row>
    <row r="194" spans="1:3" x14ac:dyDescent="0.25">
      <c r="A194">
        <v>12</v>
      </c>
      <c r="B194" t="s">
        <v>2018</v>
      </c>
      <c r="C194" t="s">
        <v>2019</v>
      </c>
    </row>
    <row r="195" spans="1:3" x14ac:dyDescent="0.25">
      <c r="A195">
        <v>12</v>
      </c>
      <c r="B195" t="s">
        <v>2020</v>
      </c>
      <c r="C195" t="s">
        <v>2021</v>
      </c>
    </row>
    <row r="196" spans="1:3" x14ac:dyDescent="0.25">
      <c r="A196">
        <v>12</v>
      </c>
      <c r="B196" t="s">
        <v>2022</v>
      </c>
      <c r="C196" t="s">
        <v>2023</v>
      </c>
    </row>
    <row r="197" spans="1:3" x14ac:dyDescent="0.25">
      <c r="A197">
        <v>12</v>
      </c>
      <c r="B197" t="s">
        <v>2024</v>
      </c>
      <c r="C197" t="s">
        <v>2025</v>
      </c>
    </row>
    <row r="198" spans="1:3" x14ac:dyDescent="0.25">
      <c r="A198">
        <v>12</v>
      </c>
      <c r="B198" t="s">
        <v>2026</v>
      </c>
      <c r="C198" t="s">
        <v>2027</v>
      </c>
    </row>
    <row r="199" spans="1:3" x14ac:dyDescent="0.25">
      <c r="A199">
        <v>12</v>
      </c>
      <c r="B199" t="s">
        <v>2028</v>
      </c>
      <c r="C199" t="s">
        <v>2029</v>
      </c>
    </row>
    <row r="200" spans="1:3" x14ac:dyDescent="0.25">
      <c r="A200">
        <v>12</v>
      </c>
      <c r="B200" t="s">
        <v>2030</v>
      </c>
      <c r="C200" t="s">
        <v>2031</v>
      </c>
    </row>
    <row r="201" spans="1:3" x14ac:dyDescent="0.25">
      <c r="A201">
        <v>12.75</v>
      </c>
      <c r="B201" t="s">
        <v>2032</v>
      </c>
      <c r="C201" t="s">
        <v>2033</v>
      </c>
    </row>
    <row r="202" spans="1:3" x14ac:dyDescent="0.25">
      <c r="A202">
        <v>13</v>
      </c>
      <c r="B202" t="s">
        <v>2034</v>
      </c>
      <c r="C202" t="s">
        <v>2035</v>
      </c>
    </row>
    <row r="203" spans="1:3" x14ac:dyDescent="0.25">
      <c r="A203">
        <v>13</v>
      </c>
      <c r="B203" t="s">
        <v>2036</v>
      </c>
      <c r="C203" t="s">
        <v>2037</v>
      </c>
    </row>
    <row r="204" spans="1:3" x14ac:dyDescent="0.25">
      <c r="A204">
        <v>13</v>
      </c>
      <c r="B204" t="s">
        <v>2038</v>
      </c>
      <c r="C204" t="s">
        <v>2039</v>
      </c>
    </row>
    <row r="205" spans="1:3" x14ac:dyDescent="0.25">
      <c r="A205">
        <v>13</v>
      </c>
      <c r="B205" t="s">
        <v>2040</v>
      </c>
      <c r="C205" t="s">
        <v>2041</v>
      </c>
    </row>
    <row r="206" spans="1:3" x14ac:dyDescent="0.25">
      <c r="A206">
        <v>13.75</v>
      </c>
      <c r="B206" t="s">
        <v>2042</v>
      </c>
      <c r="C206" t="s">
        <v>2043</v>
      </c>
    </row>
    <row r="207" spans="1:3" x14ac:dyDescent="0.25">
      <c r="A207">
        <v>14</v>
      </c>
      <c r="B207" t="s">
        <v>2044</v>
      </c>
      <c r="C207" t="s">
        <v>2045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62" workbookViewId="0">
      <selection activeCell="A77" sqref="A77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81" sqref="H81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1377</v>
      </c>
      <c r="H5" t="s">
        <v>1378</v>
      </c>
      <c r="I5" t="s">
        <v>1380</v>
      </c>
      <c r="K5" t="s">
        <v>1379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1505</v>
      </c>
      <c r="R9" t="s">
        <v>1503</v>
      </c>
      <c r="U9" t="s">
        <v>1504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1503</v>
      </c>
      <c r="S24">
        <v>70</v>
      </c>
    </row>
    <row r="25" spans="6:22" x14ac:dyDescent="0.25">
      <c r="R25" t="s">
        <v>1506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1505</v>
      </c>
      <c r="S27">
        <f>(10^((S25-S21)/S20))/COS(RADIANS(S24))</f>
        <v>5.6449825150937192E-3</v>
      </c>
    </row>
    <row r="32" spans="6:22" x14ac:dyDescent="0.25">
      <c r="G32" t="s">
        <v>1450</v>
      </c>
      <c r="H32" t="s">
        <v>1509</v>
      </c>
      <c r="I32" t="s">
        <v>1507</v>
      </c>
      <c r="J32" t="s">
        <v>1514</v>
      </c>
      <c r="K32" t="s">
        <v>1508</v>
      </c>
      <c r="L32" t="s">
        <v>1510</v>
      </c>
      <c r="M32" t="s">
        <v>1515</v>
      </c>
      <c r="N32" t="s">
        <v>1512</v>
      </c>
      <c r="O32" t="s">
        <v>1516</v>
      </c>
      <c r="P32" t="s">
        <v>178</v>
      </c>
      <c r="Q32" t="s">
        <v>1513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1504</v>
      </c>
      <c r="W38" t="s">
        <v>1511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1634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1635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1334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1636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1635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1334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1503</v>
      </c>
    </row>
    <row r="84" spans="7:15" x14ac:dyDescent="0.25">
      <c r="G84" t="s">
        <v>1635</v>
      </c>
      <c r="H84">
        <v>45</v>
      </c>
      <c r="I84">
        <f>ABS(COS(RADIANS(2*H84)))+1</f>
        <v>1</v>
      </c>
    </row>
    <row r="85" spans="7:15" x14ac:dyDescent="0.25">
      <c r="G85" t="s">
        <v>1334</v>
      </c>
      <c r="H85">
        <v>92</v>
      </c>
      <c r="I85">
        <f>ABS(COS(RADIANS(2*H85)))+1</f>
        <v>1.9975640502598242</v>
      </c>
    </row>
    <row r="87" spans="7:15" x14ac:dyDescent="0.25">
      <c r="L87" t="s">
        <v>1633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1637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1635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1334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1153</v>
      </c>
    </row>
    <row r="2" spans="1:2" x14ac:dyDescent="0.25">
      <c r="A2">
        <v>0</v>
      </c>
      <c r="B2" t="s">
        <v>1154</v>
      </c>
    </row>
    <row r="3" spans="1:2" x14ac:dyDescent="0.25">
      <c r="A3">
        <v>1</v>
      </c>
      <c r="B3" t="s">
        <v>1155</v>
      </c>
    </row>
    <row r="4" spans="1:2" x14ac:dyDescent="0.25">
      <c r="A4">
        <v>2</v>
      </c>
      <c r="B4" t="s">
        <v>1156</v>
      </c>
    </row>
    <row r="5" spans="1:2" x14ac:dyDescent="0.25">
      <c r="A5">
        <v>3</v>
      </c>
      <c r="B5" t="s">
        <v>1157</v>
      </c>
    </row>
    <row r="6" spans="1:2" x14ac:dyDescent="0.25">
      <c r="A6">
        <v>4</v>
      </c>
      <c r="B6" t="s">
        <v>1158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1175</v>
      </c>
      <c r="B1" t="s">
        <v>1185</v>
      </c>
      <c r="C1" s="33" t="s">
        <v>1218</v>
      </c>
      <c r="D1" s="33" t="s">
        <v>1217</v>
      </c>
      <c r="E1" s="33" t="s">
        <v>1271</v>
      </c>
      <c r="F1" s="33" t="s">
        <v>65</v>
      </c>
      <c r="G1" s="33" t="s">
        <v>148</v>
      </c>
      <c r="H1" s="33" t="s">
        <v>104</v>
      </c>
      <c r="I1" s="33" t="s">
        <v>1176</v>
      </c>
    </row>
    <row r="2" spans="1:9" x14ac:dyDescent="0.25">
      <c r="A2" t="s">
        <v>1231</v>
      </c>
      <c r="B2" t="s">
        <v>1189</v>
      </c>
      <c r="C2" s="33" t="s">
        <v>85</v>
      </c>
      <c r="D2" s="33" t="s">
        <v>85</v>
      </c>
      <c r="I2" s="33"/>
    </row>
    <row r="3" spans="1:9" x14ac:dyDescent="0.25">
      <c r="A3" t="s">
        <v>1177</v>
      </c>
      <c r="B3" t="s">
        <v>1253</v>
      </c>
      <c r="C3" s="33" t="s">
        <v>85</v>
      </c>
      <c r="D3" s="33" t="s">
        <v>85</v>
      </c>
      <c r="I3" s="33"/>
    </row>
    <row r="4" spans="1:9" x14ac:dyDescent="0.25">
      <c r="A4" t="s">
        <v>1187</v>
      </c>
      <c r="B4" t="s">
        <v>1190</v>
      </c>
      <c r="C4" s="33" t="s">
        <v>85</v>
      </c>
      <c r="D4" s="33" t="s">
        <v>85</v>
      </c>
      <c r="I4" s="33"/>
    </row>
    <row r="5" spans="1:9" x14ac:dyDescent="0.25">
      <c r="A5" t="s">
        <v>1241</v>
      </c>
      <c r="B5" t="s">
        <v>1213</v>
      </c>
      <c r="D5" s="33" t="s">
        <v>85</v>
      </c>
      <c r="I5" s="33"/>
    </row>
    <row r="6" spans="1:9" x14ac:dyDescent="0.25">
      <c r="A6" t="s">
        <v>1240</v>
      </c>
      <c r="B6" t="s">
        <v>1212</v>
      </c>
      <c r="D6" s="33" t="s">
        <v>85</v>
      </c>
      <c r="I6" s="33"/>
    </row>
    <row r="7" spans="1:9" x14ac:dyDescent="0.25">
      <c r="A7" t="s">
        <v>1307</v>
      </c>
      <c r="B7" t="s">
        <v>1254</v>
      </c>
      <c r="I7" s="33"/>
    </row>
    <row r="8" spans="1:9" x14ac:dyDescent="0.25">
      <c r="A8" t="s">
        <v>1239</v>
      </c>
      <c r="B8" t="s">
        <v>1202</v>
      </c>
      <c r="C8" s="33" t="s">
        <v>85</v>
      </c>
      <c r="D8" s="33" t="s">
        <v>85</v>
      </c>
      <c r="I8" s="33"/>
    </row>
    <row r="9" spans="1:9" x14ac:dyDescent="0.25">
      <c r="A9" t="s">
        <v>1178</v>
      </c>
      <c r="B9" t="s">
        <v>1188</v>
      </c>
      <c r="C9" s="33" t="s">
        <v>85</v>
      </c>
      <c r="D9" s="33" t="s">
        <v>85</v>
      </c>
      <c r="I9" s="33"/>
    </row>
    <row r="10" spans="1:9" x14ac:dyDescent="0.25">
      <c r="A10" t="s">
        <v>1179</v>
      </c>
      <c r="B10" t="s">
        <v>1188</v>
      </c>
      <c r="C10" s="33" t="s">
        <v>85</v>
      </c>
      <c r="D10" s="33" t="s">
        <v>85</v>
      </c>
      <c r="I10" s="33"/>
    </row>
    <row r="11" spans="1:9" x14ac:dyDescent="0.25">
      <c r="A11" t="s">
        <v>1242</v>
      </c>
      <c r="B11" t="s">
        <v>1281</v>
      </c>
      <c r="D11" s="33" t="s">
        <v>85</v>
      </c>
      <c r="I11" s="33"/>
    </row>
    <row r="12" spans="1:9" x14ac:dyDescent="0.25">
      <c r="A12" t="s">
        <v>1243</v>
      </c>
      <c r="B12" t="s">
        <v>1280</v>
      </c>
      <c r="D12" s="33" t="s">
        <v>85</v>
      </c>
      <c r="I12" s="33"/>
    </row>
    <row r="13" spans="1:9" x14ac:dyDescent="0.25">
      <c r="A13" t="s">
        <v>1309</v>
      </c>
      <c r="B13" t="s">
        <v>1279</v>
      </c>
      <c r="I13" s="33"/>
    </row>
    <row r="14" spans="1:9" x14ac:dyDescent="0.25">
      <c r="A14" t="s">
        <v>1237</v>
      </c>
      <c r="B14" t="s">
        <v>1215</v>
      </c>
      <c r="D14" s="33" t="s">
        <v>85</v>
      </c>
      <c r="I14" s="33"/>
    </row>
    <row r="15" spans="1:9" x14ac:dyDescent="0.25">
      <c r="A15" t="s">
        <v>1238</v>
      </c>
      <c r="B15" t="s">
        <v>1216</v>
      </c>
      <c r="D15" s="33" t="s">
        <v>85</v>
      </c>
      <c r="I15" s="33"/>
    </row>
    <row r="16" spans="1:9" x14ac:dyDescent="0.25">
      <c r="A16" t="s">
        <v>1184</v>
      </c>
      <c r="B16" t="s">
        <v>1214</v>
      </c>
      <c r="C16" s="33" t="s">
        <v>85</v>
      </c>
      <c r="D16" s="33" t="s">
        <v>85</v>
      </c>
      <c r="I16" s="33"/>
    </row>
    <row r="17" spans="1:9" x14ac:dyDescent="0.25">
      <c r="A17" t="s">
        <v>1234</v>
      </c>
      <c r="B17" t="s">
        <v>1186</v>
      </c>
      <c r="C17" s="33" t="s">
        <v>85</v>
      </c>
      <c r="D17" s="33" t="s">
        <v>85</v>
      </c>
      <c r="I17" s="33"/>
    </row>
    <row r="18" spans="1:9" x14ac:dyDescent="0.25">
      <c r="A18" t="s">
        <v>1236</v>
      </c>
      <c r="B18" t="s">
        <v>1191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1235</v>
      </c>
      <c r="B19" t="s">
        <v>1192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1278</v>
      </c>
      <c r="B20" t="s">
        <v>1193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1308</v>
      </c>
      <c r="B21" t="s">
        <v>1275</v>
      </c>
      <c r="I21" s="33"/>
    </row>
    <row r="22" spans="1:9" x14ac:dyDescent="0.25">
      <c r="A22" t="s">
        <v>1276</v>
      </c>
      <c r="B22" t="s">
        <v>1194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1255</v>
      </c>
      <c r="B23" t="s">
        <v>1256</v>
      </c>
      <c r="C23" s="33" t="s">
        <v>85</v>
      </c>
      <c r="D23" s="33" t="s">
        <v>85</v>
      </c>
      <c r="I23" s="33"/>
    </row>
    <row r="24" spans="1:9" x14ac:dyDescent="0.25">
      <c r="A24" t="s">
        <v>1252</v>
      </c>
      <c r="B24" t="s">
        <v>1200</v>
      </c>
      <c r="C24" s="33" t="s">
        <v>85</v>
      </c>
      <c r="D24" s="33" t="s">
        <v>85</v>
      </c>
      <c r="I24" s="33"/>
    </row>
    <row r="25" spans="1:9" x14ac:dyDescent="0.25">
      <c r="A25" t="s">
        <v>1250</v>
      </c>
      <c r="B25" t="s">
        <v>1201</v>
      </c>
      <c r="C25" s="33" t="s">
        <v>85</v>
      </c>
      <c r="D25" s="33" t="s">
        <v>85</v>
      </c>
      <c r="I25" s="33"/>
    </row>
    <row r="26" spans="1:9" x14ac:dyDescent="0.25">
      <c r="A26" t="s">
        <v>1251</v>
      </c>
      <c r="B26" t="s">
        <v>1219</v>
      </c>
      <c r="D26" s="33" t="s">
        <v>85</v>
      </c>
      <c r="I26" s="33"/>
    </row>
    <row r="27" spans="1:9" x14ac:dyDescent="0.25">
      <c r="A27" t="s">
        <v>1203</v>
      </c>
      <c r="B27" t="s">
        <v>1204</v>
      </c>
      <c r="C27" s="33" t="s">
        <v>85</v>
      </c>
      <c r="D27" s="33" t="s">
        <v>85</v>
      </c>
      <c r="I27" s="33"/>
    </row>
    <row r="28" spans="1:9" x14ac:dyDescent="0.25">
      <c r="A28" t="s">
        <v>1208</v>
      </c>
      <c r="B28" t="s">
        <v>1210</v>
      </c>
      <c r="C28" s="33" t="s">
        <v>85</v>
      </c>
      <c r="D28" s="33" t="s">
        <v>85</v>
      </c>
      <c r="I28" s="33"/>
    </row>
    <row r="29" spans="1:9" x14ac:dyDescent="0.25">
      <c r="A29" t="s">
        <v>1209</v>
      </c>
      <c r="B29" t="s">
        <v>1211</v>
      </c>
      <c r="C29" s="33" t="s">
        <v>85</v>
      </c>
      <c r="D29" s="33" t="s">
        <v>85</v>
      </c>
      <c r="I29" s="33"/>
    </row>
    <row r="30" spans="1:9" x14ac:dyDescent="0.25">
      <c r="A30" t="s">
        <v>1259</v>
      </c>
      <c r="B30" t="s">
        <v>1205</v>
      </c>
      <c r="C30" s="33" t="s">
        <v>85</v>
      </c>
      <c r="D30" s="33" t="s">
        <v>85</v>
      </c>
      <c r="I30" s="33"/>
    </row>
    <row r="31" spans="1:9" x14ac:dyDescent="0.25">
      <c r="A31" t="s">
        <v>1257</v>
      </c>
      <c r="B31" t="s">
        <v>1206</v>
      </c>
      <c r="C31" s="33" t="s">
        <v>85</v>
      </c>
      <c r="D31" s="33" t="s">
        <v>85</v>
      </c>
      <c r="I31" s="33"/>
    </row>
    <row r="32" spans="1:9" x14ac:dyDescent="0.25">
      <c r="A32" t="s">
        <v>1258</v>
      </c>
      <c r="B32" t="s">
        <v>1207</v>
      </c>
      <c r="C32" s="33" t="s">
        <v>85</v>
      </c>
      <c r="D32" s="33" t="s">
        <v>85</v>
      </c>
      <c r="I32" s="33"/>
    </row>
    <row r="33" spans="1:9" x14ac:dyDescent="0.25">
      <c r="A33" t="s">
        <v>1232</v>
      </c>
      <c r="B33" t="s">
        <v>1195</v>
      </c>
      <c r="F33" s="33" t="s">
        <v>85</v>
      </c>
      <c r="I33" s="33"/>
    </row>
    <row r="34" spans="1:9" x14ac:dyDescent="0.25">
      <c r="A34" t="s">
        <v>1233</v>
      </c>
      <c r="B34" t="s">
        <v>1196</v>
      </c>
      <c r="D34" s="33" t="s">
        <v>85</v>
      </c>
      <c r="F34" s="33" t="s">
        <v>85</v>
      </c>
      <c r="I34" s="33"/>
    </row>
    <row r="35" spans="1:9" x14ac:dyDescent="0.25">
      <c r="A35" t="s">
        <v>1244</v>
      </c>
      <c r="B35" t="s">
        <v>1197</v>
      </c>
      <c r="F35" s="33" t="s">
        <v>85</v>
      </c>
      <c r="I35" s="33"/>
    </row>
    <row r="36" spans="1:9" x14ac:dyDescent="0.25">
      <c r="A36" t="s">
        <v>1245</v>
      </c>
      <c r="B36" t="s">
        <v>1198</v>
      </c>
      <c r="F36" s="33" t="s">
        <v>85</v>
      </c>
      <c r="I36" s="33"/>
    </row>
    <row r="37" spans="1:9" x14ac:dyDescent="0.25">
      <c r="A37" t="s">
        <v>1246</v>
      </c>
      <c r="B37" t="s">
        <v>1199</v>
      </c>
      <c r="F37" s="33" t="s">
        <v>85</v>
      </c>
      <c r="I37" s="33"/>
    </row>
    <row r="38" spans="1:9" x14ac:dyDescent="0.25">
      <c r="A38" t="s">
        <v>1247</v>
      </c>
      <c r="B38" t="s">
        <v>1220</v>
      </c>
      <c r="F38" s="33" t="s">
        <v>85</v>
      </c>
      <c r="I38" s="33"/>
    </row>
    <row r="39" spans="1:9" x14ac:dyDescent="0.25">
      <c r="A39" t="s">
        <v>1248</v>
      </c>
      <c r="B39" t="s">
        <v>1221</v>
      </c>
      <c r="F39" s="33" t="s">
        <v>85</v>
      </c>
      <c r="I39" s="33"/>
    </row>
    <row r="40" spans="1:9" x14ac:dyDescent="0.25">
      <c r="A40" t="s">
        <v>1249</v>
      </c>
      <c r="B40" t="s">
        <v>1222</v>
      </c>
      <c r="F40" s="33" t="s">
        <v>85</v>
      </c>
      <c r="I40" s="33"/>
    </row>
    <row r="41" spans="1:9" x14ac:dyDescent="0.25">
      <c r="A41" t="s">
        <v>1265</v>
      </c>
      <c r="B41" t="s">
        <v>1272</v>
      </c>
      <c r="I41" s="33"/>
    </row>
    <row r="42" spans="1:9" x14ac:dyDescent="0.25">
      <c r="A42" t="s">
        <v>32</v>
      </c>
      <c r="B42" t="s">
        <v>1273</v>
      </c>
      <c r="I42" s="33"/>
    </row>
    <row r="43" spans="1:9" x14ac:dyDescent="0.25">
      <c r="A43" t="s">
        <v>33</v>
      </c>
      <c r="B43" t="s">
        <v>1274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1228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1150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1151</v>
      </c>
      <c r="I91" s="33"/>
    </row>
    <row r="92" spans="1:9" x14ac:dyDescent="0.25">
      <c r="A92" t="s">
        <v>1223</v>
      </c>
      <c r="I92" s="33"/>
    </row>
    <row r="93" spans="1:9" x14ac:dyDescent="0.25">
      <c r="A93" t="s">
        <v>1224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Sheet3</vt:lpstr>
      <vt:lpstr>Sheet2</vt:lpstr>
      <vt:lpstr>Calculator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2024-02-27T13:18:23Z</dcterms:modified>
</cp:coreProperties>
</file>