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064A1B2-AB90-4272-890B-06D7266BDBDE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4" i="8"/>
  <c r="P36" i="8"/>
  <c r="P33" i="8"/>
  <c r="P45" i="8"/>
  <c r="P35" i="8"/>
  <c r="P39" i="8"/>
  <c r="P42" i="8"/>
  <c r="P37" i="8"/>
  <c r="P38" i="8"/>
  <c r="P44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<sst xmlns="http://schemas.openxmlformats.org/spreadsheetml/2006/main" count="3014" uniqueCount="1592">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</sst>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61"/>
  <sheetViews>
    <sheetView showGridLines="0" tabSelected="1" zoomScale="120" zoomScaleNormal="120" zoomScaleSheetLayoutView="50" workbookViewId="0">
      <pane xSplit="2" ySplit="5" topLeftCell="I29" activePane="bottomRight" state="frozen"/>
      <selection pane="topRight" activeCell="C1" sqref="C1"/>
      <selection pane="bottomLeft" activeCell="A6" sqref="A6"/>
      <selection pane="bottomRight" activeCell="A36" sqref="A36:XFD3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1318</v>
      </c>
      <c r="AJ1" s="47" t="s">
        <v>1317</v>
      </c>
      <c r="AK1" s="47" t="s">
        <v>1315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1586</v>
      </c>
      <c r="AT1" s="52" t="s">
        <v>1579</v>
      </c>
      <c r="AU1" s="52" t="s">
        <v>1581</v>
      </c>
      <c r="AV1" s="52" t="s">
        <v>1584</v>
      </c>
      <c r="AW1" s="14" t="s">
        <v>254</v>
      </c>
      <c r="AX1" s="14" t="s">
        <v>203</v>
      </c>
      <c r="AY1" s="14" t="s">
        <v>258</v>
      </c>
      <c r="AZ1" s="14" t="s">
        <v>204</v>
      </c>
      <c r="BA1" s="14" t="s">
        <v>260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1155</v>
      </c>
      <c r="BH1" s="42" t="s">
        <v>1416</v>
      </c>
      <c r="BI1" s="42" t="s">
        <v>1390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1391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1319</v>
      </c>
      <c r="AJ3" s="43" t="s">
        <v>1320</v>
      </c>
      <c r="AK3" s="43" t="s">
        <v>1321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1587</v>
      </c>
      <c r="AT3" s="52" t="s">
        <v>1583</v>
      </c>
      <c r="AU3" s="52" t="s">
        <v>1582</v>
      </c>
      <c r="AV3" s="52" t="s">
        <v>1585</v>
      </c>
      <c r="AW3" s="14" t="s">
        <v>1153</v>
      </c>
      <c r="AX3" s="14" t="s">
        <v>256</v>
      </c>
      <c r="AY3" s="14" t="s">
        <v>259</v>
      </c>
      <c r="AZ3" s="14" t="s">
        <v>205</v>
      </c>
      <c r="BA3" s="14" t="s">
        <v>261</v>
      </c>
      <c r="BB3" s="14" t="s">
        <v>257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1154</v>
      </c>
      <c r="BH3" s="42" t="s">
        <v>1417</v>
      </c>
      <c r="BI3" s="42" t="s">
        <v>1392</v>
      </c>
    </row>
    <row r="4" spans="1:61" s="1" customFormat="1" ht="31.5" customHeight="1" x14ac:dyDescent="0.25">
      <c r="A4" s="11" t="s">
        <v>1423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1556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1549</v>
      </c>
      <c r="L4" s="12" t="s">
        <v>1553</v>
      </c>
      <c r="M4" s="12" t="s">
        <v>1554</v>
      </c>
      <c r="N4" s="12" t="s">
        <v>1237</v>
      </c>
      <c r="O4" s="12" t="s">
        <v>1239</v>
      </c>
      <c r="P4" s="12" t="s">
        <v>1238</v>
      </c>
      <c r="Q4" s="12" t="s">
        <v>1550</v>
      </c>
      <c r="R4" s="12" t="s">
        <v>1280</v>
      </c>
      <c r="S4" s="12" t="s">
        <v>1279</v>
      </c>
      <c r="T4" s="12" t="s">
        <v>1253</v>
      </c>
      <c r="U4" s="12" t="s">
        <v>1555</v>
      </c>
      <c r="V4" s="12" t="s">
        <v>1285</v>
      </c>
      <c r="W4" s="12" t="s">
        <v>1286</v>
      </c>
      <c r="X4" s="12" t="s">
        <v>1287</v>
      </c>
      <c r="Y4" s="12" t="s">
        <v>1551</v>
      </c>
      <c r="Z4" s="12" t="s">
        <v>1552</v>
      </c>
      <c r="AA4" s="12" t="s">
        <v>1288</v>
      </c>
      <c r="AB4" s="12" t="s">
        <v>1289</v>
      </c>
      <c r="AC4" s="12" t="s">
        <v>1290</v>
      </c>
      <c r="AD4" s="12" t="s">
        <v>1589</v>
      </c>
      <c r="AE4" s="12" t="s">
        <v>1590</v>
      </c>
      <c r="AF4" s="12" t="s">
        <v>1591</v>
      </c>
      <c r="AG4" s="12" t="s">
        <v>1291</v>
      </c>
      <c r="AH4" s="12" t="s">
        <v>1292</v>
      </c>
      <c r="AI4" s="43" t="s">
        <v>1319</v>
      </c>
      <c r="AJ4" s="43" t="s">
        <v>1320</v>
      </c>
      <c r="AK4" s="43" t="s">
        <v>1321</v>
      </c>
      <c r="AL4" s="14" t="s">
        <v>1295</v>
      </c>
      <c r="AM4" s="14" t="s">
        <v>1294</v>
      </c>
      <c r="AN4" s="14" t="s">
        <v>1293</v>
      </c>
      <c r="AO4" s="14" t="s">
        <v>1296</v>
      </c>
      <c r="AP4" s="14" t="s">
        <v>1297</v>
      </c>
      <c r="AQ4" s="14" t="s">
        <v>1298</v>
      </c>
      <c r="AR4" s="24" t="s">
        <v>1309</v>
      </c>
      <c r="AS4" s="54" t="s">
        <v>1587</v>
      </c>
      <c r="AT4" s="52" t="s">
        <v>1583</v>
      </c>
      <c r="AU4" s="52" t="s">
        <v>1582</v>
      </c>
      <c r="AV4" s="52" t="s">
        <v>1585</v>
      </c>
      <c r="AW4" s="14" t="s">
        <v>1308</v>
      </c>
      <c r="AX4" s="14" t="s">
        <v>1299</v>
      </c>
      <c r="AY4" s="14" t="s">
        <v>1300</v>
      </c>
      <c r="AZ4" s="14" t="s">
        <v>1301</v>
      </c>
      <c r="BA4" s="14" t="s">
        <v>261</v>
      </c>
      <c r="BB4" s="14" t="s">
        <v>1302</v>
      </c>
      <c r="BC4" s="14" t="s">
        <v>1303</v>
      </c>
      <c r="BD4" s="14" t="s">
        <v>1304</v>
      </c>
      <c r="BE4" s="14" t="s">
        <v>1305</v>
      </c>
      <c r="BF4" s="14" t="s">
        <v>1306</v>
      </c>
      <c r="BG4" s="42" t="s">
        <v>1307</v>
      </c>
      <c r="BH4" s="42" t="s">
        <v>1417</v>
      </c>
      <c r="BI4" s="42" t="s">
        <v>1392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1316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1588</v>
      </c>
      <c r="AT5" s="52" t="s">
        <v>12</v>
      </c>
      <c r="AU5" s="52" t="s">
        <v>138</v>
      </c>
      <c r="AV5" s="52" t="s">
        <v>1588</v>
      </c>
      <c r="AW5" s="2" t="s">
        <v>255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1337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1323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1418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1337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1323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1419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1337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1323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262</v>
      </c>
      <c r="BC8" s="38">
        <v>36</v>
      </c>
      <c r="BD8" s="38" t="s">
        <v>262</v>
      </c>
      <c r="BE8" s="38" t="s">
        <v>262</v>
      </c>
      <c r="BF8" s="38" t="s">
        <v>262</v>
      </c>
      <c r="BG8" s="40">
        <v>3</v>
      </c>
      <c r="BH8" s="40" t="s">
        <v>1419</v>
      </c>
      <c r="BI8" s="40">
        <v>0</v>
      </c>
    </row>
    <row r="9" spans="1:61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1337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1323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1419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1323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1419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1323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1419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1323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1419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1323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1419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1323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1419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1337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1323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1419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1323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1419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1323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1419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1323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 t="shared" ref="AS18:AS31" si="2"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1419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1323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 t="shared" si="2"/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262</v>
      </c>
      <c r="BC19" s="38">
        <v>14</v>
      </c>
      <c r="BD19" s="38">
        <v>15</v>
      </c>
      <c r="BE19" s="38" t="s">
        <v>262</v>
      </c>
      <c r="BF19" s="38" t="s">
        <v>262</v>
      </c>
      <c r="BG19" s="40">
        <v>3</v>
      </c>
      <c r="BH19" s="40" t="s">
        <v>1419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1323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1419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3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1337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1323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1419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3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1337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1323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1419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3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1323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1419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3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1323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1419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3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1337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1323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1419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3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1323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1419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3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1323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1419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3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1337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1323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1419</v>
      </c>
      <c r="BI28" s="40">
        <v>0</v>
      </c>
    </row>
    <row r="29" spans="1:61" x14ac:dyDescent="0.25">
      <c r="A29" s="6">
        <v>26</v>
      </c>
      <c r="B29" s="6" t="s">
        <v>1338</v>
      </c>
      <c r="C29" s="6" t="s">
        <v>1339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3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1337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1323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1419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3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1337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1323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1419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3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1323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 t="shared" si="2"/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262</v>
      </c>
      <c r="BC31" s="38">
        <v>43</v>
      </c>
      <c r="BD31" s="38">
        <v>44</v>
      </c>
      <c r="BE31" s="38">
        <v>45</v>
      </c>
      <c r="BF31" s="38" t="s">
        <v>262</v>
      </c>
      <c r="BG31" s="40">
        <v>3</v>
      </c>
      <c r="BH31" s="40" t="s">
        <v>1419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1323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262</v>
      </c>
      <c r="BA32" s="38">
        <v>62</v>
      </c>
      <c r="BB32" s="38" t="s">
        <v>262</v>
      </c>
      <c r="BC32" s="38">
        <v>11</v>
      </c>
      <c r="BD32" s="38" t="s">
        <v>262</v>
      </c>
      <c r="BE32" s="38" t="s">
        <v>262</v>
      </c>
      <c r="BF32" s="38" t="s">
        <v>262</v>
      </c>
      <c r="BG32" s="40">
        <v>0</v>
      </c>
      <c r="BH32" s="40" t="s">
        <v>1419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1468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1323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1419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1323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1419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1323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262</v>
      </c>
      <c r="BC35" s="38">
        <v>17</v>
      </c>
      <c r="BD35" s="38" t="s">
        <v>262</v>
      </c>
      <c r="BE35" s="38" t="s">
        <v>262</v>
      </c>
      <c r="BF35" s="38" t="s">
        <v>262</v>
      </c>
      <c r="BG35" s="40">
        <v>0</v>
      </c>
      <c r="BH35" s="40" t="s">
        <v>1419</v>
      </c>
      <c r="BI35" s="40">
        <v>0</v>
      </c>
    </row>
    <row r="36" spans="1:61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385</v>
      </c>
      <c r="X36" s="3">
        <v>0</v>
      </c>
      <c r="AI36" s="44" t="s">
        <v>1323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1419</v>
      </c>
      <c r="BI36" s="40">
        <v>0</v>
      </c>
    </row>
    <row r="37" spans="1:61" x14ac:dyDescent="0.25">
      <c r="A37" s="6">
        <v>36</v>
      </c>
      <c r="B37" s="6" t="s">
        <v>194</v>
      </c>
      <c r="C37" s="6" t="s">
        <v>194</v>
      </c>
      <c r="D37" s="6" t="s">
        <v>1469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385</v>
      </c>
      <c r="X37" s="3">
        <v>0</v>
      </c>
      <c r="AI37" s="44" t="s">
        <v>1323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1419</v>
      </c>
      <c r="BI37" s="40">
        <v>0</v>
      </c>
    </row>
    <row r="38" spans="1:61" x14ac:dyDescent="0.25">
      <c r="A38" s="6">
        <v>37</v>
      </c>
      <c r="B38" s="6" t="s">
        <v>195</v>
      </c>
      <c r="D38" s="6" t="s">
        <v>1025</v>
      </c>
      <c r="E38" s="6" t="s">
        <v>1470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1323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1419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1323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262</v>
      </c>
      <c r="BA39" s="38">
        <v>67</v>
      </c>
      <c r="BB39" s="38" t="s">
        <v>262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1419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1323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262</v>
      </c>
      <c r="BC40" s="38">
        <v>33</v>
      </c>
      <c r="BD40" s="38">
        <v>34</v>
      </c>
      <c r="BE40" s="38" t="s">
        <v>262</v>
      </c>
      <c r="BF40" s="38" t="s">
        <v>262</v>
      </c>
      <c r="BG40" s="40">
        <v>0</v>
      </c>
      <c r="BH40" s="40" t="s">
        <v>1419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1323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1419</v>
      </c>
      <c r="BI41" s="40">
        <v>0</v>
      </c>
    </row>
    <row r="42" spans="1:61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1323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262</v>
      </c>
      <c r="BC42" s="38">
        <v>31</v>
      </c>
      <c r="BD42" s="38">
        <v>39</v>
      </c>
      <c r="BE42" s="38">
        <v>40</v>
      </c>
      <c r="BF42" s="38" t="s">
        <v>262</v>
      </c>
      <c r="BG42" s="40">
        <v>0</v>
      </c>
      <c r="BH42" s="40" t="s">
        <v>1419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1323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1419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1323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1419</v>
      </c>
      <c r="BI44" s="40">
        <v>0</v>
      </c>
    </row>
    <row r="45" spans="1:61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1323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1419</v>
      </c>
      <c r="BI45" s="40">
        <v>0</v>
      </c>
    </row>
    <row r="46" spans="1:61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1323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262</v>
      </c>
      <c r="BA46" s="38">
        <v>53</v>
      </c>
      <c r="BB46" s="38" t="s">
        <v>262</v>
      </c>
      <c r="BC46" s="38">
        <v>23</v>
      </c>
      <c r="BD46" s="38">
        <v>24</v>
      </c>
      <c r="BE46" s="38">
        <v>25</v>
      </c>
      <c r="BF46" s="38" t="s">
        <v>262</v>
      </c>
      <c r="BG46" s="40">
        <v>0</v>
      </c>
      <c r="BH46" s="40" t="s">
        <v>1419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1323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262</v>
      </c>
      <c r="BA47" s="38">
        <v>54</v>
      </c>
      <c r="BB47" s="38" t="s">
        <v>262</v>
      </c>
      <c r="BC47" s="38">
        <v>18</v>
      </c>
      <c r="BD47" s="38">
        <v>19</v>
      </c>
      <c r="BE47" s="38" t="s">
        <v>262</v>
      </c>
      <c r="BF47" s="38" t="s">
        <v>262</v>
      </c>
      <c r="BG47" s="40">
        <v>0</v>
      </c>
      <c r="BH47" s="40" t="s">
        <v>1419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1323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262</v>
      </c>
      <c r="BA48" s="38" t="s">
        <v>262</v>
      </c>
      <c r="BB48" s="38" t="s">
        <v>262</v>
      </c>
      <c r="BC48" s="38">
        <v>9</v>
      </c>
      <c r="BD48" s="38">
        <v>10</v>
      </c>
      <c r="BE48" s="38" t="s">
        <v>262</v>
      </c>
      <c r="BF48" s="38" t="s">
        <v>262</v>
      </c>
      <c r="BG48" s="40">
        <v>0</v>
      </c>
      <c r="BH48" s="40" t="s">
        <v>1419</v>
      </c>
      <c r="BI48" s="40">
        <v>0</v>
      </c>
    </row>
    <row r="49" spans="1:61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1323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262</v>
      </c>
      <c r="BA49" s="38">
        <v>55</v>
      </c>
      <c r="BB49" s="38" t="s">
        <v>262</v>
      </c>
      <c r="BC49" s="38">
        <v>31</v>
      </c>
      <c r="BD49" s="38">
        <v>37</v>
      </c>
      <c r="BE49" s="38">
        <v>24</v>
      </c>
      <c r="BF49" s="38" t="s">
        <v>262</v>
      </c>
      <c r="BG49" s="40">
        <v>0</v>
      </c>
      <c r="BH49" s="40" t="s">
        <v>1419</v>
      </c>
      <c r="BI49" s="40">
        <v>0</v>
      </c>
    </row>
    <row r="50" spans="1:61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1323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262</v>
      </c>
      <c r="BC50" s="38">
        <v>31</v>
      </c>
      <c r="BD50" s="38">
        <v>31</v>
      </c>
      <c r="BE50" s="38" t="s">
        <v>262</v>
      </c>
      <c r="BF50" s="38" t="s">
        <v>262</v>
      </c>
      <c r="BG50" s="40">
        <v>0</v>
      </c>
      <c r="BH50" s="40" t="s">
        <v>1419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1323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262</v>
      </c>
      <c r="BC51" s="38">
        <v>46</v>
      </c>
      <c r="BD51" s="38">
        <v>47</v>
      </c>
      <c r="BE51" s="38" t="s">
        <v>262</v>
      </c>
      <c r="BF51" s="38" t="s">
        <v>262</v>
      </c>
      <c r="BG51" s="40">
        <v>0</v>
      </c>
      <c r="BH51" s="40" t="s">
        <v>1419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1323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262</v>
      </c>
      <c r="BC52" s="38">
        <v>6</v>
      </c>
      <c r="BD52" s="38">
        <v>7</v>
      </c>
      <c r="BE52" s="38" t="s">
        <v>262</v>
      </c>
      <c r="BF52" s="38" t="s">
        <v>262</v>
      </c>
      <c r="BG52" s="40">
        <v>0</v>
      </c>
      <c r="BH52" s="40" t="s">
        <v>1419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1323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262</v>
      </c>
      <c r="BB53" s="38" t="s">
        <v>262</v>
      </c>
      <c r="BC53" s="38">
        <v>12</v>
      </c>
      <c r="BD53" s="38">
        <v>13</v>
      </c>
      <c r="BE53" s="38" t="s">
        <v>262</v>
      </c>
      <c r="BF53" s="38" t="s">
        <v>262</v>
      </c>
      <c r="BG53" s="40">
        <v>0</v>
      </c>
      <c r="BH53" s="40" t="s">
        <v>1419</v>
      </c>
      <c r="BI53" s="40">
        <v>0</v>
      </c>
    </row>
    <row r="54" spans="1:61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1323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262</v>
      </c>
      <c r="BA54" s="38">
        <v>68</v>
      </c>
      <c r="BB54" s="38" t="s">
        <v>262</v>
      </c>
      <c r="BC54" s="38">
        <v>20</v>
      </c>
      <c r="BD54" s="38" t="s">
        <v>262</v>
      </c>
      <c r="BE54" s="38" t="s">
        <v>262</v>
      </c>
      <c r="BF54" s="38" t="s">
        <v>262</v>
      </c>
      <c r="BG54" s="40">
        <v>0</v>
      </c>
      <c r="BH54" s="40" t="s">
        <v>1419</v>
      </c>
      <c r="BI54" s="40">
        <v>0</v>
      </c>
    </row>
    <row r="55" spans="1:61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1323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262</v>
      </c>
      <c r="BC55" s="38">
        <v>21</v>
      </c>
      <c r="BD55" s="38" t="s">
        <v>262</v>
      </c>
      <c r="BE55" s="38" t="s">
        <v>262</v>
      </c>
      <c r="BF55" s="38" t="s">
        <v>262</v>
      </c>
      <c r="BG55" s="40">
        <v>0</v>
      </c>
      <c r="BH55" s="40" t="s">
        <v>1419</v>
      </c>
      <c r="BI55" s="40">
        <v>0</v>
      </c>
    </row>
    <row r="56" spans="1:61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1323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262</v>
      </c>
      <c r="BB56" s="38" t="s">
        <v>262</v>
      </c>
      <c r="BC56" s="38">
        <v>30</v>
      </c>
      <c r="BD56" s="38" t="s">
        <v>262</v>
      </c>
      <c r="BE56" s="38" t="s">
        <v>262</v>
      </c>
      <c r="BF56" s="38" t="s">
        <v>262</v>
      </c>
      <c r="BG56" s="40">
        <v>0</v>
      </c>
      <c r="BH56" s="40" t="s">
        <v>1419</v>
      </c>
      <c r="BI56" s="40">
        <v>0</v>
      </c>
    </row>
    <row r="57" spans="1:61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1323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262</v>
      </c>
      <c r="BA57" s="38" t="s">
        <v>262</v>
      </c>
      <c r="BB57" s="38" t="s">
        <v>262</v>
      </c>
      <c r="BC57" s="38">
        <v>22</v>
      </c>
      <c r="BD57" s="38" t="s">
        <v>262</v>
      </c>
      <c r="BE57" s="38" t="s">
        <v>262</v>
      </c>
      <c r="BF57" s="38" t="s">
        <v>262</v>
      </c>
      <c r="BG57" s="40">
        <v>0</v>
      </c>
      <c r="BH57" s="40" t="s">
        <v>1419</v>
      </c>
      <c r="BI57" s="40">
        <v>0</v>
      </c>
    </row>
    <row r="58" spans="1:61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1323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262</v>
      </c>
      <c r="BC58" s="38">
        <v>35</v>
      </c>
      <c r="BD58" s="38" t="s">
        <v>262</v>
      </c>
      <c r="BE58" s="38" t="s">
        <v>262</v>
      </c>
      <c r="BF58" s="38" t="s">
        <v>262</v>
      </c>
      <c r="BG58" s="40">
        <v>0</v>
      </c>
      <c r="BH58" s="40" t="s">
        <v>1419</v>
      </c>
      <c r="BI58" s="40">
        <v>0</v>
      </c>
    </row>
    <row r="59" spans="1:61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1323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262</v>
      </c>
      <c r="BC59" s="38">
        <v>8</v>
      </c>
      <c r="BD59" s="38" t="s">
        <v>262</v>
      </c>
      <c r="BE59" s="38" t="s">
        <v>262</v>
      </c>
      <c r="BF59" s="38" t="s">
        <v>262</v>
      </c>
      <c r="BG59" s="40">
        <v>0</v>
      </c>
      <c r="BH59" s="40" t="s">
        <v>1419</v>
      </c>
      <c r="BI59" s="40">
        <v>0</v>
      </c>
    </row>
    <row r="60" spans="1:61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1337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1323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262</v>
      </c>
      <c r="BB60" s="38">
        <v>132</v>
      </c>
      <c r="BC60" s="38">
        <v>132</v>
      </c>
      <c r="BD60" s="38">
        <v>48</v>
      </c>
      <c r="BE60" s="38" t="s">
        <v>262</v>
      </c>
      <c r="BF60" s="38" t="s">
        <v>262</v>
      </c>
      <c r="BG60" s="40">
        <v>0</v>
      </c>
      <c r="BH60" s="40" t="s">
        <v>1419</v>
      </c>
      <c r="BI60" s="40">
        <v>0</v>
      </c>
    </row>
    <row r="61" spans="1:61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1323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262</v>
      </c>
      <c r="BA61" s="38" t="s">
        <v>262</v>
      </c>
      <c r="BB61" s="38" t="s">
        <v>262</v>
      </c>
      <c r="BC61" s="38">
        <v>16</v>
      </c>
      <c r="BD61" s="38" t="s">
        <v>262</v>
      </c>
      <c r="BE61" s="38" t="s">
        <v>262</v>
      </c>
      <c r="BF61" s="38" t="s">
        <v>262</v>
      </c>
      <c r="BG61" s="40">
        <v>0</v>
      </c>
      <c r="BH61" s="40" t="s">
        <v>1419</v>
      </c>
      <c r="BI61" s="40">
        <v>0</v>
      </c>
    </row>
    <row r="62" spans="1:61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4">F62+G62/24</f>
        <v>39060.355000000003</v>
      </c>
      <c r="I62" s="3">
        <v>465681</v>
      </c>
      <c r="J62" s="3">
        <v>17100</v>
      </c>
      <c r="K62" s="3">
        <f t="shared" ref="K62:K72" si="5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1323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1419</v>
      </c>
      <c r="BI62" s="40">
        <v>0</v>
      </c>
    </row>
    <row r="63" spans="1:61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4"/>
        <v>42249.923922685186</v>
      </c>
      <c r="I63" s="37">
        <v>1879</v>
      </c>
      <c r="J63" s="3">
        <v>17100</v>
      </c>
      <c r="K63" s="3">
        <f t="shared" si="5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1323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1419</v>
      </c>
      <c r="BI63" s="40">
        <v>0</v>
      </c>
    </row>
    <row r="64" spans="1:61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4"/>
        <v>43835.169652777775</v>
      </c>
      <c r="I64" s="3">
        <v>150</v>
      </c>
      <c r="J64" s="3">
        <v>18000</v>
      </c>
      <c r="K64" s="36">
        <f t="shared" si="5"/>
        <v>5.8078393881453149E-3</v>
      </c>
      <c r="L64" s="3">
        <v>93</v>
      </c>
      <c r="M64" s="3">
        <v>72.849999999999994</v>
      </c>
      <c r="N64" s="3" t="s">
        <v>1337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1323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BG64" s="40">
        <v>3</v>
      </c>
      <c r="BH64" s="40" t="s">
        <v>1419</v>
      </c>
      <c r="BI64" s="40">
        <v>0</v>
      </c>
    </row>
    <row r="65" spans="1:61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4"/>
        <v>43835.169652777775</v>
      </c>
      <c r="I65" s="3">
        <v>150</v>
      </c>
      <c r="J65" s="3">
        <v>18000</v>
      </c>
      <c r="K65" s="36">
        <f t="shared" si="5"/>
        <v>5.8078393881453149E-3</v>
      </c>
      <c r="L65" s="3">
        <v>93</v>
      </c>
      <c r="M65" s="3">
        <v>72.849999999999994</v>
      </c>
      <c r="N65" s="3" t="s">
        <v>1337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1323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1419</v>
      </c>
      <c r="BI65" s="40">
        <v>0</v>
      </c>
    </row>
    <row r="66" spans="1:61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4"/>
        <v>43578.879861111112</v>
      </c>
      <c r="I66" s="3">
        <v>500</v>
      </c>
      <c r="J66" s="3">
        <v>14000</v>
      </c>
      <c r="K66" s="36">
        <f t="shared" si="5"/>
        <v>1.1711281070745696E-2</v>
      </c>
      <c r="L66" s="3">
        <v>117</v>
      </c>
      <c r="M66" s="3">
        <v>17</v>
      </c>
      <c r="N66" s="3" t="s">
        <v>1337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1323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AX66" s="38">
        <v>129</v>
      </c>
      <c r="AY66" s="38">
        <v>129</v>
      </c>
      <c r="AZ66" s="38">
        <v>134</v>
      </c>
      <c r="BC66" s="38">
        <v>129</v>
      </c>
      <c r="BG66" s="40">
        <v>3</v>
      </c>
      <c r="BH66" s="40" t="s">
        <v>1425</v>
      </c>
      <c r="BI66" s="40">
        <v>0</v>
      </c>
    </row>
    <row r="67" spans="1:61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4"/>
        <v>43857.277256944442</v>
      </c>
      <c r="I67" s="3">
        <v>2884.7838256963983</v>
      </c>
      <c r="J67" s="3">
        <v>20860</v>
      </c>
      <c r="K67" s="3">
        <f t="shared" si="5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1323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1419</v>
      </c>
      <c r="BI67" s="40">
        <v>0</v>
      </c>
    </row>
    <row r="68" spans="1:61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4"/>
        <v>43859.005555555552</v>
      </c>
      <c r="I68" s="3">
        <v>300</v>
      </c>
      <c r="J68" s="3">
        <v>16944</v>
      </c>
      <c r="K68" s="3">
        <f t="shared" si="5"/>
        <v>1.0292751051625238E-2</v>
      </c>
      <c r="L68" s="3">
        <v>5.09</v>
      </c>
      <c r="M68" s="3">
        <v>31</v>
      </c>
      <c r="N68" s="3" t="s">
        <v>1337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1323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1419</v>
      </c>
      <c r="BI68" s="40">
        <v>0</v>
      </c>
    </row>
    <row r="69" spans="1:61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4"/>
        <v>43872.221030092587</v>
      </c>
      <c r="I69" s="3">
        <v>791</v>
      </c>
      <c r="J69" s="3">
        <v>31690</v>
      </c>
      <c r="K69" s="3">
        <f t="shared" si="5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1323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1419</v>
      </c>
      <c r="BI69" s="40">
        <v>0</v>
      </c>
    </row>
    <row r="70" spans="1:61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4"/>
        <v>43868.778518518513</v>
      </c>
      <c r="I70" s="3">
        <v>150</v>
      </c>
      <c r="J70" s="3">
        <v>19080</v>
      </c>
      <c r="K70" s="3">
        <f t="shared" si="5"/>
        <v>6.5256883365200757E-3</v>
      </c>
      <c r="L70" s="3">
        <v>118.3</v>
      </c>
      <c r="M70" s="3">
        <v>33.299999999999997</v>
      </c>
      <c r="N70" s="3" t="s">
        <v>1337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1323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1419</v>
      </c>
      <c r="BI70" s="40">
        <v>0</v>
      </c>
    </row>
    <row r="71" spans="1:61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4"/>
        <v>43877.303761574076</v>
      </c>
      <c r="I71" s="3">
        <v>150</v>
      </c>
      <c r="J71" s="3">
        <v>23000</v>
      </c>
      <c r="K71" s="3">
        <f t="shared" si="5"/>
        <v>9.48255258126195E-3</v>
      </c>
      <c r="L71" s="3">
        <v>252.25</v>
      </c>
      <c r="M71" s="3">
        <v>69</v>
      </c>
      <c r="N71" s="3" t="s">
        <v>1337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1323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1419</v>
      </c>
      <c r="BI71" s="40">
        <v>0</v>
      </c>
    </row>
    <row r="72" spans="1:61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5"/>
        <v>2.9875717017208414E-11</v>
      </c>
      <c r="L72" s="3">
        <v>282.5</v>
      </c>
      <c r="M72" s="3">
        <v>0</v>
      </c>
      <c r="N72" s="3" t="s">
        <v>1337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1323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1419</v>
      </c>
      <c r="BI72" s="40">
        <v>0</v>
      </c>
    </row>
    <row r="73" spans="1:61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1337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1323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1419</v>
      </c>
      <c r="BI73" s="40">
        <v>0</v>
      </c>
    </row>
    <row r="74" spans="1:61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1337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1323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1419</v>
      </c>
      <c r="BI74" s="40">
        <v>0</v>
      </c>
    </row>
    <row r="75" spans="1:61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1337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1323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1419</v>
      </c>
      <c r="BI75" s="40">
        <v>0</v>
      </c>
    </row>
    <row r="76" spans="1:61" x14ac:dyDescent="0.25">
      <c r="A76" s="6">
        <v>72</v>
      </c>
      <c r="B76" s="6" t="s">
        <v>1313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1337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1323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1419</v>
      </c>
      <c r="BI76" s="40">
        <v>0</v>
      </c>
    </row>
    <row r="77" spans="1:61" x14ac:dyDescent="0.25">
      <c r="A77" s="6">
        <v>73</v>
      </c>
      <c r="B77" s="6" t="s">
        <v>1322</v>
      </c>
      <c r="C77" s="6" t="s">
        <v>1322</v>
      </c>
      <c r="D77" s="6" t="s">
        <v>1324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1337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1323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1419</v>
      </c>
      <c r="BI77" s="40">
        <v>0</v>
      </c>
    </row>
    <row r="78" spans="1:61" x14ac:dyDescent="0.25">
      <c r="A78" s="6">
        <v>74</v>
      </c>
      <c r="B78" s="6" t="s">
        <v>1325</v>
      </c>
      <c r="C78" s="6" t="s">
        <v>1325</v>
      </c>
      <c r="D78" s="6" t="s">
        <v>1326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1327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1419</v>
      </c>
      <c r="BI78" s="40">
        <v>0</v>
      </c>
    </row>
    <row r="79" spans="1:61" x14ac:dyDescent="0.25">
      <c r="A79" s="6">
        <v>75</v>
      </c>
      <c r="B79" s="6" t="s">
        <v>1328</v>
      </c>
      <c r="C79" s="6" t="s">
        <v>1328</v>
      </c>
      <c r="D79" s="6" t="s">
        <v>1329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1330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1323</v>
      </c>
      <c r="AJ79" s="45">
        <v>0</v>
      </c>
      <c r="AK79" s="45" t="s">
        <v>1323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1419</v>
      </c>
      <c r="BI79" s="40">
        <v>0</v>
      </c>
    </row>
    <row r="80" spans="1:61" x14ac:dyDescent="0.25">
      <c r="A80" s="6">
        <v>76</v>
      </c>
      <c r="B80" s="6" t="s">
        <v>1331</v>
      </c>
      <c r="C80" s="6" t="s">
        <v>1332</v>
      </c>
      <c r="D80" s="6" t="s">
        <v>1333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1334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1419</v>
      </c>
      <c r="BI80" s="40">
        <v>0</v>
      </c>
    </row>
    <row r="81" spans="1:61" x14ac:dyDescent="0.25">
      <c r="A81" s="6">
        <v>77</v>
      </c>
      <c r="B81" s="6" t="s">
        <v>1335</v>
      </c>
      <c r="C81" s="6" t="s">
        <v>1336</v>
      </c>
      <c r="D81" s="6" t="s">
        <v>1335</v>
      </c>
      <c r="E81" s="6" t="s">
        <v>73</v>
      </c>
      <c r="F81" s="17">
        <v>43959.267534722225</v>
      </c>
      <c r="G81" s="21">
        <v>-3</v>
      </c>
      <c r="H81" s="4">
        <f t="shared" ref="H81:H112" si="6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1337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1419</v>
      </c>
      <c r="BI81" s="40">
        <v>0</v>
      </c>
    </row>
    <row r="82" spans="1:61" x14ac:dyDescent="0.25">
      <c r="A82" s="6">
        <v>79</v>
      </c>
      <c r="B82" s="6" t="s">
        <v>1341</v>
      </c>
      <c r="C82" s="6" t="s">
        <v>1341</v>
      </c>
      <c r="D82" s="6" t="s">
        <v>1340</v>
      </c>
      <c r="E82" s="6" t="s">
        <v>394</v>
      </c>
      <c r="F82" s="17">
        <v>43978.729328703703</v>
      </c>
      <c r="G82" s="21">
        <v>3</v>
      </c>
      <c r="H82" s="4">
        <f t="shared" si="6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1419</v>
      </c>
      <c r="BI82" s="40">
        <v>0</v>
      </c>
    </row>
    <row r="83" spans="1:61" x14ac:dyDescent="0.25">
      <c r="A83" s="6">
        <v>80</v>
      </c>
      <c r="B83" s="6" t="s">
        <v>1343</v>
      </c>
      <c r="C83" s="6" t="s">
        <v>1343</v>
      </c>
      <c r="D83" s="6" t="s">
        <v>1342</v>
      </c>
      <c r="E83" s="6" t="s">
        <v>740</v>
      </c>
      <c r="F83" s="17">
        <v>44013.730590277781</v>
      </c>
      <c r="G83" s="21">
        <v>9</v>
      </c>
      <c r="H83" s="4">
        <f t="shared" si="6"/>
        <v>44014.105590277781</v>
      </c>
      <c r="I83" s="3">
        <v>6400</v>
      </c>
      <c r="J83" s="3">
        <v>14646</v>
      </c>
      <c r="K83" s="3">
        <f t="shared" ref="K83:K130" si="7">I83*J83^2/2/4.184/10^12</f>
        <v>0.16405760305927342</v>
      </c>
      <c r="L83" s="3">
        <v>66.900000000000006</v>
      </c>
      <c r="M83" s="3">
        <v>53.652999999999999</v>
      </c>
      <c r="N83" s="3" t="s">
        <v>1337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1419</v>
      </c>
      <c r="BI83" s="40">
        <v>0</v>
      </c>
    </row>
    <row r="84" spans="1:61" x14ac:dyDescent="0.25">
      <c r="A84" s="6">
        <v>81</v>
      </c>
      <c r="B84" s="6" t="s">
        <v>1344</v>
      </c>
      <c r="C84" s="6" t="s">
        <v>1345</v>
      </c>
      <c r="D84" s="6" t="s">
        <v>1344</v>
      </c>
      <c r="E84" s="6" t="s">
        <v>73</v>
      </c>
      <c r="F84" s="17">
        <v>44027.915972222225</v>
      </c>
      <c r="G84" s="21">
        <v>-3</v>
      </c>
      <c r="H84" s="4">
        <f t="shared" si="6"/>
        <v>44027.790972222225</v>
      </c>
      <c r="I84" s="3">
        <v>200</v>
      </c>
      <c r="J84" s="3">
        <v>12500</v>
      </c>
      <c r="K84" s="3">
        <f t="shared" si="7"/>
        <v>3.7344646271510514E-3</v>
      </c>
      <c r="L84" s="3">
        <v>144.6</v>
      </c>
      <c r="M84" s="3">
        <v>50.92</v>
      </c>
      <c r="N84" s="3" t="s">
        <v>1337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1419</v>
      </c>
      <c r="BI84" s="40">
        <v>0</v>
      </c>
    </row>
    <row r="85" spans="1:61" x14ac:dyDescent="0.25">
      <c r="A85" s="6">
        <v>82</v>
      </c>
      <c r="B85" s="6" t="s">
        <v>1346</v>
      </c>
      <c r="C85" s="6" t="s">
        <v>1347</v>
      </c>
      <c r="D85" s="6" t="s">
        <v>1346</v>
      </c>
      <c r="E85" s="6" t="s">
        <v>397</v>
      </c>
      <c r="F85" s="17">
        <v>44043.017361111109</v>
      </c>
      <c r="G85" s="21">
        <v>2</v>
      </c>
      <c r="H85" s="4">
        <f t="shared" si="6"/>
        <v>44043.100694444445</v>
      </c>
      <c r="I85" s="3">
        <v>150</v>
      </c>
      <c r="J85" s="3">
        <v>18000</v>
      </c>
      <c r="K85" s="3">
        <f t="shared" si="7"/>
        <v>5.8078393881453149E-3</v>
      </c>
      <c r="L85" s="3">
        <v>48.17</v>
      </c>
      <c r="M85" s="3">
        <v>60.204999999999998</v>
      </c>
      <c r="N85" s="3" t="s">
        <v>1337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1419</v>
      </c>
      <c r="BI85" s="40">
        <v>0</v>
      </c>
    </row>
    <row r="86" spans="1:61" x14ac:dyDescent="0.25">
      <c r="A86" s="6">
        <v>83</v>
      </c>
      <c r="B86" s="6" t="s">
        <v>1348</v>
      </c>
      <c r="C86" s="6" t="s">
        <v>1348</v>
      </c>
      <c r="D86" s="6" t="s">
        <v>1344</v>
      </c>
      <c r="E86" s="6" t="s">
        <v>73</v>
      </c>
      <c r="F86" s="17">
        <v>44062.554560185185</v>
      </c>
      <c r="G86" s="21">
        <v>-3</v>
      </c>
      <c r="H86" s="4">
        <f t="shared" si="6"/>
        <v>44062.429560185185</v>
      </c>
      <c r="I86" s="3">
        <v>1000</v>
      </c>
      <c r="J86" s="3">
        <v>17970</v>
      </c>
      <c r="K86" s="3">
        <f t="shared" si="7"/>
        <v>3.8589973709369028E-2</v>
      </c>
      <c r="L86" s="3">
        <v>268.2</v>
      </c>
      <c r="M86" s="3">
        <v>69.2</v>
      </c>
      <c r="N86" s="3" t="s">
        <v>1337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1419</v>
      </c>
      <c r="BI86" s="40">
        <v>0</v>
      </c>
    </row>
    <row r="87" spans="1:61" x14ac:dyDescent="0.25">
      <c r="A87" s="6">
        <v>84</v>
      </c>
      <c r="B87" s="6" t="s">
        <v>1350</v>
      </c>
      <c r="C87" s="6" t="s">
        <v>1350</v>
      </c>
      <c r="D87" s="6" t="s">
        <v>1349</v>
      </c>
      <c r="E87" s="6" t="s">
        <v>73</v>
      </c>
      <c r="F87" s="17">
        <v>44105.173020833332</v>
      </c>
      <c r="G87" s="21">
        <v>-3</v>
      </c>
      <c r="H87" s="4">
        <f t="shared" si="6"/>
        <v>44105.048020833332</v>
      </c>
      <c r="I87" s="3">
        <v>200</v>
      </c>
      <c r="J87" s="3">
        <v>16550</v>
      </c>
      <c r="K87" s="3">
        <f t="shared" si="7"/>
        <v>6.546426864244741E-3</v>
      </c>
      <c r="L87" s="3">
        <v>344.85</v>
      </c>
      <c r="M87" s="3">
        <v>49.92</v>
      </c>
      <c r="N87" s="3" t="s">
        <v>1337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1419</v>
      </c>
      <c r="BI87" s="40">
        <v>0</v>
      </c>
    </row>
    <row r="88" spans="1:61" x14ac:dyDescent="0.25">
      <c r="A88" s="6">
        <v>85</v>
      </c>
      <c r="B88" s="6" t="s">
        <v>1352</v>
      </c>
      <c r="C88" s="6" t="s">
        <v>1352</v>
      </c>
      <c r="D88" s="6" t="s">
        <v>1351</v>
      </c>
      <c r="E88" s="6" t="s">
        <v>4</v>
      </c>
      <c r="F88" s="17">
        <v>44136.995266203703</v>
      </c>
      <c r="G88" s="21">
        <v>-6</v>
      </c>
      <c r="H88" s="4">
        <f t="shared" si="6"/>
        <v>44136.745266203703</v>
      </c>
      <c r="I88" s="3">
        <v>10</v>
      </c>
      <c r="J88" s="3">
        <v>20100</v>
      </c>
      <c r="K88" s="3">
        <f t="shared" si="7"/>
        <v>4.8280353728489482E-4</v>
      </c>
      <c r="L88" s="3">
        <v>221.96</v>
      </c>
      <c r="M88" s="3">
        <v>35.020000000000003</v>
      </c>
      <c r="N88" s="3" t="s">
        <v>1337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1419</v>
      </c>
      <c r="BI88" s="40">
        <v>0</v>
      </c>
    </row>
    <row r="89" spans="1:61" x14ac:dyDescent="0.25">
      <c r="A89" s="6">
        <v>86</v>
      </c>
      <c r="B89" s="6" t="s">
        <v>1353</v>
      </c>
      <c r="C89" s="6" t="s">
        <v>1353</v>
      </c>
      <c r="D89" s="6" t="s">
        <v>1354</v>
      </c>
      <c r="E89" s="6" t="s">
        <v>4</v>
      </c>
      <c r="F89" s="17">
        <v>44144.013194444444</v>
      </c>
      <c r="G89" s="21">
        <v>-4</v>
      </c>
      <c r="H89" s="4">
        <f t="shared" si="6"/>
        <v>44143.84652777778</v>
      </c>
      <c r="I89" s="3">
        <v>150</v>
      </c>
      <c r="J89" s="3">
        <v>18000</v>
      </c>
      <c r="K89" s="3">
        <f t="shared" si="7"/>
        <v>5.8078393881453149E-3</v>
      </c>
      <c r="L89" s="3">
        <v>285.2</v>
      </c>
      <c r="M89" s="3">
        <v>62.1</v>
      </c>
      <c r="N89" s="3" t="s">
        <v>1337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1419</v>
      </c>
      <c r="BI89" s="40">
        <v>0</v>
      </c>
    </row>
    <row r="90" spans="1:61" x14ac:dyDescent="0.25">
      <c r="A90" s="6">
        <v>87</v>
      </c>
      <c r="B90" s="6" t="s">
        <v>1355</v>
      </c>
      <c r="C90" s="6" t="s">
        <v>1355</v>
      </c>
      <c r="D90" s="6" t="s">
        <v>1356</v>
      </c>
      <c r="E90" s="6" t="s">
        <v>1043</v>
      </c>
      <c r="F90" s="17">
        <v>44142.893796296295</v>
      </c>
      <c r="G90" s="21">
        <v>1</v>
      </c>
      <c r="H90" s="4">
        <f t="shared" si="6"/>
        <v>44142.93546296296</v>
      </c>
      <c r="I90" s="3">
        <v>9250</v>
      </c>
      <c r="J90" s="3">
        <v>17400</v>
      </c>
      <c r="K90" s="3">
        <f t="shared" si="7"/>
        <v>0.33467136711281065</v>
      </c>
      <c r="L90" s="3">
        <v>64.159499999999994</v>
      </c>
      <c r="M90" s="3">
        <v>18.155899999999999</v>
      </c>
      <c r="N90" s="3" t="s">
        <v>1337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1363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1364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1419</v>
      </c>
      <c r="BI90" s="40">
        <v>0</v>
      </c>
    </row>
    <row r="91" spans="1:61" x14ac:dyDescent="0.25">
      <c r="A91" s="6">
        <v>87</v>
      </c>
      <c r="B91" s="6" t="s">
        <v>1357</v>
      </c>
      <c r="C91" s="6" t="s">
        <v>1355</v>
      </c>
      <c r="D91" s="6" t="s">
        <v>1356</v>
      </c>
      <c r="E91" s="6" t="s">
        <v>1043</v>
      </c>
      <c r="F91" s="17">
        <v>44142.893796296295</v>
      </c>
      <c r="G91" s="21">
        <v>1</v>
      </c>
      <c r="H91" s="4">
        <f t="shared" si="6"/>
        <v>44142.93546296296</v>
      </c>
      <c r="I91" s="3">
        <v>9700</v>
      </c>
      <c r="J91" s="3">
        <v>17055</v>
      </c>
      <c r="K91" s="3">
        <f t="shared" si="7"/>
        <v>0.3371735590941683</v>
      </c>
      <c r="L91" s="3">
        <v>63.18</v>
      </c>
      <c r="M91" s="3">
        <v>17.477</v>
      </c>
      <c r="N91" s="3" t="s">
        <v>1337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1363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1364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1419</v>
      </c>
      <c r="BI91" s="40">
        <v>0</v>
      </c>
    </row>
    <row r="92" spans="1:61" x14ac:dyDescent="0.25">
      <c r="A92" s="6">
        <v>90</v>
      </c>
      <c r="B92" s="6" t="s">
        <v>1358</v>
      </c>
      <c r="C92" s="6" t="s">
        <v>1358</v>
      </c>
      <c r="D92" s="6" t="s">
        <v>1354</v>
      </c>
      <c r="E92" s="6" t="s">
        <v>4</v>
      </c>
      <c r="F92" s="17">
        <v>44167.713194444441</v>
      </c>
      <c r="G92" s="21">
        <v>-5</v>
      </c>
      <c r="H92" s="4">
        <f t="shared" si="6"/>
        <v>44167.504861111105</v>
      </c>
      <c r="I92" s="3">
        <v>900</v>
      </c>
      <c r="J92" s="3">
        <v>25000</v>
      </c>
      <c r="K92" s="3">
        <f t="shared" si="7"/>
        <v>6.7220363288718929E-2</v>
      </c>
      <c r="L92" s="3">
        <v>233</v>
      </c>
      <c r="M92" s="3">
        <v>63</v>
      </c>
      <c r="N92" s="3" t="s">
        <v>1337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1419</v>
      </c>
      <c r="BI92" s="40">
        <v>0</v>
      </c>
    </row>
    <row r="93" spans="1:61" x14ac:dyDescent="0.25">
      <c r="A93" s="6">
        <v>91</v>
      </c>
      <c r="B93" s="6" t="s">
        <v>1359</v>
      </c>
      <c r="C93" s="6" t="s">
        <v>1359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6"/>
        <v>44175.809984953703</v>
      </c>
      <c r="I93" s="3">
        <v>2</v>
      </c>
      <c r="J93" s="3">
        <v>28072.8632</v>
      </c>
      <c r="K93" s="3">
        <f t="shared" si="7"/>
        <v>1.8835699049854547E-4</v>
      </c>
      <c r="L93" s="3">
        <v>250.2268</v>
      </c>
      <c r="M93" s="3">
        <v>69.266199999999998</v>
      </c>
      <c r="N93" s="3" t="s">
        <v>1337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1419</v>
      </c>
      <c r="BI93" s="40">
        <v>0</v>
      </c>
    </row>
    <row r="94" spans="1:61" x14ac:dyDescent="0.25">
      <c r="A94" s="6">
        <v>92</v>
      </c>
      <c r="B94" s="6" t="s">
        <v>1360</v>
      </c>
      <c r="C94" s="6" t="s">
        <v>1360</v>
      </c>
      <c r="D94" s="6" t="s">
        <v>1329</v>
      </c>
      <c r="E94" s="6" t="s">
        <v>4</v>
      </c>
      <c r="F94" s="17">
        <v>44181.534918981481</v>
      </c>
      <c r="G94" s="21">
        <v>-6</v>
      </c>
      <c r="H94" s="4">
        <f t="shared" si="6"/>
        <v>44181.284918981481</v>
      </c>
      <c r="I94" s="3">
        <v>50</v>
      </c>
      <c r="J94" s="3">
        <v>12000</v>
      </c>
      <c r="K94" s="3">
        <f t="shared" si="7"/>
        <v>8.6042065009560222E-4</v>
      </c>
      <c r="L94" s="3">
        <v>149.30000000000001</v>
      </c>
      <c r="M94" s="3">
        <v>54</v>
      </c>
      <c r="N94" s="3" t="s">
        <v>1337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1419</v>
      </c>
      <c r="BI94" s="40">
        <v>0</v>
      </c>
    </row>
    <row r="95" spans="1:61" x14ac:dyDescent="0.25">
      <c r="A95" s="6">
        <v>93</v>
      </c>
      <c r="B95" s="6" t="s">
        <v>1361</v>
      </c>
      <c r="C95" s="6" t="s">
        <v>1362</v>
      </c>
      <c r="D95" s="6" t="s">
        <v>1361</v>
      </c>
      <c r="E95" s="6" t="s">
        <v>65</v>
      </c>
      <c r="F95" s="17">
        <v>44187.974687499998</v>
      </c>
      <c r="G95" s="21">
        <v>8</v>
      </c>
      <c r="H95" s="4">
        <f t="shared" si="6"/>
        <v>44188.308020833334</v>
      </c>
      <c r="I95" s="3">
        <v>422870</v>
      </c>
      <c r="J95" s="3">
        <v>13710</v>
      </c>
      <c r="K95" s="3">
        <f t="shared" si="7"/>
        <v>9.4986112532265761</v>
      </c>
      <c r="L95" s="3">
        <v>171.8</v>
      </c>
      <c r="M95" s="3">
        <v>85.1</v>
      </c>
      <c r="N95" s="3" t="s">
        <v>1337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1419</v>
      </c>
      <c r="BI95" s="40">
        <v>0</v>
      </c>
    </row>
    <row r="96" spans="1:61" x14ac:dyDescent="0.25">
      <c r="A96" s="6">
        <v>94</v>
      </c>
      <c r="B96" s="6" t="s">
        <v>1365</v>
      </c>
      <c r="C96" s="6" t="s">
        <v>1365</v>
      </c>
      <c r="D96" s="6" t="s">
        <v>1366</v>
      </c>
      <c r="E96" s="6" t="s">
        <v>4</v>
      </c>
      <c r="F96" s="17">
        <v>44252.095289351855</v>
      </c>
      <c r="G96" s="21">
        <v>-6</v>
      </c>
      <c r="H96" s="4">
        <f t="shared" si="6"/>
        <v>44251.845289351855</v>
      </c>
      <c r="I96" s="3">
        <v>50</v>
      </c>
      <c r="J96" s="3">
        <v>26300</v>
      </c>
      <c r="K96" s="3">
        <f t="shared" si="7"/>
        <v>4.1329469407265776E-3</v>
      </c>
      <c r="L96" s="3">
        <v>179.9</v>
      </c>
      <c r="M96" s="3">
        <v>75</v>
      </c>
      <c r="N96" s="3" t="s">
        <v>1337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1419</v>
      </c>
      <c r="BI96" s="40">
        <v>0</v>
      </c>
    </row>
    <row r="97" spans="1:61" x14ac:dyDescent="0.25">
      <c r="A97" s="6">
        <v>95</v>
      </c>
      <c r="B97" s="6" t="s">
        <v>1368</v>
      </c>
      <c r="C97" s="6" t="s">
        <v>1367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6"/>
        <v>44253.921574074069</v>
      </c>
      <c r="I97" s="3">
        <v>10</v>
      </c>
      <c r="J97" s="3">
        <v>29400</v>
      </c>
      <c r="K97" s="3">
        <f t="shared" si="7"/>
        <v>1.0329349904397705E-3</v>
      </c>
      <c r="L97" s="3">
        <v>310.58999999999997</v>
      </c>
      <c r="M97" s="3">
        <v>54.19</v>
      </c>
      <c r="N97" s="3" t="s">
        <v>1337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1419</v>
      </c>
      <c r="BI97" s="40">
        <v>0</v>
      </c>
    </row>
    <row r="98" spans="1:61" x14ac:dyDescent="0.25">
      <c r="A98" s="6">
        <v>95</v>
      </c>
      <c r="B98" s="6" t="s">
        <v>1369</v>
      </c>
      <c r="C98" s="6" t="s">
        <v>1367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6"/>
        <v>44253.921574074069</v>
      </c>
      <c r="I98" s="3">
        <v>0.1</v>
      </c>
      <c r="J98" s="3">
        <v>50</v>
      </c>
      <c r="K98" s="3">
        <f t="shared" si="7"/>
        <v>2.9875717017208414E-11</v>
      </c>
      <c r="L98" s="3">
        <v>310.58999999999997</v>
      </c>
      <c r="M98" s="3">
        <v>0</v>
      </c>
      <c r="N98" s="3" t="s">
        <v>1337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1419</v>
      </c>
      <c r="BI98" s="40">
        <v>0</v>
      </c>
    </row>
    <row r="99" spans="1:61" x14ac:dyDescent="0.25">
      <c r="A99" s="6">
        <v>97</v>
      </c>
      <c r="B99" s="6" t="s">
        <v>1372</v>
      </c>
      <c r="C99" s="6" t="s">
        <v>1370</v>
      </c>
      <c r="D99" s="6" t="s">
        <v>1371</v>
      </c>
      <c r="E99" s="6" t="s">
        <v>105</v>
      </c>
      <c r="F99" s="17">
        <v>44236.977418981478</v>
      </c>
      <c r="G99" s="21">
        <v>-6</v>
      </c>
      <c r="H99" s="4">
        <f t="shared" si="6"/>
        <v>44236.727418981478</v>
      </c>
      <c r="I99" s="3">
        <v>4842</v>
      </c>
      <c r="J99" s="3">
        <v>13150</v>
      </c>
      <c r="K99" s="3">
        <f t="shared" si="7"/>
        <v>0.10005864543499043</v>
      </c>
      <c r="L99" s="3">
        <v>301.2</v>
      </c>
      <c r="M99" s="3">
        <v>29.3</v>
      </c>
      <c r="N99" s="3" t="s">
        <v>1337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1419</v>
      </c>
      <c r="BI99" s="40">
        <v>0</v>
      </c>
    </row>
    <row r="100" spans="1:61" x14ac:dyDescent="0.25">
      <c r="A100" s="6">
        <v>98</v>
      </c>
      <c r="B100" s="6" t="s">
        <v>1375</v>
      </c>
      <c r="C100" s="6" t="s">
        <v>1375</v>
      </c>
      <c r="D100" s="6" t="s">
        <v>1373</v>
      </c>
      <c r="E100" s="6" t="s">
        <v>1374</v>
      </c>
      <c r="F100" s="17">
        <v>44255.91269675926</v>
      </c>
      <c r="G100" s="21">
        <v>0</v>
      </c>
      <c r="H100" s="4">
        <f t="shared" si="6"/>
        <v>44255.91269675926</v>
      </c>
      <c r="I100" s="3">
        <v>5</v>
      </c>
      <c r="J100" s="3">
        <v>10600</v>
      </c>
      <c r="K100" s="3">
        <f t="shared" si="7"/>
        <v>6.7136711281070733E-5</v>
      </c>
      <c r="L100" s="3">
        <v>83.5</v>
      </c>
      <c r="M100" s="3">
        <v>60</v>
      </c>
      <c r="N100" s="3" t="s">
        <v>1337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1419</v>
      </c>
      <c r="BI100" s="40">
        <v>1</v>
      </c>
    </row>
    <row r="101" spans="1:61" x14ac:dyDescent="0.25">
      <c r="A101" s="6">
        <v>99</v>
      </c>
      <c r="B101" s="6" t="s">
        <v>1376</v>
      </c>
      <c r="C101" s="6" t="s">
        <v>1377</v>
      </c>
      <c r="D101" s="6" t="s">
        <v>1376</v>
      </c>
      <c r="E101" s="6" t="s">
        <v>436</v>
      </c>
      <c r="F101" s="17">
        <v>44260.57640046296</v>
      </c>
      <c r="G101" s="21">
        <v>13</v>
      </c>
      <c r="H101" s="4">
        <f t="shared" si="6"/>
        <v>44261.118067129624</v>
      </c>
      <c r="I101" s="3">
        <v>2010</v>
      </c>
      <c r="J101" s="3">
        <v>23260</v>
      </c>
      <c r="K101" s="3">
        <f t="shared" si="7"/>
        <v>0.12995524330783939</v>
      </c>
      <c r="L101" s="3">
        <v>178.9</v>
      </c>
      <c r="M101" s="3">
        <v>25.5</v>
      </c>
      <c r="N101" s="3" t="s">
        <v>1337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1419</v>
      </c>
      <c r="BI101" s="40">
        <v>0</v>
      </c>
    </row>
    <row r="102" spans="1:61" x14ac:dyDescent="0.25">
      <c r="A102" s="6">
        <v>100</v>
      </c>
      <c r="B102" s="6" t="s">
        <v>1378</v>
      </c>
      <c r="C102" s="6" t="s">
        <v>1379</v>
      </c>
      <c r="D102" s="6" t="s">
        <v>1378</v>
      </c>
      <c r="E102" s="6" t="s">
        <v>749</v>
      </c>
      <c r="F102" s="17">
        <v>44229.418993055559</v>
      </c>
      <c r="G102" s="21">
        <v>5</v>
      </c>
      <c r="H102" s="4">
        <f t="shared" si="6"/>
        <v>44229.627326388894</v>
      </c>
      <c r="I102" s="3">
        <v>5651</v>
      </c>
      <c r="J102" s="3">
        <v>12760</v>
      </c>
      <c r="K102" s="3">
        <f t="shared" si="7"/>
        <v>0.10995246864244741</v>
      </c>
      <c r="L102" s="3">
        <v>246.4</v>
      </c>
      <c r="M102" s="3">
        <v>25.8</v>
      </c>
      <c r="N102" s="3" t="s">
        <v>1337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1419</v>
      </c>
      <c r="BI102" s="40">
        <v>0</v>
      </c>
    </row>
    <row r="103" spans="1:61" x14ac:dyDescent="0.25">
      <c r="A103" s="6">
        <v>101</v>
      </c>
      <c r="B103" s="6" t="s">
        <v>1385</v>
      </c>
      <c r="C103" s="6" t="s">
        <v>1385</v>
      </c>
      <c r="D103" s="6" t="s">
        <v>1356</v>
      </c>
      <c r="E103" s="6" t="s">
        <v>1043</v>
      </c>
      <c r="F103" s="17">
        <v>44271.756793981483</v>
      </c>
      <c r="G103" s="21">
        <v>1</v>
      </c>
      <c r="H103" s="4">
        <f t="shared" si="6"/>
        <v>44271.798460648148</v>
      </c>
      <c r="I103" s="3">
        <v>50</v>
      </c>
      <c r="J103" s="3">
        <v>12900</v>
      </c>
      <c r="K103" s="3">
        <f t="shared" si="7"/>
        <v>9.9432361376673023E-4</v>
      </c>
      <c r="L103" s="3">
        <v>141.27000000000001</v>
      </c>
      <c r="M103" s="3">
        <v>64.069999999999993</v>
      </c>
      <c r="N103" s="3" t="s">
        <v>1337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1419</v>
      </c>
      <c r="BI103" s="40">
        <v>0</v>
      </c>
    </row>
    <row r="104" spans="1:61" x14ac:dyDescent="0.25">
      <c r="A104" s="6">
        <v>102</v>
      </c>
      <c r="B104" s="6" t="s">
        <v>1384</v>
      </c>
      <c r="C104" s="6" t="s">
        <v>1384</v>
      </c>
      <c r="D104" s="6" t="s">
        <v>1386</v>
      </c>
      <c r="E104" s="6" t="s">
        <v>734</v>
      </c>
      <c r="F104" s="17">
        <v>44270.331250000003</v>
      </c>
      <c r="G104" s="21">
        <v>1</v>
      </c>
      <c r="H104" s="4">
        <f t="shared" si="6"/>
        <v>44270.372916666667</v>
      </c>
      <c r="I104" s="3">
        <v>10</v>
      </c>
      <c r="J104" s="3">
        <v>14000</v>
      </c>
      <c r="K104" s="3">
        <f t="shared" si="7"/>
        <v>2.3422562141491395E-4</v>
      </c>
      <c r="L104" s="3">
        <v>0</v>
      </c>
      <c r="M104" s="3">
        <v>6</v>
      </c>
      <c r="N104" s="3" t="s">
        <v>1337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1419</v>
      </c>
      <c r="BI104" s="40">
        <v>0</v>
      </c>
    </row>
    <row r="105" spans="1:61" x14ac:dyDescent="0.25">
      <c r="A105" s="6">
        <v>103</v>
      </c>
      <c r="B105" s="6" t="s">
        <v>1394</v>
      </c>
      <c r="C105" s="6" t="s">
        <v>1387</v>
      </c>
      <c r="D105" s="6" t="s">
        <v>1388</v>
      </c>
      <c r="E105" s="6" t="s">
        <v>4</v>
      </c>
      <c r="F105" s="17">
        <v>40245.418136574073</v>
      </c>
      <c r="G105" s="21">
        <v>-4</v>
      </c>
      <c r="H105" s="4">
        <f t="shared" si="6"/>
        <v>40245.251469907409</v>
      </c>
      <c r="I105" s="3">
        <v>11849</v>
      </c>
      <c r="J105" s="3">
        <v>24501</v>
      </c>
      <c r="K105" s="3">
        <f t="shared" si="7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1419</v>
      </c>
      <c r="BI105" s="40">
        <v>1</v>
      </c>
    </row>
    <row r="106" spans="1:61" x14ac:dyDescent="0.25">
      <c r="A106" s="6">
        <v>104</v>
      </c>
      <c r="B106" s="6" t="s">
        <v>1389</v>
      </c>
      <c r="C106" s="6" t="s">
        <v>1389</v>
      </c>
      <c r="D106" s="6" t="s">
        <v>1393</v>
      </c>
      <c r="E106" s="6" t="s">
        <v>4</v>
      </c>
      <c r="F106" s="17">
        <v>42966.205266203702</v>
      </c>
      <c r="G106" s="21">
        <v>-5</v>
      </c>
      <c r="H106" s="4">
        <f t="shared" si="6"/>
        <v>42965.996932870366</v>
      </c>
      <c r="I106" s="3">
        <v>10</v>
      </c>
      <c r="J106" s="3">
        <v>15000</v>
      </c>
      <c r="K106" s="3">
        <f t="shared" si="7"/>
        <v>2.6888145315487571E-4</v>
      </c>
      <c r="L106" s="3">
        <v>300.762</v>
      </c>
      <c r="M106" s="3">
        <v>72.093000000000004</v>
      </c>
      <c r="N106" s="3" t="s">
        <v>1337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1419</v>
      </c>
      <c r="BI106" s="40">
        <v>1</v>
      </c>
    </row>
    <row r="107" spans="1:61" x14ac:dyDescent="0.25">
      <c r="A107" s="6">
        <v>105</v>
      </c>
      <c r="B107" s="6" t="s">
        <v>1395</v>
      </c>
      <c r="C107" s="6" t="s">
        <v>1395</v>
      </c>
      <c r="D107" s="6" t="s">
        <v>1396</v>
      </c>
      <c r="E107" s="6" t="s">
        <v>102</v>
      </c>
      <c r="F107" s="17">
        <v>44322.246145833335</v>
      </c>
      <c r="G107" s="21">
        <v>9.5</v>
      </c>
      <c r="H107" s="4">
        <f t="shared" si="6"/>
        <v>44322.64197916667</v>
      </c>
      <c r="I107" s="3">
        <v>897</v>
      </c>
      <c r="J107" s="3">
        <v>26620</v>
      </c>
      <c r="K107" s="3">
        <f t="shared" si="7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1419</v>
      </c>
      <c r="BI107" s="40">
        <v>0</v>
      </c>
    </row>
    <row r="108" spans="1:61" x14ac:dyDescent="0.25">
      <c r="A108" s="6">
        <v>106</v>
      </c>
      <c r="B108" s="6" t="s">
        <v>1397</v>
      </c>
      <c r="C108" s="6" t="s">
        <v>1397</v>
      </c>
      <c r="D108" s="6" t="s">
        <v>1397</v>
      </c>
      <c r="E108" s="6" t="s">
        <v>144</v>
      </c>
      <c r="F108" s="17">
        <v>43892.984027777777</v>
      </c>
      <c r="G108" s="21">
        <v>1</v>
      </c>
      <c r="H108" s="4">
        <f t="shared" si="6"/>
        <v>43893.025694444441</v>
      </c>
      <c r="I108" s="3">
        <v>10</v>
      </c>
      <c r="J108" s="3">
        <v>15000</v>
      </c>
      <c r="K108" s="3">
        <f t="shared" si="7"/>
        <v>2.6888145315487571E-4</v>
      </c>
      <c r="L108" s="3">
        <v>158.69999999999999</v>
      </c>
      <c r="M108" s="3">
        <v>38</v>
      </c>
      <c r="N108" s="3" t="s">
        <v>1337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1419</v>
      </c>
      <c r="BI108" s="40">
        <v>1</v>
      </c>
    </row>
    <row r="109" spans="1:61" x14ac:dyDescent="0.25">
      <c r="A109" s="6">
        <v>107</v>
      </c>
      <c r="B109" s="6" t="s">
        <v>1398</v>
      </c>
      <c r="C109" s="6" t="s">
        <v>1399</v>
      </c>
      <c r="D109" s="6" t="s">
        <v>1400</v>
      </c>
      <c r="E109" s="6" t="s">
        <v>898</v>
      </c>
      <c r="F109" s="17">
        <v>44401.964456018519</v>
      </c>
      <c r="G109" s="21">
        <v>2</v>
      </c>
      <c r="H109" s="4">
        <f t="shared" si="6"/>
        <v>44402.047789351855</v>
      </c>
      <c r="I109" s="3">
        <v>100</v>
      </c>
      <c r="J109" s="3">
        <v>14500</v>
      </c>
      <c r="K109" s="3">
        <f t="shared" si="7"/>
        <v>2.5125478011472271E-3</v>
      </c>
      <c r="L109" s="3">
        <v>222</v>
      </c>
      <c r="M109" s="3">
        <v>62.9</v>
      </c>
      <c r="N109" s="3" t="s">
        <v>1337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1419</v>
      </c>
      <c r="BI109" s="40">
        <v>0</v>
      </c>
    </row>
    <row r="110" spans="1:61" x14ac:dyDescent="0.25">
      <c r="A110" s="6">
        <v>108</v>
      </c>
      <c r="B110" s="6" t="s">
        <v>1402</v>
      </c>
      <c r="C110" s="6" t="s">
        <v>1401</v>
      </c>
      <c r="D110" s="6" t="s">
        <v>1393</v>
      </c>
      <c r="E110" s="6" t="s">
        <v>4</v>
      </c>
      <c r="F110" s="17">
        <v>44403.081250000003</v>
      </c>
      <c r="G110" s="21">
        <v>-5</v>
      </c>
      <c r="H110" s="4">
        <f t="shared" si="6"/>
        <v>44402.872916666667</v>
      </c>
      <c r="I110" s="3">
        <v>10</v>
      </c>
      <c r="J110" s="3">
        <v>13000</v>
      </c>
      <c r="K110" s="3">
        <f t="shared" si="7"/>
        <v>2.0195984703632886E-4</v>
      </c>
      <c r="L110" s="3">
        <v>43.5</v>
      </c>
      <c r="M110" s="3">
        <v>47.9</v>
      </c>
      <c r="N110" s="3" t="s">
        <v>1337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1419</v>
      </c>
      <c r="BI110" s="40">
        <v>0</v>
      </c>
    </row>
    <row r="111" spans="1:61" x14ac:dyDescent="0.25">
      <c r="A111" s="6">
        <v>109</v>
      </c>
      <c r="B111" s="6" t="s">
        <v>1403</v>
      </c>
      <c r="C111" s="6" t="s">
        <v>1404</v>
      </c>
      <c r="D111" s="6" t="s">
        <v>1405</v>
      </c>
      <c r="E111" s="6" t="s">
        <v>65</v>
      </c>
      <c r="F111" s="17">
        <v>44406.555520833332</v>
      </c>
      <c r="G111" s="21">
        <v>8</v>
      </c>
      <c r="H111" s="4">
        <f t="shared" si="6"/>
        <v>44406.888854166667</v>
      </c>
      <c r="I111" s="3">
        <v>5066</v>
      </c>
      <c r="J111" s="3">
        <v>14650</v>
      </c>
      <c r="K111" s="3">
        <f t="shared" si="7"/>
        <v>0.12993278979445505</v>
      </c>
      <c r="L111" s="3">
        <v>64.599999999999994</v>
      </c>
      <c r="M111" s="3">
        <v>14.5</v>
      </c>
      <c r="N111" s="3" t="s">
        <v>1337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1419</v>
      </c>
      <c r="BI111" s="40">
        <v>0</v>
      </c>
    </row>
    <row r="112" spans="1:61" x14ac:dyDescent="0.25">
      <c r="A112" s="6">
        <v>110</v>
      </c>
      <c r="B112" s="6" t="s">
        <v>1407</v>
      </c>
      <c r="C112" s="6" t="s">
        <v>1406</v>
      </c>
      <c r="D112" s="6" t="s">
        <v>1335</v>
      </c>
      <c r="E112" s="6" t="s">
        <v>73</v>
      </c>
      <c r="F112" s="17">
        <v>44447.046956018516</v>
      </c>
      <c r="G112" s="21">
        <v>-3</v>
      </c>
      <c r="H112" s="4">
        <f t="shared" si="6"/>
        <v>44446.921956018516</v>
      </c>
      <c r="I112" s="3">
        <v>50</v>
      </c>
      <c r="J112" s="3">
        <v>24020</v>
      </c>
      <c r="K112" s="3">
        <f t="shared" si="7"/>
        <v>3.4474211281070744E-3</v>
      </c>
      <c r="L112" s="3">
        <v>286.4572</v>
      </c>
      <c r="M112" s="3">
        <v>24.478400000000001</v>
      </c>
      <c r="N112" s="3" t="s">
        <v>1337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1419</v>
      </c>
      <c r="BI112" s="40">
        <v>0</v>
      </c>
    </row>
    <row r="113" spans="1:61" x14ac:dyDescent="0.25">
      <c r="A113" s="6">
        <v>111</v>
      </c>
      <c r="B113" s="6" t="s">
        <v>1408</v>
      </c>
      <c r="C113" s="6" t="s">
        <v>1408</v>
      </c>
      <c r="D113" s="6" t="s">
        <v>1409</v>
      </c>
      <c r="E113" s="6" t="s">
        <v>4</v>
      </c>
      <c r="F113" s="17">
        <v>44493.046041666668</v>
      </c>
      <c r="G113" s="21">
        <v>-4</v>
      </c>
      <c r="H113" s="4">
        <f t="shared" ref="H113:H130" si="8">F113+G113/24</f>
        <v>44492.879375000004</v>
      </c>
      <c r="I113" s="3">
        <v>10</v>
      </c>
      <c r="J113" s="3">
        <v>18300</v>
      </c>
      <c r="K113" s="3">
        <f t="shared" si="7"/>
        <v>4.0020315487571698E-4</v>
      </c>
      <c r="L113" s="3">
        <v>303</v>
      </c>
      <c r="M113" s="3">
        <v>53</v>
      </c>
      <c r="N113" s="3" t="s">
        <v>1337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1419</v>
      </c>
      <c r="BI113" s="40">
        <v>0</v>
      </c>
    </row>
    <row r="114" spans="1:61" x14ac:dyDescent="0.25">
      <c r="A114" s="6">
        <v>112</v>
      </c>
      <c r="B114" s="6" t="s">
        <v>1413</v>
      </c>
      <c r="C114" s="6" t="s">
        <v>1410</v>
      </c>
      <c r="D114" s="6" t="s">
        <v>1411</v>
      </c>
      <c r="E114" s="6" t="s">
        <v>115</v>
      </c>
      <c r="F114" s="17">
        <v>44550.969386574077</v>
      </c>
      <c r="G114" s="21">
        <v>5</v>
      </c>
      <c r="H114" s="4">
        <f t="shared" si="8"/>
        <v>44551.177719907413</v>
      </c>
      <c r="I114" s="3">
        <v>2783</v>
      </c>
      <c r="J114" s="3">
        <v>18190</v>
      </c>
      <c r="K114" s="3">
        <f t="shared" si="7"/>
        <v>0.11004160926147227</v>
      </c>
      <c r="L114" s="3">
        <v>247.7</v>
      </c>
      <c r="M114" s="3">
        <v>47.8</v>
      </c>
      <c r="N114" s="3" t="s">
        <v>1412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1419</v>
      </c>
      <c r="BI114" s="40">
        <v>0</v>
      </c>
    </row>
    <row r="115" spans="1:61" x14ac:dyDescent="0.25">
      <c r="A115" s="6">
        <v>113</v>
      </c>
      <c r="B115" s="6" t="s">
        <v>1007</v>
      </c>
      <c r="C115" s="6" t="s">
        <v>1414</v>
      </c>
      <c r="D115" s="6" t="s">
        <v>1414</v>
      </c>
      <c r="E115" s="6" t="s">
        <v>1007</v>
      </c>
      <c r="F115" s="17">
        <v>44574.713171296295</v>
      </c>
      <c r="G115" s="21">
        <v>1</v>
      </c>
      <c r="H115" s="4">
        <f t="shared" si="8"/>
        <v>44574.754837962959</v>
      </c>
      <c r="I115" s="3">
        <v>10</v>
      </c>
      <c r="J115" s="3">
        <v>16000</v>
      </c>
      <c r="K115" s="3">
        <f t="shared" si="7"/>
        <v>3.0592734225621415E-4</v>
      </c>
      <c r="L115" s="3">
        <v>225.2</v>
      </c>
      <c r="M115" s="3">
        <v>66.900000000000006</v>
      </c>
      <c r="N115" s="3" t="s">
        <v>1337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1419</v>
      </c>
      <c r="BI115" s="40">
        <v>0</v>
      </c>
    </row>
    <row r="116" spans="1:61" x14ac:dyDescent="0.25">
      <c r="A116" s="6">
        <v>114</v>
      </c>
      <c r="B116" s="6" t="s">
        <v>1415</v>
      </c>
      <c r="C116" s="6" t="s">
        <v>1415</v>
      </c>
      <c r="D116" s="6" t="s">
        <v>1335</v>
      </c>
      <c r="E116" s="6" t="s">
        <v>73</v>
      </c>
      <c r="F116" s="17">
        <v>44575.495138888888</v>
      </c>
      <c r="G116" s="21">
        <v>-3</v>
      </c>
      <c r="H116" s="4">
        <f t="shared" si="8"/>
        <v>44575.370138888888</v>
      </c>
      <c r="I116" s="3">
        <v>100</v>
      </c>
      <c r="J116" s="3">
        <v>12138</v>
      </c>
      <c r="K116" s="3">
        <f t="shared" si="7"/>
        <v>1.7606482313575525E-3</v>
      </c>
      <c r="L116" s="3">
        <v>101.9</v>
      </c>
      <c r="M116" s="3">
        <v>51.4</v>
      </c>
      <c r="N116" s="3" t="s">
        <v>1337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1421</v>
      </c>
      <c r="BI116" s="40">
        <v>1</v>
      </c>
    </row>
    <row r="117" spans="1:61" x14ac:dyDescent="0.25">
      <c r="A117" s="6">
        <v>115</v>
      </c>
      <c r="B117" s="6" t="s">
        <v>1429</v>
      </c>
      <c r="C117" s="6" t="s">
        <v>1429</v>
      </c>
      <c r="D117" s="6" t="s">
        <v>1422</v>
      </c>
      <c r="E117" s="6" t="s">
        <v>1028</v>
      </c>
      <c r="F117" s="17">
        <v>44575.893750000003</v>
      </c>
      <c r="G117" s="21">
        <v>1</v>
      </c>
      <c r="H117" s="4">
        <f t="shared" si="8"/>
        <v>44575.935416666667</v>
      </c>
      <c r="I117" s="3">
        <v>75</v>
      </c>
      <c r="J117" s="3">
        <v>13330</v>
      </c>
      <c r="K117" s="3">
        <f t="shared" si="7"/>
        <v>1.592574988049713E-3</v>
      </c>
      <c r="L117" s="3">
        <v>88.424599999999998</v>
      </c>
      <c r="M117" s="3">
        <v>7.8201000000000001</v>
      </c>
      <c r="N117" s="3" t="s">
        <v>1337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1420</v>
      </c>
      <c r="BI117" s="40">
        <v>0</v>
      </c>
    </row>
    <row r="118" spans="1:61" x14ac:dyDescent="0.25">
      <c r="A118" s="6">
        <v>116</v>
      </c>
      <c r="B118" s="6" t="s">
        <v>1424</v>
      </c>
      <c r="C118" s="6" t="s">
        <v>1424</v>
      </c>
      <c r="D118" s="6" t="s">
        <v>1329</v>
      </c>
      <c r="E118" s="6" t="s">
        <v>4</v>
      </c>
      <c r="F118" s="17">
        <v>44581.533333333333</v>
      </c>
      <c r="G118" s="21">
        <v>-6</v>
      </c>
      <c r="H118" s="4">
        <f t="shared" si="8"/>
        <v>44581.283333333333</v>
      </c>
      <c r="I118" s="3">
        <v>10</v>
      </c>
      <c r="J118" s="3">
        <v>16000</v>
      </c>
      <c r="K118" s="3">
        <f t="shared" si="7"/>
        <v>3.0592734225621415E-4</v>
      </c>
      <c r="L118" s="3">
        <v>230</v>
      </c>
      <c r="M118" s="3">
        <v>51</v>
      </c>
      <c r="N118" s="3" t="s">
        <v>1337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1419</v>
      </c>
      <c r="BI118" s="40">
        <v>0</v>
      </c>
    </row>
    <row r="119" spans="1:61" x14ac:dyDescent="0.25">
      <c r="A119" s="6">
        <v>117</v>
      </c>
      <c r="B119" s="6" t="s">
        <v>1428</v>
      </c>
      <c r="C119" s="6" t="s">
        <v>1424</v>
      </c>
      <c r="D119" s="6" t="s">
        <v>1329</v>
      </c>
      <c r="E119" s="6" t="s">
        <v>4</v>
      </c>
      <c r="F119" s="17">
        <v>44581.533333333333</v>
      </c>
      <c r="G119" s="21">
        <v>-6</v>
      </c>
      <c r="H119" s="4">
        <f t="shared" si="8"/>
        <v>44581.283333333333</v>
      </c>
      <c r="I119" s="3">
        <v>0.1</v>
      </c>
      <c r="J119" s="3">
        <v>50</v>
      </c>
      <c r="K119" s="3">
        <f t="shared" si="7"/>
        <v>2.9875717017208414E-11</v>
      </c>
      <c r="L119" s="3">
        <v>230</v>
      </c>
      <c r="M119" s="3">
        <v>0</v>
      </c>
      <c r="N119" s="3" t="s">
        <v>1337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1419</v>
      </c>
      <c r="BI119" s="40">
        <v>0</v>
      </c>
    </row>
    <row r="120" spans="1:61" x14ac:dyDescent="0.25">
      <c r="A120" s="6">
        <v>117</v>
      </c>
      <c r="B120" s="6" t="s">
        <v>1426</v>
      </c>
      <c r="C120" s="6" t="s">
        <v>1424</v>
      </c>
      <c r="D120" s="6" t="s">
        <v>1329</v>
      </c>
      <c r="E120" s="6" t="s">
        <v>4</v>
      </c>
      <c r="F120" s="17">
        <v>44581.533333333333</v>
      </c>
      <c r="G120" s="21">
        <v>-6</v>
      </c>
      <c r="H120" s="4">
        <f t="shared" si="8"/>
        <v>44581.283333333333</v>
      </c>
      <c r="I120" s="3">
        <v>0.1</v>
      </c>
      <c r="J120" s="3">
        <v>50</v>
      </c>
      <c r="K120" s="3">
        <f t="shared" si="7"/>
        <v>2.9875717017208414E-11</v>
      </c>
      <c r="L120" s="3">
        <v>230</v>
      </c>
      <c r="M120" s="3">
        <v>0</v>
      </c>
      <c r="N120" s="3" t="s">
        <v>1337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1419</v>
      </c>
      <c r="BI120" s="40">
        <v>0</v>
      </c>
    </row>
    <row r="121" spans="1:61" x14ac:dyDescent="0.25">
      <c r="A121" s="6">
        <v>118</v>
      </c>
      <c r="B121" s="6" t="s">
        <v>1432</v>
      </c>
      <c r="C121" s="6" t="s">
        <v>1430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8"/>
        <v>44587.794907407413</v>
      </c>
      <c r="I121" s="3">
        <v>2.3999999999999998E-3</v>
      </c>
      <c r="J121" s="3">
        <v>13100</v>
      </c>
      <c r="K121" s="3">
        <f t="shared" si="7"/>
        <v>4.9218929254302094E-8</v>
      </c>
      <c r="L121" s="3">
        <v>311</v>
      </c>
      <c r="M121" s="3">
        <v>35</v>
      </c>
      <c r="N121" s="3" t="s">
        <v>1337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1431</v>
      </c>
      <c r="BI121" s="40">
        <v>0</v>
      </c>
    </row>
    <row r="122" spans="1:61" x14ac:dyDescent="0.25">
      <c r="A122" s="6">
        <v>119</v>
      </c>
      <c r="B122" s="6" t="s">
        <v>1434</v>
      </c>
      <c r="C122" s="6" t="s">
        <v>1433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8"/>
        <v>42523.164259259262</v>
      </c>
      <c r="I122" s="3">
        <v>12000</v>
      </c>
      <c r="J122" s="3">
        <v>18300</v>
      </c>
      <c r="K122" s="3">
        <f t="shared" si="7"/>
        <v>0.48024378585086042</v>
      </c>
      <c r="L122" s="3">
        <v>191</v>
      </c>
      <c r="M122" s="3">
        <v>45</v>
      </c>
      <c r="N122" s="3" t="s">
        <v>1337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1436</v>
      </c>
      <c r="W122" s="3" t="s">
        <v>1435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1419</v>
      </c>
      <c r="BI122" s="40">
        <v>0</v>
      </c>
    </row>
    <row r="123" spans="1:61" x14ac:dyDescent="0.25">
      <c r="A123" s="6">
        <v>120</v>
      </c>
      <c r="B123" s="6" t="s">
        <v>1437</v>
      </c>
      <c r="C123" s="6" t="s">
        <v>1438</v>
      </c>
      <c r="D123" s="6" t="s">
        <v>1437</v>
      </c>
      <c r="E123" s="6" t="s">
        <v>832</v>
      </c>
      <c r="F123" s="17">
        <v>44568.273611111108</v>
      </c>
      <c r="G123" s="21">
        <v>-6</v>
      </c>
      <c r="H123" s="4">
        <f t="shared" si="8"/>
        <v>44568.023611111108</v>
      </c>
      <c r="I123" s="3">
        <v>50</v>
      </c>
      <c r="J123" s="3">
        <v>20000</v>
      </c>
      <c r="K123" s="3">
        <f t="shared" si="7"/>
        <v>2.3900573613766726E-3</v>
      </c>
      <c r="L123" s="3">
        <v>0</v>
      </c>
      <c r="M123" s="3">
        <v>50</v>
      </c>
      <c r="N123" s="3" t="s">
        <v>1337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1419</v>
      </c>
      <c r="BI123" s="40">
        <v>0</v>
      </c>
    </row>
    <row r="124" spans="1:61" x14ac:dyDescent="0.25">
      <c r="A124" s="6">
        <v>121</v>
      </c>
      <c r="B124" s="6" t="s">
        <v>1439</v>
      </c>
      <c r="C124" s="6" t="s">
        <v>1439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8"/>
        <v>44287.167407407411</v>
      </c>
      <c r="I124" s="3">
        <v>10</v>
      </c>
      <c r="J124" s="3">
        <v>14010</v>
      </c>
      <c r="K124" s="3">
        <f t="shared" si="7"/>
        <v>2.3456034894837476E-4</v>
      </c>
      <c r="L124" s="3">
        <v>92</v>
      </c>
      <c r="M124" s="3">
        <v>14</v>
      </c>
      <c r="N124" s="3" t="s">
        <v>1337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1436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1419</v>
      </c>
      <c r="BI124" s="40">
        <v>1</v>
      </c>
    </row>
    <row r="125" spans="1:61" x14ac:dyDescent="0.25">
      <c r="A125" s="6">
        <v>122</v>
      </c>
      <c r="B125" s="6" t="s">
        <v>1444</v>
      </c>
      <c r="C125" s="6" t="s">
        <v>1444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8"/>
        <v>44668.984027777777</v>
      </c>
      <c r="I125" s="3">
        <v>10</v>
      </c>
      <c r="J125" s="3">
        <v>14360</v>
      </c>
      <c r="K125" s="3">
        <f t="shared" si="7"/>
        <v>2.464263862332696E-4</v>
      </c>
      <c r="L125" s="3">
        <v>12.624000000000001</v>
      </c>
      <c r="M125" s="3">
        <v>29.413499999999999</v>
      </c>
      <c r="N125" s="3" t="s">
        <v>1337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1440</v>
      </c>
      <c r="BI125" s="40">
        <v>0</v>
      </c>
    </row>
    <row r="126" spans="1:61" x14ac:dyDescent="0.25">
      <c r="A126" s="6">
        <v>123</v>
      </c>
      <c r="B126" s="6" t="s">
        <v>1443</v>
      </c>
      <c r="C126" s="6" t="s">
        <v>1443</v>
      </c>
      <c r="D126" s="6" t="s">
        <v>1442</v>
      </c>
      <c r="E126" s="6" t="s">
        <v>1374</v>
      </c>
      <c r="F126" s="17">
        <v>44664.98982638889</v>
      </c>
      <c r="G126" s="21">
        <v>0</v>
      </c>
      <c r="H126" s="4">
        <f t="shared" si="8"/>
        <v>44664.98982638889</v>
      </c>
      <c r="I126" s="3">
        <v>10</v>
      </c>
      <c r="J126" s="3">
        <v>12897.75</v>
      </c>
      <c r="K126" s="3">
        <f t="shared" si="7"/>
        <v>1.987953573882648E-4</v>
      </c>
      <c r="L126" s="3">
        <v>85.243499999999997</v>
      </c>
      <c r="M126" s="3">
        <v>45.871899999999997</v>
      </c>
      <c r="N126" s="3" t="s">
        <v>1337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1441</v>
      </c>
      <c r="BI126" s="40">
        <v>0</v>
      </c>
    </row>
    <row r="127" spans="1:61" x14ac:dyDescent="0.25">
      <c r="A127" s="6">
        <v>124</v>
      </c>
      <c r="B127" s="6" t="s">
        <v>1445</v>
      </c>
      <c r="C127" s="6" t="s">
        <v>1446</v>
      </c>
      <c r="D127" s="6" t="s">
        <v>1447</v>
      </c>
      <c r="E127" s="6" t="s">
        <v>541</v>
      </c>
      <c r="F127" s="17">
        <v>44672.927407407406</v>
      </c>
      <c r="G127" s="21">
        <v>-3</v>
      </c>
      <c r="H127" s="4">
        <f t="shared" si="8"/>
        <v>44672.802407407406</v>
      </c>
      <c r="I127" s="3">
        <v>6697</v>
      </c>
      <c r="J127" s="3">
        <v>12750</v>
      </c>
      <c r="K127" s="3">
        <f t="shared" si="7"/>
        <v>0.13010050938097514</v>
      </c>
      <c r="L127" s="3">
        <v>178.2</v>
      </c>
      <c r="M127" s="3">
        <v>41</v>
      </c>
      <c r="N127" s="3" t="s">
        <v>1337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1419</v>
      </c>
      <c r="BI127" s="40">
        <v>0</v>
      </c>
    </row>
    <row r="128" spans="1:61" x14ac:dyDescent="0.25">
      <c r="A128" s="6">
        <v>125</v>
      </c>
      <c r="B128" s="6" t="s">
        <v>1448</v>
      </c>
      <c r="C128" s="6" t="s">
        <v>1448</v>
      </c>
      <c r="D128" s="6" t="s">
        <v>1448</v>
      </c>
      <c r="E128" s="6" t="s">
        <v>1040</v>
      </c>
      <c r="F128" s="17">
        <v>44631.890810185185</v>
      </c>
      <c r="G128" s="21">
        <v>2</v>
      </c>
      <c r="H128" s="4">
        <f t="shared" si="8"/>
        <v>44631.974143518521</v>
      </c>
      <c r="I128" s="3">
        <v>112618</v>
      </c>
      <c r="J128" s="3">
        <v>17240</v>
      </c>
      <c r="K128" s="3">
        <f t="shared" si="7"/>
        <v>4.0000061755258125</v>
      </c>
      <c r="L128" s="3">
        <v>309.8</v>
      </c>
      <c r="M128" s="3">
        <v>32.200000000000003</v>
      </c>
      <c r="N128" s="3" t="s">
        <v>1337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1419</v>
      </c>
      <c r="BI128" s="40">
        <v>0</v>
      </c>
    </row>
    <row r="129" spans="1:61" x14ac:dyDescent="0.25">
      <c r="A129" s="6">
        <v>126</v>
      </c>
      <c r="B129" s="6" t="s">
        <v>1449</v>
      </c>
      <c r="C129" s="6" t="s">
        <v>1449</v>
      </c>
      <c r="D129" s="6" t="s">
        <v>1450</v>
      </c>
      <c r="E129" s="6" t="s">
        <v>102</v>
      </c>
      <c r="F129" s="17">
        <v>44595.826851851853</v>
      </c>
      <c r="G129" s="21">
        <v>10</v>
      </c>
      <c r="H129" s="4">
        <f t="shared" si="8"/>
        <v>44596.243518518517</v>
      </c>
      <c r="I129" s="3">
        <v>7074</v>
      </c>
      <c r="J129" s="3">
        <v>22810</v>
      </c>
      <c r="K129" s="3">
        <f t="shared" si="7"/>
        <v>0.43983922220363286</v>
      </c>
      <c r="L129" s="3">
        <v>236.2</v>
      </c>
      <c r="M129" s="3">
        <v>76.7</v>
      </c>
      <c r="N129" s="3" t="s">
        <v>1337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1419</v>
      </c>
      <c r="BI129" s="40">
        <v>0</v>
      </c>
    </row>
    <row r="130" spans="1:61" x14ac:dyDescent="0.25">
      <c r="A130" s="6">
        <v>127</v>
      </c>
      <c r="B130" s="6" t="s">
        <v>1451</v>
      </c>
      <c r="C130" s="6" t="s">
        <v>1451</v>
      </c>
      <c r="D130" s="6" t="s">
        <v>1452</v>
      </c>
      <c r="E130" s="6" t="s">
        <v>4</v>
      </c>
      <c r="F130" s="17">
        <v>44678.543749999997</v>
      </c>
      <c r="G130" s="21">
        <v>-5</v>
      </c>
      <c r="H130" s="4">
        <f t="shared" si="8"/>
        <v>44678.335416666661</v>
      </c>
      <c r="I130" s="3">
        <v>70</v>
      </c>
      <c r="J130" s="3">
        <v>24000</v>
      </c>
      <c r="K130" s="3">
        <f t="shared" si="7"/>
        <v>4.8183556405353729E-3</v>
      </c>
      <c r="L130" s="3">
        <v>220</v>
      </c>
      <c r="M130" s="3">
        <v>45</v>
      </c>
      <c r="N130" s="3" t="s">
        <v>1337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1419</v>
      </c>
      <c r="BI130" s="40">
        <v>0</v>
      </c>
    </row>
    <row r="131" spans="1:61" x14ac:dyDescent="0.25">
      <c r="A131" s="6">
        <v>128</v>
      </c>
      <c r="B131" s="6" t="s">
        <v>1471</v>
      </c>
      <c r="E131" s="6" t="s">
        <v>886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1473</v>
      </c>
      <c r="C132" s="6" t="s">
        <v>1473</v>
      </c>
      <c r="D132" s="6" t="s">
        <v>1442</v>
      </c>
      <c r="E132" s="6" t="s">
        <v>1374</v>
      </c>
      <c r="F132" s="17">
        <v>44697.864131944443</v>
      </c>
      <c r="G132" s="21">
        <v>0</v>
      </c>
      <c r="H132" s="4">
        <f t="shared" ref="H132:H151" si="9">F132+G132/24</f>
        <v>44697.864131944443</v>
      </c>
      <c r="I132" s="3">
        <v>0.5</v>
      </c>
      <c r="J132" s="3">
        <v>21350</v>
      </c>
      <c r="K132" s="3">
        <f t="shared" ref="K132:K145" si="10">I132*J132^2/2/4.184/10^12</f>
        <v>2.7236048040152963E-5</v>
      </c>
      <c r="L132" s="3">
        <v>326.36</v>
      </c>
      <c r="M132" s="3">
        <v>68</v>
      </c>
      <c r="N132" s="3" t="s">
        <v>1337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1472</v>
      </c>
      <c r="BI132" s="40">
        <v>0</v>
      </c>
    </row>
    <row r="133" spans="1:61" x14ac:dyDescent="0.25">
      <c r="A133" s="6">
        <v>130</v>
      </c>
      <c r="B133" s="6" t="s">
        <v>1477</v>
      </c>
      <c r="C133" s="6" t="s">
        <v>1477</v>
      </c>
      <c r="D133" s="6" t="s">
        <v>1478</v>
      </c>
      <c r="E133" s="6" t="s">
        <v>1374</v>
      </c>
      <c r="F133" s="17">
        <v>44692.986111111109</v>
      </c>
      <c r="G133" s="21">
        <v>0</v>
      </c>
      <c r="H133" s="4">
        <f t="shared" si="9"/>
        <v>44692.986111111109</v>
      </c>
      <c r="I133" s="3">
        <v>10</v>
      </c>
      <c r="J133" s="3">
        <v>27900</v>
      </c>
      <c r="K133" s="3">
        <f t="shared" si="10"/>
        <v>9.3022227533460795E-4</v>
      </c>
      <c r="L133" s="3">
        <v>345.86219999999997</v>
      </c>
      <c r="M133" s="3">
        <v>66.708299999999994</v>
      </c>
      <c r="N133" s="3" t="s">
        <v>1337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1472</v>
      </c>
      <c r="BI133" s="40">
        <v>0</v>
      </c>
    </row>
    <row r="134" spans="1:61" x14ac:dyDescent="0.25">
      <c r="A134" s="6">
        <v>131</v>
      </c>
      <c r="B134" s="6" t="s">
        <v>1479</v>
      </c>
      <c r="C134" s="6" t="s">
        <v>1479</v>
      </c>
      <c r="D134" s="6" t="s">
        <v>1480</v>
      </c>
      <c r="E134" s="6" t="s">
        <v>832</v>
      </c>
      <c r="F134" s="17">
        <v>44701.212685185186</v>
      </c>
      <c r="G134" s="21">
        <v>-7</v>
      </c>
      <c r="H134" s="4">
        <f t="shared" si="9"/>
        <v>44700.921018518522</v>
      </c>
      <c r="I134" s="3">
        <v>1</v>
      </c>
      <c r="J134" s="3">
        <v>15160</v>
      </c>
      <c r="K134" s="3">
        <f t="shared" si="10"/>
        <v>2.7464818355640533E-5</v>
      </c>
      <c r="L134" s="3">
        <v>323</v>
      </c>
      <c r="M134" s="3">
        <v>19.600000000000001</v>
      </c>
      <c r="N134" s="3" t="s">
        <v>1337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1481</v>
      </c>
      <c r="F135" s="17">
        <v>42169.127152777779</v>
      </c>
      <c r="G135" s="21">
        <v>8</v>
      </c>
      <c r="H135" s="4">
        <f t="shared" si="9"/>
        <v>42169.460486111115</v>
      </c>
      <c r="I135" s="3">
        <v>1814</v>
      </c>
      <c r="J135" s="3">
        <v>31858</v>
      </c>
      <c r="K135" s="3">
        <f t="shared" si="10"/>
        <v>0.22001517035086041</v>
      </c>
      <c r="L135" s="3">
        <v>150.49700000000001</v>
      </c>
      <c r="M135" s="3">
        <v>62.146000000000001</v>
      </c>
      <c r="N135" s="3" t="s">
        <v>1337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1419</v>
      </c>
      <c r="BI135" s="40">
        <v>0</v>
      </c>
    </row>
    <row r="136" spans="1:61" x14ac:dyDescent="0.25">
      <c r="A136" s="6">
        <v>133</v>
      </c>
      <c r="B136" s="6" t="s">
        <v>1482</v>
      </c>
      <c r="E136" s="6" t="s">
        <v>421</v>
      </c>
      <c r="F136" s="17">
        <v>42644.849826388891</v>
      </c>
      <c r="G136" s="21">
        <v>1</v>
      </c>
      <c r="H136" s="4">
        <f t="shared" si="9"/>
        <v>42644.891493055555</v>
      </c>
      <c r="I136" s="3">
        <v>4564</v>
      </c>
      <c r="J136" s="3">
        <v>14202</v>
      </c>
      <c r="K136" s="3">
        <f t="shared" si="10"/>
        <v>0.11000767369216062</v>
      </c>
      <c r="L136" s="3">
        <v>110.732</v>
      </c>
      <c r="M136" s="3">
        <v>22.3</v>
      </c>
      <c r="N136" s="3" t="s">
        <v>1337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1419</v>
      </c>
      <c r="BI136" s="40">
        <v>0</v>
      </c>
    </row>
    <row r="137" spans="1:61" x14ac:dyDescent="0.25">
      <c r="A137" s="6">
        <v>134</v>
      </c>
      <c r="B137" s="6" t="s">
        <v>1483</v>
      </c>
      <c r="E137" s="6" t="s">
        <v>421</v>
      </c>
      <c r="F137" s="17">
        <v>40943.612500000003</v>
      </c>
      <c r="G137" s="21">
        <v>1</v>
      </c>
      <c r="H137" s="4">
        <f t="shared" si="9"/>
        <v>40943.654166666667</v>
      </c>
      <c r="I137" s="3">
        <v>23986</v>
      </c>
      <c r="J137" s="3">
        <v>12248</v>
      </c>
      <c r="K137" s="3">
        <f t="shared" si="10"/>
        <v>0.42999807683365199</v>
      </c>
      <c r="L137" s="3">
        <v>63.42</v>
      </c>
      <c r="M137" s="3">
        <v>84.69</v>
      </c>
      <c r="N137" s="3" t="s">
        <v>1337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1419</v>
      </c>
      <c r="BI137" s="40">
        <v>0</v>
      </c>
    </row>
    <row r="138" spans="1:61" x14ac:dyDescent="0.25">
      <c r="A138" s="6">
        <v>135</v>
      </c>
      <c r="B138" s="6" t="s">
        <v>1484</v>
      </c>
      <c r="C138" s="6" t="s">
        <v>1484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9"/>
        <v>44764.0778587963</v>
      </c>
      <c r="I138" s="3">
        <v>10</v>
      </c>
      <c r="J138" s="3">
        <v>13640</v>
      </c>
      <c r="K138" s="3">
        <f t="shared" si="10"/>
        <v>2.2233460803059273E-4</v>
      </c>
      <c r="L138" s="3">
        <v>34</v>
      </c>
      <c r="M138" s="3">
        <v>46</v>
      </c>
      <c r="N138" s="3" t="s">
        <v>1337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1419</v>
      </c>
      <c r="BI138" s="40">
        <v>0</v>
      </c>
    </row>
    <row r="139" spans="1:61" x14ac:dyDescent="0.25">
      <c r="A139" s="6">
        <v>136</v>
      </c>
      <c r="B139" s="6" t="s">
        <v>1485</v>
      </c>
      <c r="C139" s="6" t="s">
        <v>1485</v>
      </c>
      <c r="D139" s="6" t="s">
        <v>1393</v>
      </c>
      <c r="E139" s="6" t="s">
        <v>4</v>
      </c>
      <c r="F139" s="17">
        <v>44767.140925925924</v>
      </c>
      <c r="G139" s="21">
        <v>-5</v>
      </c>
      <c r="H139" s="4">
        <f t="shared" si="9"/>
        <v>44766.932592592588</v>
      </c>
      <c r="I139" s="3">
        <v>10</v>
      </c>
      <c r="J139" s="3">
        <v>16870</v>
      </c>
      <c r="K139" s="3">
        <f t="shared" si="10"/>
        <v>3.4010145793499043E-4</v>
      </c>
      <c r="L139" s="3">
        <v>318</v>
      </c>
      <c r="M139" s="3">
        <v>64</v>
      </c>
      <c r="N139" s="3" t="s">
        <v>1337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1419</v>
      </c>
      <c r="BI139" s="40">
        <v>0</v>
      </c>
    </row>
    <row r="140" spans="1:61" x14ac:dyDescent="0.25">
      <c r="A140" s="6">
        <v>137</v>
      </c>
      <c r="B140" s="6" t="s">
        <v>1486</v>
      </c>
      <c r="C140" s="6" t="s">
        <v>1486</v>
      </c>
      <c r="D140" s="6" t="s">
        <v>1487</v>
      </c>
      <c r="E140" s="6" t="s">
        <v>4</v>
      </c>
      <c r="F140" s="17">
        <v>44772.081250000003</v>
      </c>
      <c r="G140" s="21">
        <v>-4</v>
      </c>
      <c r="H140" s="4">
        <f t="shared" si="9"/>
        <v>44771.914583333339</v>
      </c>
      <c r="I140" s="3">
        <v>90.7</v>
      </c>
      <c r="J140" s="3">
        <v>20500</v>
      </c>
      <c r="K140" s="3">
        <f t="shared" si="10"/>
        <v>4.5550519837476103E-3</v>
      </c>
      <c r="L140" s="3">
        <v>317.2</v>
      </c>
      <c r="M140" s="3">
        <v>66.5</v>
      </c>
      <c r="N140" s="3" t="s">
        <v>1337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1419</v>
      </c>
      <c r="BI140" s="40">
        <v>0</v>
      </c>
    </row>
    <row r="141" spans="1:61" x14ac:dyDescent="0.25">
      <c r="A141" s="6">
        <v>138</v>
      </c>
      <c r="B141" s="6" t="s">
        <v>1488</v>
      </c>
      <c r="C141" s="6" t="s">
        <v>1488</v>
      </c>
      <c r="D141" s="6" t="s">
        <v>1489</v>
      </c>
      <c r="E141" s="6" t="s">
        <v>4</v>
      </c>
      <c r="F141" s="17">
        <v>44786.60434027778</v>
      </c>
      <c r="G141" s="21">
        <v>-6</v>
      </c>
      <c r="H141" s="4">
        <f t="shared" si="9"/>
        <v>44786.35434027778</v>
      </c>
      <c r="I141" s="3">
        <v>10000</v>
      </c>
      <c r="J141" s="3">
        <v>18000</v>
      </c>
      <c r="K141" s="3">
        <f t="shared" si="10"/>
        <v>0.38718929254302098</v>
      </c>
      <c r="L141" s="3">
        <v>272.33999999999997</v>
      </c>
      <c r="M141" s="3">
        <v>76</v>
      </c>
      <c r="N141" s="3" t="s">
        <v>1337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1419</v>
      </c>
      <c r="BI141" s="40">
        <v>0</v>
      </c>
    </row>
    <row r="142" spans="1:61" x14ac:dyDescent="0.25">
      <c r="A142" s="6">
        <v>139</v>
      </c>
      <c r="B142" s="6" t="s">
        <v>1496</v>
      </c>
      <c r="C142" s="6" t="s">
        <v>1488</v>
      </c>
      <c r="D142" s="6" t="s">
        <v>1489</v>
      </c>
      <c r="E142" s="6" t="s">
        <v>4</v>
      </c>
      <c r="F142" s="17">
        <v>44786.60434027778</v>
      </c>
      <c r="G142" s="21">
        <v>-6</v>
      </c>
      <c r="H142" s="4">
        <f t="shared" si="9"/>
        <v>44786.35434027778</v>
      </c>
      <c r="I142" s="3">
        <v>200</v>
      </c>
      <c r="J142" s="3">
        <v>8000</v>
      </c>
      <c r="K142" s="3">
        <f t="shared" si="10"/>
        <v>1.5296367112810707E-3</v>
      </c>
      <c r="L142" s="3">
        <v>272.33999999999997</v>
      </c>
      <c r="M142" s="3">
        <v>70</v>
      </c>
      <c r="N142" s="3" t="s">
        <v>1337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1419</v>
      </c>
      <c r="BI142" s="40">
        <v>0</v>
      </c>
    </row>
    <row r="143" spans="1:61" x14ac:dyDescent="0.25">
      <c r="A143" s="6">
        <v>140</v>
      </c>
      <c r="B143" s="6" t="s">
        <v>1497</v>
      </c>
      <c r="C143" s="6" t="s">
        <v>1497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9"/>
        <v>44830.003338993061</v>
      </c>
      <c r="I143" s="3">
        <v>10</v>
      </c>
      <c r="J143" s="3">
        <v>11882</v>
      </c>
      <c r="K143" s="3">
        <f t="shared" si="10"/>
        <v>1.6871644837476097E-4</v>
      </c>
      <c r="L143" s="3">
        <v>353.04629999999997</v>
      </c>
      <c r="M143" s="3">
        <f>90-73.1599</f>
        <v>16.840100000000007</v>
      </c>
      <c r="N143" s="3" t="s">
        <v>1337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1419</v>
      </c>
      <c r="BI143" s="40">
        <v>0</v>
      </c>
    </row>
    <row r="144" spans="1:61" x14ac:dyDescent="0.25">
      <c r="A144" s="6">
        <v>142</v>
      </c>
      <c r="B144" s="6" t="s">
        <v>1502</v>
      </c>
      <c r="C144" s="6" t="s">
        <v>1500</v>
      </c>
      <c r="D144" s="6" t="s">
        <v>1501</v>
      </c>
      <c r="E144" s="6" t="s">
        <v>1498</v>
      </c>
      <c r="F144" s="17">
        <v>44845.791527777779</v>
      </c>
      <c r="G144" s="21">
        <v>2</v>
      </c>
      <c r="H144" s="4">
        <f t="shared" si="9"/>
        <v>44845.874861111115</v>
      </c>
      <c r="I144" s="3">
        <v>10</v>
      </c>
      <c r="J144" s="3">
        <v>23218</v>
      </c>
      <c r="K144" s="3">
        <f t="shared" si="10"/>
        <v>6.4421071223709373E-4</v>
      </c>
      <c r="L144" s="3">
        <v>285.27879999999999</v>
      </c>
      <c r="M144" s="3">
        <v>57.847799999999999</v>
      </c>
      <c r="N144" s="3" t="s">
        <v>1337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1499</v>
      </c>
      <c r="BI144" s="40">
        <v>0</v>
      </c>
    </row>
    <row r="145" spans="1:61" x14ac:dyDescent="0.25">
      <c r="A145" s="6">
        <v>143</v>
      </c>
      <c r="B145" s="6" t="s">
        <v>1504</v>
      </c>
      <c r="C145" s="6" t="s">
        <v>1504</v>
      </c>
      <c r="D145" s="6" t="s">
        <v>1503</v>
      </c>
      <c r="E145" s="6" t="s">
        <v>1028</v>
      </c>
      <c r="F145" s="17">
        <v>44848.780439814815</v>
      </c>
      <c r="G145" s="21">
        <v>2</v>
      </c>
      <c r="H145" s="4">
        <f t="shared" si="9"/>
        <v>44848.86377314815</v>
      </c>
      <c r="I145" s="3">
        <v>2000</v>
      </c>
      <c r="J145" s="3">
        <v>14680</v>
      </c>
      <c r="K145" s="3">
        <f t="shared" si="10"/>
        <v>5.1506309751434026E-2</v>
      </c>
      <c r="L145" s="3">
        <v>0.61</v>
      </c>
      <c r="M145" s="3">
        <v>21</v>
      </c>
      <c r="N145" s="3" t="s">
        <v>1337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1419</v>
      </c>
      <c r="BI145" s="40">
        <v>0</v>
      </c>
    </row>
    <row r="146" spans="1:61" x14ac:dyDescent="0.25">
      <c r="A146" s="6">
        <v>144</v>
      </c>
      <c r="B146" s="6" t="s">
        <v>1510</v>
      </c>
      <c r="C146" s="6" t="s">
        <v>1510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9"/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1505</v>
      </c>
      <c r="C147" s="6" t="s">
        <v>1506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9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1337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1419</v>
      </c>
      <c r="BI147" s="40">
        <v>0</v>
      </c>
    </row>
    <row r="148" spans="1:61" x14ac:dyDescent="0.25">
      <c r="A148" s="6">
        <v>146</v>
      </c>
      <c r="B148" s="6" t="s">
        <v>1507</v>
      </c>
      <c r="C148" s="6" t="s">
        <v>1507</v>
      </c>
      <c r="D148" s="6" t="s">
        <v>1508</v>
      </c>
      <c r="E148" s="6" t="s">
        <v>1028</v>
      </c>
      <c r="F148" s="17">
        <v>44846.201388888891</v>
      </c>
      <c r="G148" s="21">
        <v>2</v>
      </c>
      <c r="H148" s="4">
        <f t="shared" si="9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1337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1420</v>
      </c>
      <c r="BI148" s="40">
        <v>0</v>
      </c>
    </row>
    <row r="149" spans="1:61" x14ac:dyDescent="0.25">
      <c r="A149" s="6">
        <v>147</v>
      </c>
      <c r="B149" s="6" t="s">
        <v>1509</v>
      </c>
      <c r="C149" s="6" t="s">
        <v>1509</v>
      </c>
      <c r="D149" s="6" t="s">
        <v>1509</v>
      </c>
      <c r="E149" s="6" t="s">
        <v>115</v>
      </c>
      <c r="F149" s="17">
        <v>44850.71875</v>
      </c>
      <c r="G149" s="21">
        <v>7</v>
      </c>
      <c r="H149" s="4">
        <f t="shared" si="9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1337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1511</v>
      </c>
      <c r="BI149" s="40">
        <v>0</v>
      </c>
    </row>
    <row r="150" spans="1:61" x14ac:dyDescent="0.25">
      <c r="A150" s="6">
        <v>148</v>
      </c>
      <c r="B150" s="6" t="s">
        <v>1514</v>
      </c>
      <c r="C150" s="6" t="s">
        <v>1513</v>
      </c>
      <c r="D150" s="6" t="s">
        <v>1373</v>
      </c>
      <c r="E150" s="6" t="s">
        <v>1374</v>
      </c>
      <c r="F150" s="17">
        <v>44857.815283090276</v>
      </c>
      <c r="G150" s="21">
        <v>0</v>
      </c>
      <c r="H150" s="4">
        <f t="shared" si="9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1337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1419</v>
      </c>
      <c r="BI150" s="40">
        <v>0</v>
      </c>
    </row>
    <row r="151" spans="1:61" x14ac:dyDescent="0.25">
      <c r="A151" s="6">
        <v>149</v>
      </c>
      <c r="B151" s="6" t="s">
        <v>1529</v>
      </c>
      <c r="C151" s="6" t="s">
        <v>1529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9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1337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1419</v>
      </c>
      <c r="BI151" s="40">
        <v>0</v>
      </c>
    </row>
    <row r="152" spans="1:61" x14ac:dyDescent="0.25">
      <c r="A152" s="6">
        <v>150</v>
      </c>
      <c r="B152" s="6" t="s">
        <v>1530</v>
      </c>
      <c r="C152" s="6" t="s">
        <v>1529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1337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1419</v>
      </c>
      <c r="BI152" s="40">
        <v>0</v>
      </c>
    </row>
    <row r="153" spans="1:61" x14ac:dyDescent="0.25">
      <c r="A153" s="6">
        <v>151</v>
      </c>
      <c r="B153" s="6" t="s">
        <v>1531</v>
      </c>
      <c r="C153" s="6" t="s">
        <v>1531</v>
      </c>
      <c r="D153" s="6" t="s">
        <v>1532</v>
      </c>
      <c r="E153" s="6" t="s">
        <v>65</v>
      </c>
      <c r="F153" s="17">
        <v>44924.286215277774</v>
      </c>
      <c r="G153" s="21">
        <v>8</v>
      </c>
      <c r="H153" s="4">
        <f t="shared" ref="H153:H159" si="11">F153+G153/24</f>
        <v>44924.61954861111</v>
      </c>
      <c r="I153" s="3">
        <v>6195</v>
      </c>
      <c r="J153" s="3">
        <v>16440</v>
      </c>
      <c r="K153" s="3">
        <f t="shared" ref="K153:K159" si="12">I153*J153^2/2/4.184/10^12</f>
        <v>0.20008902390057362</v>
      </c>
      <c r="L153" s="3">
        <v>63.3</v>
      </c>
      <c r="M153" s="3">
        <v>1.6</v>
      </c>
      <c r="N153" s="3" t="s">
        <v>1337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1419</v>
      </c>
      <c r="BI153" s="40">
        <v>0</v>
      </c>
    </row>
    <row r="154" spans="1:61" x14ac:dyDescent="0.25">
      <c r="A154" s="6">
        <v>152</v>
      </c>
      <c r="B154" s="6" t="s">
        <v>1533</v>
      </c>
      <c r="C154" s="6" t="s">
        <v>1533</v>
      </c>
      <c r="D154" s="6" t="s">
        <v>1393</v>
      </c>
      <c r="E154" s="6" t="s">
        <v>4</v>
      </c>
      <c r="F154" s="17">
        <v>44937.032372685186</v>
      </c>
      <c r="G154" s="21">
        <v>-6</v>
      </c>
      <c r="H154" s="4">
        <f t="shared" si="11"/>
        <v>44936.782372685186</v>
      </c>
      <c r="I154" s="3">
        <v>50</v>
      </c>
      <c r="J154" s="3">
        <v>12500</v>
      </c>
      <c r="K154" s="3">
        <f t="shared" si="12"/>
        <v>9.3361615678776285E-4</v>
      </c>
      <c r="L154" s="3">
        <v>51</v>
      </c>
      <c r="M154" s="3">
        <v>39</v>
      </c>
      <c r="N154" s="3" t="s">
        <v>1337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1419</v>
      </c>
      <c r="BI154" s="40">
        <v>0</v>
      </c>
    </row>
    <row r="155" spans="1:61" x14ac:dyDescent="0.25">
      <c r="A155" s="6">
        <v>153</v>
      </c>
      <c r="B155" s="6" t="s">
        <v>1534</v>
      </c>
      <c r="C155" s="6" t="s">
        <v>1534</v>
      </c>
      <c r="D155" s="6" t="s">
        <v>1535</v>
      </c>
      <c r="E155" s="6" t="s">
        <v>4</v>
      </c>
      <c r="F155" s="17">
        <v>44946.401967592596</v>
      </c>
      <c r="G155" s="21">
        <v>-6</v>
      </c>
      <c r="H155" s="4">
        <f t="shared" si="11"/>
        <v>44946.151967592596</v>
      </c>
      <c r="I155" s="3">
        <v>75</v>
      </c>
      <c r="J155" s="3">
        <v>14000</v>
      </c>
      <c r="K155" s="3">
        <f t="shared" si="12"/>
        <v>1.7566921606118546E-3</v>
      </c>
      <c r="L155" s="3">
        <v>175</v>
      </c>
      <c r="M155" s="3">
        <v>59</v>
      </c>
      <c r="N155" s="3" t="s">
        <v>1337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3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1419</v>
      </c>
      <c r="BI155" s="40">
        <v>0</v>
      </c>
    </row>
    <row r="156" spans="1:61" x14ac:dyDescent="0.25">
      <c r="A156" s="6">
        <v>154</v>
      </c>
      <c r="B156" s="6" t="s">
        <v>1546</v>
      </c>
      <c r="C156" s="6" t="s">
        <v>1546</v>
      </c>
      <c r="D156" s="6" t="s">
        <v>1547</v>
      </c>
      <c r="E156" s="6" t="s">
        <v>1096</v>
      </c>
      <c r="F156" s="17">
        <v>44951.141550925924</v>
      </c>
      <c r="G156" s="21">
        <v>1</v>
      </c>
      <c r="H156" s="4">
        <f t="shared" si="11"/>
        <v>44951.183217592588</v>
      </c>
      <c r="I156" s="3">
        <v>11</v>
      </c>
      <c r="J156" s="3">
        <v>26000</v>
      </c>
      <c r="K156" s="3">
        <f t="shared" si="12"/>
        <v>8.8862332695984695E-4</v>
      </c>
      <c r="L156" s="3">
        <v>65.3</v>
      </c>
      <c r="M156" s="3">
        <v>56.5</v>
      </c>
      <c r="N156" s="3" t="s">
        <v>1337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3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1499</v>
      </c>
      <c r="BI156" s="40">
        <v>0</v>
      </c>
    </row>
    <row r="157" spans="1:61" x14ac:dyDescent="0.25">
      <c r="A157" s="6">
        <v>155</v>
      </c>
      <c r="B157" s="6" t="s">
        <v>1568</v>
      </c>
      <c r="C157" s="6" t="s">
        <v>1557</v>
      </c>
      <c r="D157" s="6" t="s">
        <v>1558</v>
      </c>
      <c r="E157" s="6" t="s">
        <v>634</v>
      </c>
      <c r="F157" s="17">
        <v>44970.124502314815</v>
      </c>
      <c r="G157" s="21">
        <v>1</v>
      </c>
      <c r="H157" s="4">
        <f t="shared" si="11"/>
        <v>44970.166168981479</v>
      </c>
      <c r="I157" s="3">
        <v>1727</v>
      </c>
      <c r="J157" s="3">
        <v>14060.9</v>
      </c>
      <c r="K157" s="3">
        <f t="shared" si="12"/>
        <v>4.0803451901872602E-2</v>
      </c>
      <c r="L157" s="3">
        <v>102.16289999999999</v>
      </c>
      <c r="M157" s="3">
        <f>90-48.5766</f>
        <v>41.423400000000001</v>
      </c>
      <c r="N157" s="3" t="s">
        <v>1337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3"/>
        <v>41.423400000000001</v>
      </c>
      <c r="U157" s="3">
        <v>21327</v>
      </c>
      <c r="V157" s="3" t="s">
        <v>1436</v>
      </c>
      <c r="W157" s="3" t="s">
        <v>1575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1419</v>
      </c>
      <c r="BI157" s="40">
        <v>0</v>
      </c>
    </row>
    <row r="158" spans="1:61" x14ac:dyDescent="0.25">
      <c r="A158" s="6">
        <v>156</v>
      </c>
      <c r="B158" s="6" t="s">
        <v>1569</v>
      </c>
      <c r="C158" s="6" t="s">
        <v>1557</v>
      </c>
      <c r="D158" s="6" t="s">
        <v>1558</v>
      </c>
      <c r="E158" s="6" t="s">
        <v>634</v>
      </c>
      <c r="F158" s="17">
        <v>44970.124502314815</v>
      </c>
      <c r="G158" s="21">
        <v>1</v>
      </c>
      <c r="H158" s="4">
        <f t="shared" si="11"/>
        <v>44970.166168981479</v>
      </c>
      <c r="I158" s="3">
        <v>1727</v>
      </c>
      <c r="J158" s="3">
        <v>14016</v>
      </c>
      <c r="K158" s="3">
        <f t="shared" si="12"/>
        <v>4.0543276543021034E-2</v>
      </c>
      <c r="L158" s="3">
        <v>102.0441</v>
      </c>
      <c r="M158" s="3">
        <v>41.272100000000002</v>
      </c>
      <c r="N158" s="3" t="s">
        <v>1337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3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1419</v>
      </c>
      <c r="BI158" s="40">
        <v>0</v>
      </c>
    </row>
    <row r="159" spans="1:61" x14ac:dyDescent="0.25">
      <c r="A159" s="6">
        <v>157</v>
      </c>
      <c r="B159" s="6" t="s">
        <v>1567</v>
      </c>
      <c r="C159" s="6" t="s">
        <v>1567</v>
      </c>
      <c r="D159" s="6" t="s">
        <v>1393</v>
      </c>
      <c r="E159" s="6" t="s">
        <v>4</v>
      </c>
      <c r="F159" s="17">
        <v>44972.973611111112</v>
      </c>
      <c r="G159" s="21">
        <v>-6</v>
      </c>
      <c r="H159" s="4">
        <f t="shared" si="11"/>
        <v>44972.723611111112</v>
      </c>
      <c r="I159" s="3">
        <v>453</v>
      </c>
      <c r="J159" s="3">
        <v>15000</v>
      </c>
      <c r="K159" s="3">
        <f t="shared" si="12"/>
        <v>1.2180329827915868E-2</v>
      </c>
      <c r="L159" s="3">
        <v>327.2</v>
      </c>
      <c r="M159" s="3">
        <v>53.6</v>
      </c>
      <c r="N159" s="3" t="s">
        <v>1337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3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1419</v>
      </c>
      <c r="BI159" s="40">
        <v>0</v>
      </c>
    </row>
    <row r="160" spans="1:61" x14ac:dyDescent="0.25">
      <c r="A160" s="6">
        <v>159</v>
      </c>
      <c r="B160" s="6" t="s">
        <v>1570</v>
      </c>
      <c r="C160" s="6" t="s">
        <v>1570</v>
      </c>
      <c r="D160" s="6" t="s">
        <v>1571</v>
      </c>
      <c r="E160" s="6" t="s">
        <v>144</v>
      </c>
      <c r="F160" s="17">
        <v>44965.966666666667</v>
      </c>
      <c r="G160" s="21">
        <v>1</v>
      </c>
      <c r="H160" s="4">
        <f t="shared" ref="H160:H161" si="14">F160+G160/24</f>
        <v>44966.008333333331</v>
      </c>
      <c r="I160" s="3">
        <v>16</v>
      </c>
      <c r="J160" s="3">
        <v>12500</v>
      </c>
      <c r="K160" s="3">
        <f t="shared" ref="K160:K161" si="15">I160*J160^2/2/4.184/10^12</f>
        <v>2.9875717017208408E-4</v>
      </c>
      <c r="L160" s="3">
        <v>95.39</v>
      </c>
      <c r="M160" s="3">
        <v>24.6</v>
      </c>
      <c r="N160" s="3" t="s">
        <v>1337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3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1573</v>
      </c>
      <c r="BI160" s="40">
        <v>0</v>
      </c>
    </row>
    <row r="161" spans="1:61" x14ac:dyDescent="0.25">
      <c r="A161" s="6">
        <v>160</v>
      </c>
      <c r="B161" s="6" t="s">
        <v>1574</v>
      </c>
      <c r="C161" s="6" t="s">
        <v>1574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4"/>
        <v>44976.868518518517</v>
      </c>
      <c r="I161" s="3">
        <v>25</v>
      </c>
      <c r="J161" s="3">
        <v>25000</v>
      </c>
      <c r="K161" s="3">
        <f t="shared" si="15"/>
        <v>1.8672323135755257E-3</v>
      </c>
      <c r="L161" s="3">
        <v>286.34449999999998</v>
      </c>
      <c r="M161" s="3">
        <f>90-26.2985</f>
        <v>63.701499999999996</v>
      </c>
      <c r="N161" s="3" t="s">
        <v>1337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3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1</v>
      </c>
      <c r="BH161" s="40" t="s">
        <v>1419</v>
      </c>
      <c r="BI161" s="40">
        <v>0</v>
      </c>
    </row>
  </sheetData>
  <autoFilter ref="A5:BI161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1314</v>
      </c>
      <c r="C130" s="31">
        <v>43922</v>
      </c>
    </row>
    <row r="131" spans="1:3" x14ac:dyDescent="0.25">
      <c r="A131" s="33">
        <v>134</v>
      </c>
      <c r="B131" s="32" t="s">
        <v>1427</v>
      </c>
    </row>
    <row r="132" spans="1:3" x14ac:dyDescent="0.25">
      <c r="A132" s="33">
        <v>135</v>
      </c>
      <c r="B132" s="32" t="s">
        <v>1512</v>
      </c>
    </row>
    <row r="133" spans="1:3" x14ac:dyDescent="0.25">
      <c r="A133" s="33">
        <v>136</v>
      </c>
      <c r="B133" s="32" t="s">
        <v>1572</v>
      </c>
    </row>
    <row r="134" spans="1:3" x14ac:dyDescent="0.25">
      <c r="A134" s="33">
        <v>137</v>
      </c>
      <c r="B134" s="32" t="s">
        <v>1548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1268</v>
      </c>
      <c r="B4" s="11" t="s">
        <v>32</v>
      </c>
      <c r="C4" s="11" t="s">
        <v>33</v>
      </c>
      <c r="D4" s="11" t="s">
        <v>3</v>
      </c>
      <c r="E4" s="12" t="s">
        <v>1271</v>
      </c>
      <c r="F4" s="12" t="s">
        <v>1272</v>
      </c>
      <c r="G4" s="12" t="s">
        <v>1549</v>
      </c>
      <c r="H4" s="12" t="s">
        <v>1579</v>
      </c>
      <c r="I4" s="14" t="s">
        <v>1295</v>
      </c>
      <c r="J4" s="14" t="s">
        <v>1294</v>
      </c>
      <c r="K4" s="14" t="s">
        <v>1293</v>
      </c>
      <c r="L4" s="51" t="s">
        <v>1577</v>
      </c>
      <c r="M4" s="51" t="s">
        <v>1578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1343</v>
      </c>
      <c r="B10" s="6" t="s">
        <v>1343</v>
      </c>
      <c r="C10" s="6" t="s">
        <v>1342</v>
      </c>
      <c r="D10" s="6" t="s">
        <v>740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1357</v>
      </c>
      <c r="B11" s="6" t="s">
        <v>1355</v>
      </c>
      <c r="C11" s="6" t="s">
        <v>1356</v>
      </c>
      <c r="D11" s="6" t="s">
        <v>1043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1434</v>
      </c>
      <c r="B12" s="6" t="s">
        <v>1433</v>
      </c>
      <c r="C12" s="6" t="s">
        <v>1230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1355</v>
      </c>
      <c r="B13" s="6" t="s">
        <v>1355</v>
      </c>
      <c r="C13" s="6" t="s">
        <v>1356</v>
      </c>
      <c r="D13" s="6" t="s">
        <v>1043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1488</v>
      </c>
      <c r="B14" s="6" t="s">
        <v>1488</v>
      </c>
      <c r="C14" s="6" t="s">
        <v>1489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1580</v>
      </c>
      <c r="B18" s="6" t="s">
        <v>1557</v>
      </c>
      <c r="C18" s="6" t="s">
        <v>1558</v>
      </c>
      <c r="D18" s="6" t="s">
        <v>634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1328</v>
      </c>
      <c r="B19" s="6" t="s">
        <v>1328</v>
      </c>
      <c r="C19" s="6" t="s">
        <v>1329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1267</v>
      </c>
      <c r="B20" s="6" t="s">
        <v>1267</v>
      </c>
      <c r="C20" s="6" t="s">
        <v>1266</v>
      </c>
      <c r="D20" s="6" t="s">
        <v>1010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1313</v>
      </c>
      <c r="B21" s="6" t="s">
        <v>1267</v>
      </c>
      <c r="C21" s="6" t="s">
        <v>1266</v>
      </c>
      <c r="D21" s="6" t="s">
        <v>1010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393</v>
      </c>
      <c r="B22" s="6" t="s">
        <v>393</v>
      </c>
      <c r="C22" s="6" t="s">
        <v>396</v>
      </c>
      <c r="D22" s="6" t="s">
        <v>394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400</v>
      </c>
      <c r="B24" s="6" t="s">
        <v>400</v>
      </c>
      <c r="C24" s="6" t="s">
        <v>401</v>
      </c>
      <c r="D24" s="6" t="s">
        <v>402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1348</v>
      </c>
      <c r="B25" s="6" t="s">
        <v>1348</v>
      </c>
      <c r="C25" s="6" t="s">
        <v>1344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1576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1496</v>
      </c>
      <c r="B26" s="6" t="s">
        <v>1488</v>
      </c>
      <c r="C26" s="6" t="s">
        <v>1489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1567</v>
      </c>
      <c r="B27" s="6" t="s">
        <v>1567</v>
      </c>
      <c r="C27" s="6" t="s">
        <v>1393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1534</v>
      </c>
      <c r="B31" s="6" t="s">
        <v>1534</v>
      </c>
      <c r="C31" s="6" t="s">
        <v>1535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1167</v>
      </c>
      <c r="B32" s="6" t="s">
        <v>398</v>
      </c>
      <c r="C32" s="6" t="s">
        <v>399</v>
      </c>
      <c r="D32" s="6" t="s">
        <v>397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1331</v>
      </c>
      <c r="B33" s="6" t="s">
        <v>1332</v>
      </c>
      <c r="C33" s="6" t="s">
        <v>1333</v>
      </c>
      <c r="D33" s="6" t="s">
        <v>752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240</v>
      </c>
      <c r="B34" s="6" t="s">
        <v>240</v>
      </c>
      <c r="C34" s="6" t="s">
        <v>1169</v>
      </c>
      <c r="D34" s="6" t="s">
        <v>1170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1497</v>
      </c>
      <c r="B36" s="6" t="s">
        <v>1497</v>
      </c>
      <c r="C36" s="6" t="s">
        <v>651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1439</v>
      </c>
      <c r="B38" s="6" t="s">
        <v>1439</v>
      </c>
      <c r="C38" s="6" t="s">
        <v>1230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1375</v>
      </c>
      <c r="B39" s="6" t="s">
        <v>1375</v>
      </c>
      <c r="C39" s="6" t="s">
        <v>1373</v>
      </c>
      <c r="D39" s="6" t="s">
        <v>1374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1325</v>
      </c>
      <c r="B40" s="6" t="s">
        <v>1325</v>
      </c>
      <c r="C40" s="6" t="s">
        <v>1326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1451</v>
      </c>
      <c r="B41" s="6" t="s">
        <v>1451</v>
      </c>
      <c r="C41" s="6" t="s">
        <v>1452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383</v>
      </c>
      <c r="B43" s="6" t="s">
        <v>383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1539</v>
      </c>
      <c r="G3" t="s">
        <v>1541</v>
      </c>
      <c r="H3" t="s">
        <v>1538</v>
      </c>
      <c r="I3" t="s">
        <v>1537</v>
      </c>
      <c r="J3" t="s">
        <v>1515</v>
      </c>
    </row>
    <row r="4" spans="2:21" x14ac:dyDescent="0.25">
      <c r="E4" t="s">
        <v>1536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1540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1490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1490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1490</v>
      </c>
      <c r="C16">
        <v>217</v>
      </c>
    </row>
    <row r="17" spans="2:18" x14ac:dyDescent="0.25">
      <c r="B17" t="s">
        <v>1491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1492</v>
      </c>
      <c r="C18">
        <v>110</v>
      </c>
      <c r="D18">
        <v>1400</v>
      </c>
      <c r="E18">
        <f t="shared" ref="E18:E23" si="3">E19+C18</f>
        <v>1434</v>
      </c>
      <c r="K18" t="s">
        <v>1475</v>
      </c>
      <c r="L18" t="s">
        <v>1474</v>
      </c>
      <c r="M18" t="s">
        <v>1476</v>
      </c>
      <c r="Q18">
        <v>45.68</v>
      </c>
      <c r="R18">
        <f t="shared" si="2"/>
        <v>1.8399999999999963</v>
      </c>
    </row>
    <row r="19" spans="2:18" x14ac:dyDescent="0.25">
      <c r="B19" t="s">
        <v>1492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1492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1492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1492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1492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1492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1492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1495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1493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1494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1542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1543</v>
      </c>
      <c r="H35">
        <f>H34-H32</f>
        <v>480</v>
      </c>
    </row>
    <row r="37" spans="5:11" x14ac:dyDescent="0.25">
      <c r="G37" t="s">
        <v>1545</v>
      </c>
      <c r="H37">
        <f>AVERAGE(H34,H29)</f>
        <v>17789.5</v>
      </c>
    </row>
    <row r="38" spans="5:11" x14ac:dyDescent="0.25">
      <c r="G38" t="s">
        <v>1544</v>
      </c>
      <c r="H38">
        <f>SQRT(H35^2+H30^2)/2</f>
        <v>309.54846147251322</v>
      </c>
    </row>
    <row r="42" spans="5:11" x14ac:dyDescent="0.25">
      <c r="F42" t="s">
        <v>1539</v>
      </c>
      <c r="G42" t="s">
        <v>1541</v>
      </c>
      <c r="H42" t="s">
        <v>1538</v>
      </c>
      <c r="I42" t="s">
        <v>1537</v>
      </c>
      <c r="J42" t="s">
        <v>1515</v>
      </c>
    </row>
    <row r="43" spans="5:11" x14ac:dyDescent="0.25">
      <c r="E43" t="s">
        <v>1536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1464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1460</v>
      </c>
      <c r="K25" s="15">
        <v>1</v>
      </c>
      <c r="L25" t="s">
        <v>1461</v>
      </c>
    </row>
    <row r="26" spans="10:20" x14ac:dyDescent="0.25">
      <c r="J26" t="s">
        <v>1453</v>
      </c>
      <c r="K26" s="15">
        <v>10</v>
      </c>
      <c r="L26" t="s">
        <v>12</v>
      </c>
    </row>
    <row r="27" spans="10:20" x14ac:dyDescent="0.25">
      <c r="J27" t="s">
        <v>1454</v>
      </c>
      <c r="K27">
        <v>3230</v>
      </c>
      <c r="L27" t="s">
        <v>1455</v>
      </c>
    </row>
    <row r="28" spans="10:20" x14ac:dyDescent="0.25">
      <c r="J28" t="s">
        <v>182</v>
      </c>
      <c r="K28">
        <f>K26/K27</f>
        <v>3.0959752321981426E-3</v>
      </c>
      <c r="L28" t="s">
        <v>1456</v>
      </c>
      <c r="R28" t="s">
        <v>1463</v>
      </c>
      <c r="S28">
        <v>3.32577E-3</v>
      </c>
      <c r="T28" t="s">
        <v>1466</v>
      </c>
    </row>
    <row r="29" spans="10:20" x14ac:dyDescent="0.25">
      <c r="J29" t="s">
        <v>1459</v>
      </c>
      <c r="K29">
        <f>(0.75*K28/PI())^(1/3)</f>
        <v>9.041412620086417E-2</v>
      </c>
      <c r="L29" t="s">
        <v>184</v>
      </c>
      <c r="R29" t="s">
        <v>1454</v>
      </c>
      <c r="S29">
        <v>3230</v>
      </c>
      <c r="T29" t="s">
        <v>1455</v>
      </c>
    </row>
    <row r="30" spans="10:20" x14ac:dyDescent="0.25">
      <c r="J30" t="s">
        <v>1457</v>
      </c>
      <c r="K30">
        <f>PI()*K29^2*K25</f>
        <v>2.5681622128273292E-2</v>
      </c>
      <c r="L30" t="s">
        <v>1458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1465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1462</v>
      </c>
      <c r="R31" t="s">
        <v>1467</v>
      </c>
      <c r="S31">
        <v>1.2949999999999999</v>
      </c>
    </row>
    <row r="32" spans="10:20" ht="16.5" thickTop="1" thickBot="1" x14ac:dyDescent="0.3">
      <c r="J32" t="s">
        <v>1463</v>
      </c>
      <c r="K32" s="49">
        <f>K31*K30/K26</f>
        <v>3.3257700656113913E-3</v>
      </c>
      <c r="R32" t="s">
        <v>1453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workbookViewId="0">
      <selection activeCell="A4" sqref="A4:XFD4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1380</v>
      </c>
      <c r="H5" t="s">
        <v>1381</v>
      </c>
      <c r="I5" t="s">
        <v>1383</v>
      </c>
      <c r="K5" t="s">
        <v>1382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1517</v>
      </c>
      <c r="R9" t="s">
        <v>1515</v>
      </c>
      <c r="U9" t="s">
        <v>1516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1515</v>
      </c>
      <c r="S24">
        <v>70</v>
      </c>
    </row>
    <row r="25" spans="6:22" x14ac:dyDescent="0.25">
      <c r="R25" t="s">
        <v>1518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1517</v>
      </c>
      <c r="S27">
        <f>(10^((S25-S21)/S20))/COS(RADIANS(S24))</f>
        <v>5.6449825150937192E-3</v>
      </c>
    </row>
    <row r="32" spans="6:22" x14ac:dyDescent="0.25">
      <c r="G32" t="s">
        <v>1453</v>
      </c>
      <c r="H32" t="s">
        <v>1521</v>
      </c>
      <c r="I32" t="s">
        <v>1519</v>
      </c>
      <c r="J32" t="s">
        <v>1526</v>
      </c>
      <c r="K32" t="s">
        <v>1520</v>
      </c>
      <c r="L32" t="s">
        <v>1522</v>
      </c>
      <c r="M32" t="s">
        <v>1527</v>
      </c>
      <c r="N32" t="s">
        <v>1524</v>
      </c>
      <c r="O32" t="s">
        <v>1528</v>
      </c>
      <c r="P32" t="s">
        <v>180</v>
      </c>
      <c r="Q32" t="s">
        <v>1525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1516</v>
      </c>
      <c r="W38" t="s">
        <v>1523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1559</v>
      </c>
    </row>
    <row r="76" spans="9:12" x14ac:dyDescent="0.25">
      <c r="L76" t="s">
        <v>1560</v>
      </c>
    </row>
    <row r="77" spans="9:12" x14ac:dyDescent="0.25">
      <c r="L77" t="s">
        <v>1561</v>
      </c>
    </row>
    <row r="78" spans="9:12" x14ac:dyDescent="0.25">
      <c r="L78" t="s">
        <v>1562</v>
      </c>
    </row>
    <row r="79" spans="9:12" x14ac:dyDescent="0.25">
      <c r="L79" t="s">
        <v>1563</v>
      </c>
    </row>
    <row r="80" spans="9:12" x14ac:dyDescent="0.25">
      <c r="L80" t="s">
        <v>1564</v>
      </c>
    </row>
    <row r="81" spans="12:12" x14ac:dyDescent="0.25">
      <c r="L81" t="s">
        <v>1565</v>
      </c>
    </row>
    <row r="82" spans="12:12" x14ac:dyDescent="0.25">
      <c r="L82" t="s">
        <v>1566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1310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1312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1311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2023-03-20T20:17:02Z</dcterms:modified>
</cp:coreProperties>
</file>