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1F13BE29-7FB7-4F68-B49B-0FD5ACC8697B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  <sheet name="EventID" sheetId="11" r:id="rId11"/>
  </sheets>
  <externalReferences>
    <externalReference r:id="rId12"/>
  </externalReferences>
  <definedNames>
    <definedName name="_xlnm._FilterDatabase" localSheetId="0" hidden="1">AllEventData!$A$5:$BI$189</definedName>
    <definedName name="_xlnm._FilterDatabase" localSheetId="7" hidden="1">Database!$A$1:$H$39</definedName>
    <definedName name="_xlnm._FilterDatabase" localSheetId="10" hidden="1">EventID!$A$5:$BJ$189</definedName>
    <definedName name="_xlnm._FilterDatabase" localSheetId="8" hidden="1">Sources!$A$1:$C$1</definedName>
    <definedName name="solver_adj" localSheetId="0" hidden="1">AllEventData!$I$7</definedName>
    <definedName name="solver_adj" localSheetId="3" hidden="1">Calculator!$F$18</definedName>
    <definedName name="solver_adj" localSheetId="5" hidden="1">Cameras!$P$72</definedName>
    <definedName name="solver_adj" localSheetId="10" hidden="1">EventID!$J$7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cvg" localSheetId="10" hidden="1">0.0001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drv" localSheetId="10" hidden="1">1</definedName>
    <definedName name="solver_eng" localSheetId="0" hidden="1">1</definedName>
    <definedName name="solver_eng" localSheetId="3" hidden="1">1</definedName>
    <definedName name="solver_eng" localSheetId="5" hidden="1">1</definedName>
    <definedName name="solver_eng" localSheetId="10" hidden="1">1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est" localSheetId="10" hidden="1">1</definedName>
    <definedName name="solver_itr" localSheetId="0" hidden="1">2147483647</definedName>
    <definedName name="solver_itr" localSheetId="3" hidden="1">2147483647</definedName>
    <definedName name="solver_itr" localSheetId="5" hidden="1">2147483647</definedName>
    <definedName name="solver_itr" localSheetId="10" hidden="1">2147483647</definedName>
    <definedName name="solver_mip" localSheetId="0" hidden="1">2147483647</definedName>
    <definedName name="solver_mip" localSheetId="3" hidden="1">2147483647</definedName>
    <definedName name="solver_mip" localSheetId="5" hidden="1">2147483647</definedName>
    <definedName name="solver_mip" localSheetId="10" hidden="1">2147483647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ni" localSheetId="10" hidden="1">30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rt" localSheetId="10" hidden="1">0.075</definedName>
    <definedName name="solver_msl" localSheetId="0" hidden="1">2</definedName>
    <definedName name="solver_msl" localSheetId="3" hidden="1">2</definedName>
    <definedName name="solver_msl" localSheetId="5" hidden="1">2</definedName>
    <definedName name="solver_msl" localSheetId="10" hidden="1">2</definedName>
    <definedName name="solver_neg" localSheetId="0" hidden="1">1</definedName>
    <definedName name="solver_neg" localSheetId="3" hidden="1">1</definedName>
    <definedName name="solver_neg" localSheetId="5" hidden="1">1</definedName>
    <definedName name="solver_neg" localSheetId="10" hidden="1">1</definedName>
    <definedName name="solver_nod" localSheetId="0" hidden="1">2147483647</definedName>
    <definedName name="solver_nod" localSheetId="3" hidden="1">2147483647</definedName>
    <definedName name="solver_nod" localSheetId="5" hidden="1">2147483647</definedName>
    <definedName name="solver_nod" localSheetId="10" hidden="1">2147483647</definedName>
    <definedName name="solver_num" localSheetId="0" hidden="1">0</definedName>
    <definedName name="solver_num" localSheetId="3" hidden="1">0</definedName>
    <definedName name="solver_num" localSheetId="5" hidden="1">0</definedName>
    <definedName name="solver_num" localSheetId="10" hidden="1">0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nwt" localSheetId="10" hidden="1">1</definedName>
    <definedName name="solver_opt" localSheetId="0" hidden="1">AllEventData!$K$7</definedName>
    <definedName name="solver_opt" localSheetId="3" hidden="1">Calculator!$H$11</definedName>
    <definedName name="solver_opt" localSheetId="5" hidden="1">Cameras!$O$77</definedName>
    <definedName name="solver_opt" localSheetId="10" hidden="1">EventID!$L$7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pre" localSheetId="10" hidden="1">0.000001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bv" localSheetId="10" hidden="1">1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lx" localSheetId="10" hidden="1">2</definedName>
    <definedName name="solver_rsd" localSheetId="0" hidden="1">0</definedName>
    <definedName name="solver_rsd" localSheetId="3" hidden="1">0</definedName>
    <definedName name="solver_rsd" localSheetId="5" hidden="1">0</definedName>
    <definedName name="solver_rsd" localSheetId="10" hidden="1">0</definedName>
    <definedName name="solver_scl" localSheetId="0" hidden="1">1</definedName>
    <definedName name="solver_scl" localSheetId="3" hidden="1">1</definedName>
    <definedName name="solver_scl" localSheetId="5" hidden="1">1</definedName>
    <definedName name="solver_scl" localSheetId="10" hidden="1">1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ho" localSheetId="10" hidden="1">2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ssz" localSheetId="10" hidden="1">100</definedName>
    <definedName name="solver_tim" localSheetId="0" hidden="1">2147483647</definedName>
    <definedName name="solver_tim" localSheetId="3" hidden="1">2147483647</definedName>
    <definedName name="solver_tim" localSheetId="5" hidden="1">2147483647</definedName>
    <definedName name="solver_tim" localSheetId="10" hidden="1">2147483647</definedName>
    <definedName name="solver_tol" localSheetId="0" hidden="1">0.01</definedName>
    <definedName name="solver_tol" localSheetId="3" hidden="1">0.01</definedName>
    <definedName name="solver_tol" localSheetId="5" hidden="1">0.01</definedName>
    <definedName name="solver_tol" localSheetId="10" hidden="1">0.01</definedName>
    <definedName name="solver_typ" localSheetId="0" hidden="1">3</definedName>
    <definedName name="solver_typ" localSheetId="3" hidden="1">3</definedName>
    <definedName name="solver_typ" localSheetId="5" hidden="1">2</definedName>
    <definedName name="solver_typ" localSheetId="10" hidden="1">3</definedName>
    <definedName name="solver_val" localSheetId="0" hidden="1">0.15001</definedName>
    <definedName name="solver_val" localSheetId="3" hidden="1">43.8</definedName>
    <definedName name="solver_val" localSheetId="5" hidden="1">0</definedName>
    <definedName name="solver_val" localSheetId="10" hidden="1">0.15001</definedName>
    <definedName name="solver_ver" localSheetId="0" hidden="1">3</definedName>
    <definedName name="solver_ver" localSheetId="3" hidden="1">3</definedName>
    <definedName name="solver_ver" localSheetId="5" hidden="1">3</definedName>
    <definedName name="solver_ver" localSheetId="1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3" i="1" l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5" i="8"/>
  <c r="P39" i="8"/>
  <c r="P44" i="8"/>
  <c r="P36" i="8"/>
  <c r="P38" i="8"/>
  <c r="P42" i="8"/>
  <c r="P34" i="8"/>
  <c r="P45" i="8"/>
  <c r="P33" i="8"/>
  <c r="P37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<sst xmlns="http://schemas.openxmlformats.org/spreadsheetml/2006/main" count="4951" uniqueCount="1826">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</sst>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  <xf numFmtId="0" fontId="2" fillId="2" borderId="1" xfId="1" applyBorder="1" applyAlignment="1">
      <alignment horizontal="left"/>
    </xf>
    <xf numFmtId="166" fontId="2" fillId="2" borderId="1" xfId="1" applyNumberFormat="1" applyBorder="1" applyAlignment="1">
      <alignment horizontal="left"/>
    </xf>
    <xf numFmtId="165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3" borderId="2" xfId="2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4"/>
  <sheetViews>
    <sheetView showGridLines="0" tabSelected="1" zoomScale="110" zoomScaleNormal="110" zoomScaleSheetLayoutView="50" workbookViewId="0">
      <pane xSplit="2" ySplit="5" topLeftCell="V187" activePane="bottomRight" state="frozen"/>
      <selection pane="topRight" activeCell="C1" sqref="C1"/>
      <selection pane="bottomLeft" activeCell="A6" sqref="A6"/>
      <selection pane="bottomRight" activeCell="AH192" sqref="AH192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>F6+G6/24</f>
        <v>43116.83924768518</v>
      </c>
      <c r="I6" s="9">
        <v>116</v>
      </c>
      <c r="J6" s="9">
        <v>15830</v>
      </c>
      <c r="K6" s="26">
        <f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>F7+G7/24</f>
        <v>43596.029861111114</v>
      </c>
      <c r="I7" s="9">
        <v>20</v>
      </c>
      <c r="J7" s="9">
        <v>21500</v>
      </c>
      <c r="K7" s="26">
        <f>I7*J7^2/2/4.184/10^12</f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>F8+G8/24</f>
        <v>37706.993361111112</v>
      </c>
      <c r="I8" s="3">
        <v>9023</v>
      </c>
      <c r="J8" s="3">
        <v>19500</v>
      </c>
      <c r="K8" s="26">
        <f>I8*J8^2/2/4.184/10^12</f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>F9+G9/24</f>
        <v>40763.056944444448</v>
      </c>
      <c r="I9" s="3">
        <v>5</v>
      </c>
      <c r="J9" s="3">
        <v>25000</v>
      </c>
      <c r="K9" s="26">
        <f>I9*J9^2/2/4.184/10^12</f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>F10+G10/24</f>
        <v>43605.94063657408</v>
      </c>
      <c r="I10" s="3">
        <v>10</v>
      </c>
      <c r="J10" s="3">
        <v>13600</v>
      </c>
      <c r="K10" s="26">
        <f>I10*J10^2/2/4.184/10^12</f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>F11+G11/24</f>
        <v>41648.128865740735</v>
      </c>
      <c r="I11" s="3">
        <v>458</v>
      </c>
      <c r="J11" s="3">
        <v>44832</v>
      </c>
      <c r="K11" s="26">
        <f>I11*J11^2/2/4.184/10^12</f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>F12+G12/24</f>
        <v>42189.402905092596</v>
      </c>
      <c r="I12" s="3">
        <v>627</v>
      </c>
      <c r="J12" s="3">
        <v>49000</v>
      </c>
      <c r="K12" s="26">
        <f>I12*J12^2/2/4.184/10^12</f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57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>F13+G13/24</f>
        <v>39630.444664351853</v>
      </c>
      <c r="I13" s="3">
        <v>10455</v>
      </c>
      <c r="J13" s="3">
        <v>9800</v>
      </c>
      <c r="K13" s="26">
        <f>I13*J13^2/2/4.184/10^12</f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60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>F14+G14/24</f>
        <v>43622.936111111114</v>
      </c>
      <c r="I14" s="3">
        <v>3249</v>
      </c>
      <c r="J14" s="3">
        <v>14800</v>
      </c>
      <c r="K14" s="26">
        <f>I14*J14^2/2/4.184/10^12</f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57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>F15+G15/24</f>
        <v>40000.044965277782</v>
      </c>
      <c r="I15" s="3">
        <v>370</v>
      </c>
      <c r="J15" s="3">
        <v>11000</v>
      </c>
      <c r="K15" s="26">
        <f>I15*J15^2/2/4.184/10^12</f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>F16+G16/24</f>
        <v>43605.011840277781</v>
      </c>
      <c r="I16" s="3">
        <v>3984</v>
      </c>
      <c r="J16" s="3">
        <v>15200</v>
      </c>
      <c r="K16" s="26">
        <f>I16*J16^2/2/4.184/10^12</f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>F17+G17/24</f>
        <v>43670.113657407412</v>
      </c>
      <c r="I17" s="3">
        <v>50</v>
      </c>
      <c r="J17" s="3">
        <v>20200</v>
      </c>
      <c r="K17" s="26">
        <f>I17*J17^2/2/4.184/10^12</f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>F18+G18/24</f>
        <v>41021.327222222222</v>
      </c>
      <c r="I18" s="3">
        <v>40000</v>
      </c>
      <c r="J18" s="3">
        <v>28600</v>
      </c>
      <c r="K18" s="26">
        <f>I18*J18^2/2/4.184/10^12</f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>F19+G19/24</f>
        <v>41320.347462962964</v>
      </c>
      <c r="I19" s="3">
        <v>10642617</v>
      </c>
      <c r="J19" s="3">
        <v>19160</v>
      </c>
      <c r="K19" s="26">
        <f>I19*J19^2/2/4.184/10^12</f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>I20*J20^2/2/4.184/10^12</f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>F21+G21/24</f>
        <v>43670.960416666669</v>
      </c>
      <c r="I21" s="3">
        <v>10</v>
      </c>
      <c r="J21" s="3">
        <v>30400</v>
      </c>
      <c r="K21" s="26">
        <f>I21*J21^2/2/4.184/10^12</f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58">
        <v>-6</v>
      </c>
      <c r="H22" s="59">
        <f>F22+G22/24</f>
        <v>43708.933217592596</v>
      </c>
      <c r="I22" s="3">
        <v>50</v>
      </c>
      <c r="J22" s="3">
        <v>7827</v>
      </c>
      <c r="K22" s="26">
        <f>I22*J22^2/2/4.184/10^12</f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>F23+G23/24</f>
        <v>43743.800115740742</v>
      </c>
      <c r="I23" s="3">
        <v>100</v>
      </c>
      <c r="J23" s="3">
        <v>14000</v>
      </c>
      <c r="K23" s="9">
        <f>I23*J23^2/2/4.184/10^12</f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>F24+G24/24</f>
        <v>43720.61791666667</v>
      </c>
      <c r="I24" s="3">
        <v>10043.608621288173</v>
      </c>
      <c r="J24" s="3">
        <v>19998</v>
      </c>
      <c r="K24" s="9">
        <f>I24*J24^2/2/4.184/10^12</f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>F25+G25/24</f>
        <v>43735.81248842593</v>
      </c>
      <c r="I25" s="3">
        <v>50</v>
      </c>
      <c r="J25" s="3">
        <v>17965</v>
      </c>
      <c r="K25" s="9">
        <f>I25*J25^2/2/4.184/10^12</f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>F26+G26/24</f>
        <v>43739.041655092595</v>
      </c>
      <c r="I26" s="3">
        <v>100</v>
      </c>
      <c r="J26" s="3">
        <v>59700</v>
      </c>
      <c r="K26" s="9">
        <f>I26*J26^2/2/4.184/10^12</f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>F27+G27/24</f>
        <v>43749.01152777778</v>
      </c>
      <c r="I27" s="3">
        <v>24111</v>
      </c>
      <c r="J27" s="3">
        <v>14065</v>
      </c>
      <c r="K27" s="9">
        <f>I27*J27^2/2/4.184/10^12</f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60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>F28+G28/24</f>
        <v>43780.869270833333</v>
      </c>
      <c r="I28" s="3">
        <v>86</v>
      </c>
      <c r="J28" s="3">
        <v>15300</v>
      </c>
      <c r="K28" s="3">
        <f>I28*J28^2/2/4.184/10^12</f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>F29+G29/24</f>
        <v>43780.869270833333</v>
      </c>
      <c r="I29" s="3">
        <v>86</v>
      </c>
      <c r="J29" s="3">
        <v>15300</v>
      </c>
      <c r="K29" s="3">
        <f>I29*J29^2/2/4.184/10^12</f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>F30+G30/24</f>
        <v>43802.803101851852</v>
      </c>
      <c r="I30" s="3">
        <v>50</v>
      </c>
      <c r="J30" s="3">
        <v>20000</v>
      </c>
      <c r="K30" s="3">
        <f>I30*J30^2/2/4.184/10^12</f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>F31+G31/24</f>
        <v>36543.363692129627</v>
      </c>
      <c r="I31" s="3">
        <v>58500</v>
      </c>
      <c r="J31" s="3">
        <v>15800</v>
      </c>
      <c r="K31" s="3">
        <f>I31*J31^2/2/4.184/10^12</f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60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60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K52" s="60"/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>F62+G62/24</f>
        <v>39060.355000000003</v>
      </c>
      <c r="I62" s="3">
        <v>465681</v>
      </c>
      <c r="J62" s="3">
        <v>17100</v>
      </c>
      <c r="K62" s="3">
        <f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>F63+G63/24</f>
        <v>42249.923922685186</v>
      </c>
      <c r="I63" s="37">
        <v>1879</v>
      </c>
      <c r="J63" s="3">
        <v>17100</v>
      </c>
      <c r="K63" s="3">
        <f>I63*J63^2/2/4.184/10^12</f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>F64+G64/24</f>
        <v>43578.879861111112</v>
      </c>
      <c r="I64" s="3">
        <v>500</v>
      </c>
      <c r="J64" s="3">
        <v>14000</v>
      </c>
      <c r="K64" s="36">
        <f>I64*J64^2/2/4.184/10^12</f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60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>F65+G65/24</f>
        <v>43835.169652777775</v>
      </c>
      <c r="I65" s="3">
        <v>150</v>
      </c>
      <c r="J65" s="3">
        <v>18000</v>
      </c>
      <c r="K65" s="36">
        <f>I65*J65^2/2/4.184/10^12</f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>F66+G66/24</f>
        <v>43835.169652777775</v>
      </c>
      <c r="I66" s="3">
        <v>150</v>
      </c>
      <c r="J66" s="3">
        <v>18000</v>
      </c>
      <c r="K66" s="36">
        <f>I66*J66^2/2/4.184/10^12</f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>F67+G67/24</f>
        <v>43857.277256944442</v>
      </c>
      <c r="I67" s="3">
        <v>2884.7838256963983</v>
      </c>
      <c r="J67" s="3">
        <v>20860</v>
      </c>
      <c r="K67" s="3">
        <f>I67*J67^2/2/4.184/10^12</f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>F68+G68/24</f>
        <v>43859.005555555552</v>
      </c>
      <c r="I68" s="3">
        <v>300</v>
      </c>
      <c r="J68" s="3">
        <v>16944</v>
      </c>
      <c r="K68" s="3">
        <f>I68*J68^2/2/4.184/10^12</f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>F69+G69/24</f>
        <v>43872.221030092587</v>
      </c>
      <c r="I69" s="3">
        <v>791</v>
      </c>
      <c r="J69" s="3">
        <v>31690</v>
      </c>
      <c r="K69" s="3">
        <f>I69*J69^2/2/4.184/10^12</f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>F70+G70/24</f>
        <v>43868.778518518513</v>
      </c>
      <c r="I70" s="3">
        <v>150</v>
      </c>
      <c r="J70" s="3">
        <v>19080</v>
      </c>
      <c r="K70" s="3">
        <f>I70*J70^2/2/4.184/10^12</f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>F71+G71/24</f>
        <v>43877.303761574076</v>
      </c>
      <c r="I71" s="3">
        <v>150</v>
      </c>
      <c r="J71" s="3">
        <v>23000</v>
      </c>
      <c r="K71" s="3">
        <f>I71*J71^2/2/4.184/10^12</f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57">
        <v>68</v>
      </c>
      <c r="B72" s="57" t="s">
        <v>1229</v>
      </c>
      <c r="C72" s="57" t="s">
        <v>1226</v>
      </c>
      <c r="D72" s="57" t="s">
        <v>1227</v>
      </c>
      <c r="E72" s="57" t="s">
        <v>4</v>
      </c>
      <c r="F72" s="17">
        <v>43877.59542824074</v>
      </c>
      <c r="G72" s="58">
        <v>-7</v>
      </c>
      <c r="H72" s="59">
        <v>43877.303761574076</v>
      </c>
      <c r="I72" s="60">
        <v>0.1</v>
      </c>
      <c r="J72" s="60">
        <v>50</v>
      </c>
      <c r="K72" s="60">
        <f>I72*J72^2/2/4.184/10^12</f>
        <v>2.9875717017208414E-11</v>
      </c>
      <c r="L72" s="60">
        <v>282.5</v>
      </c>
      <c r="M72" s="60">
        <v>0</v>
      </c>
      <c r="N72" s="60" t="s">
        <v>1334</v>
      </c>
      <c r="O72" s="60">
        <v>34.772824</v>
      </c>
      <c r="P72" s="60">
        <v>-112.717595</v>
      </c>
      <c r="Q72" s="60">
        <v>11527</v>
      </c>
      <c r="R72" s="60">
        <v>11527</v>
      </c>
      <c r="S72" s="60">
        <v>80</v>
      </c>
      <c r="T72" s="60">
        <v>2</v>
      </c>
      <c r="U72" s="60">
        <v>11527</v>
      </c>
      <c r="V72" s="60" t="s">
        <v>144</v>
      </c>
      <c r="W72" s="60" t="s">
        <v>382</v>
      </c>
      <c r="X72" s="60">
        <v>0</v>
      </c>
      <c r="Y72" s="3">
        <v>11527</v>
      </c>
      <c r="Z72" s="3">
        <v>11527</v>
      </c>
      <c r="AA72" s="61">
        <v>30</v>
      </c>
      <c r="AB72" s="61">
        <v>3</v>
      </c>
      <c r="AC72" s="61">
        <v>1</v>
      </c>
      <c r="AD72" s="61">
        <v>0</v>
      </c>
      <c r="AE72" s="61">
        <v>0</v>
      </c>
      <c r="AF72" s="61">
        <v>1150</v>
      </c>
      <c r="AG72" s="61">
        <v>-1.5</v>
      </c>
      <c r="AH72" s="61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57">
        <v>68</v>
      </c>
      <c r="B73" s="57" t="s">
        <v>1230</v>
      </c>
      <c r="C73" s="57" t="s">
        <v>1226</v>
      </c>
      <c r="D73" s="57" t="s">
        <v>1227</v>
      </c>
      <c r="E73" s="57" t="s">
        <v>4</v>
      </c>
      <c r="F73" s="17">
        <v>43877.59542824074</v>
      </c>
      <c r="G73" s="58">
        <v>-7</v>
      </c>
      <c r="H73" s="59">
        <v>43877.303761574076</v>
      </c>
      <c r="I73" s="60">
        <v>0.1</v>
      </c>
      <c r="J73" s="60">
        <v>50</v>
      </c>
      <c r="K73" s="60">
        <v>4.5889101338432122E-9</v>
      </c>
      <c r="L73" s="60">
        <v>282.5</v>
      </c>
      <c r="M73" s="60">
        <v>0</v>
      </c>
      <c r="N73" s="60" t="s">
        <v>1334</v>
      </c>
      <c r="O73" s="60">
        <v>34.784137999999999</v>
      </c>
      <c r="P73" s="60">
        <v>-112.640496</v>
      </c>
      <c r="Q73" s="60">
        <v>13723</v>
      </c>
      <c r="R73" s="60">
        <v>13723</v>
      </c>
      <c r="S73" s="60">
        <v>50</v>
      </c>
      <c r="T73" s="60">
        <v>2</v>
      </c>
      <c r="U73" s="60">
        <v>13723</v>
      </c>
      <c r="V73" s="60" t="s">
        <v>144</v>
      </c>
      <c r="W73" s="60" t="s">
        <v>382</v>
      </c>
      <c r="X73" s="60">
        <v>0</v>
      </c>
      <c r="Y73" s="3">
        <v>13723</v>
      </c>
      <c r="Z73" s="3">
        <v>13723</v>
      </c>
      <c r="AA73" s="61">
        <v>30</v>
      </c>
      <c r="AB73" s="61">
        <v>3</v>
      </c>
      <c r="AC73" s="61">
        <v>1</v>
      </c>
      <c r="AD73" s="61">
        <v>0</v>
      </c>
      <c r="AE73" s="61">
        <v>0</v>
      </c>
      <c r="AF73" s="61">
        <v>1150</v>
      </c>
      <c r="AG73" s="61">
        <v>-1.5</v>
      </c>
      <c r="AH73" s="61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61">
        <v>2000</v>
      </c>
      <c r="AB81" s="61">
        <v>3</v>
      </c>
      <c r="AC81" s="61">
        <v>10</v>
      </c>
      <c r="AD81" s="61">
        <v>5.0000000000000001E-3</v>
      </c>
      <c r="AE81" s="61">
        <v>5.0000000000000001E-3</v>
      </c>
      <c r="AF81" s="61">
        <v>1000</v>
      </c>
      <c r="AG81" s="61">
        <v>-1.5</v>
      </c>
      <c r="AH81" s="61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>F82+G82/24</f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>F83+G83/24</f>
        <v>44014.105590277781</v>
      </c>
      <c r="I83" s="3">
        <v>6400</v>
      </c>
      <c r="J83" s="3">
        <v>14646</v>
      </c>
      <c r="K83" s="3">
        <f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60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58">
        <v>-3</v>
      </c>
      <c r="H84" s="59">
        <f>F84+G84/24</f>
        <v>44027.790972222225</v>
      </c>
      <c r="I84" s="3">
        <v>200</v>
      </c>
      <c r="J84" s="3">
        <v>12500</v>
      </c>
      <c r="K84" s="60">
        <f>I84*J84^2/2/4.184/10^12</f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60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61">
        <v>-1.5</v>
      </c>
      <c r="AH84" s="61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>F85+G85/24</f>
        <v>44043.100694444445</v>
      </c>
      <c r="I85" s="3">
        <v>150</v>
      </c>
      <c r="J85" s="3">
        <v>18000</v>
      </c>
      <c r="K85" s="3">
        <f>I85*J85^2/2/4.184/10^12</f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>F86+G86/24</f>
        <v>44062.429560185185</v>
      </c>
      <c r="I86" s="3">
        <v>1000</v>
      </c>
      <c r="J86" s="3">
        <v>17970</v>
      </c>
      <c r="K86" s="3">
        <f>I86*J86^2/2/4.184/10^12</f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>F87+G87/24</f>
        <v>44105.048020833332</v>
      </c>
      <c r="I87" s="3">
        <v>200</v>
      </c>
      <c r="J87" s="3">
        <v>16550</v>
      </c>
      <c r="K87" s="3">
        <f>I87*J87^2/2/4.184/10^12</f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>F88+G88/24</f>
        <v>44136.745266203703</v>
      </c>
      <c r="I88" s="3">
        <v>10</v>
      </c>
      <c r="J88" s="3">
        <v>20100</v>
      </c>
      <c r="K88" s="3">
        <f>I88*J88^2/2/4.184/10^12</f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>F89+G89/24</f>
        <v>44143.84652777778</v>
      </c>
      <c r="I89" s="3">
        <v>150</v>
      </c>
      <c r="J89" s="3">
        <v>18000</v>
      </c>
      <c r="K89" s="3">
        <f>I89*J89^2/2/4.184/10^12</f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>F90+G90/24</f>
        <v>44142.93546296296</v>
      </c>
      <c r="I90" s="3">
        <v>9250</v>
      </c>
      <c r="J90" s="3">
        <v>17400</v>
      </c>
      <c r="K90" s="3">
        <f>I90*J90^2/2/4.184/10^12</f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>F91+G91/24</f>
        <v>44142.93546296296</v>
      </c>
      <c r="I91" s="3">
        <v>9700</v>
      </c>
      <c r="J91" s="3">
        <v>17055</v>
      </c>
      <c r="K91" s="3">
        <f>I91*J91^2/2/4.184/10^12</f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>F92+G92/24</f>
        <v>44167.504861111105</v>
      </c>
      <c r="I92" s="3">
        <v>900</v>
      </c>
      <c r="J92" s="3">
        <v>25000</v>
      </c>
      <c r="K92" s="3">
        <f>I92*J92^2/2/4.184/10^12</f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>F93+G93/24</f>
        <v>44175.809984953703</v>
      </c>
      <c r="I93" s="3">
        <v>2</v>
      </c>
      <c r="J93" s="3">
        <v>28072.8632</v>
      </c>
      <c r="K93" s="3">
        <f>I93*J93^2/2/4.184/10^12</f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57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58">
        <v>-6</v>
      </c>
      <c r="H94" s="59">
        <f>F94+G94/24</f>
        <v>44181.284918981481</v>
      </c>
      <c r="I94" s="3">
        <v>50</v>
      </c>
      <c r="J94" s="3">
        <v>12000</v>
      </c>
      <c r="K94" s="60">
        <f>I94*J94^2/2/4.184/10^12</f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60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61">
        <v>-1.5</v>
      </c>
      <c r="AH94" s="61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>F95+G95/24</f>
        <v>44188.308020833334</v>
      </c>
      <c r="I95" s="3">
        <v>422870</v>
      </c>
      <c r="J95" s="3">
        <v>13710</v>
      </c>
      <c r="K95" s="3">
        <f>I95*J95^2/2/4.184/10^12</f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60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>F96+G96/24</f>
        <v>44251.845289351855</v>
      </c>
      <c r="I96" s="3">
        <v>50</v>
      </c>
      <c r="J96" s="3">
        <v>26300</v>
      </c>
      <c r="K96" s="3">
        <f>I96*J96^2/2/4.184/10^12</f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>F97+G97/24</f>
        <v>44253.921574074069</v>
      </c>
      <c r="I97" s="3">
        <v>10</v>
      </c>
      <c r="J97" s="3">
        <v>29400</v>
      </c>
      <c r="K97" s="3">
        <f>I97*J97^2/2/4.184/10^12</f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58">
        <v>-5</v>
      </c>
      <c r="H98" s="59">
        <f>F98+G98/24</f>
        <v>44253.921574074069</v>
      </c>
      <c r="I98" s="3">
        <v>0.1</v>
      </c>
      <c r="J98" s="3">
        <v>50</v>
      </c>
      <c r="K98" s="60">
        <f>I98*J98^2/2/4.184/10^12</f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60" t="s">
        <v>144</v>
      </c>
      <c r="W98" s="60" t="s">
        <v>382</v>
      </c>
      <c r="X98" s="60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61">
        <v>-1</v>
      </c>
      <c r="AH98" s="61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>F99+G99/24</f>
        <v>44236.727418981478</v>
      </c>
      <c r="I99" s="3">
        <v>4842</v>
      </c>
      <c r="J99" s="3">
        <v>13150</v>
      </c>
      <c r="K99" s="3">
        <f>I99*J99^2/2/4.184/10^12</f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60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58">
        <v>0</v>
      </c>
      <c r="H100" s="59">
        <f>F100+G100/24</f>
        <v>44255.91269675926</v>
      </c>
      <c r="I100" s="3">
        <v>5</v>
      </c>
      <c r="J100" s="3">
        <v>10600</v>
      </c>
      <c r="K100" s="60">
        <f>I100*J100^2/2/4.184/10^12</f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60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61">
        <v>-1.5</v>
      </c>
      <c r="AH100" s="61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>F101+G101/24</f>
        <v>44261.118067129624</v>
      </c>
      <c r="I101" s="3">
        <v>2010</v>
      </c>
      <c r="J101" s="3">
        <v>23260</v>
      </c>
      <c r="K101" s="3">
        <f>I101*J101^2/2/4.184/10^12</f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>F102+G102/24</f>
        <v>44229.627326388894</v>
      </c>
      <c r="I102" s="3">
        <v>5651</v>
      </c>
      <c r="J102" s="3">
        <v>12760</v>
      </c>
      <c r="K102" s="60">
        <f>I102*J102^2/2/4.184/10^12</f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>F103+G103/24</f>
        <v>44271.798460648148</v>
      </c>
      <c r="I103" s="3">
        <v>50</v>
      </c>
      <c r="J103" s="3">
        <v>12900</v>
      </c>
      <c r="K103" s="3">
        <f>I103*J103^2/2/4.184/10^12</f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61">
        <v>-1.5</v>
      </c>
      <c r="AH103" s="61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>F104+G104/24</f>
        <v>44270.372916666667</v>
      </c>
      <c r="I104" s="3">
        <v>10</v>
      </c>
      <c r="J104" s="3">
        <v>14000</v>
      </c>
      <c r="K104" s="3">
        <f>I104*J104^2/2/4.184/10^12</f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>F105+G105/24</f>
        <v>40245.251469907409</v>
      </c>
      <c r="I105" s="3">
        <v>11849</v>
      </c>
      <c r="J105" s="3">
        <v>24501</v>
      </c>
      <c r="K105" s="3">
        <f>I105*J105^2/2/4.184/10^12</f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>F106+G106/24</f>
        <v>42965.996932870366</v>
      </c>
      <c r="I106" s="3">
        <v>10</v>
      </c>
      <c r="J106" s="3">
        <v>15000</v>
      </c>
      <c r="K106" s="3">
        <f>I106*J106^2/2/4.184/10^12</f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>F107+G107/24</f>
        <v>44322.64197916667</v>
      </c>
      <c r="I107" s="3">
        <v>897</v>
      </c>
      <c r="J107" s="3">
        <v>26620</v>
      </c>
      <c r="K107" s="3">
        <f>I107*J107^2/2/4.184/10^12</f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>F108+G108/24</f>
        <v>43893.025694444441</v>
      </c>
      <c r="I108" s="3">
        <v>10</v>
      </c>
      <c r="J108" s="3">
        <v>15000</v>
      </c>
      <c r="K108" s="3">
        <f>I108*J108^2/2/4.184/10^12</f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>F109+G109/24</f>
        <v>44402.047789351855</v>
      </c>
      <c r="I109" s="3">
        <v>100</v>
      </c>
      <c r="J109" s="3">
        <v>14500</v>
      </c>
      <c r="K109" s="3">
        <f>I109*J109^2/2/4.184/10^12</f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60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>F110+G110/24</f>
        <v>44402.872916666667</v>
      </c>
      <c r="I110" s="3">
        <v>10</v>
      </c>
      <c r="J110" s="3">
        <v>13000</v>
      </c>
      <c r="K110" s="3">
        <f>I110*J110^2/2/4.184/10^12</f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61">
        <v>-1.5</v>
      </c>
      <c r="AH110" s="61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>F111+G111/24</f>
        <v>44406.888854166667</v>
      </c>
      <c r="I111" s="3">
        <v>5066</v>
      </c>
      <c r="J111" s="3">
        <v>14650</v>
      </c>
      <c r="K111" s="3">
        <f>I111*J111^2/2/4.184/10^12</f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60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>F112+G112/24</f>
        <v>44446.921956018516</v>
      </c>
      <c r="I112" s="3">
        <v>50</v>
      </c>
      <c r="J112" s="3">
        <v>24020</v>
      </c>
      <c r="K112" s="3">
        <f>I112*J112^2/2/4.184/10^12</f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>F113+G113/24</f>
        <v>44492.879375000004</v>
      </c>
      <c r="I113" s="3">
        <v>10</v>
      </c>
      <c r="J113" s="3">
        <v>18300</v>
      </c>
      <c r="K113" s="3">
        <f>I113*J113^2/2/4.184/10^12</f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>F114+G114/24</f>
        <v>44551.177719907413</v>
      </c>
      <c r="I114" s="3">
        <v>2783</v>
      </c>
      <c r="J114" s="3">
        <v>18190</v>
      </c>
      <c r="K114" s="3">
        <f>I114*J114^2/2/4.184/10^12</f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>F115+G115/24</f>
        <v>44574.754837962959</v>
      </c>
      <c r="I115" s="3">
        <v>10</v>
      </c>
      <c r="J115" s="3">
        <v>16000</v>
      </c>
      <c r="K115" s="3">
        <f>I115*J115^2/2/4.184/10^12</f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58">
        <v>-3</v>
      </c>
      <c r="H116" s="59">
        <f>F116+G116/24</f>
        <v>44575.370138888888</v>
      </c>
      <c r="I116" s="3">
        <v>100</v>
      </c>
      <c r="J116" s="3">
        <v>12138</v>
      </c>
      <c r="K116" s="60">
        <f>I116*J116^2/2/4.184/10^12</f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60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61">
        <v>-1.5</v>
      </c>
      <c r="AH116" s="61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>F117+G117/24</f>
        <v>44575.935416666667</v>
      </c>
      <c r="I117" s="3">
        <v>75</v>
      </c>
      <c r="J117" s="3">
        <v>13330</v>
      </c>
      <c r="K117" s="3">
        <f>I117*J117^2/2/4.184/10^12</f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>F118+G118/24</f>
        <v>44581.283333333333</v>
      </c>
      <c r="I118" s="3">
        <v>10</v>
      </c>
      <c r="J118" s="3">
        <v>16000</v>
      </c>
      <c r="K118" s="3">
        <f>I118*J118^2/2/4.184/10^12</f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57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58">
        <v>-6</v>
      </c>
      <c r="H119" s="59">
        <f>F119+G119/24</f>
        <v>44581.283333333333</v>
      </c>
      <c r="I119" s="3">
        <v>0.1</v>
      </c>
      <c r="J119" s="3">
        <v>50</v>
      </c>
      <c r="K119" s="60">
        <f>I119*J119^2/2/4.184/10^12</f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60" t="s">
        <v>144</v>
      </c>
      <c r="W119" s="60" t="s">
        <v>382</v>
      </c>
      <c r="X119" s="60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61">
        <v>-1.5</v>
      </c>
      <c r="AH119" s="61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57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58">
        <v>-6</v>
      </c>
      <c r="H120" s="59">
        <f>F120+G120/24</f>
        <v>44581.283333333333</v>
      </c>
      <c r="I120" s="3">
        <v>0.1</v>
      </c>
      <c r="J120" s="3">
        <v>50</v>
      </c>
      <c r="K120" s="60">
        <f>I120*J120^2/2/4.184/10^12</f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60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61">
        <v>-1.5</v>
      </c>
      <c r="AH120" s="61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>F121+G121/24</f>
        <v>44587.794907407413</v>
      </c>
      <c r="I121" s="3">
        <v>2.3999999999999998E-3</v>
      </c>
      <c r="J121" s="3">
        <v>13100</v>
      </c>
      <c r="K121" s="3">
        <f>I121*J121^2/2/4.184/10^12</f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60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61">
        <v>-1.5</v>
      </c>
      <c r="AH121" s="61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>F122+G122/24</f>
        <v>42523.164259259262</v>
      </c>
      <c r="I122" s="3">
        <v>12000</v>
      </c>
      <c r="J122" s="3">
        <v>18300</v>
      </c>
      <c r="K122" s="3">
        <f>I122*J122^2/2/4.184/10^12</f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>F123+G123/24</f>
        <v>44568.023611111108</v>
      </c>
      <c r="I123" s="3">
        <v>50</v>
      </c>
      <c r="J123" s="3">
        <v>20000</v>
      </c>
      <c r="K123" s="3">
        <f>I123*J123^2/2/4.184/10^12</f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>F124+G124/24</f>
        <v>44287.167407407411</v>
      </c>
      <c r="I124" s="3">
        <v>10</v>
      </c>
      <c r="J124" s="3">
        <v>14010</v>
      </c>
      <c r="K124" s="3">
        <f>I124*J124^2/2/4.184/10^12</f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60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>F125+G125/24</f>
        <v>44668.984027777777</v>
      </c>
      <c r="I125" s="3">
        <v>10</v>
      </c>
      <c r="J125" s="3">
        <v>14360</v>
      </c>
      <c r="K125" s="3">
        <f>I125*J125^2/2/4.184/10^12</f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60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>F126+G126/24</f>
        <v>44664.98982638889</v>
      </c>
      <c r="I126" s="3">
        <v>10</v>
      </c>
      <c r="J126" s="3">
        <v>12897.75</v>
      </c>
      <c r="K126" s="60">
        <f>I126*J126^2/2/4.184/10^12</f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61">
        <v>-1.5</v>
      </c>
      <c r="AH126" s="61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>F127+G127/24</f>
        <v>44672.802407407406</v>
      </c>
      <c r="I127" s="3">
        <v>6697</v>
      </c>
      <c r="J127" s="3">
        <v>12750</v>
      </c>
      <c r="K127" s="60">
        <f>I127*J127^2/2/4.184/10^12</f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>F128+G128/24</f>
        <v>44631.974143518521</v>
      </c>
      <c r="I128" s="3">
        <v>112618</v>
      </c>
      <c r="J128" s="3">
        <v>17240</v>
      </c>
      <c r="K128" s="3">
        <f>I128*J128^2/2/4.184/10^12</f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>F129+G129/24</f>
        <v>44596.243518518517</v>
      </c>
      <c r="I129" s="3">
        <v>7074</v>
      </c>
      <c r="J129" s="3">
        <v>22810</v>
      </c>
      <c r="K129" s="3">
        <f>I129*J129^2/2/4.184/10^12</f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>F130+G130/24</f>
        <v>44678.335416666661</v>
      </c>
      <c r="I130" s="3">
        <v>70</v>
      </c>
      <c r="J130" s="3">
        <v>24000</v>
      </c>
      <c r="K130" s="3">
        <f>I130*J130^2/2/4.184/10^12</f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>F132+G132/24</f>
        <v>44697.864131944443</v>
      </c>
      <c r="I132" s="3">
        <v>0.5</v>
      </c>
      <c r="J132" s="3">
        <v>21350</v>
      </c>
      <c r="K132" s="3">
        <f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>F133+G133/24</f>
        <v>44692.986111111109</v>
      </c>
      <c r="I133" s="3">
        <v>10</v>
      </c>
      <c r="J133" s="3">
        <v>27900</v>
      </c>
      <c r="K133" s="3">
        <f>I133*J133^2/2/4.184/10^12</f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>F134+G134/24</f>
        <v>44700.921018518522</v>
      </c>
      <c r="I134" s="3">
        <v>1</v>
      </c>
      <c r="J134" s="3">
        <v>15160</v>
      </c>
      <c r="K134" s="3">
        <f>I134*J134^2/2/4.184/10^12</f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>F135+G135/24</f>
        <v>42169.460486111115</v>
      </c>
      <c r="I135" s="3">
        <v>1814</v>
      </c>
      <c r="J135" s="3">
        <v>31858</v>
      </c>
      <c r="K135" s="3">
        <f>I135*J135^2/2/4.184/10^12</f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>F136+G136/24</f>
        <v>42644.891493055555</v>
      </c>
      <c r="I136" s="3">
        <v>4564</v>
      </c>
      <c r="J136" s="3">
        <v>14202</v>
      </c>
      <c r="K136" s="3">
        <f>I136*J136^2/2/4.184/10^12</f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57">
        <v>134</v>
      </c>
      <c r="B137" s="6" t="s">
        <v>1477</v>
      </c>
      <c r="E137" s="6" t="s">
        <v>418</v>
      </c>
      <c r="F137" s="17">
        <v>40943.612500000003</v>
      </c>
      <c r="G137" s="58">
        <v>1</v>
      </c>
      <c r="H137" s="59">
        <f>F137+G137/24</f>
        <v>40943.654166666667</v>
      </c>
      <c r="I137" s="3">
        <v>23986</v>
      </c>
      <c r="J137" s="3">
        <v>12248</v>
      </c>
      <c r="K137" s="60">
        <f>I137*J137^2/2/4.184/10^12</f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61">
        <v>-1.5</v>
      </c>
      <c r="AH137" s="61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>F138+G138/24</f>
        <v>44764.0778587963</v>
      </c>
      <c r="I138" s="3">
        <v>10</v>
      </c>
      <c r="J138" s="3">
        <v>13640</v>
      </c>
      <c r="K138" s="3">
        <f>I138*J138^2/2/4.184/10^12</f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60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>F139+G139/24</f>
        <v>44766.932592592588</v>
      </c>
      <c r="I139" s="3">
        <v>10</v>
      </c>
      <c r="J139" s="3">
        <v>16870</v>
      </c>
      <c r="K139" s="3">
        <f>I139*J139^2/2/4.184/10^12</f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>F140+G140/24</f>
        <v>44771.914583333339</v>
      </c>
      <c r="I140" s="3">
        <v>90.7</v>
      </c>
      <c r="J140" s="3">
        <v>20500</v>
      </c>
      <c r="K140" s="3">
        <f>I140*J140^2/2/4.184/10^12</f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>F141+G141/24</f>
        <v>44786.35434027778</v>
      </c>
      <c r="I141" s="3">
        <v>10000</v>
      </c>
      <c r="J141" s="3">
        <v>18000</v>
      </c>
      <c r="K141" s="3">
        <f>I141*J141^2/2/4.184/10^12</f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58">
        <v>-6</v>
      </c>
      <c r="H142" s="59">
        <f>F142+G142/24</f>
        <v>44786.35434027778</v>
      </c>
      <c r="I142" s="3">
        <v>200</v>
      </c>
      <c r="J142" s="3">
        <v>8000</v>
      </c>
      <c r="K142" s="60">
        <f>I142*J142^2/2/4.184/10^12</f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61">
        <v>-1.5</v>
      </c>
      <c r="AH142" s="61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58">
        <v>-4</v>
      </c>
      <c r="H143" s="59">
        <f>F143+G143/24</f>
        <v>44830.003338993061</v>
      </c>
      <c r="I143" s="3">
        <v>10</v>
      </c>
      <c r="J143" s="3">
        <v>11882</v>
      </c>
      <c r="K143" s="60">
        <f>I143*J143^2/2/4.184/10^12</f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60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61">
        <v>-1.5</v>
      </c>
      <c r="AH143" s="61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>F144+G144/24</f>
        <v>44845.874861111115</v>
      </c>
      <c r="I144" s="3">
        <v>10</v>
      </c>
      <c r="J144" s="3">
        <v>23218</v>
      </c>
      <c r="K144" s="3">
        <f>I144*J144^2/2/4.184/10^12</f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>F145+G145/24</f>
        <v>44848.86377314815</v>
      </c>
      <c r="I145" s="3">
        <v>2000</v>
      </c>
      <c r="J145" s="3">
        <v>14680</v>
      </c>
      <c r="K145" s="3">
        <f>I145*J145^2/2/4.184/10^12</f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60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>F146+G146/24</f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>F147+G147/24</f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>F148+G148/24</f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>F149+G149/24</f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>F150+G150/24</f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60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>F151+G151/24</f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58">
        <v>-5</v>
      </c>
      <c r="H152" s="59">
        <v>44884.143564814811</v>
      </c>
      <c r="I152" s="3">
        <v>0.1</v>
      </c>
      <c r="J152" s="3">
        <v>50</v>
      </c>
      <c r="K152" s="60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61">
        <v>-1.5</v>
      </c>
      <c r="AH152" s="61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>F153+G153/24</f>
        <v>44924.61954861111</v>
      </c>
      <c r="I153" s="3">
        <v>6195</v>
      </c>
      <c r="J153" s="3">
        <v>16440</v>
      </c>
      <c r="K153" s="3">
        <f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57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>F154+G154/24</f>
        <v>44936.782372685186</v>
      </c>
      <c r="I154" s="3">
        <v>50</v>
      </c>
      <c r="J154" s="3">
        <v>12500</v>
      </c>
      <c r="K154" s="60">
        <f>I154*J154^2/2/4.184/10^12</f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60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61">
        <v>-1.5</v>
      </c>
      <c r="AH154" s="61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>F155+G155/24</f>
        <v>44946.151967592596</v>
      </c>
      <c r="I155" s="3">
        <v>75</v>
      </c>
      <c r="J155" s="3">
        <v>14000</v>
      </c>
      <c r="K155" s="3">
        <f>I155*J155^2/2/4.184/10^12</f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>F156+G156/24</f>
        <v>44951.183217592588</v>
      </c>
      <c r="I156" s="3">
        <v>11</v>
      </c>
      <c r="J156" s="3">
        <v>26000</v>
      </c>
      <c r="K156" s="3">
        <f>I156*J156^2/2/4.184/10^12</f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>M156</f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>F157+G157/24</f>
        <v>44970.166168981479</v>
      </c>
      <c r="I157" s="3">
        <v>1727</v>
      </c>
      <c r="J157" s="3">
        <v>14060.9</v>
      </c>
      <c r="K157" s="3">
        <f>I157*J157^2/2/4.184/10^12</f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>M157</f>
        <v>41.423400000000001</v>
      </c>
      <c r="U157" s="3">
        <v>21327</v>
      </c>
      <c r="V157" s="3" t="s">
        <v>1433</v>
      </c>
      <c r="W157" s="60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>F158+G158/24</f>
        <v>44970.166168981479</v>
      </c>
      <c r="I158" s="3">
        <v>1727</v>
      </c>
      <c r="J158" s="3">
        <v>14016</v>
      </c>
      <c r="K158" s="3">
        <f>I158*J158^2/2/4.184/10^12</f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>M158</f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>F159+G159/24</f>
        <v>44972.723611111112</v>
      </c>
      <c r="I159" s="3">
        <v>453</v>
      </c>
      <c r="J159" s="3">
        <v>15000</v>
      </c>
      <c r="K159" s="3">
        <f>I159*J159^2/2/4.184/10^12</f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>M159</f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>F160+G160/24</f>
        <v>44966.008333333331</v>
      </c>
      <c r="I160" s="3">
        <v>16</v>
      </c>
      <c r="J160" s="3">
        <v>12500</v>
      </c>
      <c r="K160" s="60">
        <f>I160*J160^2/2/4.184/10^12</f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>M160</f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61">
        <v>-1.5</v>
      </c>
      <c r="AH160" s="61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>F161+G161/24</f>
        <v>44976.868518518517</v>
      </c>
      <c r="I161" s="3">
        <v>25</v>
      </c>
      <c r="J161" s="3">
        <v>25000</v>
      </c>
      <c r="K161" s="3">
        <f>I161*J161^2/2/4.184/10^12</f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>M161</f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>F162+G162/24</f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>F163+G163/24</f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>F164+G164/24</f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>F165+G165/24</f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>F166+G166/24</f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>F167+G167/24</f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>F168+G168/24</f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>F169+G169/24</f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>F170+G170/24</f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>F171+G171/24</f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>F172+G172/24</f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>F173+G173/24</f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>F174+G174/24</f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>F175+G175/24</f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>F176+G176/24</f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>F177+G177/24</f>
        <v>45031.431956018518</v>
      </c>
      <c r="I177" s="3">
        <v>178054</v>
      </c>
      <c r="J177" s="3">
        <v>17210</v>
      </c>
      <c r="K177" s="3">
        <f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>F178+G178/24</f>
        <v>45018.895000000004</v>
      </c>
      <c r="I178" s="3">
        <v>50</v>
      </c>
      <c r="J178" s="3">
        <v>13610</v>
      </c>
      <c r="K178" s="3">
        <f>I178*J178^2/2/4.184/10^12</f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>F179+G179/24</f>
        <v>45024.494791666672</v>
      </c>
      <c r="I179" s="3">
        <v>400</v>
      </c>
      <c r="J179" s="3">
        <v>17000</v>
      </c>
      <c r="K179" s="3">
        <f>I179*J179^2/2/4.184/10^12</f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>F180+G180/24</f>
        <v>45041.59375</v>
      </c>
      <c r="I180" s="3">
        <v>500</v>
      </c>
      <c r="J180" s="3">
        <v>20500</v>
      </c>
      <c r="K180" s="3">
        <f>I180*J180^2/2/4.184/10^12</f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>F181+G181/24</f>
        <v>45043.153351273148</v>
      </c>
      <c r="I181" s="3">
        <v>50</v>
      </c>
      <c r="J181" s="3">
        <v>14321</v>
      </c>
      <c r="K181" s="3">
        <f>I181*J181^2/2/4.184/10^12</f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>F182+G182/24</f>
        <v>45054.515972222223</v>
      </c>
      <c r="I182" s="3">
        <v>25</v>
      </c>
      <c r="J182" s="3">
        <v>17000</v>
      </c>
      <c r="K182" s="3">
        <f>I182*J182^2/2/4.184/10^12</f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>F183+G183/24</f>
        <v>45066.978626747688</v>
      </c>
      <c r="I183" s="3">
        <v>25</v>
      </c>
      <c r="J183" s="3">
        <v>15985.39</v>
      </c>
      <c r="K183" s="3">
        <f>I183*J183^2/2/4.184/10^12</f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>F184+G184/24</f>
        <v>45066.890543981477</v>
      </c>
      <c r="I184" s="3">
        <v>77318</v>
      </c>
      <c r="J184" s="3">
        <v>27920</v>
      </c>
      <c r="K184" s="3">
        <f>I184*J184^2/2/4.184/10^12</f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>F185+G185/24</f>
        <v>45103.948043981487</v>
      </c>
      <c r="I185" s="3">
        <v>200</v>
      </c>
      <c r="J185" s="3">
        <v>20920</v>
      </c>
      <c r="K185" s="3">
        <f>I185*J185^2/2/4.184/10^12</f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>F186+G186/24</f>
        <v>45118.867905092593</v>
      </c>
      <c r="I186" s="3">
        <v>200</v>
      </c>
      <c r="J186" s="3">
        <v>19000</v>
      </c>
      <c r="K186" s="3">
        <f>I186*J186^2/2/4.184/10^12</f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>F187+G187/24</f>
        <v>45132.862430555557</v>
      </c>
      <c r="I187" s="3">
        <v>15170</v>
      </c>
      <c r="J187" s="3">
        <v>15580</v>
      </c>
      <c r="K187" s="3">
        <f>I187*J187^2/2/4.184/10^12</f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>F188+G188/24</f>
        <v>45140.092546296299</v>
      </c>
      <c r="I188" s="3">
        <v>35</v>
      </c>
      <c r="J188" s="3">
        <v>22770</v>
      </c>
      <c r="K188" s="3">
        <f>I188*J188^2/2/4.184/10^12</f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>F189+G189/24</f>
        <v>45179.009548611117</v>
      </c>
      <c r="I189" s="3">
        <v>10</v>
      </c>
      <c r="J189" s="3">
        <v>17000</v>
      </c>
      <c r="K189" s="3">
        <f>I189*J189^2/2/4.184/10^12</f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>Q189</f>
        <v>22060.02</v>
      </c>
      <c r="S189" s="3">
        <v>3500</v>
      </c>
      <c r="T189" s="3">
        <f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>F190+G190/24</f>
        <v>45196.180824745374</v>
      </c>
      <c r="I190" s="3">
        <v>10</v>
      </c>
      <c r="J190" s="3">
        <v>16956</v>
      </c>
      <c r="K190" s="3">
        <f>I190*J190^2/2/4.184/10^12</f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>Q190</f>
        <v>28118.03</v>
      </c>
      <c r="S190" s="3">
        <v>2500</v>
      </c>
      <c r="T190" s="3">
        <f>M190</f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>F191+G191/24</f>
        <v>45010.012233796297</v>
      </c>
      <c r="I191" s="3">
        <v>5</v>
      </c>
      <c r="J191" s="3">
        <v>13800</v>
      </c>
      <c r="K191" s="3">
        <f>I191*J191^2/2/4.184/10^12</f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>Q191</f>
        <v>27500</v>
      </c>
      <c r="S191" s="3">
        <v>4100</v>
      </c>
      <c r="T191" s="3">
        <f>M191</f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>F192+G192/24</f>
        <v>45205.908368055556</v>
      </c>
      <c r="I192" s="3">
        <v>50</v>
      </c>
      <c r="J192" s="3">
        <v>12530</v>
      </c>
      <c r="K192" s="3">
        <f>I192*J192^2/2/4.184/10^12</f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>Q192</f>
        <v>30000</v>
      </c>
      <c r="S192" s="3">
        <v>4000</v>
      </c>
      <c r="T192" s="3">
        <f>M192</f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6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21">
        <v>-6</v>
      </c>
      <c r="H193" s="4"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>Q193</f>
        <v>40000</v>
      </c>
      <c r="S193" s="3">
        <v>4000</v>
      </c>
      <c r="T193" s="3">
        <f t="shared" ref="T193:T194" si="0">M193</f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21">
        <v>-6</v>
      </c>
      <c r="H194" s="4"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>Q194</f>
        <v>50000</v>
      </c>
      <c r="S194" s="3">
        <v>4000</v>
      </c>
      <c r="T194" s="3">
        <f t="shared" si="0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</sheetData>
  <autoFilter ref="A5:BI189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1" workbookViewId="0">
      <selection activeCell="F13" sqref="F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74.922424091497547</v>
      </c>
      <c r="J11">
        <f>90-H11</f>
        <v>15.077575908502453</v>
      </c>
    </row>
    <row r="12" spans="1:22" x14ac:dyDescent="0.25">
      <c r="E12" t="s">
        <v>89</v>
      </c>
      <c r="F12" s="15">
        <v>6.7</v>
      </c>
      <c r="L12">
        <v>6.3</v>
      </c>
    </row>
    <row r="13" spans="1:22" x14ac:dyDescent="0.25">
      <c r="J13" s="16">
        <f>SQRT(F15^2+J20^2)</f>
        <v>25.75668651049665</v>
      </c>
      <c r="L13">
        <f>J13/L12</f>
        <v>4.0883629381740718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6.7</v>
      </c>
    </row>
    <row r="16" spans="1:22" x14ac:dyDescent="0.25">
      <c r="M16">
        <f>90-H11</f>
        <v>15.077575908502453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24.87</v>
      </c>
      <c r="K20">
        <v>52</v>
      </c>
      <c r="N20">
        <f>8/COS(RADIANS(H11))</f>
        <v>30.754252549846754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33" workbookViewId="0">
      <selection activeCell="B143" sqref="B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Sheet3</vt:lpstr>
      <vt:lpstr>Sheet2</vt:lpstr>
      <vt:lpstr>Calculator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2023-10-11T12:37:20Z</dcterms:modified>
</cp:coreProperties>
</file>