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/>
  </bookViews>
  <sheets>
    <sheet name="apstates" sheetId="1" r:id="rId1"/>
    <sheet name="Sheet1" sheetId="2" r:id="rId2"/>
    <sheet name="2012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C75" i="1" l="1"/>
  <c r="C73" i="1"/>
  <c r="C72" i="1"/>
  <c r="C70" i="1"/>
  <c r="C69" i="1"/>
  <c r="C63" i="1"/>
  <c r="C67" i="1" l="1"/>
  <c r="C66" i="1"/>
  <c r="C64" i="1"/>
  <c r="D59" i="1"/>
  <c r="D58" i="1"/>
  <c r="C5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4" i="1" l="1"/>
  <c r="D40" i="1"/>
  <c r="F40" i="1" s="1"/>
  <c r="D32" i="1"/>
  <c r="D5" i="1"/>
  <c r="D7" i="1"/>
  <c r="D27" i="1"/>
  <c r="D22" i="1"/>
  <c r="D18" i="1"/>
  <c r="D52" i="1"/>
  <c r="F52" i="1" s="1"/>
  <c r="D55" i="1"/>
  <c r="D10" i="1"/>
  <c r="D19" i="1"/>
  <c r="D8" i="1"/>
  <c r="D11" i="1"/>
  <c r="D30" i="1"/>
  <c r="D9" i="1"/>
  <c r="D2" i="1"/>
  <c r="D17" i="1"/>
  <c r="D35" i="1"/>
  <c r="F35" i="1" s="1"/>
  <c r="D12" i="1"/>
  <c r="D21" i="1"/>
  <c r="D45" i="1"/>
  <c r="F45" i="1" s="1"/>
  <c r="D48" i="1"/>
  <c r="F48" i="1" s="1"/>
  <c r="D34" i="1"/>
  <c r="F34" i="1" s="1"/>
  <c r="D23" i="1"/>
  <c r="D50" i="1"/>
  <c r="F50" i="1" s="1"/>
  <c r="D29" i="1"/>
  <c r="D15" i="1"/>
  <c r="D16" i="1"/>
  <c r="D6" i="1"/>
  <c r="D42" i="1"/>
  <c r="F42" i="1" s="1"/>
  <c r="D37" i="1"/>
  <c r="F37" i="1" s="1"/>
  <c r="D41" i="1"/>
  <c r="F41" i="1" s="1"/>
  <c r="D33" i="1"/>
  <c r="D25" i="1"/>
  <c r="D51" i="1"/>
  <c r="F51" i="1" s="1"/>
  <c r="D38" i="1"/>
  <c r="F38" i="1" s="1"/>
  <c r="D3" i="1"/>
  <c r="D24" i="1"/>
  <c r="D20" i="1"/>
  <c r="D13" i="1"/>
  <c r="D49" i="1"/>
  <c r="F49" i="1" s="1"/>
  <c r="D39" i="1"/>
  <c r="F39" i="1" s="1"/>
  <c r="D31" i="1"/>
  <c r="D28" i="1"/>
  <c r="D36" i="1"/>
  <c r="F36" i="1" s="1"/>
  <c r="D26" i="1"/>
  <c r="D47" i="1"/>
  <c r="F47" i="1" s="1"/>
  <c r="D46" i="1"/>
  <c r="F46" i="1" s="1"/>
  <c r="C14" i="1"/>
  <c r="D14" i="1" s="1"/>
  <c r="C43" i="1"/>
  <c r="D43" i="1" s="1"/>
  <c r="F43" i="1" s="1"/>
  <c r="C44" i="1"/>
  <c r="D44" i="1" s="1"/>
  <c r="F44" i="1" s="1"/>
  <c r="G44" i="1"/>
  <c r="Q44" i="1" s="1"/>
  <c r="Q26" i="1"/>
  <c r="B29" i="2"/>
  <c r="Q45" i="1"/>
  <c r="Q31" i="1"/>
  <c r="Q34" i="1"/>
  <c r="Q39" i="1"/>
  <c r="Q15" i="1"/>
  <c r="Q42" i="1"/>
  <c r="Q28" i="1"/>
  <c r="G43" i="1"/>
  <c r="Q43" i="1" s="1"/>
  <c r="Q38" i="1"/>
  <c r="Q27" i="1"/>
  <c r="Q33" i="1"/>
  <c r="Q25" i="1"/>
  <c r="Q20" i="1"/>
  <c r="Q17" i="1"/>
  <c r="Q18" i="1"/>
  <c r="Q19" i="1"/>
  <c r="Q48" i="1"/>
  <c r="Q9" i="1"/>
  <c r="G14" i="1"/>
  <c r="Q14" i="1" s="1"/>
  <c r="Q51" i="1"/>
  <c r="D22" i="2"/>
  <c r="Q47" i="1"/>
  <c r="Q50" i="1"/>
  <c r="Q41" i="1"/>
  <c r="Q52" i="1"/>
  <c r="Q12" i="1"/>
  <c r="Q16" i="1"/>
  <c r="Q13" i="1"/>
  <c r="Q36" i="1"/>
  <c r="Q10" i="1"/>
  <c r="Q30" i="1"/>
  <c r="Q49" i="1"/>
  <c r="Q24" i="1"/>
  <c r="Q35" i="1"/>
  <c r="Q6" i="1"/>
  <c r="Q37" i="1"/>
  <c r="Q29" i="1"/>
  <c r="Q23" i="1"/>
  <c r="Q21" i="1"/>
  <c r="Q8" i="1"/>
  <c r="Q2" i="1"/>
  <c r="Q3" i="1"/>
  <c r="Q11" i="1"/>
  <c r="Q32" i="1"/>
</calcChain>
</file>

<file path=xl/sharedStrings.xml><?xml version="1.0" encoding="utf-8"?>
<sst xmlns="http://schemas.openxmlformats.org/spreadsheetml/2006/main" count="293" uniqueCount="185">
  <si>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</si>
  <si>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</si>
  <si>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</si>
  <si>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</si>
  <si>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</si>
  <si>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</si>
  <si>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</si>
  <si>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</si>
  <si>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</si>
  <si>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</si>
  <si>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</si>
  <si>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</si>
  <si>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</si>
  <si>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</si>
  <si>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</si>
  <si>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</si>
  <si>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</si>
  <si>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</si>
  <si>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</si>
  <si>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</si>
  <si>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</si>
  <si>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</si>
  <si>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</si>
  <si>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</si>
  <si>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</si>
  <si>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</si>
  <si>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</si>
  <si>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</si>
  <si>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</si>
  <si>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</si>
  <si>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</si>
  <si>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</si>
  <si>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</si>
  <si>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</si>
  <si>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</si>
  <si>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</si>
  <si>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</si>
  <si>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</si>
  <si>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</si>
  <si>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</si>
  <si>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</si>
  <si>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</si>
  <si>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</si>
  <si>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</si>
  <si>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</si>
  <si>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</si>
  <si>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</si>
  <si>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</si>
  <si>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</si>
  <si>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</si>
  <si>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</si>
  <si>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</si>
  <si>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VEP</t>
  </si>
  <si>
    <t>VAP</t>
  </si>
  <si>
    <t>PctNonCitizen</t>
  </si>
  <si>
    <t>Prison</t>
  </si>
  <si>
    <t>Probation</t>
  </si>
  <si>
    <t>Parole</t>
  </si>
  <si>
    <t>IneligibleFelon</t>
  </si>
  <si>
    <t>OverseesEligible</t>
  </si>
  <si>
    <t>StateAbv</t>
  </si>
  <si>
    <t>United States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</si>
  <si>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</si>
  <si>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</si>
  <si>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</si>
  <si>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</si>
  <si>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</si>
  <si>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</si>
  <si>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</si>
  <si>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</si>
  <si>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</si>
  <si>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</si>
  <si>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</si>
  <si>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</si>
  <si>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</si>
  <si>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</si>
  <si>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</si>
  <si>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</si>
  <si>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</si>
  <si>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</si>
  <si>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</si>
  <si>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</si>
  <si>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</si>
  <si>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</si>
  <si>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</si>
  <si>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</si>
  <si>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</si>
  <si>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</si>
  <si>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</si>
  <si>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</si>
  <si>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</si>
  <si>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</si>
  <si>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</si>
  <si>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</si>
  <si>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</si>
  <si>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</si>
  <si>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</si>
  <si>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</si>
  <si>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</si>
  <si>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</si>
  <si>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</si>
  <si>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</si>
  <si>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</si>
  <si>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</si>
  <si>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</si>
  <si>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</si>
  <si>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</si>
  <si>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</si>
  <si>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</si>
  <si>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</si>
  <si>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</si>
  <si>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</si>
  <si>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</si>
  <si>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</si>
  <si>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PctTurnout</t>
  </si>
  <si>
    <t>SOS vote totals</t>
  </si>
  <si>
    <t>http://electionresults.utah.gov/elections/federal</t>
  </si>
  <si>
    <t>https://vtelectionresults.sec.state.vt.us/Index.html#/federal</t>
  </si>
  <si>
    <t>http://results.elections.virginia.gov/vaelections/2016%20November%20General/Site/Presidential.html</t>
  </si>
  <si>
    <t>http://results.vote.wa.gov/results/current/President-Vice-President.html</t>
  </si>
  <si>
    <t>https://vote.ohio.gov/</t>
  </si>
  <si>
    <t>http://www.electionreturns.pa.gov/ENR_NEW</t>
  </si>
  <si>
    <t>couldn't find</t>
  </si>
  <si>
    <t>http://enr.sos.mo.gov/EnrNet/</t>
  </si>
  <si>
    <t>http://mtelectionresults.gov/</t>
  </si>
  <si>
    <t>http://electionresults.sos.ne.gov/resultsSW.aspx?text=Race&amp;type=PRS&amp;map=CTY</t>
  </si>
  <si>
    <t>http://silverstateelection.com/</t>
  </si>
  <si>
    <t>http://nj.gov/state/elections/2016-results/2016-unofficial-general-results-president.pdf</t>
  </si>
  <si>
    <t>http://electionresults.sos.state.nm.us/</t>
  </si>
  <si>
    <t>http://nyenr.elections.state.ny.us/</t>
  </si>
  <si>
    <t>http://results.sos.nd.gov/</t>
  </si>
  <si>
    <t>https://www.ok.gov/elections/support/ok_results_seb.html</t>
  </si>
  <si>
    <t>http://results.oregonvotes.gov/</t>
  </si>
  <si>
    <t>http://www.ri.gov/election/results/2016/general_election/</t>
  </si>
  <si>
    <t>http://www.enr-scvotes.org/SC/64658/182853/en/summary.html</t>
  </si>
  <si>
    <t>http://electionresults.sd.gov/</t>
  </si>
  <si>
    <t>http://elections.tn.gov/results.php?ByOffice=United%20States%20President</t>
  </si>
  <si>
    <t>https://enrpages.sos.state.tx.us/public/nov08_319.htm</t>
  </si>
  <si>
    <t>nothing available</t>
  </si>
  <si>
    <t>not availalbe at state level (have to go county by county)</t>
  </si>
  <si>
    <t>http://soswy.state.wy.us/Elections/Docs/2016/Results/General/2016_General_Statewide_Candidates_Summary.pdf</t>
  </si>
  <si>
    <t>website</t>
  </si>
  <si>
    <t>difference</t>
  </si>
  <si>
    <t>http://www.alabamavotes.gov/electionnight/statewideresultsbycontest.aspx?ecode=1000500</t>
  </si>
  <si>
    <t>http://www.elect.alaska.net/</t>
  </si>
  <si>
    <t>http://results.arizona.vote/2016/General/n1591/Results-State.html</t>
  </si>
  <si>
    <t>http://results.enr.clarityelections.com/AR/63912/182850/Web01/en/summary.html</t>
  </si>
  <si>
    <t>http://vote.sos.ca.gov/</t>
  </si>
  <si>
    <t>http://results.enr.clarityelections.com/CO/63746/182883/Web01/en/summary.html</t>
  </si>
  <si>
    <t>http://ctemspublic.pcctg.net/#/home</t>
  </si>
  <si>
    <t>http://elections.delaware.gov/results/html/election.shtml</t>
  </si>
  <si>
    <t>https://www.dcboee.org/election_info/election_results/v3/2016/November-8-General-Election</t>
  </si>
  <si>
    <t>http://enight.elections.myflorida.com/</t>
  </si>
  <si>
    <t>http://results.enr.clarityelections.com/GA/63991/182885/en/summary.html</t>
  </si>
  <si>
    <t>http://elections.hawaii.gov/wp-content/results/histatewide.pdf</t>
  </si>
  <si>
    <t>http://www.sos.idaho.gov/ELECT/results/2016/General/ENR/statewide_total.html</t>
  </si>
  <si>
    <t>http://www.in.gov/apps/sos/election/general/general2016</t>
  </si>
  <si>
    <t>https://electionresults.sos.iowa.gov/Views/TabularData.aspx?TabView=StateRaces^Federal%20/%20Statewide%20Races^86&amp;ElectionID=86</t>
  </si>
  <si>
    <t>http://www.sos.ks.gov/ent/kssos_ent.html</t>
  </si>
  <si>
    <t>http://results.enr.clarityelections.com/KY/64180/182267/Web01/en/summary.html</t>
  </si>
  <si>
    <t>https://voterportal.sos.la.gov/Graphical</t>
  </si>
  <si>
    <t>http://elections.maryland.gov/elections/2016/results/General/gen_results_2016_4_001-.html</t>
  </si>
  <si>
    <t>http://miboecfr.nictusa.com/election/results/2016GEN_CENR.html</t>
  </si>
  <si>
    <t>http://electionresults.sos.state.mn.us/Results/President/100?officeInElectionId=10733</t>
  </si>
  <si>
    <t>http://er.ncsbe.gov/?election_dt=11/08/2016&amp;county_id=0&amp;office=FED&amp;contest=0</t>
  </si>
  <si>
    <t>http://sos.nh.gov/2016PresGen.aspx</t>
  </si>
  <si>
    <t>AP_votes</t>
  </si>
  <si>
    <t>VoteTotalUsedHere</t>
  </si>
  <si>
    <t>VEP total ballots</t>
  </si>
  <si>
    <t>VEP highest office</t>
  </si>
  <si>
    <t>VAP highest office</t>
  </si>
  <si>
    <t>total ballots</t>
  </si>
  <si>
    <t>highest office ballots</t>
  </si>
  <si>
    <t>non-citizen</t>
  </si>
  <si>
    <t>prison</t>
  </si>
  <si>
    <t>probation</t>
  </si>
  <si>
    <t>parole</t>
  </si>
  <si>
    <t>ineligible felons</t>
  </si>
  <si>
    <t>oversees eligible</t>
  </si>
  <si>
    <t>abv</t>
  </si>
  <si>
    <t>2012Turnout% (highest office)</t>
  </si>
  <si>
    <t>2012 votes for prez MN</t>
  </si>
  <si>
    <t>ballots cast MN 2012</t>
  </si>
  <si>
    <t>VEP 2012</t>
  </si>
  <si>
    <t>VEP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</si>
</sst>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18" fillId="0" borderId="0" xfId="44"/>
    <xf numFmtId="165" fontId="0" fillId="0" borderId="0" xfId="0" applyNumberFormat="1"/>
    <xf numFmtId="165" fontId="0" fillId="0" borderId="0" xfId="2" applyNumberFormat="1" applyFont="1"/>
    <xf numFmtId="0" fontId="20" fillId="33" borderId="10" xfId="0" applyFont="1" applyFill="1" applyBorder="1" applyAlignment="1">
      <alignment horizontal="left" readingOrder="1"/>
    </xf>
    <xf numFmtId="10" fontId="19" fillId="33" borderId="10" xfId="0" applyNumberFormat="1" applyFont="1" applyFill="1" applyBorder="1" applyAlignment="1">
      <alignment horizontal="right" readingOrder="1"/>
    </xf>
    <xf numFmtId="3" fontId="19" fillId="33" borderId="10" xfId="0" applyNumberFormat="1" applyFont="1" applyFill="1" applyBorder="1" applyAlignment="1">
      <alignment horizontal="right" readingOrder="1"/>
    </xf>
    <xf numFmtId="0" fontId="19" fillId="33" borderId="10" xfId="0" applyFont="1" applyFill="1" applyBorder="1" applyAlignment="1">
      <alignment horizontal="left" readingOrder="1"/>
    </xf>
    <xf numFmtId="0" fontId="19" fillId="34" borderId="10" xfId="0" applyFont="1" applyFill="1" applyBorder="1" applyAlignment="1">
      <alignment horizontal="left" readingOrder="1"/>
    </xf>
    <xf numFmtId="10" fontId="19" fillId="34" borderId="10" xfId="0" applyNumberFormat="1" applyFont="1" applyFill="1" applyBorder="1" applyAlignment="1">
      <alignment horizontal="right" readingOrder="1"/>
    </xf>
    <xf numFmtId="3" fontId="19" fillId="34" borderId="10" xfId="0" applyNumberFormat="1" applyFont="1" applyFill="1" applyBorder="1" applyAlignment="1">
      <alignment horizontal="right" readingOrder="1"/>
    </xf>
    <xf numFmtId="0" fontId="19" fillId="34" borderId="10" xfId="0" applyFont="1" applyFill="1" applyBorder="1" applyAlignment="1">
      <alignment horizontal="right" readingOrder="1"/>
    </xf>
    <xf numFmtId="0" fontId="19" fillId="33" borderId="10" xfId="0" applyFont="1" applyFill="1" applyBorder="1" applyAlignment="1">
      <alignment horizontal="right" readingOrder="1"/>
    </xf>
    <xf numFmtId="0" fontId="19" fillId="0" borderId="0" xfId="0" applyFont="1" applyAlignment="1">
      <alignment vertical="center" wrapText="1"/>
    </xf>
    <xf numFmtId="0" fontId="19" fillId="0" borderId="11" xfId="0" applyFont="1" applyBorder="1" applyAlignment="1">
      <alignment horizontal="left" vertical="center" wrapText="1" indent="1"/>
    </xf>
    <xf numFmtId="164" fontId="0" fillId="35" borderId="0" xfId="1" applyNumberFormat="1" applyFont="1" applyFill="1"/>
    <xf numFmtId="9" fontId="0" fillId="0" borderId="0" xfId="2" applyFont="1"/>
    <xf numFmtId="165" fontId="0" fillId="0" borderId="0" xfId="0" applyNumberFormat="1" applyFill="1"/>
    <xf numFmtId="165" fontId="0" fillId="0" borderId="0" xfId="2" applyNumberFormat="1" applyFont="1" applyFill="1"/>
    <xf numFmtId="3" fontId="0" fillId="36" borderId="12" xfId="0" applyNumberFormat="1" applyFill="1" applyBorder="1" applyAlignment="1">
      <alignment horizontal="righ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419100</xdr:colOff>
      <xdr:row>0</xdr:row>
      <xdr:rowOff>114300</xdr:rowOff>
    </xdr:to>
    <xdr:pic>
      <xdr:nvPicPr>
        <xdr:cNvPr id="2" name="Picture 1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1000"/>
          <a:ext cx="4191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438150</xdr:colOff>
      <xdr:row>0</xdr:row>
      <xdr:rowOff>114300</xdr:rowOff>
    </xdr:to>
    <xdr:pic>
      <xdr:nvPicPr>
        <xdr:cNvPr id="3" name="Picture 2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"/>
          <a:ext cx="4381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114300</xdr:rowOff>
    </xdr:to>
    <xdr:pic>
      <xdr:nvPicPr>
        <xdr:cNvPr id="4" name="Picture 3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1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114300</xdr:rowOff>
    </xdr:to>
    <xdr:pic>
      <xdr:nvPicPr>
        <xdr:cNvPr id="5" name="Picture 4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26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114300</xdr:rowOff>
    </xdr:to>
    <xdr:pic>
      <xdr:nvPicPr>
        <xdr:cNvPr id="6" name="Picture 5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4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114300</xdr:rowOff>
    </xdr:to>
    <xdr:pic>
      <xdr:nvPicPr>
        <xdr:cNvPr id="7" name="Picture 6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114300</xdr:rowOff>
    </xdr:to>
    <xdr:pic>
      <xdr:nvPicPr>
        <xdr:cNvPr id="8" name="Picture 7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671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114300</xdr:rowOff>
    </xdr:to>
    <xdr:pic>
      <xdr:nvPicPr>
        <xdr:cNvPr id="9" name="Picture 8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1500"/>
          <a:ext cx="95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28575</xdr:colOff>
      <xdr:row>0</xdr:row>
      <xdr:rowOff>114300</xdr:rowOff>
    </xdr:to>
    <xdr:pic>
      <xdr:nvPicPr>
        <xdr:cNvPr id="10" name="Picture 9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"/>
          <a:ext cx="28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114300</xdr:rowOff>
    </xdr:to>
    <xdr:pic>
      <xdr:nvPicPr>
        <xdr:cNvPr id="11" name="Picture 10" descr="http://electionresults.sos.state.mn.us/Content/images/dot_g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ections.delaware.gov/results/html/election.shtml" TargetMode="External"/><Relationship Id="rId13" Type="http://schemas.openxmlformats.org/officeDocument/2006/relationships/hyperlink" Target="http://www.sos.idaho.gov/ELECT/results/2016/General/ENR/statewide_total.html" TargetMode="External"/><Relationship Id="rId18" Type="http://schemas.openxmlformats.org/officeDocument/2006/relationships/hyperlink" Target="https://voterportal.sos.la.gov/Graphical" TargetMode="External"/><Relationship Id="rId3" Type="http://schemas.openxmlformats.org/officeDocument/2006/relationships/hyperlink" Target="http://results.arizona.vote/2016/General/n1591/Results-State.html" TargetMode="External"/><Relationship Id="rId21" Type="http://schemas.openxmlformats.org/officeDocument/2006/relationships/hyperlink" Target="http://electionresults.sos.state.mn.us/Results/President/100?officeInElectionId=10733" TargetMode="External"/><Relationship Id="rId7" Type="http://schemas.openxmlformats.org/officeDocument/2006/relationships/hyperlink" Target="http://ctemspublic.pcctg.net/" TargetMode="External"/><Relationship Id="rId12" Type="http://schemas.openxmlformats.org/officeDocument/2006/relationships/hyperlink" Target="http://elections.hawaii.gov/wp-content/results/histatewide.pdf" TargetMode="External"/><Relationship Id="rId17" Type="http://schemas.openxmlformats.org/officeDocument/2006/relationships/hyperlink" Target="http://results.enr.clarityelections.com/KY/64180/182267/Web01/en/summary.html" TargetMode="External"/><Relationship Id="rId2" Type="http://schemas.openxmlformats.org/officeDocument/2006/relationships/hyperlink" Target="http://www.elect.alaska.net/" TargetMode="External"/><Relationship Id="rId16" Type="http://schemas.openxmlformats.org/officeDocument/2006/relationships/hyperlink" Target="http://www.sos.ks.gov/ent/kssos_ent.html" TargetMode="External"/><Relationship Id="rId20" Type="http://schemas.openxmlformats.org/officeDocument/2006/relationships/hyperlink" Target="http://miboecfr.nictusa.com/election/results/2016GEN_CENR.html" TargetMode="External"/><Relationship Id="rId1" Type="http://schemas.openxmlformats.org/officeDocument/2006/relationships/hyperlink" Target="http://www.alabamavotes.gov/electionnight/statewideresultsbycontest.aspx?ecode=1000500" TargetMode="External"/><Relationship Id="rId6" Type="http://schemas.openxmlformats.org/officeDocument/2006/relationships/hyperlink" Target="http://results.enr.clarityelections.com/CO/63746/182883/Web01/en/summary.html" TargetMode="External"/><Relationship Id="rId11" Type="http://schemas.openxmlformats.org/officeDocument/2006/relationships/hyperlink" Target="http://results.enr.clarityelections.com/GA/63991/182885/en/summary.html" TargetMode="External"/><Relationship Id="rId5" Type="http://schemas.openxmlformats.org/officeDocument/2006/relationships/hyperlink" Target="http://vote.sos.ca.gov/" TargetMode="External"/><Relationship Id="rId15" Type="http://schemas.openxmlformats.org/officeDocument/2006/relationships/hyperlink" Target="https://electionresults.sos.iowa.gov/Views/TabularData.aspx?TabView=StateRaces%5eFederal%20/%20Statewide%20Races%5e86&amp;ElectionID=86" TargetMode="External"/><Relationship Id="rId23" Type="http://schemas.openxmlformats.org/officeDocument/2006/relationships/hyperlink" Target="https://enrpages.sos.state.tx.us/public/nov08_319.htm" TargetMode="External"/><Relationship Id="rId10" Type="http://schemas.openxmlformats.org/officeDocument/2006/relationships/hyperlink" Target="http://enight.elections.myflorida.com/" TargetMode="External"/><Relationship Id="rId19" Type="http://schemas.openxmlformats.org/officeDocument/2006/relationships/hyperlink" Target="http://elections.maryland.gov/elections/2016/results/General/gen_results_2016_4_001-.html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14" Type="http://schemas.openxmlformats.org/officeDocument/2006/relationships/hyperlink" Target="http://www.in.gov/apps/sos/election/general/general2016" TargetMode="External"/><Relationship Id="rId22" Type="http://schemas.openxmlformats.org/officeDocument/2006/relationships/hyperlink" Target="http://er.ncsbe.gov/?election_dt=11/08/2016&amp;county_id=0&amp;office=FED&amp;contest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A16" workbookViewId="0">
      <selection activeCell="D52" sqref="D52"/>
    </sheetView>
  </sheetViews>
  <sheetFormatPr defaultRowHeight="15" x14ac:dyDescent="0.25"/>
  <cols>
    <col min="2" max="2" width="22.85546875" customWidth="1"/>
    <col min="3" max="3" width="18.7109375" customWidth="1"/>
    <col min="4" max="4" width="10.7109375" style="4" bestFit="1" customWidth="1"/>
    <col min="5" max="5" width="14.7109375" style="4" customWidth="1"/>
    <col min="6" max="6" width="14.7109375" style="19" customWidth="1"/>
    <col min="7" max="7" width="14.42578125" style="1" bestFit="1" customWidth="1"/>
    <col min="8" max="9" width="15.28515625" style="1" bestFit="1" customWidth="1"/>
    <col min="10" max="10" width="10" bestFit="1" customWidth="1"/>
    <col min="16" max="16" width="16" bestFit="1" customWidth="1"/>
    <col min="17" max="17" width="13.42578125" bestFit="1" customWidth="1"/>
  </cols>
  <sheetData>
    <row r="1" spans="1:18" x14ac:dyDescent="0.25">
      <c r="A1" t="s">
        <v>60</v>
      </c>
      <c r="B1" t="s">
        <v>0</v>
      </c>
      <c r="C1" t="s">
        <v>167</v>
      </c>
      <c r="D1" s="4" t="s">
        <v>114</v>
      </c>
      <c r="E1" s="4" t="s">
        <v>180</v>
      </c>
      <c r="G1" s="1" t="s">
        <v>115</v>
      </c>
      <c r="H1" s="1" t="s">
        <v>166</v>
      </c>
      <c r="I1" s="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142</v>
      </c>
      <c r="R1" t="s">
        <v>141</v>
      </c>
    </row>
    <row r="2" spans="1:18" x14ac:dyDescent="0.25">
      <c r="A2" t="s">
        <v>85</v>
      </c>
      <c r="B2" t="s">
        <v>24</v>
      </c>
      <c r="C2" s="1">
        <v>2938848</v>
      </c>
      <c r="D2" s="5">
        <f t="shared" ref="D2:D33" si="0">C2/I2</f>
        <v>0.73982977245092929</v>
      </c>
      <c r="E2" s="5">
        <v>0.76</v>
      </c>
      <c r="F2" s="20">
        <f>D2-E2</f>
        <v>-2.0170227549070718E-2</v>
      </c>
      <c r="G2" s="1">
        <v>2938848</v>
      </c>
      <c r="H2" s="1">
        <v>2911734</v>
      </c>
      <c r="I2" s="1">
        <v>3972330</v>
      </c>
      <c r="J2">
        <v>4245020</v>
      </c>
      <c r="K2">
        <v>4.7E-2</v>
      </c>
      <c r="L2">
        <v>10003</v>
      </c>
      <c r="M2">
        <v>97661</v>
      </c>
      <c r="N2">
        <v>6642</v>
      </c>
      <c r="O2">
        <v>71335</v>
      </c>
      <c r="Q2" s="2">
        <f>G2-H2</f>
        <v>27114</v>
      </c>
      <c r="R2" s="3" t="s">
        <v>163</v>
      </c>
    </row>
    <row r="3" spans="1:18" x14ac:dyDescent="0.25">
      <c r="A3" t="s">
        <v>91</v>
      </c>
      <c r="B3" t="s">
        <v>30</v>
      </c>
      <c r="C3" s="1">
        <v>766253</v>
      </c>
      <c r="D3" s="5">
        <f t="shared" si="0"/>
        <v>0.73597004073392136</v>
      </c>
      <c r="E3" s="5">
        <v>0.70199999999999996</v>
      </c>
      <c r="F3" s="20">
        <f t="shared" ref="F3:F52" si="1">D3-E3</f>
        <v>3.3970040733921403E-2</v>
      </c>
      <c r="G3" s="1">
        <v>766253</v>
      </c>
      <c r="H3" s="1">
        <v>729735</v>
      </c>
      <c r="I3" s="1">
        <v>1041147</v>
      </c>
      <c r="J3">
        <v>1075861</v>
      </c>
      <c r="K3">
        <v>0.03</v>
      </c>
      <c r="L3">
        <v>2867</v>
      </c>
      <c r="M3">
        <v>0</v>
      </c>
      <c r="N3">
        <v>0</v>
      </c>
      <c r="O3">
        <v>2867</v>
      </c>
      <c r="Q3" s="2">
        <f>G3-H3</f>
        <v>36518</v>
      </c>
      <c r="R3" t="s">
        <v>165</v>
      </c>
    </row>
    <row r="4" spans="1:18" x14ac:dyDescent="0.25">
      <c r="A4" t="s">
        <v>81</v>
      </c>
      <c r="B4" t="s">
        <v>20</v>
      </c>
      <c r="C4" s="1">
        <v>740704</v>
      </c>
      <c r="D4" s="5">
        <f t="shared" si="0"/>
        <v>0.6998958713264406</v>
      </c>
      <c r="E4" s="5">
        <v>0.68200000000000005</v>
      </c>
      <c r="F4" s="20">
        <f t="shared" si="1"/>
        <v>1.7895871326440549E-2</v>
      </c>
      <c r="H4" s="1">
        <v>740704</v>
      </c>
      <c r="I4" s="1">
        <v>1058306</v>
      </c>
      <c r="J4">
        <v>1075396</v>
      </c>
      <c r="K4">
        <v>1.6E-2</v>
      </c>
      <c r="L4">
        <v>0</v>
      </c>
      <c r="M4">
        <v>0</v>
      </c>
      <c r="N4">
        <v>0</v>
      </c>
      <c r="O4">
        <v>0</v>
      </c>
      <c r="Q4" s="2"/>
      <c r="R4" t="s">
        <v>122</v>
      </c>
    </row>
    <row r="5" spans="1:18" x14ac:dyDescent="0.25">
      <c r="A5" t="s">
        <v>111</v>
      </c>
      <c r="B5" t="s">
        <v>50</v>
      </c>
      <c r="C5" s="1">
        <v>2944620</v>
      </c>
      <c r="D5" s="5">
        <f t="shared" si="0"/>
        <v>0.68558345092975481</v>
      </c>
      <c r="E5" s="5">
        <v>0.72899999999999998</v>
      </c>
      <c r="F5" s="20">
        <f t="shared" si="1"/>
        <v>-4.341654907024517E-2</v>
      </c>
      <c r="H5" s="1">
        <v>2944620</v>
      </c>
      <c r="I5" s="1">
        <v>4295057</v>
      </c>
      <c r="J5">
        <v>4502492</v>
      </c>
      <c r="K5">
        <v>3.1E-2</v>
      </c>
      <c r="L5">
        <v>22097</v>
      </c>
      <c r="M5">
        <v>46212</v>
      </c>
      <c r="N5">
        <v>20010</v>
      </c>
      <c r="O5">
        <v>67986</v>
      </c>
      <c r="Q5" s="2"/>
      <c r="R5" t="s">
        <v>139</v>
      </c>
    </row>
    <row r="6" spans="1:18" x14ac:dyDescent="0.25">
      <c r="A6" t="s">
        <v>77</v>
      </c>
      <c r="B6" t="s">
        <v>16</v>
      </c>
      <c r="C6" s="1">
        <v>1560199</v>
      </c>
      <c r="D6" s="5">
        <f t="shared" si="0"/>
        <v>0.67919520410042278</v>
      </c>
      <c r="E6" s="5">
        <v>0.70299999999999996</v>
      </c>
      <c r="F6" s="20">
        <f t="shared" si="1"/>
        <v>-2.380479589957718E-2</v>
      </c>
      <c r="G6" s="1">
        <v>1560199</v>
      </c>
      <c r="H6" s="1">
        <v>1542880</v>
      </c>
      <c r="I6" s="1">
        <v>2297129</v>
      </c>
      <c r="J6">
        <v>2413678</v>
      </c>
      <c r="K6">
        <v>3.5000000000000003E-2</v>
      </c>
      <c r="L6">
        <v>8686</v>
      </c>
      <c r="M6">
        <v>29929</v>
      </c>
      <c r="N6">
        <v>5769</v>
      </c>
      <c r="O6">
        <v>31215</v>
      </c>
      <c r="Q6" s="2">
        <f>G6-H6</f>
        <v>17319</v>
      </c>
      <c r="R6" s="3" t="s">
        <v>157</v>
      </c>
    </row>
    <row r="7" spans="1:18" x14ac:dyDescent="0.25">
      <c r="A7" t="s">
        <v>83</v>
      </c>
      <c r="B7" t="s">
        <v>22</v>
      </c>
      <c r="C7" s="1">
        <v>3231531</v>
      </c>
      <c r="D7" s="5">
        <f t="shared" si="0"/>
        <v>0.6491409987415041</v>
      </c>
      <c r="E7" s="5">
        <v>0.65900000000000003</v>
      </c>
      <c r="F7" s="20">
        <f t="shared" si="1"/>
        <v>-9.8590012584959252E-3</v>
      </c>
      <c r="H7" s="1">
        <v>3231531</v>
      </c>
      <c r="I7" s="1">
        <v>4978165</v>
      </c>
      <c r="J7">
        <v>5477195</v>
      </c>
      <c r="K7">
        <v>8.8999999999999996E-2</v>
      </c>
      <c r="L7">
        <v>10014</v>
      </c>
      <c r="M7">
        <v>0</v>
      </c>
      <c r="N7">
        <v>0</v>
      </c>
      <c r="O7">
        <v>10014</v>
      </c>
      <c r="Q7" s="2"/>
      <c r="R7" t="s">
        <v>122</v>
      </c>
    </row>
    <row r="8" spans="1:18" x14ac:dyDescent="0.25">
      <c r="A8" t="s">
        <v>84</v>
      </c>
      <c r="B8" t="s">
        <v>23</v>
      </c>
      <c r="C8" s="1">
        <v>4785223</v>
      </c>
      <c r="D8" s="5">
        <f t="shared" si="0"/>
        <v>0.64390307375717359</v>
      </c>
      <c r="E8" s="5">
        <v>0.64700000000000002</v>
      </c>
      <c r="F8" s="20">
        <f t="shared" si="1"/>
        <v>-3.0969262428264255E-3</v>
      </c>
      <c r="G8" s="1">
        <v>4785223</v>
      </c>
      <c r="H8" s="1">
        <v>4789450</v>
      </c>
      <c r="I8" s="1">
        <v>7431589</v>
      </c>
      <c r="J8">
        <v>7754185</v>
      </c>
      <c r="K8">
        <v>3.5999999999999997E-2</v>
      </c>
      <c r="L8">
        <v>42900</v>
      </c>
      <c r="M8">
        <v>0</v>
      </c>
      <c r="N8">
        <v>0</v>
      </c>
      <c r="O8">
        <v>42900</v>
      </c>
      <c r="Q8" s="2">
        <f t="shared" ref="Q8:Q21" si="2">G8-H8</f>
        <v>-4227</v>
      </c>
      <c r="R8" s="3" t="s">
        <v>162</v>
      </c>
    </row>
    <row r="9" spans="1:18" x14ac:dyDescent="0.25">
      <c r="A9" t="s">
        <v>108</v>
      </c>
      <c r="B9" t="s">
        <v>47</v>
      </c>
      <c r="C9" s="1">
        <v>3902270</v>
      </c>
      <c r="D9" s="5">
        <f t="shared" si="0"/>
        <v>0.64382930167667818</v>
      </c>
      <c r="E9" s="5">
        <v>0.66100000000000003</v>
      </c>
      <c r="F9" s="20">
        <f t="shared" si="1"/>
        <v>-1.7170698323321854E-2</v>
      </c>
      <c r="G9" s="1">
        <v>3902270</v>
      </c>
      <c r="H9" s="1">
        <v>3844787</v>
      </c>
      <c r="I9" s="1">
        <v>6061032</v>
      </c>
      <c r="J9">
        <v>6586434</v>
      </c>
      <c r="K9">
        <v>6.9000000000000006E-2</v>
      </c>
      <c r="L9">
        <v>36943</v>
      </c>
      <c r="M9">
        <v>54966</v>
      </c>
      <c r="N9">
        <v>1732</v>
      </c>
      <c r="O9">
        <v>69456</v>
      </c>
      <c r="Q9" s="2">
        <f t="shared" si="2"/>
        <v>57483</v>
      </c>
      <c r="R9" t="s">
        <v>118</v>
      </c>
    </row>
    <row r="10" spans="1:18" x14ac:dyDescent="0.25">
      <c r="A10" t="s">
        <v>71</v>
      </c>
      <c r="B10" t="s">
        <v>10</v>
      </c>
      <c r="C10" s="1">
        <v>9390524</v>
      </c>
      <c r="D10" s="5">
        <f t="shared" si="0"/>
        <v>0.64312609505969065</v>
      </c>
      <c r="E10" s="5">
        <v>0.628</v>
      </c>
      <c r="F10" s="20">
        <f t="shared" si="1"/>
        <v>1.5126095059690647E-2</v>
      </c>
      <c r="G10" s="1">
        <v>9390524</v>
      </c>
      <c r="H10" s="1">
        <v>9386750</v>
      </c>
      <c r="I10" s="1">
        <v>14601373</v>
      </c>
      <c r="J10">
        <v>16601383</v>
      </c>
      <c r="K10">
        <v>0.107</v>
      </c>
      <c r="L10">
        <v>95671</v>
      </c>
      <c r="M10">
        <v>227087</v>
      </c>
      <c r="N10">
        <v>4519</v>
      </c>
      <c r="O10">
        <v>227359</v>
      </c>
      <c r="Q10" s="2">
        <f t="shared" si="2"/>
        <v>3774</v>
      </c>
      <c r="R10" s="3" t="s">
        <v>152</v>
      </c>
    </row>
    <row r="11" spans="1:18" x14ac:dyDescent="0.25">
      <c r="A11" t="s">
        <v>95</v>
      </c>
      <c r="B11" t="s">
        <v>34</v>
      </c>
      <c r="C11" s="1">
        <v>4688786</v>
      </c>
      <c r="D11" s="5">
        <f t="shared" si="0"/>
        <v>0.64076276250914421</v>
      </c>
      <c r="E11" s="5">
        <v>0.64800000000000002</v>
      </c>
      <c r="F11" s="20">
        <f t="shared" si="1"/>
        <v>-7.2372374908558079E-3</v>
      </c>
      <c r="G11" s="1">
        <v>4688786</v>
      </c>
      <c r="H11" s="1">
        <v>4629471</v>
      </c>
      <c r="I11" s="1">
        <v>7317507</v>
      </c>
      <c r="J11">
        <v>7879993</v>
      </c>
      <c r="K11">
        <v>5.8999999999999997E-2</v>
      </c>
      <c r="L11">
        <v>35726</v>
      </c>
      <c r="M11">
        <v>90918</v>
      </c>
      <c r="N11">
        <v>10025</v>
      </c>
      <c r="O11">
        <v>96665</v>
      </c>
      <c r="Q11" s="2">
        <f t="shared" si="2"/>
        <v>59315</v>
      </c>
      <c r="R11" s="3" t="s">
        <v>164</v>
      </c>
    </row>
    <row r="12" spans="1:18" x14ac:dyDescent="0.25">
      <c r="A12" t="s">
        <v>67</v>
      </c>
      <c r="B12" t="s">
        <v>6</v>
      </c>
      <c r="C12" s="1">
        <v>2545498</v>
      </c>
      <c r="D12" s="5">
        <f t="shared" si="0"/>
        <v>0.6397504631942762</v>
      </c>
      <c r="E12" s="5">
        <v>0.69899999999999995</v>
      </c>
      <c r="F12" s="20">
        <f t="shared" si="1"/>
        <v>-5.9249536805723757E-2</v>
      </c>
      <c r="G12" s="1">
        <v>2545498</v>
      </c>
      <c r="H12" s="1">
        <v>2401267</v>
      </c>
      <c r="I12" s="1">
        <v>3978892</v>
      </c>
      <c r="J12">
        <v>4319529</v>
      </c>
      <c r="K12">
        <v>7.1999999999999995E-2</v>
      </c>
      <c r="L12">
        <v>19121</v>
      </c>
      <c r="M12">
        <v>0</v>
      </c>
      <c r="N12">
        <v>10067</v>
      </c>
      <c r="O12">
        <v>29188</v>
      </c>
      <c r="Q12" s="2">
        <f t="shared" si="2"/>
        <v>144231</v>
      </c>
      <c r="R12" s="3" t="s">
        <v>148</v>
      </c>
    </row>
    <row r="13" spans="1:18" x14ac:dyDescent="0.25">
      <c r="A13" t="s">
        <v>69</v>
      </c>
      <c r="B13" t="s">
        <v>8</v>
      </c>
      <c r="C13" s="1">
        <v>441535</v>
      </c>
      <c r="D13" s="5">
        <f t="shared" si="0"/>
        <v>0.63653034127719821</v>
      </c>
      <c r="E13" s="5">
        <v>0.623</v>
      </c>
      <c r="F13" s="20">
        <f t="shared" si="1"/>
        <v>1.353034127719821E-2</v>
      </c>
      <c r="G13" s="1">
        <v>441535</v>
      </c>
      <c r="H13" s="1">
        <v>441535</v>
      </c>
      <c r="I13" s="1">
        <v>693659</v>
      </c>
      <c r="J13">
        <v>755123</v>
      </c>
      <c r="K13">
        <v>0.06</v>
      </c>
      <c r="L13">
        <v>6625</v>
      </c>
      <c r="M13">
        <v>15665</v>
      </c>
      <c r="N13">
        <v>676</v>
      </c>
      <c r="O13">
        <v>16073</v>
      </c>
      <c r="Q13" s="2">
        <f t="shared" si="2"/>
        <v>0</v>
      </c>
      <c r="R13" s="3" t="s">
        <v>150</v>
      </c>
    </row>
    <row r="14" spans="1:18" x14ac:dyDescent="0.25">
      <c r="A14" t="s">
        <v>107</v>
      </c>
      <c r="B14" t="s">
        <v>46</v>
      </c>
      <c r="C14" s="1">
        <f>319186-712-4306</f>
        <v>314168</v>
      </c>
      <c r="D14" s="5">
        <f t="shared" si="0"/>
        <v>0.6328431086195887</v>
      </c>
      <c r="E14" s="5">
        <v>0.60699999999999998</v>
      </c>
      <c r="F14" s="20">
        <f t="shared" si="1"/>
        <v>2.5843108619588717E-2</v>
      </c>
      <c r="G14" s="1">
        <f>319186-712-4306</f>
        <v>314168</v>
      </c>
      <c r="H14" s="1">
        <v>291341</v>
      </c>
      <c r="I14" s="1">
        <v>496439</v>
      </c>
      <c r="J14">
        <v>507643</v>
      </c>
      <c r="K14">
        <v>2.1999999999999999E-2</v>
      </c>
      <c r="L14">
        <v>0</v>
      </c>
      <c r="M14">
        <v>0</v>
      </c>
      <c r="N14">
        <v>0</v>
      </c>
      <c r="O14">
        <v>0</v>
      </c>
      <c r="Q14" s="2">
        <f t="shared" si="2"/>
        <v>22827</v>
      </c>
      <c r="R14" t="s">
        <v>117</v>
      </c>
    </row>
    <row r="15" spans="1:18" x14ac:dyDescent="0.25">
      <c r="A15" t="s">
        <v>99</v>
      </c>
      <c r="B15" t="s">
        <v>38</v>
      </c>
      <c r="C15" s="1">
        <v>1902703</v>
      </c>
      <c r="D15" s="5">
        <f t="shared" si="0"/>
        <v>0.63283408245355777</v>
      </c>
      <c r="E15" s="5">
        <v>0.63100000000000001</v>
      </c>
      <c r="F15" s="20">
        <f t="shared" si="1"/>
        <v>1.8340824535577616E-3</v>
      </c>
      <c r="G15" s="1">
        <v>1902703</v>
      </c>
      <c r="H15" s="1">
        <v>1808575</v>
      </c>
      <c r="I15" s="1">
        <v>3006638</v>
      </c>
      <c r="J15">
        <v>3237993</v>
      </c>
      <c r="K15">
        <v>6.7000000000000004E-2</v>
      </c>
      <c r="L15">
        <v>15075</v>
      </c>
      <c r="M15">
        <v>0</v>
      </c>
      <c r="N15">
        <v>0</v>
      </c>
      <c r="O15">
        <v>15075</v>
      </c>
      <c r="Q15" s="2">
        <f t="shared" si="2"/>
        <v>94128</v>
      </c>
      <c r="R15" t="s">
        <v>132</v>
      </c>
    </row>
    <row r="16" spans="1:18" x14ac:dyDescent="0.25">
      <c r="A16" t="s">
        <v>68</v>
      </c>
      <c r="B16" t="s">
        <v>7</v>
      </c>
      <c r="C16" s="1">
        <v>1613506</v>
      </c>
      <c r="D16" s="5">
        <f t="shared" si="0"/>
        <v>0.62725296102338068</v>
      </c>
      <c r="E16" s="5">
        <v>0.61299999999999999</v>
      </c>
      <c r="F16" s="20">
        <f t="shared" si="1"/>
        <v>1.4252961023380695E-2</v>
      </c>
      <c r="G16" s="1">
        <v>1613506</v>
      </c>
      <c r="H16" s="1">
        <v>1528817</v>
      </c>
      <c r="I16" s="1">
        <v>2572337</v>
      </c>
      <c r="J16">
        <v>2834267</v>
      </c>
      <c r="K16">
        <v>8.5999999999999993E-2</v>
      </c>
      <c r="L16">
        <v>16113</v>
      </c>
      <c r="M16">
        <v>0</v>
      </c>
      <c r="N16">
        <v>2564</v>
      </c>
      <c r="O16">
        <v>18677</v>
      </c>
      <c r="Q16" s="2">
        <f t="shared" si="2"/>
        <v>84689</v>
      </c>
      <c r="R16" s="3" t="s">
        <v>149</v>
      </c>
    </row>
    <row r="17" spans="1:18" x14ac:dyDescent="0.25">
      <c r="A17" t="s">
        <v>87</v>
      </c>
      <c r="B17" t="s">
        <v>26</v>
      </c>
      <c r="C17" s="1">
        <v>2788022</v>
      </c>
      <c r="D17" s="5">
        <f t="shared" si="0"/>
        <v>0.61682202877978609</v>
      </c>
      <c r="E17" s="5">
        <v>0.622</v>
      </c>
      <c r="F17" s="20">
        <f t="shared" si="1"/>
        <v>-5.1779712202139061E-3</v>
      </c>
      <c r="G17" s="1">
        <v>2788022</v>
      </c>
      <c r="H17" s="1">
        <v>2775098</v>
      </c>
      <c r="I17" s="1">
        <v>4519978</v>
      </c>
      <c r="J17">
        <v>4720503</v>
      </c>
      <c r="K17">
        <v>2.5999999999999999E-2</v>
      </c>
      <c r="L17">
        <v>31432</v>
      </c>
      <c r="M17">
        <v>47303</v>
      </c>
      <c r="N17">
        <v>18495</v>
      </c>
      <c r="O17">
        <v>76417</v>
      </c>
      <c r="Q17" s="2">
        <f t="shared" si="2"/>
        <v>12924</v>
      </c>
      <c r="R17" t="s">
        <v>123</v>
      </c>
    </row>
    <row r="18" spans="1:18" x14ac:dyDescent="0.25">
      <c r="A18" t="s">
        <v>100</v>
      </c>
      <c r="B18" t="s">
        <v>39</v>
      </c>
      <c r="C18" s="1">
        <v>5970107</v>
      </c>
      <c r="D18" s="5">
        <f t="shared" si="0"/>
        <v>0.61309273554610999</v>
      </c>
      <c r="E18" s="5">
        <v>0.59499999999999997</v>
      </c>
      <c r="F18" s="20">
        <f t="shared" si="1"/>
        <v>1.8092735546110017E-2</v>
      </c>
      <c r="G18" s="1">
        <v>5918847</v>
      </c>
      <c r="H18" s="1">
        <v>5970107</v>
      </c>
      <c r="I18" s="1">
        <v>9737690</v>
      </c>
      <c r="J18">
        <v>10146780</v>
      </c>
      <c r="K18">
        <v>3.5000000000000003E-2</v>
      </c>
      <c r="L18">
        <v>49643</v>
      </c>
      <c r="M18">
        <v>0</v>
      </c>
      <c r="N18">
        <v>0</v>
      </c>
      <c r="O18">
        <v>49643</v>
      </c>
      <c r="Q18" s="2">
        <f t="shared" si="2"/>
        <v>-51260</v>
      </c>
      <c r="R18" t="s">
        <v>121</v>
      </c>
    </row>
    <row r="19" spans="1:18" x14ac:dyDescent="0.25">
      <c r="A19" t="s">
        <v>97</v>
      </c>
      <c r="B19" t="s">
        <v>36</v>
      </c>
      <c r="C19" s="1">
        <v>5325395</v>
      </c>
      <c r="D19" s="5">
        <f t="shared" si="0"/>
        <v>0.60838927719461156</v>
      </c>
      <c r="E19" s="5">
        <v>0.64500000000000002</v>
      </c>
      <c r="F19" s="20">
        <f t="shared" si="1"/>
        <v>-3.6610722805388463E-2</v>
      </c>
      <c r="G19" s="1">
        <v>5325395</v>
      </c>
      <c r="H19" s="1">
        <v>5325395</v>
      </c>
      <c r="I19" s="1">
        <v>8753269</v>
      </c>
      <c r="J19">
        <v>9023729</v>
      </c>
      <c r="K19">
        <v>2.4E-2</v>
      </c>
      <c r="L19">
        <v>51024</v>
      </c>
      <c r="M19">
        <v>0</v>
      </c>
      <c r="N19">
        <v>0</v>
      </c>
      <c r="O19">
        <v>51024</v>
      </c>
      <c r="Q19" s="2">
        <f t="shared" si="2"/>
        <v>0</v>
      </c>
      <c r="R19" t="s">
        <v>120</v>
      </c>
    </row>
    <row r="20" spans="1:18" x14ac:dyDescent="0.25">
      <c r="A20" t="s">
        <v>88</v>
      </c>
      <c r="B20" t="s">
        <v>27</v>
      </c>
      <c r="C20" s="1">
        <v>484570</v>
      </c>
      <c r="D20" s="5">
        <f t="shared" si="0"/>
        <v>0.60282421846328782</v>
      </c>
      <c r="E20" s="5">
        <v>0.625</v>
      </c>
      <c r="F20" s="20">
        <f t="shared" si="1"/>
        <v>-2.217578153671218E-2</v>
      </c>
      <c r="G20" s="1">
        <v>484570</v>
      </c>
      <c r="H20" s="1">
        <v>484319</v>
      </c>
      <c r="I20" s="1">
        <v>803833</v>
      </c>
      <c r="J20">
        <v>817161</v>
      </c>
      <c r="K20">
        <v>1.2E-2</v>
      </c>
      <c r="L20">
        <v>3681</v>
      </c>
      <c r="M20">
        <v>0</v>
      </c>
      <c r="N20">
        <v>0</v>
      </c>
      <c r="O20">
        <v>3681</v>
      </c>
      <c r="Q20" s="2">
        <f t="shared" si="2"/>
        <v>251</v>
      </c>
      <c r="R20" t="s">
        <v>124</v>
      </c>
    </row>
    <row r="21" spans="1:18" x14ac:dyDescent="0.25">
      <c r="A21" t="s">
        <v>82</v>
      </c>
      <c r="B21" t="s">
        <v>21</v>
      </c>
      <c r="C21" s="1">
        <v>2525643</v>
      </c>
      <c r="D21" s="5">
        <f t="shared" si="0"/>
        <v>0.60101701884833048</v>
      </c>
      <c r="E21" s="5">
        <v>0.66600000000000004</v>
      </c>
      <c r="F21" s="20">
        <f t="shared" si="1"/>
        <v>-6.4982981151669561E-2</v>
      </c>
      <c r="G21" s="1">
        <v>2525643</v>
      </c>
      <c r="H21" s="1">
        <v>2474543</v>
      </c>
      <c r="I21" s="1">
        <v>4202282</v>
      </c>
      <c r="J21">
        <v>4701258</v>
      </c>
      <c r="K21">
        <v>0.09</v>
      </c>
      <c r="L21">
        <v>20388</v>
      </c>
      <c r="M21">
        <v>79539</v>
      </c>
      <c r="N21">
        <v>11537</v>
      </c>
      <c r="O21">
        <v>76467</v>
      </c>
      <c r="Q21" s="2">
        <f t="shared" si="2"/>
        <v>51100</v>
      </c>
      <c r="R21" s="3" t="s">
        <v>161</v>
      </c>
    </row>
    <row r="22" spans="1:18" x14ac:dyDescent="0.25">
      <c r="A22" t="s">
        <v>75</v>
      </c>
      <c r="B22" t="s">
        <v>14</v>
      </c>
      <c r="C22" s="1">
        <v>5374280</v>
      </c>
      <c r="D22" s="5">
        <f t="shared" si="0"/>
        <v>0.59822181318775502</v>
      </c>
      <c r="E22" s="5">
        <v>0.58899999999999997</v>
      </c>
      <c r="F22" s="20">
        <f t="shared" si="1"/>
        <v>9.2218131877550569E-3</v>
      </c>
      <c r="H22" s="1">
        <v>5374280</v>
      </c>
      <c r="I22" s="1">
        <v>8983758</v>
      </c>
      <c r="J22">
        <v>9913610</v>
      </c>
      <c r="K22">
        <v>8.8999999999999996E-2</v>
      </c>
      <c r="L22">
        <v>46465</v>
      </c>
      <c r="M22">
        <v>0</v>
      </c>
      <c r="N22">
        <v>0</v>
      </c>
      <c r="O22">
        <v>46465</v>
      </c>
      <c r="Q22" s="2"/>
      <c r="R22" t="s">
        <v>122</v>
      </c>
    </row>
    <row r="23" spans="1:18" x14ac:dyDescent="0.25">
      <c r="A23" t="s">
        <v>80</v>
      </c>
      <c r="B23" t="s">
        <v>19</v>
      </c>
      <c r="C23" s="1">
        <v>2027731</v>
      </c>
      <c r="D23" s="5">
        <f t="shared" si="0"/>
        <v>0.59789835028340543</v>
      </c>
      <c r="E23" s="5">
        <v>0.60199999999999998</v>
      </c>
      <c r="F23" s="20">
        <f t="shared" si="1"/>
        <v>-4.1016497165945465E-3</v>
      </c>
      <c r="G23" s="1">
        <v>2027731</v>
      </c>
      <c r="H23" s="1">
        <v>2027731</v>
      </c>
      <c r="I23" s="1">
        <v>3391431</v>
      </c>
      <c r="J23">
        <v>3582215</v>
      </c>
      <c r="K23">
        <v>2.8000000000000001E-2</v>
      </c>
      <c r="L23">
        <v>37881</v>
      </c>
      <c r="M23">
        <v>40979</v>
      </c>
      <c r="N23">
        <v>29619</v>
      </c>
      <c r="O23">
        <v>90448</v>
      </c>
      <c r="Q23" s="2">
        <f t="shared" ref="Q23:Q39" si="3">G23-H23</f>
        <v>0</v>
      </c>
      <c r="R23" s="3" t="s">
        <v>160</v>
      </c>
    </row>
    <row r="24" spans="1:18" x14ac:dyDescent="0.25">
      <c r="A24" t="s">
        <v>74</v>
      </c>
      <c r="B24" t="s">
        <v>13</v>
      </c>
      <c r="C24" s="1">
        <v>691478</v>
      </c>
      <c r="D24" s="5">
        <f t="shared" si="0"/>
        <v>0.59548006348544757</v>
      </c>
      <c r="E24" s="5">
        <v>0.59799999999999998</v>
      </c>
      <c r="F24" s="20">
        <f t="shared" si="1"/>
        <v>-2.5199365145524011E-3</v>
      </c>
      <c r="G24" s="1">
        <v>691478</v>
      </c>
      <c r="H24" s="1">
        <v>688235</v>
      </c>
      <c r="I24" s="1">
        <v>1161211</v>
      </c>
      <c r="J24">
        <v>1247038</v>
      </c>
      <c r="K24">
        <v>4.3999999999999997E-2</v>
      </c>
      <c r="L24">
        <v>7901</v>
      </c>
      <c r="M24">
        <v>33450</v>
      </c>
      <c r="N24">
        <v>4217</v>
      </c>
      <c r="O24">
        <v>30850</v>
      </c>
      <c r="Q24" s="2">
        <f t="shared" si="3"/>
        <v>3243</v>
      </c>
      <c r="R24" s="3" t="s">
        <v>155</v>
      </c>
    </row>
    <row r="25" spans="1:18" x14ac:dyDescent="0.25">
      <c r="A25" t="s">
        <v>89</v>
      </c>
      <c r="B25" t="s">
        <v>28</v>
      </c>
      <c r="C25" s="1">
        <v>804444</v>
      </c>
      <c r="D25" s="5">
        <f t="shared" si="0"/>
        <v>0.59431808611082793</v>
      </c>
      <c r="E25" s="5">
        <v>0.60299999999999998</v>
      </c>
      <c r="F25" s="20">
        <f t="shared" si="1"/>
        <v>-8.6819138891720549E-3</v>
      </c>
      <c r="G25" s="1">
        <v>804444</v>
      </c>
      <c r="H25" s="1">
        <v>805638</v>
      </c>
      <c r="I25" s="1">
        <v>1353558</v>
      </c>
      <c r="J25">
        <v>1440465</v>
      </c>
      <c r="K25">
        <v>5.0999999999999997E-2</v>
      </c>
      <c r="L25">
        <v>5221</v>
      </c>
      <c r="M25">
        <v>12940</v>
      </c>
      <c r="N25">
        <v>1067</v>
      </c>
      <c r="O25">
        <v>13534</v>
      </c>
      <c r="Q25" s="2">
        <f t="shared" si="3"/>
        <v>-1194</v>
      </c>
      <c r="R25" t="s">
        <v>125</v>
      </c>
    </row>
    <row r="26" spans="1:18" x14ac:dyDescent="0.25">
      <c r="A26" t="s">
        <v>112</v>
      </c>
      <c r="B26" t="s">
        <v>51</v>
      </c>
      <c r="C26" s="1">
        <v>255791</v>
      </c>
      <c r="D26" s="5">
        <f t="shared" si="0"/>
        <v>0.59346745210679075</v>
      </c>
      <c r="E26" s="5">
        <v>0.58599999999999997</v>
      </c>
      <c r="F26" s="20">
        <f t="shared" si="1"/>
        <v>7.467452106790784E-3</v>
      </c>
      <c r="G26" s="1">
        <v>255791</v>
      </c>
      <c r="H26" s="1">
        <v>248742</v>
      </c>
      <c r="I26" s="1">
        <v>431011</v>
      </c>
      <c r="J26">
        <v>449055</v>
      </c>
      <c r="K26">
        <v>2.7E-2</v>
      </c>
      <c r="L26">
        <v>2330</v>
      </c>
      <c r="M26">
        <v>5196</v>
      </c>
      <c r="N26">
        <v>715</v>
      </c>
      <c r="O26">
        <v>5955</v>
      </c>
      <c r="Q26" s="2">
        <f t="shared" si="3"/>
        <v>7049</v>
      </c>
      <c r="R26" t="s">
        <v>140</v>
      </c>
    </row>
    <row r="27" spans="1:18" x14ac:dyDescent="0.25">
      <c r="A27" t="s">
        <v>92</v>
      </c>
      <c r="B27" t="s">
        <v>31</v>
      </c>
      <c r="C27" s="1">
        <v>3612425</v>
      </c>
      <c r="D27" s="5">
        <f t="shared" si="0"/>
        <v>0.59286716348735558</v>
      </c>
      <c r="E27" s="5">
        <v>0.61499999999999999</v>
      </c>
      <c r="F27" s="20">
        <f t="shared" si="1"/>
        <v>-2.2132836512644416E-2</v>
      </c>
      <c r="G27" s="1">
        <v>3592131</v>
      </c>
      <c r="H27" s="1">
        <v>3612425</v>
      </c>
      <c r="I27" s="1">
        <v>6093144</v>
      </c>
      <c r="J27">
        <v>7003323</v>
      </c>
      <c r="K27">
        <v>0.11600000000000001</v>
      </c>
      <c r="L27">
        <v>20255</v>
      </c>
      <c r="M27">
        <v>115898</v>
      </c>
      <c r="N27">
        <v>14889</v>
      </c>
      <c r="O27">
        <v>100047</v>
      </c>
      <c r="Q27" s="2">
        <f t="shared" si="3"/>
        <v>-20294</v>
      </c>
      <c r="R27" t="s">
        <v>127</v>
      </c>
    </row>
    <row r="28" spans="1:18" x14ac:dyDescent="0.25">
      <c r="A28" t="s">
        <v>96</v>
      </c>
      <c r="B28" t="s">
        <v>35</v>
      </c>
      <c r="C28" s="1">
        <v>343325</v>
      </c>
      <c r="D28" s="5">
        <f t="shared" si="0"/>
        <v>0.58936474094215963</v>
      </c>
      <c r="E28" s="5">
        <v>0.59799999999999998</v>
      </c>
      <c r="F28" s="20">
        <f t="shared" si="1"/>
        <v>-8.6352590578403499E-3</v>
      </c>
      <c r="G28" s="1">
        <v>343325</v>
      </c>
      <c r="H28" s="1">
        <v>336968</v>
      </c>
      <c r="I28" s="1">
        <v>582534</v>
      </c>
      <c r="J28">
        <v>599062</v>
      </c>
      <c r="K28">
        <v>2.5000000000000001E-2</v>
      </c>
      <c r="L28">
        <v>1700</v>
      </c>
      <c r="M28">
        <v>0</v>
      </c>
      <c r="N28">
        <v>0</v>
      </c>
      <c r="O28">
        <v>1700</v>
      </c>
      <c r="Q28" s="2">
        <f t="shared" si="3"/>
        <v>6357</v>
      </c>
      <c r="R28" t="s">
        <v>130</v>
      </c>
    </row>
    <row r="29" spans="1:18" x14ac:dyDescent="0.25">
      <c r="A29" t="s">
        <v>79</v>
      </c>
      <c r="B29" t="s">
        <v>18</v>
      </c>
      <c r="C29" s="1">
        <v>1923346</v>
      </c>
      <c r="D29" s="5">
        <f t="shared" si="0"/>
        <v>0.58697527731347354</v>
      </c>
      <c r="E29" s="5">
        <v>0.55700000000000005</v>
      </c>
      <c r="F29" s="20">
        <f t="shared" si="1"/>
        <v>2.9975277313473492E-2</v>
      </c>
      <c r="G29" s="1">
        <v>1923346</v>
      </c>
      <c r="H29" s="1">
        <v>1923346</v>
      </c>
      <c r="I29" s="1">
        <v>3276707</v>
      </c>
      <c r="J29">
        <v>3430201</v>
      </c>
      <c r="K29">
        <v>2.5000000000000001E-2</v>
      </c>
      <c r="L29">
        <v>21402</v>
      </c>
      <c r="M29">
        <v>54107</v>
      </c>
      <c r="N29">
        <v>16729</v>
      </c>
      <c r="O29">
        <v>68431</v>
      </c>
      <c r="Q29" s="2">
        <f t="shared" si="3"/>
        <v>0</v>
      </c>
      <c r="R29" s="3" t="s">
        <v>159</v>
      </c>
    </row>
    <row r="30" spans="1:18" x14ac:dyDescent="0.25">
      <c r="A30" t="s">
        <v>72</v>
      </c>
      <c r="B30" t="s">
        <v>11</v>
      </c>
      <c r="C30" s="1">
        <v>4079471</v>
      </c>
      <c r="D30" s="5">
        <f t="shared" si="0"/>
        <v>0.58623828359361807</v>
      </c>
      <c r="E30" s="5">
        <v>0.59</v>
      </c>
      <c r="F30" s="20">
        <f t="shared" si="1"/>
        <v>-3.7617164063818986E-3</v>
      </c>
      <c r="G30" s="1">
        <v>4079471</v>
      </c>
      <c r="H30" s="1">
        <v>4029564</v>
      </c>
      <c r="I30" s="1">
        <v>6958725</v>
      </c>
      <c r="J30">
        <v>7852857</v>
      </c>
      <c r="K30">
        <v>7.0999999999999994E-2</v>
      </c>
      <c r="L30">
        <v>50499</v>
      </c>
      <c r="M30">
        <v>471067</v>
      </c>
      <c r="N30">
        <v>25547</v>
      </c>
      <c r="O30">
        <v>339844</v>
      </c>
      <c r="Q30" s="2">
        <f t="shared" si="3"/>
        <v>49907</v>
      </c>
      <c r="R30" s="3" t="s">
        <v>153</v>
      </c>
    </row>
    <row r="31" spans="1:18" x14ac:dyDescent="0.25">
      <c r="A31" t="s">
        <v>103</v>
      </c>
      <c r="B31" t="s">
        <v>42</v>
      </c>
      <c r="C31" s="1">
        <v>370047</v>
      </c>
      <c r="D31" s="5">
        <f t="shared" si="0"/>
        <v>0.58542662688380598</v>
      </c>
      <c r="E31" s="5">
        <v>0.59299999999999997</v>
      </c>
      <c r="F31" s="20">
        <f t="shared" si="1"/>
        <v>-7.5733731161939932E-3</v>
      </c>
      <c r="G31" s="1">
        <v>370047</v>
      </c>
      <c r="H31" s="1">
        <v>370047</v>
      </c>
      <c r="I31" s="1">
        <v>632098</v>
      </c>
      <c r="J31">
        <v>652981</v>
      </c>
      <c r="K31">
        <v>2.3E-2</v>
      </c>
      <c r="L31">
        <v>3528</v>
      </c>
      <c r="M31">
        <v>0</v>
      </c>
      <c r="N31">
        <v>2611</v>
      </c>
      <c r="O31">
        <v>6139</v>
      </c>
      <c r="Q31" s="2">
        <f t="shared" si="3"/>
        <v>0</v>
      </c>
      <c r="R31" s="2" t="s">
        <v>135</v>
      </c>
    </row>
    <row r="32" spans="1:18" x14ac:dyDescent="0.25">
      <c r="A32" t="s">
        <v>62</v>
      </c>
      <c r="B32" t="s">
        <v>1</v>
      </c>
      <c r="C32" s="1">
        <v>2078165</v>
      </c>
      <c r="D32" s="5">
        <f t="shared" si="0"/>
        <v>0.57629108209055591</v>
      </c>
      <c r="E32" s="5">
        <v>0.58599999999999997</v>
      </c>
      <c r="F32" s="20">
        <f t="shared" si="1"/>
        <v>-9.7089179094440592E-3</v>
      </c>
      <c r="G32" s="1">
        <v>2052481</v>
      </c>
      <c r="H32" s="1">
        <v>2078165</v>
      </c>
      <c r="I32" s="1">
        <v>3606103</v>
      </c>
      <c r="J32">
        <v>3773719</v>
      </c>
      <c r="K32">
        <v>2.5999999999999999E-2</v>
      </c>
      <c r="L32">
        <v>31691</v>
      </c>
      <c r="M32">
        <v>53640</v>
      </c>
      <c r="N32">
        <v>8097</v>
      </c>
      <c r="O32">
        <v>69826</v>
      </c>
      <c r="Q32" s="2">
        <f t="shared" si="3"/>
        <v>-25684</v>
      </c>
      <c r="R32" s="3" t="s">
        <v>143</v>
      </c>
    </row>
    <row r="33" spans="1:18" x14ac:dyDescent="0.25">
      <c r="A33" t="s">
        <v>90</v>
      </c>
      <c r="B33" t="s">
        <v>29</v>
      </c>
      <c r="C33" s="1">
        <v>1122990</v>
      </c>
      <c r="D33" s="5">
        <f t="shared" si="0"/>
        <v>0.56992244316711205</v>
      </c>
      <c r="E33" s="5">
        <v>0.56399999999999995</v>
      </c>
      <c r="F33" s="20">
        <f t="shared" si="1"/>
        <v>5.9224431671121014E-3</v>
      </c>
      <c r="G33" s="1">
        <v>1122990</v>
      </c>
      <c r="H33" s="1">
        <v>1122990</v>
      </c>
      <c r="I33" s="1">
        <v>1970426</v>
      </c>
      <c r="J33">
        <v>2282757</v>
      </c>
      <c r="K33">
        <v>0.126</v>
      </c>
      <c r="L33">
        <v>12537</v>
      </c>
      <c r="M33">
        <v>12027</v>
      </c>
      <c r="N33">
        <v>5927</v>
      </c>
      <c r="O33">
        <v>25199</v>
      </c>
      <c r="Q33" s="2">
        <f t="shared" si="3"/>
        <v>0</v>
      </c>
      <c r="R33" t="s">
        <v>126</v>
      </c>
    </row>
    <row r="34" spans="1:18" x14ac:dyDescent="0.25">
      <c r="A34" t="s">
        <v>102</v>
      </c>
      <c r="B34" t="s">
        <v>41</v>
      </c>
      <c r="C34" s="1">
        <v>2089349</v>
      </c>
      <c r="D34" s="5">
        <f t="shared" ref="D34:D65" si="4">C34/I34</f>
        <v>0.56423189108713834</v>
      </c>
      <c r="E34" s="5">
        <v>0.56299999999999994</v>
      </c>
      <c r="F34" s="20">
        <f t="shared" si="1"/>
        <v>1.2318910871383926E-3</v>
      </c>
      <c r="G34" s="1">
        <v>2089349</v>
      </c>
      <c r="H34" s="1">
        <v>2084444</v>
      </c>
      <c r="I34" s="1">
        <v>3702997</v>
      </c>
      <c r="J34">
        <v>3880323</v>
      </c>
      <c r="K34">
        <v>3.4000000000000002E-2</v>
      </c>
      <c r="L34">
        <v>20917</v>
      </c>
      <c r="M34">
        <v>35096</v>
      </c>
      <c r="N34">
        <v>5225</v>
      </c>
      <c r="O34">
        <v>45796</v>
      </c>
      <c r="Q34" s="2">
        <f t="shared" si="3"/>
        <v>4905</v>
      </c>
      <c r="R34" t="s">
        <v>134</v>
      </c>
    </row>
    <row r="35" spans="1:18" x14ac:dyDescent="0.25">
      <c r="A35" t="s">
        <v>76</v>
      </c>
      <c r="B35" t="s">
        <v>15</v>
      </c>
      <c r="C35" s="1">
        <v>2717362</v>
      </c>
      <c r="D35" s="5">
        <f t="shared" si="4"/>
        <v>0.55902112538570303</v>
      </c>
      <c r="E35" s="5">
        <v>0.55200000000000005</v>
      </c>
      <c r="F35" s="20">
        <f t="shared" si="1"/>
        <v>7.0211253857029865E-3</v>
      </c>
      <c r="G35" s="1">
        <v>2717362</v>
      </c>
      <c r="H35" s="1">
        <v>2722029</v>
      </c>
      <c r="I35" s="1">
        <v>4860929</v>
      </c>
      <c r="J35">
        <v>5073952</v>
      </c>
      <c r="K35">
        <v>3.5999999999999997E-2</v>
      </c>
      <c r="L35">
        <v>28638</v>
      </c>
      <c r="M35">
        <v>0</v>
      </c>
      <c r="N35">
        <v>0</v>
      </c>
      <c r="O35">
        <v>28638</v>
      </c>
      <c r="Q35" s="2">
        <f t="shared" si="3"/>
        <v>-4667</v>
      </c>
      <c r="R35" s="3" t="s">
        <v>156</v>
      </c>
    </row>
    <row r="36" spans="1:18" x14ac:dyDescent="0.25">
      <c r="A36" t="s">
        <v>70</v>
      </c>
      <c r="B36" t="s">
        <v>9</v>
      </c>
      <c r="C36" s="1">
        <v>287403</v>
      </c>
      <c r="D36" s="5">
        <f t="shared" si="4"/>
        <v>0.556151564232513</v>
      </c>
      <c r="E36" s="5">
        <v>0.61499999999999999</v>
      </c>
      <c r="F36" s="20">
        <f t="shared" si="1"/>
        <v>-5.8848435767486995E-2</v>
      </c>
      <c r="G36" s="1">
        <v>287403</v>
      </c>
      <c r="H36" s="1">
        <v>280272</v>
      </c>
      <c r="I36" s="1">
        <v>516771</v>
      </c>
      <c r="J36">
        <v>568165</v>
      </c>
      <c r="K36">
        <v>0.09</v>
      </c>
      <c r="L36">
        <v>0</v>
      </c>
      <c r="M36">
        <v>0</v>
      </c>
      <c r="N36">
        <v>0</v>
      </c>
      <c r="O36">
        <v>0</v>
      </c>
      <c r="Q36" s="2">
        <f t="shared" si="3"/>
        <v>7131</v>
      </c>
      <c r="R36" s="3" t="s">
        <v>151</v>
      </c>
    </row>
    <row r="37" spans="1:18" x14ac:dyDescent="0.25">
      <c r="A37" t="s">
        <v>78</v>
      </c>
      <c r="B37" t="s">
        <v>17</v>
      </c>
      <c r="C37" s="1">
        <v>1147143</v>
      </c>
      <c r="D37" s="5">
        <f t="shared" si="4"/>
        <v>0.55531254583661904</v>
      </c>
      <c r="E37" s="5">
        <v>0.56899999999999995</v>
      </c>
      <c r="F37" s="20">
        <f t="shared" si="1"/>
        <v>-1.3687454163380908E-2</v>
      </c>
      <c r="G37" s="1">
        <v>1147143</v>
      </c>
      <c r="H37" s="1">
        <v>1147143</v>
      </c>
      <c r="I37" s="1">
        <v>2065761</v>
      </c>
      <c r="J37">
        <v>2206389</v>
      </c>
      <c r="K37">
        <v>5.3999999999999999E-2</v>
      </c>
      <c r="L37">
        <v>9326</v>
      </c>
      <c r="M37">
        <v>16328</v>
      </c>
      <c r="N37">
        <v>4051</v>
      </c>
      <c r="O37">
        <v>22521</v>
      </c>
      <c r="Q37" s="2">
        <f t="shared" si="3"/>
        <v>0</v>
      </c>
      <c r="R37" s="3" t="s">
        <v>158</v>
      </c>
    </row>
    <row r="38" spans="1:18" x14ac:dyDescent="0.25">
      <c r="A38" t="s">
        <v>93</v>
      </c>
      <c r="B38" t="s">
        <v>32</v>
      </c>
      <c r="C38" s="1">
        <v>789365</v>
      </c>
      <c r="D38" s="5">
        <f t="shared" si="4"/>
        <v>0.54069762264701515</v>
      </c>
      <c r="E38" s="5">
        <v>0.54600000000000004</v>
      </c>
      <c r="F38" s="20">
        <f t="shared" si="1"/>
        <v>-5.3023773529848883E-3</v>
      </c>
      <c r="G38" s="1">
        <v>789365</v>
      </c>
      <c r="H38" s="1">
        <v>788841</v>
      </c>
      <c r="I38" s="1">
        <v>1459901</v>
      </c>
      <c r="J38">
        <v>1594305</v>
      </c>
      <c r="K38">
        <v>7.2999999999999995E-2</v>
      </c>
      <c r="L38">
        <v>6879</v>
      </c>
      <c r="M38">
        <v>16060</v>
      </c>
      <c r="N38">
        <v>2255</v>
      </c>
      <c r="O38">
        <v>18128</v>
      </c>
      <c r="Q38" s="2">
        <f t="shared" si="3"/>
        <v>524</v>
      </c>
      <c r="R38" t="s">
        <v>128</v>
      </c>
    </row>
    <row r="39" spans="1:18" x14ac:dyDescent="0.25">
      <c r="A39" t="s">
        <v>101</v>
      </c>
      <c r="B39" t="s">
        <v>40</v>
      </c>
      <c r="C39" s="1">
        <v>421839</v>
      </c>
      <c r="D39" s="5">
        <f t="shared" si="4"/>
        <v>0.53661505817880684</v>
      </c>
      <c r="E39" s="5">
        <v>0.57999999999999996</v>
      </c>
      <c r="F39" s="20">
        <f t="shared" si="1"/>
        <v>-4.3384941821193124E-2</v>
      </c>
      <c r="G39" s="1">
        <v>421839</v>
      </c>
      <c r="H39" s="1">
        <v>413525</v>
      </c>
      <c r="I39" s="1">
        <v>786111</v>
      </c>
      <c r="J39">
        <v>849165</v>
      </c>
      <c r="K39">
        <v>7.0000000000000007E-2</v>
      </c>
      <c r="L39">
        <v>3294</v>
      </c>
      <c r="M39">
        <v>0</v>
      </c>
      <c r="N39">
        <v>0</v>
      </c>
      <c r="O39">
        <v>3294</v>
      </c>
      <c r="Q39" s="2">
        <f t="shared" si="3"/>
        <v>8314</v>
      </c>
      <c r="R39" t="s">
        <v>133</v>
      </c>
    </row>
    <row r="40" spans="1:18" x14ac:dyDescent="0.25">
      <c r="A40" t="s">
        <v>86</v>
      </c>
      <c r="B40" t="s">
        <v>25</v>
      </c>
      <c r="C40" s="1">
        <v>1162631</v>
      </c>
      <c r="D40" s="5">
        <f t="shared" si="4"/>
        <v>0.53396630489645891</v>
      </c>
      <c r="E40" s="5">
        <v>0.59299999999999997</v>
      </c>
      <c r="F40" s="20">
        <f t="shared" si="1"/>
        <v>-5.9033695103541062E-2</v>
      </c>
      <c r="H40" s="1">
        <v>1162631</v>
      </c>
      <c r="I40" s="1">
        <v>2177349</v>
      </c>
      <c r="J40">
        <v>2269052</v>
      </c>
      <c r="K40">
        <v>1.9E-2</v>
      </c>
      <c r="L40">
        <v>18756</v>
      </c>
      <c r="M40">
        <v>34398</v>
      </c>
      <c r="N40">
        <v>9883</v>
      </c>
      <c r="O40">
        <v>47902</v>
      </c>
      <c r="Q40" s="2"/>
      <c r="R40" t="s">
        <v>122</v>
      </c>
    </row>
    <row r="41" spans="1:18" x14ac:dyDescent="0.25">
      <c r="A41" t="s">
        <v>65</v>
      </c>
      <c r="B41" t="s">
        <v>4</v>
      </c>
      <c r="C41" s="1">
        <v>1125227</v>
      </c>
      <c r="D41" s="5">
        <f t="shared" si="4"/>
        <v>0.52374116859620534</v>
      </c>
      <c r="E41" s="5">
        <v>0.50700000000000001</v>
      </c>
      <c r="F41" s="20">
        <f t="shared" si="1"/>
        <v>1.6741168596205336E-2</v>
      </c>
      <c r="G41" s="1">
        <v>1125227</v>
      </c>
      <c r="H41" s="1">
        <v>1121684</v>
      </c>
      <c r="I41" s="1">
        <v>2148441</v>
      </c>
      <c r="J41">
        <v>2290976</v>
      </c>
      <c r="K41">
        <v>3.7999999999999999E-2</v>
      </c>
      <c r="L41">
        <v>17756</v>
      </c>
      <c r="M41">
        <v>28192</v>
      </c>
      <c r="N41">
        <v>21743</v>
      </c>
      <c r="O41">
        <v>55287</v>
      </c>
      <c r="Q41" s="2">
        <f>G41-H41</f>
        <v>3543</v>
      </c>
      <c r="R41" s="3" t="s">
        <v>146</v>
      </c>
    </row>
    <row r="42" spans="1:18" x14ac:dyDescent="0.25">
      <c r="A42" t="s">
        <v>98</v>
      </c>
      <c r="B42" t="s">
        <v>37</v>
      </c>
      <c r="C42" s="1">
        <v>1451056</v>
      </c>
      <c r="D42" s="5">
        <f t="shared" si="4"/>
        <v>0.51964046994312829</v>
      </c>
      <c r="E42" s="5">
        <v>0.49199999999999999</v>
      </c>
      <c r="F42" s="20">
        <f t="shared" si="1"/>
        <v>2.7640469943128299E-2</v>
      </c>
      <c r="G42" s="1">
        <v>1451056</v>
      </c>
      <c r="H42" s="1">
        <v>1451056</v>
      </c>
      <c r="I42" s="1">
        <v>2792423</v>
      </c>
      <c r="J42">
        <v>2982904</v>
      </c>
      <c r="K42">
        <v>4.8000000000000001E-2</v>
      </c>
      <c r="L42">
        <v>27650</v>
      </c>
      <c r="M42">
        <v>28568</v>
      </c>
      <c r="N42">
        <v>2560</v>
      </c>
      <c r="O42">
        <v>46208</v>
      </c>
      <c r="Q42" s="2">
        <f>G42-H42</f>
        <v>0</v>
      </c>
      <c r="R42" t="s">
        <v>131</v>
      </c>
    </row>
    <row r="43" spans="1:18" x14ac:dyDescent="0.25">
      <c r="A43" t="s">
        <v>94</v>
      </c>
      <c r="B43" t="s">
        <v>33</v>
      </c>
      <c r="C43" s="1">
        <f>7161238-48053-6315</f>
        <v>7106870</v>
      </c>
      <c r="D43" s="5">
        <f t="shared" si="4"/>
        <v>0.51900997346990407</v>
      </c>
      <c r="E43" s="5">
        <v>0.53100000000000003</v>
      </c>
      <c r="F43" s="20">
        <f t="shared" si="1"/>
        <v>-1.1990026530095954E-2</v>
      </c>
      <c r="G43" s="1">
        <f>7161238-48053-6315</f>
        <v>7106870</v>
      </c>
      <c r="H43" s="1">
        <v>7042956</v>
      </c>
      <c r="I43" s="1">
        <v>13693128</v>
      </c>
      <c r="J43">
        <v>15675178</v>
      </c>
      <c r="K43">
        <v>0.12</v>
      </c>
      <c r="L43">
        <v>48376</v>
      </c>
      <c r="M43">
        <v>0</v>
      </c>
      <c r="N43">
        <v>44889</v>
      </c>
      <c r="O43">
        <v>93265</v>
      </c>
      <c r="Q43" s="2">
        <f>G43-H43</f>
        <v>63914</v>
      </c>
      <c r="R43" t="s">
        <v>129</v>
      </c>
    </row>
    <row r="44" spans="1:18" x14ac:dyDescent="0.25">
      <c r="A44" t="s">
        <v>105</v>
      </c>
      <c r="B44" t="s">
        <v>44</v>
      </c>
      <c r="C44" s="1">
        <f>8929462</f>
        <v>8929462</v>
      </c>
      <c r="D44" s="5">
        <f t="shared" si="4"/>
        <v>0.50981911977994132</v>
      </c>
      <c r="E44" s="5">
        <v>0.496</v>
      </c>
      <c r="F44" s="20">
        <f t="shared" si="1"/>
        <v>1.3819119779941325E-2</v>
      </c>
      <c r="G44" s="1">
        <f>8929462</f>
        <v>8929462</v>
      </c>
      <c r="H44" s="1">
        <v>8903237</v>
      </c>
      <c r="I44" s="1">
        <v>17514961</v>
      </c>
      <c r="J44">
        <v>20812008</v>
      </c>
      <c r="K44">
        <v>0.13500000000000001</v>
      </c>
      <c r="L44">
        <v>157361</v>
      </c>
      <c r="M44">
        <v>388101</v>
      </c>
      <c r="N44">
        <v>111412</v>
      </c>
      <c r="O44">
        <v>486110</v>
      </c>
      <c r="Q44" s="2">
        <f>G44-H44</f>
        <v>26225</v>
      </c>
      <c r="R44" s="3" t="s">
        <v>137</v>
      </c>
    </row>
    <row r="45" spans="1:18" x14ac:dyDescent="0.25">
      <c r="A45" t="s">
        <v>104</v>
      </c>
      <c r="B45" t="s">
        <v>43</v>
      </c>
      <c r="C45" s="1">
        <v>2490799</v>
      </c>
      <c r="D45" s="5">
        <f t="shared" si="4"/>
        <v>0.5083121145388384</v>
      </c>
      <c r="E45" s="5">
        <v>0.51900000000000002</v>
      </c>
      <c r="F45" s="20">
        <f t="shared" si="1"/>
        <v>-1.0687885461161617E-2</v>
      </c>
      <c r="G45" s="1">
        <v>2490799</v>
      </c>
      <c r="H45" s="1">
        <v>2484691</v>
      </c>
      <c r="I45" s="1">
        <v>4900137</v>
      </c>
      <c r="J45">
        <v>5166504</v>
      </c>
      <c r="K45">
        <v>3.6999999999999998E-2</v>
      </c>
      <c r="L45">
        <v>28495</v>
      </c>
      <c r="M45">
        <v>62950</v>
      </c>
      <c r="N45">
        <v>13498</v>
      </c>
      <c r="O45">
        <v>77245</v>
      </c>
      <c r="Q45" s="2">
        <f>G45-H45</f>
        <v>6108</v>
      </c>
      <c r="R45" t="s">
        <v>136</v>
      </c>
    </row>
    <row r="46" spans="1:18" x14ac:dyDescent="0.25">
      <c r="A46" t="s">
        <v>110</v>
      </c>
      <c r="B46" t="s">
        <v>49</v>
      </c>
      <c r="C46" s="1">
        <v>708226</v>
      </c>
      <c r="D46" s="5">
        <f t="shared" si="4"/>
        <v>0.49515628801628742</v>
      </c>
      <c r="E46" s="5">
        <v>0.46300000000000002</v>
      </c>
      <c r="F46" s="20">
        <f t="shared" si="1"/>
        <v>3.2156288016287393E-2</v>
      </c>
      <c r="H46" s="1">
        <v>708226</v>
      </c>
      <c r="I46" s="1">
        <v>1430308</v>
      </c>
      <c r="J46">
        <v>1457003</v>
      </c>
      <c r="K46">
        <v>8.9999999999999993E-3</v>
      </c>
      <c r="L46">
        <v>6873</v>
      </c>
      <c r="M46">
        <v>7174</v>
      </c>
      <c r="N46">
        <v>2749</v>
      </c>
      <c r="O46">
        <v>13639</v>
      </c>
      <c r="Q46" s="2"/>
      <c r="R46" t="s">
        <v>138</v>
      </c>
    </row>
    <row r="47" spans="1:18" x14ac:dyDescent="0.25">
      <c r="A47" t="s">
        <v>63</v>
      </c>
      <c r="B47" t="s">
        <v>2</v>
      </c>
      <c r="C47" s="1">
        <v>253624</v>
      </c>
      <c r="D47" s="5">
        <f t="shared" si="4"/>
        <v>0.48820695244090001</v>
      </c>
      <c r="E47" s="5">
        <v>0.58699999999999997</v>
      </c>
      <c r="F47" s="20">
        <f t="shared" si="1"/>
        <v>-9.8793047559099956E-2</v>
      </c>
      <c r="G47" s="1">
        <v>253624</v>
      </c>
      <c r="H47" s="1">
        <v>246588</v>
      </c>
      <c r="I47" s="1">
        <v>519501</v>
      </c>
      <c r="J47">
        <v>554802</v>
      </c>
      <c r="K47">
        <v>4.2999999999999997E-2</v>
      </c>
      <c r="L47">
        <v>5216</v>
      </c>
      <c r="M47">
        <v>7077</v>
      </c>
      <c r="N47">
        <v>2210</v>
      </c>
      <c r="O47">
        <v>11389</v>
      </c>
      <c r="Q47" s="2">
        <f t="shared" ref="Q47:Q52" si="5">G47-H47</f>
        <v>7036</v>
      </c>
      <c r="R47" s="3" t="s">
        <v>144</v>
      </c>
    </row>
    <row r="48" spans="1:18" x14ac:dyDescent="0.25">
      <c r="A48" t="s">
        <v>109</v>
      </c>
      <c r="B48" t="s">
        <v>48</v>
      </c>
      <c r="C48" s="17">
        <v>2273701</v>
      </c>
      <c r="D48" s="5">
        <f t="shared" si="4"/>
        <v>0.44377678332335324</v>
      </c>
      <c r="E48" s="5">
        <v>0.64800000000000002</v>
      </c>
      <c r="F48" s="20">
        <f t="shared" si="1"/>
        <v>-0.20422321667664678</v>
      </c>
      <c r="G48" s="1">
        <v>2194290</v>
      </c>
      <c r="H48" s="1">
        <v>2194290</v>
      </c>
      <c r="I48" s="1">
        <v>5123524</v>
      </c>
      <c r="J48">
        <v>5691442</v>
      </c>
      <c r="K48">
        <v>8.5999999999999993E-2</v>
      </c>
      <c r="L48">
        <v>17345</v>
      </c>
      <c r="M48">
        <v>94112</v>
      </c>
      <c r="N48">
        <v>9880</v>
      </c>
      <c r="O48">
        <v>79928</v>
      </c>
      <c r="Q48" s="2">
        <f t="shared" si="5"/>
        <v>0</v>
      </c>
      <c r="R48" t="s">
        <v>119</v>
      </c>
    </row>
    <row r="49" spans="1:18" x14ac:dyDescent="0.25">
      <c r="A49" t="s">
        <v>73</v>
      </c>
      <c r="B49" t="s">
        <v>12</v>
      </c>
      <c r="C49" s="1">
        <v>429262</v>
      </c>
      <c r="D49" s="5">
        <f t="shared" si="4"/>
        <v>0.41713504983130434</v>
      </c>
      <c r="E49" s="5">
        <v>0.442</v>
      </c>
      <c r="F49" s="20">
        <f t="shared" si="1"/>
        <v>-2.4864950168695665E-2</v>
      </c>
      <c r="G49" s="1">
        <v>429262</v>
      </c>
      <c r="H49" s="1">
        <v>428825</v>
      </c>
      <c r="I49" s="1">
        <v>1029072</v>
      </c>
      <c r="J49">
        <v>1133641</v>
      </c>
      <c r="K49">
        <v>8.6999999999999994E-2</v>
      </c>
      <c r="L49">
        <v>5721</v>
      </c>
      <c r="M49">
        <v>0</v>
      </c>
      <c r="N49">
        <v>0</v>
      </c>
      <c r="O49">
        <v>5721</v>
      </c>
      <c r="Q49" s="2">
        <f t="shared" si="5"/>
        <v>437</v>
      </c>
      <c r="R49" s="3" t="s">
        <v>154</v>
      </c>
    </row>
    <row r="50" spans="1:18" x14ac:dyDescent="0.25">
      <c r="A50" t="s">
        <v>64</v>
      </c>
      <c r="B50" t="s">
        <v>3</v>
      </c>
      <c r="C50" s="17">
        <v>2048986</v>
      </c>
      <c r="D50" s="5">
        <f t="shared" si="4"/>
        <v>0.43242769818577509</v>
      </c>
      <c r="E50" s="5">
        <v>0.52600000000000002</v>
      </c>
      <c r="F50" s="20">
        <f t="shared" si="1"/>
        <v>-9.3572301814224934E-2</v>
      </c>
      <c r="G50" s="1">
        <v>1970787</v>
      </c>
      <c r="H50" s="1">
        <v>1960053</v>
      </c>
      <c r="I50" s="1">
        <v>4738332</v>
      </c>
      <c r="J50">
        <v>5332446</v>
      </c>
      <c r="K50">
        <v>9.5000000000000001E-2</v>
      </c>
      <c r="L50">
        <v>37516</v>
      </c>
      <c r="M50">
        <v>73232</v>
      </c>
      <c r="N50">
        <v>7502</v>
      </c>
      <c r="O50">
        <v>86028</v>
      </c>
      <c r="Q50" s="2">
        <f t="shared" si="5"/>
        <v>10734</v>
      </c>
      <c r="R50" s="3" t="s">
        <v>145</v>
      </c>
    </row>
    <row r="51" spans="1:18" x14ac:dyDescent="0.25">
      <c r="A51" t="s">
        <v>106</v>
      </c>
      <c r="B51" t="s">
        <v>45</v>
      </c>
      <c r="C51" s="1">
        <v>801246</v>
      </c>
      <c r="D51" s="5">
        <f t="shared" si="4"/>
        <v>0.40191293957958069</v>
      </c>
      <c r="E51" s="5">
        <v>0.55500000000000005</v>
      </c>
      <c r="F51" s="20">
        <f t="shared" si="1"/>
        <v>-0.15308706042041936</v>
      </c>
      <c r="G51" s="1">
        <v>801246</v>
      </c>
      <c r="H51" s="1">
        <v>801248</v>
      </c>
      <c r="I51" s="1">
        <v>1993581</v>
      </c>
      <c r="J51">
        <v>2142938</v>
      </c>
      <c r="K51">
        <v>6.7000000000000004E-2</v>
      </c>
      <c r="L51">
        <v>6824</v>
      </c>
      <c r="M51">
        <v>0</v>
      </c>
      <c r="N51">
        <v>0</v>
      </c>
      <c r="O51">
        <v>6824</v>
      </c>
      <c r="Q51" s="2">
        <f t="shared" si="5"/>
        <v>-2</v>
      </c>
      <c r="R51" t="s">
        <v>116</v>
      </c>
    </row>
    <row r="52" spans="1:18" x14ac:dyDescent="0.25">
      <c r="A52" t="s">
        <v>66</v>
      </c>
      <c r="B52" t="s">
        <v>5</v>
      </c>
      <c r="C52" s="17">
        <v>9974402</v>
      </c>
      <c r="D52" s="5">
        <f t="shared" si="4"/>
        <v>0.39457572417491443</v>
      </c>
      <c r="E52" s="5">
        <v>0.55100000000000005</v>
      </c>
      <c r="F52" s="20">
        <f t="shared" si="1"/>
        <v>-0.15642427582508561</v>
      </c>
      <c r="G52" s="1">
        <v>8892254</v>
      </c>
      <c r="H52" s="1">
        <v>8930459</v>
      </c>
      <c r="I52" s="1">
        <v>25278803</v>
      </c>
      <c r="J52">
        <v>30523307</v>
      </c>
      <c r="K52">
        <v>0.16700000000000001</v>
      </c>
      <c r="L52">
        <v>136088</v>
      </c>
      <c r="M52">
        <v>0</v>
      </c>
      <c r="N52">
        <v>0</v>
      </c>
      <c r="O52">
        <v>136088</v>
      </c>
      <c r="Q52" s="2">
        <f t="shared" si="5"/>
        <v>-38205</v>
      </c>
      <c r="R52" s="3" t="s">
        <v>147</v>
      </c>
    </row>
    <row r="55" spans="1:18" x14ac:dyDescent="0.25">
      <c r="A55" t="s">
        <v>113</v>
      </c>
      <c r="B55" t="s">
        <v>61</v>
      </c>
      <c r="C55" s="1">
        <f>SUM(C2:C52)</f>
        <v>127751551</v>
      </c>
      <c r="D55" s="5">
        <f>C55/I55</f>
        <v>0.55170761214507613</v>
      </c>
      <c r="E55" s="5">
        <v>0.57999999999999996</v>
      </c>
      <c r="F55" s="20"/>
      <c r="H55" s="1">
        <v>125742988</v>
      </c>
      <c r="I55" s="1">
        <v>231556622</v>
      </c>
      <c r="J55">
        <v>251107404</v>
      </c>
      <c r="K55">
        <v>8.4000000000000005E-2</v>
      </c>
      <c r="L55">
        <v>1493706</v>
      </c>
      <c r="M55">
        <v>2298993</v>
      </c>
      <c r="N55">
        <v>461472</v>
      </c>
      <c r="O55">
        <v>3242614</v>
      </c>
      <c r="P55">
        <v>4739596</v>
      </c>
      <c r="Q55" s="2"/>
    </row>
    <row r="57" spans="1:18" x14ac:dyDescent="0.25">
      <c r="C57" s="2"/>
      <c r="D57" s="5"/>
      <c r="H57" s="2"/>
      <c r="I57" s="2"/>
    </row>
    <row r="58" spans="1:18" x14ac:dyDescent="0.25">
      <c r="B58" t="s">
        <v>181</v>
      </c>
      <c r="C58" s="1">
        <v>2936561</v>
      </c>
      <c r="D58" s="4">
        <f>C58/$C$60</f>
        <v>0.76045227908239021</v>
      </c>
    </row>
    <row r="59" spans="1:18" x14ac:dyDescent="0.25">
      <c r="B59" t="s">
        <v>182</v>
      </c>
      <c r="C59" s="21">
        <v>2950780</v>
      </c>
      <c r="D59" s="4">
        <f>C59/$C$60</f>
        <v>0.76413443346510956</v>
      </c>
    </row>
    <row r="60" spans="1:18" ht="15.75" thickBot="1" x14ac:dyDescent="0.3">
      <c r="B60" t="s">
        <v>183</v>
      </c>
      <c r="C60" s="8">
        <v>3861598</v>
      </c>
    </row>
    <row r="61" spans="1:18" x14ac:dyDescent="0.25">
      <c r="B61" t="s">
        <v>184</v>
      </c>
      <c r="C61" s="1">
        <v>3972330</v>
      </c>
    </row>
    <row r="63" spans="1:18" x14ac:dyDescent="0.25">
      <c r="C63" s="2">
        <f>$C$2-C58</f>
        <v>2287</v>
      </c>
    </row>
    <row r="64" spans="1:18" x14ac:dyDescent="0.25">
      <c r="C64" s="2">
        <f>$C$2-C59</f>
        <v>-11932</v>
      </c>
    </row>
    <row r="66" spans="3:3" x14ac:dyDescent="0.25">
      <c r="C66" s="2">
        <f>C61-C60</f>
        <v>110732</v>
      </c>
    </row>
    <row r="67" spans="3:3" x14ac:dyDescent="0.25">
      <c r="C67" s="18">
        <f>(C61-C60)/C61</f>
        <v>2.7875831061367005E-2</v>
      </c>
    </row>
    <row r="69" spans="3:3" x14ac:dyDescent="0.25">
      <c r="C69" s="2">
        <f>C61-C2</f>
        <v>1033482</v>
      </c>
    </row>
    <row r="70" spans="3:3" x14ac:dyDescent="0.25">
      <c r="C70" s="2">
        <f>C60-C58</f>
        <v>925037</v>
      </c>
    </row>
    <row r="72" spans="3:3" x14ac:dyDescent="0.25">
      <c r="C72" s="2">
        <f>C60*0.76</f>
        <v>2934814.48</v>
      </c>
    </row>
    <row r="73" spans="3:3" x14ac:dyDescent="0.25">
      <c r="C73" s="2">
        <f>C61*0.74</f>
        <v>2939524.2</v>
      </c>
    </row>
    <row r="75" spans="3:3" x14ac:dyDescent="0.25">
      <c r="C75" s="2">
        <f>C73-C72</f>
        <v>4709.7200000002049</v>
      </c>
    </row>
  </sheetData>
  <sortState ref="A2:Q52">
    <sortCondition descending="1" ref="D2:D52"/>
  </sortState>
  <hyperlinks>
    <hyperlink ref="R32" r:id="rId1"/>
    <hyperlink ref="R47" r:id="rId2"/>
    <hyperlink ref="R50" r:id="rId3"/>
    <hyperlink ref="R41" r:id="rId4"/>
    <hyperlink ref="R52" r:id="rId5"/>
    <hyperlink ref="R12" r:id="rId6"/>
    <hyperlink ref="R16" r:id="rId7" location="/home" display="http://ctemspublic.pcctg.net/ - /home"/>
    <hyperlink ref="R13" r:id="rId8"/>
    <hyperlink ref="R36" r:id="rId9"/>
    <hyperlink ref="R10" r:id="rId10"/>
    <hyperlink ref="R30" r:id="rId11"/>
    <hyperlink ref="R49" r:id="rId12"/>
    <hyperlink ref="R24" r:id="rId13"/>
    <hyperlink ref="R35" r:id="rId14"/>
    <hyperlink ref="R6" r:id="rId15"/>
    <hyperlink ref="R37" r:id="rId16"/>
    <hyperlink ref="R29" r:id="rId17"/>
    <hyperlink ref="R23" r:id="rId18"/>
    <hyperlink ref="R21" r:id="rId19"/>
    <hyperlink ref="R8" r:id="rId20"/>
    <hyperlink ref="R2" r:id="rId21"/>
    <hyperlink ref="R11" r:id="rId22"/>
    <hyperlink ref="R4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D29"/>
  <sheetViews>
    <sheetView workbookViewId="0">
      <selection activeCell="B21" sqref="B21"/>
    </sheetView>
  </sheetViews>
  <sheetFormatPr defaultRowHeight="15" x14ac:dyDescent="0.25"/>
  <cols>
    <col min="1" max="1" width="5.5703125" customWidth="1"/>
  </cols>
  <sheetData>
    <row r="11" spans="2:4" x14ac:dyDescent="0.25">
      <c r="B11">
        <v>375006</v>
      </c>
      <c r="D11">
        <v>375006</v>
      </c>
    </row>
    <row r="12" spans="2:4" x14ac:dyDescent="0.25">
      <c r="B12">
        <v>222858</v>
      </c>
      <c r="D12">
        <v>222858</v>
      </c>
    </row>
    <row r="13" spans="2:4" x14ac:dyDescent="0.25">
      <c r="B13">
        <v>163573</v>
      </c>
      <c r="D13">
        <v>163573</v>
      </c>
    </row>
    <row r="14" spans="2:4" x14ac:dyDescent="0.25">
      <c r="B14">
        <v>25732</v>
      </c>
      <c r="D14">
        <v>25732</v>
      </c>
    </row>
    <row r="15" spans="2:4" x14ac:dyDescent="0.25">
      <c r="B15">
        <v>5484</v>
      </c>
      <c r="D15">
        <v>5484</v>
      </c>
    </row>
    <row r="16" spans="2:4" x14ac:dyDescent="0.25">
      <c r="B16">
        <v>5310</v>
      </c>
      <c r="D16">
        <v>5310</v>
      </c>
    </row>
    <row r="17" spans="2:4" x14ac:dyDescent="0.25">
      <c r="B17">
        <v>2010</v>
      </c>
      <c r="D17">
        <v>2010</v>
      </c>
    </row>
    <row r="18" spans="2:4" x14ac:dyDescent="0.25">
      <c r="B18">
        <v>530</v>
      </c>
      <c r="D18">
        <v>530</v>
      </c>
    </row>
    <row r="19" spans="2:4" x14ac:dyDescent="0.25">
      <c r="B19">
        <v>372</v>
      </c>
      <c r="D19">
        <v>372</v>
      </c>
    </row>
    <row r="20" spans="2:4" x14ac:dyDescent="0.25">
      <c r="B20">
        <v>371</v>
      </c>
      <c r="D20">
        <v>371</v>
      </c>
    </row>
    <row r="22" spans="2:4" x14ac:dyDescent="0.25">
      <c r="D22">
        <f>SUM(D11:D20)</f>
        <v>801246</v>
      </c>
    </row>
    <row r="29" spans="2:4" x14ac:dyDescent="0.25">
      <c r="B29">
        <f>SUM(B11:B27)</f>
        <v>801246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G27" sqref="G27"/>
    </sheetView>
  </sheetViews>
  <sheetFormatPr defaultRowHeight="15" x14ac:dyDescent="0.25"/>
  <cols>
    <col min="1" max="1" width="17.42578125" bestFit="1" customWidth="1"/>
    <col min="5" max="5" width="11.140625" bestFit="1" customWidth="1"/>
  </cols>
  <sheetData>
    <row r="2" spans="1:24" x14ac:dyDescent="0.25"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52</v>
      </c>
      <c r="H2" t="s">
        <v>53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</row>
    <row r="3" spans="1:24" ht="15.75" thickBot="1" x14ac:dyDescent="0.3">
      <c r="A3" s="6" t="s">
        <v>61</v>
      </c>
      <c r="B3" s="7">
        <v>0.58599999999999997</v>
      </c>
      <c r="C3" s="7">
        <v>0.57999999999999996</v>
      </c>
      <c r="D3" s="7">
        <v>0.53600000000000003</v>
      </c>
      <c r="E3" s="8">
        <v>130292355</v>
      </c>
      <c r="F3" s="8">
        <v>129070906</v>
      </c>
      <c r="G3" s="8">
        <v>222474111</v>
      </c>
      <c r="H3" s="8">
        <v>240957993</v>
      </c>
      <c r="I3" s="7">
        <v>8.4000000000000005E-2</v>
      </c>
      <c r="J3" s="8">
        <v>1473412</v>
      </c>
      <c r="K3" s="8">
        <v>2342582</v>
      </c>
      <c r="L3" s="8">
        <v>637410</v>
      </c>
      <c r="M3" s="8">
        <v>3352390</v>
      </c>
      <c r="N3" s="8">
        <v>5127418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.75" thickBot="1" x14ac:dyDescent="0.3">
      <c r="A4" s="10" t="s">
        <v>1</v>
      </c>
      <c r="B4" s="10"/>
      <c r="C4" s="11">
        <v>0.58599999999999997</v>
      </c>
      <c r="D4" s="11">
        <v>0.56000000000000005</v>
      </c>
      <c r="E4" s="10"/>
      <c r="F4" s="12">
        <v>2074338</v>
      </c>
      <c r="G4" s="12">
        <v>3539217</v>
      </c>
      <c r="H4" s="12">
        <v>3707440</v>
      </c>
      <c r="I4" s="11">
        <v>2.5999999999999999E-2</v>
      </c>
      <c r="J4" s="12">
        <v>32232</v>
      </c>
      <c r="K4" s="12">
        <v>57993</v>
      </c>
      <c r="L4" s="12">
        <v>8616</v>
      </c>
      <c r="M4" s="12">
        <v>71584</v>
      </c>
      <c r="N4" s="10"/>
      <c r="O4" s="10" t="s">
        <v>62</v>
      </c>
      <c r="P4" s="10"/>
      <c r="Q4" s="10"/>
      <c r="R4" s="10"/>
      <c r="S4" s="10"/>
      <c r="T4" s="10"/>
      <c r="U4" s="10"/>
      <c r="V4" s="10"/>
      <c r="W4" s="10"/>
      <c r="X4" s="10"/>
    </row>
    <row r="5" spans="1:24" ht="15.75" thickBot="1" x14ac:dyDescent="0.3">
      <c r="A5" s="9" t="s">
        <v>2</v>
      </c>
      <c r="B5" s="7">
        <v>0.58899999999999997</v>
      </c>
      <c r="C5" s="7">
        <v>0.58699999999999997</v>
      </c>
      <c r="D5" s="7">
        <v>0.55300000000000005</v>
      </c>
      <c r="E5" s="8">
        <v>301694</v>
      </c>
      <c r="F5" s="8">
        <v>300495</v>
      </c>
      <c r="G5" s="8">
        <v>511792</v>
      </c>
      <c r="H5" s="8">
        <v>543763</v>
      </c>
      <c r="I5" s="7">
        <v>3.7999999999999999E-2</v>
      </c>
      <c r="J5" s="8">
        <v>5633</v>
      </c>
      <c r="K5" s="8">
        <v>7173</v>
      </c>
      <c r="L5" s="8">
        <v>1882</v>
      </c>
      <c r="M5" s="8">
        <v>11317</v>
      </c>
      <c r="N5" s="9"/>
      <c r="O5" s="9" t="s">
        <v>63</v>
      </c>
      <c r="P5" s="9"/>
      <c r="Q5" s="9"/>
      <c r="R5" s="9"/>
      <c r="S5" s="9"/>
      <c r="T5" s="9"/>
      <c r="U5" s="9"/>
      <c r="V5" s="9"/>
      <c r="W5" s="9"/>
      <c r="X5" s="9"/>
    </row>
    <row r="6" spans="1:24" ht="15.75" thickBot="1" x14ac:dyDescent="0.3">
      <c r="A6" s="10" t="s">
        <v>3</v>
      </c>
      <c r="B6" s="11">
        <v>0.53</v>
      </c>
      <c r="C6" s="11">
        <v>0.52600000000000002</v>
      </c>
      <c r="D6" s="11">
        <v>0.46500000000000002</v>
      </c>
      <c r="E6" s="12">
        <v>2323579</v>
      </c>
      <c r="F6" s="12">
        <v>2306559</v>
      </c>
      <c r="G6" s="12">
        <v>4387900</v>
      </c>
      <c r="H6" s="12">
        <v>4959270</v>
      </c>
      <c r="I6" s="11">
        <v>9.9000000000000005E-2</v>
      </c>
      <c r="J6" s="12">
        <v>35188</v>
      </c>
      <c r="K6" s="12">
        <v>72452</v>
      </c>
      <c r="L6" s="12">
        <v>7460</v>
      </c>
      <c r="M6" s="12">
        <v>81048</v>
      </c>
      <c r="N6" s="10"/>
      <c r="O6" s="10" t="s">
        <v>64</v>
      </c>
      <c r="P6" s="10"/>
      <c r="Q6" s="10"/>
      <c r="R6" s="10"/>
      <c r="S6" s="10"/>
      <c r="T6" s="10"/>
      <c r="U6" s="10"/>
      <c r="V6" s="10"/>
      <c r="W6" s="10"/>
      <c r="X6" s="10"/>
    </row>
    <row r="7" spans="1:24" ht="15.75" thickBot="1" x14ac:dyDescent="0.3">
      <c r="A7" s="9" t="s">
        <v>4</v>
      </c>
      <c r="B7" s="7">
        <v>0.51100000000000001</v>
      </c>
      <c r="C7" s="7">
        <v>0.50700000000000001</v>
      </c>
      <c r="D7" s="7">
        <v>0.47699999999999998</v>
      </c>
      <c r="E7" s="8">
        <v>1078548</v>
      </c>
      <c r="F7" s="8">
        <v>1069468</v>
      </c>
      <c r="G7" s="8">
        <v>2109847</v>
      </c>
      <c r="H7" s="8">
        <v>2242740</v>
      </c>
      <c r="I7" s="7">
        <v>3.5000000000000003E-2</v>
      </c>
      <c r="J7" s="8">
        <v>14471</v>
      </c>
      <c r="K7" s="8">
        <v>30122</v>
      </c>
      <c r="L7" s="8">
        <v>23372</v>
      </c>
      <c r="M7" s="8">
        <v>53808</v>
      </c>
      <c r="N7" s="9"/>
      <c r="O7" s="9" t="s">
        <v>65</v>
      </c>
      <c r="P7" s="9"/>
      <c r="Q7" s="9"/>
      <c r="R7" s="9"/>
      <c r="S7" s="9"/>
      <c r="T7" s="9"/>
      <c r="U7" s="9"/>
      <c r="V7" s="9"/>
      <c r="W7" s="9"/>
      <c r="X7" s="9"/>
    </row>
    <row r="8" spans="1:24" ht="15.75" thickBot="1" x14ac:dyDescent="0.3">
      <c r="A8" s="10" t="s">
        <v>5</v>
      </c>
      <c r="B8" s="11">
        <v>0.55700000000000005</v>
      </c>
      <c r="C8" s="11">
        <v>0.55100000000000005</v>
      </c>
      <c r="D8" s="11">
        <v>0.45100000000000001</v>
      </c>
      <c r="E8" s="12">
        <v>13202158</v>
      </c>
      <c r="F8" s="12">
        <v>13038547</v>
      </c>
      <c r="G8" s="12">
        <v>23681837</v>
      </c>
      <c r="H8" s="12">
        <v>28913129</v>
      </c>
      <c r="I8" s="11">
        <v>0.17399999999999999</v>
      </c>
      <c r="J8" s="12">
        <v>119455</v>
      </c>
      <c r="K8" s="13">
        <v>0</v>
      </c>
      <c r="L8" s="12">
        <v>89287</v>
      </c>
      <c r="M8" s="12">
        <v>208742</v>
      </c>
      <c r="N8" s="10"/>
      <c r="O8" s="10" t="s">
        <v>66</v>
      </c>
      <c r="P8" s="10"/>
      <c r="Q8" s="10"/>
      <c r="R8" s="10"/>
      <c r="S8" s="10"/>
      <c r="T8" s="10"/>
      <c r="U8" s="10"/>
      <c r="V8" s="10"/>
      <c r="W8" s="10"/>
      <c r="X8" s="10"/>
    </row>
    <row r="9" spans="1:24" ht="15.75" thickBot="1" x14ac:dyDescent="0.3">
      <c r="A9" s="9" t="s">
        <v>6</v>
      </c>
      <c r="B9" s="7">
        <v>0.70599999999999996</v>
      </c>
      <c r="C9" s="7">
        <v>0.69899999999999995</v>
      </c>
      <c r="D9" s="7">
        <v>0.64500000000000002</v>
      </c>
      <c r="E9" s="8">
        <v>2596173</v>
      </c>
      <c r="F9" s="8">
        <v>2569522</v>
      </c>
      <c r="G9" s="8">
        <v>3675871</v>
      </c>
      <c r="H9" s="8">
        <v>3981208</v>
      </c>
      <c r="I9" s="7">
        <v>6.9000000000000006E-2</v>
      </c>
      <c r="J9" s="8">
        <v>18807</v>
      </c>
      <c r="K9" s="14">
        <v>0</v>
      </c>
      <c r="L9" s="8">
        <v>11458</v>
      </c>
      <c r="M9" s="8">
        <v>30265</v>
      </c>
      <c r="N9" s="9"/>
      <c r="O9" s="9" t="s">
        <v>67</v>
      </c>
      <c r="P9" s="9"/>
      <c r="Q9" s="9"/>
      <c r="R9" s="9"/>
      <c r="S9" s="9"/>
      <c r="T9" s="9"/>
      <c r="U9" s="9"/>
      <c r="V9" s="9"/>
      <c r="W9" s="9"/>
      <c r="X9" s="9"/>
    </row>
    <row r="10" spans="1:24" ht="15.75" thickBot="1" x14ac:dyDescent="0.3">
      <c r="A10" s="10" t="s">
        <v>7</v>
      </c>
      <c r="B10" s="11">
        <v>0.61399999999999999</v>
      </c>
      <c r="C10" s="11">
        <v>0.61299999999999999</v>
      </c>
      <c r="D10" s="11">
        <v>0.55600000000000005</v>
      </c>
      <c r="E10" s="12">
        <v>1560640</v>
      </c>
      <c r="F10" s="12">
        <v>1558960</v>
      </c>
      <c r="G10" s="12">
        <v>2543202</v>
      </c>
      <c r="H10" s="12">
        <v>2801375</v>
      </c>
      <c r="I10" s="11">
        <v>8.5000000000000006E-2</v>
      </c>
      <c r="J10" s="12">
        <v>16935</v>
      </c>
      <c r="K10" s="13">
        <v>0</v>
      </c>
      <c r="L10" s="12">
        <v>2793</v>
      </c>
      <c r="M10" s="12">
        <v>19728</v>
      </c>
      <c r="N10" s="10"/>
      <c r="O10" s="10" t="s">
        <v>68</v>
      </c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thickBot="1" x14ac:dyDescent="0.3">
      <c r="A11" s="9" t="s">
        <v>8</v>
      </c>
      <c r="B11" s="9"/>
      <c r="C11" s="7">
        <v>0.623</v>
      </c>
      <c r="D11" s="7">
        <v>0.57799999999999996</v>
      </c>
      <c r="E11" s="9"/>
      <c r="F11" s="8">
        <v>413921</v>
      </c>
      <c r="G11" s="8">
        <v>663967</v>
      </c>
      <c r="H11" s="8">
        <v>715708</v>
      </c>
      <c r="I11" s="7">
        <v>5.0999999999999997E-2</v>
      </c>
      <c r="J11" s="8">
        <v>6610</v>
      </c>
      <c r="K11" s="8">
        <v>15641</v>
      </c>
      <c r="L11" s="14">
        <v>601</v>
      </c>
      <c r="M11" s="8">
        <v>15501</v>
      </c>
      <c r="N11" s="9"/>
      <c r="O11" s="9" t="s">
        <v>69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ht="15.75" thickBot="1" x14ac:dyDescent="0.3">
      <c r="A12" s="10" t="s">
        <v>9</v>
      </c>
      <c r="B12" s="11">
        <v>0.61599999999999999</v>
      </c>
      <c r="C12" s="11">
        <v>0.61499999999999999</v>
      </c>
      <c r="D12" s="11">
        <v>0.55500000000000005</v>
      </c>
      <c r="E12" s="12">
        <v>294254</v>
      </c>
      <c r="F12" s="12">
        <v>293764</v>
      </c>
      <c r="G12" s="12">
        <v>477582</v>
      </c>
      <c r="H12" s="12">
        <v>528848</v>
      </c>
      <c r="I12" s="11">
        <v>9.7000000000000003E-2</v>
      </c>
      <c r="J12" s="13">
        <v>0</v>
      </c>
      <c r="K12" s="13">
        <v>0</v>
      </c>
      <c r="L12" s="13">
        <v>0</v>
      </c>
      <c r="M12" s="13">
        <v>0</v>
      </c>
      <c r="N12" s="10"/>
      <c r="O12" s="10" t="s">
        <v>70</v>
      </c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thickBot="1" x14ac:dyDescent="0.3">
      <c r="A13" s="9" t="s">
        <v>10</v>
      </c>
      <c r="B13" s="7">
        <v>0.63300000000000001</v>
      </c>
      <c r="C13" s="7">
        <v>0.628</v>
      </c>
      <c r="D13" s="7">
        <v>0.55100000000000005</v>
      </c>
      <c r="E13" s="8">
        <v>8538264</v>
      </c>
      <c r="F13" s="8">
        <v>8474179</v>
      </c>
      <c r="G13" s="8">
        <v>13495057</v>
      </c>
      <c r="H13" s="8">
        <v>15380947</v>
      </c>
      <c r="I13" s="7">
        <v>0.108</v>
      </c>
      <c r="J13" s="8">
        <v>91954</v>
      </c>
      <c r="K13" s="8">
        <v>240869</v>
      </c>
      <c r="L13" s="8">
        <v>4538</v>
      </c>
      <c r="M13" s="8">
        <v>224153</v>
      </c>
      <c r="N13" s="9"/>
      <c r="O13" s="9" t="s">
        <v>71</v>
      </c>
      <c r="P13" s="9"/>
      <c r="Q13" s="9"/>
      <c r="R13" s="9"/>
      <c r="S13" s="9"/>
      <c r="T13" s="9"/>
      <c r="U13" s="9"/>
      <c r="V13" s="9"/>
      <c r="W13" s="9"/>
      <c r="X13" s="9"/>
    </row>
    <row r="14" spans="1:24" ht="15.75" thickBot="1" x14ac:dyDescent="0.3">
      <c r="A14" s="10" t="s">
        <v>11</v>
      </c>
      <c r="B14" s="11">
        <v>0.59299999999999997</v>
      </c>
      <c r="C14" s="11">
        <v>0.59</v>
      </c>
      <c r="D14" s="11">
        <v>0.52300000000000002</v>
      </c>
      <c r="E14" s="12">
        <v>3919355</v>
      </c>
      <c r="F14" s="12">
        <v>3900050</v>
      </c>
      <c r="G14" s="12">
        <v>6606607</v>
      </c>
      <c r="H14" s="12">
        <v>7452696</v>
      </c>
      <c r="I14" s="11">
        <v>7.1999999999999995E-2</v>
      </c>
      <c r="J14" s="12">
        <v>52737</v>
      </c>
      <c r="K14" s="12">
        <v>442061</v>
      </c>
      <c r="L14" s="12">
        <v>24761</v>
      </c>
      <c r="M14" s="12">
        <v>311790</v>
      </c>
      <c r="N14" s="10"/>
      <c r="O14" s="10" t="s">
        <v>72</v>
      </c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thickBot="1" x14ac:dyDescent="0.3">
      <c r="A15" s="9" t="s">
        <v>12</v>
      </c>
      <c r="B15" s="7">
        <v>0.44500000000000001</v>
      </c>
      <c r="C15" s="7">
        <v>0.442</v>
      </c>
      <c r="D15" s="7">
        <v>0.39900000000000002</v>
      </c>
      <c r="E15" s="8">
        <v>437159</v>
      </c>
      <c r="F15" s="8">
        <v>434697</v>
      </c>
      <c r="G15" s="8">
        <v>982902</v>
      </c>
      <c r="H15" s="8">
        <v>1088335</v>
      </c>
      <c r="I15" s="7">
        <v>9.1999999999999998E-2</v>
      </c>
      <c r="J15" s="8">
        <v>5544</v>
      </c>
      <c r="K15" s="14">
        <v>0</v>
      </c>
      <c r="L15" s="14">
        <v>0</v>
      </c>
      <c r="M15" s="8">
        <v>5544</v>
      </c>
      <c r="N15" s="9"/>
      <c r="O15" s="9" t="s">
        <v>73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ht="15.75" thickBot="1" x14ac:dyDescent="0.3">
      <c r="A16" s="10" t="s">
        <v>13</v>
      </c>
      <c r="B16" s="11">
        <v>0.61</v>
      </c>
      <c r="C16" s="11">
        <v>0.59799999999999998</v>
      </c>
      <c r="D16" s="11">
        <v>0.55600000000000005</v>
      </c>
      <c r="E16" s="12">
        <v>666290</v>
      </c>
      <c r="F16" s="12">
        <v>652274</v>
      </c>
      <c r="G16" s="12">
        <v>1091410</v>
      </c>
      <c r="H16" s="12">
        <v>1173727</v>
      </c>
      <c r="I16" s="11">
        <v>4.5999999999999999E-2</v>
      </c>
      <c r="J16" s="12">
        <v>7985</v>
      </c>
      <c r="K16" s="12">
        <v>31606</v>
      </c>
      <c r="L16" s="12">
        <v>3848</v>
      </c>
      <c r="M16" s="12">
        <v>28584</v>
      </c>
      <c r="N16" s="10"/>
      <c r="O16" s="10" t="s">
        <v>74</v>
      </c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thickBot="1" x14ac:dyDescent="0.3">
      <c r="A17" s="9" t="s">
        <v>14</v>
      </c>
      <c r="B17" s="7">
        <v>0.59299999999999997</v>
      </c>
      <c r="C17" s="7">
        <v>0.58899999999999997</v>
      </c>
      <c r="D17" s="7">
        <v>0.53300000000000003</v>
      </c>
      <c r="E17" s="8">
        <v>5279752</v>
      </c>
      <c r="F17" s="8">
        <v>5242014</v>
      </c>
      <c r="G17" s="8">
        <v>8899143</v>
      </c>
      <c r="H17" s="8">
        <v>9827043</v>
      </c>
      <c r="I17" s="7">
        <v>8.8999999999999996E-2</v>
      </c>
      <c r="J17" s="8">
        <v>49348</v>
      </c>
      <c r="K17" s="14">
        <v>0</v>
      </c>
      <c r="L17" s="14">
        <v>0</v>
      </c>
      <c r="M17" s="8">
        <v>49348</v>
      </c>
      <c r="N17" s="9"/>
      <c r="O17" s="9" t="s">
        <v>75</v>
      </c>
      <c r="P17" s="9"/>
      <c r="Q17" s="9"/>
      <c r="R17" s="9"/>
      <c r="S17" s="9"/>
      <c r="T17" s="9"/>
      <c r="U17" s="9"/>
      <c r="V17" s="9"/>
      <c r="W17" s="9"/>
      <c r="X17" s="9"/>
    </row>
    <row r="18" spans="1:24" ht="15.75" thickBot="1" x14ac:dyDescent="0.3">
      <c r="A18" s="10" t="s">
        <v>15</v>
      </c>
      <c r="B18" s="11">
        <v>0.56000000000000005</v>
      </c>
      <c r="C18" s="11">
        <v>0.55200000000000005</v>
      </c>
      <c r="D18" s="11">
        <v>0.52900000000000003</v>
      </c>
      <c r="E18" s="12">
        <v>2663368</v>
      </c>
      <c r="F18" s="12">
        <v>2624534</v>
      </c>
      <c r="G18" s="12">
        <v>4755291</v>
      </c>
      <c r="H18" s="12">
        <v>4960376</v>
      </c>
      <c r="I18" s="11">
        <v>3.5999999999999997E-2</v>
      </c>
      <c r="J18" s="12">
        <v>28266</v>
      </c>
      <c r="K18" s="13">
        <v>0</v>
      </c>
      <c r="L18" s="13">
        <v>0</v>
      </c>
      <c r="M18" s="12">
        <v>28266</v>
      </c>
      <c r="N18" s="10"/>
      <c r="O18" s="10" t="s">
        <v>76</v>
      </c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thickBot="1" x14ac:dyDescent="0.3">
      <c r="A19" s="9" t="s">
        <v>16</v>
      </c>
      <c r="B19" s="7">
        <v>0.70599999999999996</v>
      </c>
      <c r="C19" s="7">
        <v>0.70299999999999996</v>
      </c>
      <c r="D19" s="7">
        <v>0.67100000000000004</v>
      </c>
      <c r="E19" s="8">
        <v>1589951</v>
      </c>
      <c r="F19" s="8">
        <v>1582180</v>
      </c>
      <c r="G19" s="8">
        <v>2251748</v>
      </c>
      <c r="H19" s="8">
        <v>2356209</v>
      </c>
      <c r="I19" s="7">
        <v>3.2000000000000001E-2</v>
      </c>
      <c r="J19" s="8">
        <v>8470</v>
      </c>
      <c r="K19" s="8">
        <v>29333</v>
      </c>
      <c r="L19" s="8">
        <v>5151</v>
      </c>
      <c r="M19" s="8">
        <v>29167</v>
      </c>
      <c r="N19" s="9"/>
      <c r="O19" s="9" t="s">
        <v>77</v>
      </c>
      <c r="P19" s="9"/>
      <c r="Q19" s="9"/>
      <c r="R19" s="9"/>
      <c r="S19" s="9"/>
      <c r="T19" s="9"/>
      <c r="U19" s="9"/>
      <c r="V19" s="9"/>
      <c r="W19" s="9"/>
      <c r="X19" s="9"/>
    </row>
    <row r="20" spans="1:24" ht="15.75" thickBot="1" x14ac:dyDescent="0.3">
      <c r="A20" s="10" t="s">
        <v>17</v>
      </c>
      <c r="B20" s="11">
        <v>0.58199999999999996</v>
      </c>
      <c r="C20" s="11">
        <v>0.56899999999999995</v>
      </c>
      <c r="D20" s="11">
        <v>0.53500000000000003</v>
      </c>
      <c r="E20" s="12">
        <v>1182771</v>
      </c>
      <c r="F20" s="12">
        <v>1156254</v>
      </c>
      <c r="G20" s="12">
        <v>2030686</v>
      </c>
      <c r="H20" s="12">
        <v>2162442</v>
      </c>
      <c r="I20" s="11">
        <v>0.05</v>
      </c>
      <c r="J20" s="12">
        <v>9346</v>
      </c>
      <c r="K20" s="12">
        <v>17021</v>
      </c>
      <c r="L20" s="12">
        <v>5126</v>
      </c>
      <c r="M20" s="12">
        <v>23493</v>
      </c>
      <c r="N20" s="10"/>
      <c r="O20" s="10" t="s">
        <v>78</v>
      </c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thickBot="1" x14ac:dyDescent="0.3">
      <c r="A21" s="9" t="s">
        <v>18</v>
      </c>
      <c r="B21" s="7">
        <v>0.56200000000000006</v>
      </c>
      <c r="C21" s="7">
        <v>0.55700000000000005</v>
      </c>
      <c r="D21" s="7">
        <v>0.53400000000000003</v>
      </c>
      <c r="E21" s="8">
        <v>1815843</v>
      </c>
      <c r="F21" s="8">
        <v>1797212</v>
      </c>
      <c r="G21" s="8">
        <v>3229185</v>
      </c>
      <c r="H21" s="8">
        <v>3368684</v>
      </c>
      <c r="I21" s="7">
        <v>2.1999999999999999E-2</v>
      </c>
      <c r="J21" s="8">
        <v>21863</v>
      </c>
      <c r="K21" s="8">
        <v>54511</v>
      </c>
      <c r="L21" s="8">
        <v>14419</v>
      </c>
      <c r="M21" s="8">
        <v>65173</v>
      </c>
      <c r="N21" s="9"/>
      <c r="O21" s="9" t="s">
        <v>79</v>
      </c>
      <c r="P21" s="9"/>
      <c r="Q21" s="9"/>
      <c r="R21" s="9"/>
      <c r="S21" s="9"/>
      <c r="T21" s="9"/>
      <c r="U21" s="9"/>
      <c r="V21" s="9"/>
      <c r="W21" s="9"/>
      <c r="X21" s="9"/>
    </row>
    <row r="22" spans="1:24" ht="15.75" thickBot="1" x14ac:dyDescent="0.3">
      <c r="A22" s="10" t="s">
        <v>19</v>
      </c>
      <c r="B22" s="11">
        <v>0.60799999999999998</v>
      </c>
      <c r="C22" s="11">
        <v>0.60199999999999998</v>
      </c>
      <c r="D22" s="11">
        <v>0.56999999999999995</v>
      </c>
      <c r="E22" s="12">
        <v>2014548</v>
      </c>
      <c r="F22" s="12">
        <v>1994065</v>
      </c>
      <c r="G22" s="12">
        <v>3311626</v>
      </c>
      <c r="H22" s="12">
        <v>3495847</v>
      </c>
      <c r="I22" s="11">
        <v>2.7E-2</v>
      </c>
      <c r="J22" s="12">
        <v>40047</v>
      </c>
      <c r="K22" s="12">
        <v>41298</v>
      </c>
      <c r="L22" s="12">
        <v>28946</v>
      </c>
      <c r="M22" s="12">
        <v>90881</v>
      </c>
      <c r="N22" s="10"/>
      <c r="O22" s="10" t="s">
        <v>80</v>
      </c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thickBot="1" x14ac:dyDescent="0.3">
      <c r="A23" s="9" t="s">
        <v>20</v>
      </c>
      <c r="B23" s="7">
        <v>0.69299999999999995</v>
      </c>
      <c r="C23" s="7">
        <v>0.68200000000000005</v>
      </c>
      <c r="D23" s="7">
        <v>0.67</v>
      </c>
      <c r="E23" s="8">
        <v>724758</v>
      </c>
      <c r="F23" s="8">
        <v>713180</v>
      </c>
      <c r="G23" s="8">
        <v>1046008</v>
      </c>
      <c r="H23" s="8">
        <v>1064779</v>
      </c>
      <c r="I23" s="7">
        <v>1.7999999999999999E-2</v>
      </c>
      <c r="J23" s="14">
        <v>0</v>
      </c>
      <c r="K23" s="14">
        <v>0</v>
      </c>
      <c r="L23" s="14">
        <v>0</v>
      </c>
      <c r="M23" s="14">
        <v>0</v>
      </c>
      <c r="N23" s="9"/>
      <c r="O23" s="9" t="s">
        <v>81</v>
      </c>
      <c r="P23" s="9"/>
      <c r="Q23" s="9"/>
      <c r="R23" s="9"/>
      <c r="S23" s="9"/>
      <c r="T23" s="9"/>
      <c r="U23" s="9"/>
      <c r="V23" s="9"/>
      <c r="W23" s="9"/>
      <c r="X23" s="9"/>
    </row>
    <row r="24" spans="1:24" ht="15.75" thickBot="1" x14ac:dyDescent="0.3">
      <c r="A24" s="10" t="s">
        <v>21</v>
      </c>
      <c r="B24" s="11">
        <v>0.67300000000000004</v>
      </c>
      <c r="C24" s="11">
        <v>0.66600000000000004</v>
      </c>
      <c r="D24" s="11">
        <v>0.59499999999999997</v>
      </c>
      <c r="E24" s="12">
        <v>2734062</v>
      </c>
      <c r="F24" s="12">
        <v>2707327</v>
      </c>
      <c r="G24" s="12">
        <v>4063582</v>
      </c>
      <c r="H24" s="12">
        <v>4553853</v>
      </c>
      <c r="I24" s="11">
        <v>8.8999999999999996E-2</v>
      </c>
      <c r="J24" s="12">
        <v>20871</v>
      </c>
      <c r="K24" s="12">
        <v>96640</v>
      </c>
      <c r="L24" s="12">
        <v>13195</v>
      </c>
      <c r="M24" s="12">
        <v>85285</v>
      </c>
      <c r="N24" s="10"/>
      <c r="O24" s="10" t="s">
        <v>82</v>
      </c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thickBot="1" x14ac:dyDescent="0.3">
      <c r="A25" s="9" t="s">
        <v>22</v>
      </c>
      <c r="B25" s="7">
        <v>0.66200000000000003</v>
      </c>
      <c r="C25" s="7">
        <v>0.65900000000000003</v>
      </c>
      <c r="D25" s="7">
        <v>0.60199999999999998</v>
      </c>
      <c r="E25" s="8">
        <v>3184196</v>
      </c>
      <c r="F25" s="8">
        <v>3167767</v>
      </c>
      <c r="G25" s="8">
        <v>4809675</v>
      </c>
      <c r="H25" s="8">
        <v>5263550</v>
      </c>
      <c r="I25" s="7">
        <v>8.4000000000000005E-2</v>
      </c>
      <c r="J25" s="8">
        <v>10283</v>
      </c>
      <c r="K25" s="14">
        <v>0</v>
      </c>
      <c r="L25" s="14">
        <v>0</v>
      </c>
      <c r="M25" s="8">
        <v>10283</v>
      </c>
      <c r="N25" s="9"/>
      <c r="O25" s="9" t="s">
        <v>83</v>
      </c>
      <c r="P25" s="9"/>
      <c r="Q25" s="9"/>
      <c r="R25" s="9"/>
      <c r="S25" s="9"/>
      <c r="T25" s="9"/>
      <c r="U25" s="9"/>
      <c r="V25" s="9"/>
      <c r="W25" s="9"/>
      <c r="X25" s="9"/>
    </row>
    <row r="26" spans="1:24" ht="15.75" thickBot="1" x14ac:dyDescent="0.3">
      <c r="A26" s="10" t="s">
        <v>23</v>
      </c>
      <c r="B26" s="11">
        <v>0.65400000000000003</v>
      </c>
      <c r="C26" s="11">
        <v>0.64700000000000002</v>
      </c>
      <c r="D26" s="11">
        <v>0.62</v>
      </c>
      <c r="E26" s="12">
        <v>4780701</v>
      </c>
      <c r="F26" s="12">
        <v>4730961</v>
      </c>
      <c r="G26" s="12">
        <v>7312725</v>
      </c>
      <c r="H26" s="12">
        <v>7625576</v>
      </c>
      <c r="I26" s="11">
        <v>3.5000000000000003E-2</v>
      </c>
      <c r="J26" s="12">
        <v>43019</v>
      </c>
      <c r="K26" s="13">
        <v>0</v>
      </c>
      <c r="L26" s="13">
        <v>0</v>
      </c>
      <c r="M26" s="12">
        <v>43019</v>
      </c>
      <c r="N26" s="10"/>
      <c r="O26" s="10" t="s">
        <v>84</v>
      </c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thickBot="1" x14ac:dyDescent="0.3">
      <c r="A27" s="9" t="s">
        <v>24</v>
      </c>
      <c r="B27" s="7">
        <v>0.76400000000000001</v>
      </c>
      <c r="C27" s="7">
        <v>0.76</v>
      </c>
      <c r="D27" s="7">
        <v>0.71399999999999997</v>
      </c>
      <c r="E27" s="8">
        <v>2950780</v>
      </c>
      <c r="F27" s="8">
        <v>2936561</v>
      </c>
      <c r="G27" s="8">
        <v>3861598</v>
      </c>
      <c r="H27" s="8">
        <v>4114820</v>
      </c>
      <c r="I27" s="7">
        <v>4.3999999999999997E-2</v>
      </c>
      <c r="J27" s="8">
        <v>9383</v>
      </c>
      <c r="K27" s="8">
        <v>108157</v>
      </c>
      <c r="L27" s="8">
        <v>6006</v>
      </c>
      <c r="M27" s="8">
        <v>72712</v>
      </c>
      <c r="N27" s="9"/>
      <c r="O27" s="9" t="s">
        <v>85</v>
      </c>
      <c r="P27" s="9"/>
      <c r="Q27" s="9"/>
      <c r="R27" s="9"/>
      <c r="S27" s="9"/>
      <c r="T27" s="9"/>
      <c r="U27" s="9"/>
      <c r="V27" s="9"/>
      <c r="W27" s="9"/>
      <c r="X27" s="9"/>
    </row>
    <row r="28" spans="1:24" ht="15.75" thickBot="1" x14ac:dyDescent="0.3">
      <c r="A28" s="10" t="s">
        <v>25</v>
      </c>
      <c r="B28" s="10"/>
      <c r="C28" s="11">
        <v>0.59299999999999997</v>
      </c>
      <c r="D28" s="11">
        <v>0.57199999999999995</v>
      </c>
      <c r="E28" s="10"/>
      <c r="F28" s="12">
        <v>1285584</v>
      </c>
      <c r="G28" s="12">
        <v>2166825</v>
      </c>
      <c r="H28" s="12">
        <v>2246931</v>
      </c>
      <c r="I28" s="11">
        <v>1.4999999999999999E-2</v>
      </c>
      <c r="J28" s="12">
        <v>22305</v>
      </c>
      <c r="K28" s="12">
        <v>30768</v>
      </c>
      <c r="L28" s="12">
        <v>6804</v>
      </c>
      <c r="M28" s="12">
        <v>45416</v>
      </c>
      <c r="N28" s="10"/>
      <c r="O28" s="10" t="s">
        <v>86</v>
      </c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thickBot="1" x14ac:dyDescent="0.3">
      <c r="A29" s="9" t="s">
        <v>26</v>
      </c>
      <c r="B29" s="9"/>
      <c r="C29" s="7">
        <v>0.622</v>
      </c>
      <c r="D29" s="7">
        <v>0.59599999999999997</v>
      </c>
      <c r="E29" s="9"/>
      <c r="F29" s="8">
        <v>2757323</v>
      </c>
      <c r="G29" s="8">
        <v>4432957</v>
      </c>
      <c r="H29" s="8">
        <v>4628500</v>
      </c>
      <c r="I29" s="7">
        <v>2.5000000000000001E-2</v>
      </c>
      <c r="J29" s="8">
        <v>30714</v>
      </c>
      <c r="K29" s="8">
        <v>55470</v>
      </c>
      <c r="L29" s="8">
        <v>20672</v>
      </c>
      <c r="M29" s="8">
        <v>80785</v>
      </c>
      <c r="N29" s="9"/>
      <c r="O29" s="9" t="s">
        <v>87</v>
      </c>
      <c r="P29" s="9"/>
      <c r="Q29" s="9"/>
      <c r="R29" s="9"/>
      <c r="S29" s="9"/>
      <c r="T29" s="9"/>
      <c r="U29" s="9"/>
      <c r="V29" s="9"/>
      <c r="W29" s="9"/>
      <c r="X29" s="9"/>
    </row>
    <row r="30" spans="1:24" ht="15.75" thickBot="1" x14ac:dyDescent="0.3">
      <c r="A30" s="10" t="s">
        <v>27</v>
      </c>
      <c r="B30" s="11">
        <v>0.63500000000000001</v>
      </c>
      <c r="C30" s="11">
        <v>0.625</v>
      </c>
      <c r="D30" s="11">
        <v>0.61599999999999999</v>
      </c>
      <c r="E30" s="12">
        <v>491966</v>
      </c>
      <c r="F30" s="12">
        <v>484048</v>
      </c>
      <c r="G30" s="12">
        <v>774476</v>
      </c>
      <c r="H30" s="12">
        <v>785454</v>
      </c>
      <c r="I30" s="11">
        <v>8.9999999999999993E-3</v>
      </c>
      <c r="J30" s="12">
        <v>3592</v>
      </c>
      <c r="K30" s="13">
        <v>0</v>
      </c>
      <c r="L30" s="13">
        <v>0</v>
      </c>
      <c r="M30" s="12">
        <v>3592</v>
      </c>
      <c r="N30" s="10"/>
      <c r="O30" s="10" t="s">
        <v>88</v>
      </c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thickBot="1" x14ac:dyDescent="0.3">
      <c r="A31" s="9" t="s">
        <v>28</v>
      </c>
      <c r="B31" s="7">
        <v>0.61099999999999999</v>
      </c>
      <c r="C31" s="7">
        <v>0.60299999999999998</v>
      </c>
      <c r="D31" s="7">
        <v>0.56899999999999995</v>
      </c>
      <c r="E31" s="8">
        <v>804245</v>
      </c>
      <c r="F31" s="8">
        <v>794379</v>
      </c>
      <c r="G31" s="8">
        <v>1316915</v>
      </c>
      <c r="H31" s="8">
        <v>1396507</v>
      </c>
      <c r="I31" s="7">
        <v>4.7E-2</v>
      </c>
      <c r="J31" s="8">
        <v>4466</v>
      </c>
      <c r="K31" s="8">
        <v>14260</v>
      </c>
      <c r="L31" s="8">
        <v>1383</v>
      </c>
      <c r="M31" s="8">
        <v>13407</v>
      </c>
      <c r="N31" s="9"/>
      <c r="O31" s="9" t="s">
        <v>89</v>
      </c>
      <c r="P31" s="9"/>
      <c r="Q31" s="9"/>
      <c r="R31" s="9"/>
      <c r="S31" s="9"/>
      <c r="T31" s="9"/>
      <c r="U31" s="9"/>
      <c r="V31" s="9"/>
      <c r="W31" s="9"/>
      <c r="X31" s="9"/>
    </row>
    <row r="32" spans="1:24" ht="15.75" thickBot="1" x14ac:dyDescent="0.3">
      <c r="A32" s="10" t="s">
        <v>29</v>
      </c>
      <c r="B32" s="11">
        <v>0.56499999999999995</v>
      </c>
      <c r="C32" s="11">
        <v>0.56399999999999995</v>
      </c>
      <c r="D32" s="11">
        <v>0.48199999999999998</v>
      </c>
      <c r="E32" s="12">
        <v>1016664</v>
      </c>
      <c r="F32" s="12">
        <v>1014918</v>
      </c>
      <c r="G32" s="12">
        <v>1800969</v>
      </c>
      <c r="H32" s="12">
        <v>2105976</v>
      </c>
      <c r="I32" s="11">
        <v>0.13300000000000001</v>
      </c>
      <c r="J32" s="12">
        <v>12883</v>
      </c>
      <c r="K32" s="12">
        <v>11321</v>
      </c>
      <c r="L32" s="12">
        <v>5379</v>
      </c>
      <c r="M32" s="12">
        <v>24262</v>
      </c>
      <c r="N32" s="10"/>
      <c r="O32" s="10" t="s">
        <v>90</v>
      </c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thickBot="1" x14ac:dyDescent="0.3">
      <c r="A33" s="9" t="s">
        <v>30</v>
      </c>
      <c r="B33" s="7">
        <v>0.70899999999999996</v>
      </c>
      <c r="C33" s="7">
        <v>0.70199999999999996</v>
      </c>
      <c r="D33" s="7">
        <v>0.67800000000000005</v>
      </c>
      <c r="E33" s="8">
        <v>718700</v>
      </c>
      <c r="F33" s="8">
        <v>710972</v>
      </c>
      <c r="G33" s="8">
        <v>1013420</v>
      </c>
      <c r="H33" s="8">
        <v>1047978</v>
      </c>
      <c r="I33" s="7">
        <v>0.03</v>
      </c>
      <c r="J33" s="8">
        <v>2672</v>
      </c>
      <c r="K33" s="14">
        <v>0</v>
      </c>
      <c r="L33" s="14">
        <v>0</v>
      </c>
      <c r="M33" s="8">
        <v>2672</v>
      </c>
      <c r="N33" s="9"/>
      <c r="O33" s="9" t="s">
        <v>91</v>
      </c>
      <c r="P33" s="9"/>
      <c r="Q33" s="9"/>
      <c r="R33" s="9"/>
      <c r="S33" s="9"/>
      <c r="T33" s="9"/>
      <c r="U33" s="9"/>
      <c r="V33" s="9"/>
      <c r="W33" s="9"/>
      <c r="X33" s="9"/>
    </row>
    <row r="34" spans="1:24" ht="15.75" thickBot="1" x14ac:dyDescent="0.3">
      <c r="A34" s="10" t="s">
        <v>31</v>
      </c>
      <c r="B34" s="11">
        <v>0.622</v>
      </c>
      <c r="C34" s="11">
        <v>0.61499999999999999</v>
      </c>
      <c r="D34" s="11">
        <v>0.53200000000000003</v>
      </c>
      <c r="E34" s="12">
        <v>3683638</v>
      </c>
      <c r="F34" s="12">
        <v>3640292</v>
      </c>
      <c r="G34" s="12">
        <v>5918182</v>
      </c>
      <c r="H34" s="12">
        <v>6847503</v>
      </c>
      <c r="I34" s="11">
        <v>0.121</v>
      </c>
      <c r="J34" s="12">
        <v>21759</v>
      </c>
      <c r="K34" s="12">
        <v>114886</v>
      </c>
      <c r="L34" s="12">
        <v>14987</v>
      </c>
      <c r="M34" s="12">
        <v>97636</v>
      </c>
      <c r="N34" s="10"/>
      <c r="O34" s="10" t="s">
        <v>92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thickBot="1" x14ac:dyDescent="0.3">
      <c r="A35" s="9" t="s">
        <v>32</v>
      </c>
      <c r="B35" s="7">
        <v>0.54800000000000004</v>
      </c>
      <c r="C35" s="7">
        <v>0.54600000000000004</v>
      </c>
      <c r="D35" s="7">
        <v>0.498</v>
      </c>
      <c r="E35" s="8">
        <v>786522</v>
      </c>
      <c r="F35" s="8">
        <v>783757</v>
      </c>
      <c r="G35" s="8">
        <v>1436363</v>
      </c>
      <c r="H35" s="8">
        <v>1573400</v>
      </c>
      <c r="I35" s="7">
        <v>7.2999999999999995E-2</v>
      </c>
      <c r="J35" s="8">
        <v>6553</v>
      </c>
      <c r="K35" s="8">
        <v>21381</v>
      </c>
      <c r="L35" s="8">
        <v>5078</v>
      </c>
      <c r="M35" s="8">
        <v>22963</v>
      </c>
      <c r="N35" s="9"/>
      <c r="O35" s="9" t="s">
        <v>93</v>
      </c>
      <c r="P35" s="9"/>
      <c r="Q35" s="9"/>
      <c r="R35" s="9"/>
      <c r="S35" s="9"/>
      <c r="T35" s="9"/>
      <c r="U35" s="9"/>
      <c r="V35" s="9"/>
      <c r="W35" s="9"/>
      <c r="X35" s="9"/>
    </row>
    <row r="36" spans="1:24" ht="15.75" thickBot="1" x14ac:dyDescent="0.3">
      <c r="A36" s="10" t="s">
        <v>33</v>
      </c>
      <c r="B36" s="11">
        <v>0.53500000000000003</v>
      </c>
      <c r="C36" s="11">
        <v>0.53100000000000003</v>
      </c>
      <c r="D36" s="11">
        <v>0.46100000000000002</v>
      </c>
      <c r="E36" s="12">
        <v>7128852</v>
      </c>
      <c r="F36" s="12">
        <v>7074723</v>
      </c>
      <c r="G36" s="12">
        <v>13324107</v>
      </c>
      <c r="H36" s="12">
        <v>15344671</v>
      </c>
      <c r="I36" s="11">
        <v>0.125</v>
      </c>
      <c r="J36" s="12">
        <v>49889</v>
      </c>
      <c r="K36" s="13">
        <v>0</v>
      </c>
      <c r="L36" s="12">
        <v>46222</v>
      </c>
      <c r="M36" s="12">
        <v>96111</v>
      </c>
      <c r="N36" s="10"/>
      <c r="O36" s="10" t="s">
        <v>94</v>
      </c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thickBot="1" x14ac:dyDescent="0.3">
      <c r="A37" s="9" t="s">
        <v>34</v>
      </c>
      <c r="B37" s="7">
        <v>0.65400000000000003</v>
      </c>
      <c r="C37" s="7">
        <v>0.64800000000000002</v>
      </c>
      <c r="D37" s="7">
        <v>0.60099999999999998</v>
      </c>
      <c r="E37" s="8">
        <v>4542488</v>
      </c>
      <c r="F37" s="8">
        <v>4505372</v>
      </c>
      <c r="G37" s="8">
        <v>6947954</v>
      </c>
      <c r="H37" s="8">
        <v>7496980</v>
      </c>
      <c r="I37" s="7">
        <v>6.0999999999999999E-2</v>
      </c>
      <c r="J37" s="8">
        <v>35567</v>
      </c>
      <c r="K37" s="8">
        <v>96070</v>
      </c>
      <c r="L37" s="8">
        <v>4359</v>
      </c>
      <c r="M37" s="8">
        <v>90843</v>
      </c>
      <c r="N37" s="9"/>
      <c r="O37" s="9" t="s">
        <v>95</v>
      </c>
      <c r="P37" s="9"/>
      <c r="Q37" s="9"/>
      <c r="R37" s="9"/>
      <c r="S37" s="9"/>
      <c r="T37" s="9"/>
      <c r="U37" s="9"/>
      <c r="V37" s="9"/>
      <c r="W37" s="9"/>
      <c r="X37" s="9"/>
    </row>
    <row r="38" spans="1:24" ht="15.75" thickBot="1" x14ac:dyDescent="0.3">
      <c r="A38" s="10" t="s">
        <v>35</v>
      </c>
      <c r="B38" s="11">
        <v>0.60399999999999998</v>
      </c>
      <c r="C38" s="11">
        <v>0.59799999999999998</v>
      </c>
      <c r="D38" s="11">
        <v>0.58699999999999997</v>
      </c>
      <c r="E38" s="12">
        <v>325564</v>
      </c>
      <c r="F38" s="12">
        <v>322627</v>
      </c>
      <c r="G38" s="12">
        <v>539164</v>
      </c>
      <c r="H38" s="12">
        <v>549955</v>
      </c>
      <c r="I38" s="11">
        <v>1.7000000000000001E-2</v>
      </c>
      <c r="J38" s="12">
        <v>1500</v>
      </c>
      <c r="K38" s="13">
        <v>0</v>
      </c>
      <c r="L38" s="13">
        <v>0</v>
      </c>
      <c r="M38" s="12">
        <v>1500</v>
      </c>
      <c r="N38" s="10"/>
      <c r="O38" s="10" t="s">
        <v>96</v>
      </c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thickBot="1" x14ac:dyDescent="0.3">
      <c r="A39" s="9" t="s">
        <v>36</v>
      </c>
      <c r="B39" s="7">
        <v>0.65100000000000002</v>
      </c>
      <c r="C39" s="7">
        <v>0.64500000000000002</v>
      </c>
      <c r="D39" s="7">
        <v>0.627</v>
      </c>
      <c r="E39" s="8">
        <v>5632423</v>
      </c>
      <c r="F39" s="8">
        <v>5580822</v>
      </c>
      <c r="G39" s="8">
        <v>8649495</v>
      </c>
      <c r="H39" s="8">
        <v>8896930</v>
      </c>
      <c r="I39" s="7">
        <v>2.1999999999999999E-2</v>
      </c>
      <c r="J39" s="8">
        <v>50313</v>
      </c>
      <c r="K39" s="14">
        <v>0</v>
      </c>
      <c r="L39" s="14">
        <v>0</v>
      </c>
      <c r="M39" s="8">
        <v>50313</v>
      </c>
      <c r="N39" s="9"/>
      <c r="O39" s="9" t="s">
        <v>97</v>
      </c>
      <c r="P39" s="9"/>
      <c r="Q39" s="9"/>
      <c r="R39" s="9"/>
      <c r="S39" s="9"/>
      <c r="T39" s="9"/>
      <c r="U39" s="9"/>
      <c r="V39" s="9"/>
      <c r="W39" s="9"/>
      <c r="X39" s="9"/>
    </row>
    <row r="40" spans="1:24" ht="15.75" thickBot="1" x14ac:dyDescent="0.3">
      <c r="A40" s="10" t="s">
        <v>37</v>
      </c>
      <c r="B40" s="10"/>
      <c r="C40" s="11">
        <v>0.49199999999999999</v>
      </c>
      <c r="D40" s="11">
        <v>0.46300000000000002</v>
      </c>
      <c r="E40" s="10"/>
      <c r="F40" s="12">
        <v>1334872</v>
      </c>
      <c r="G40" s="12">
        <v>2713268</v>
      </c>
      <c r="H40" s="12">
        <v>2885093</v>
      </c>
      <c r="I40" s="11">
        <v>4.4999999999999998E-2</v>
      </c>
      <c r="J40" s="12">
        <v>25225</v>
      </c>
      <c r="K40" s="12">
        <v>25506</v>
      </c>
      <c r="L40" s="12">
        <v>2310</v>
      </c>
      <c r="M40" s="12">
        <v>41053</v>
      </c>
      <c r="N40" s="10"/>
      <c r="O40" s="10" t="s">
        <v>98</v>
      </c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thickBot="1" x14ac:dyDescent="0.3">
      <c r="A41" s="9" t="s">
        <v>38</v>
      </c>
      <c r="B41" s="7">
        <v>0.64200000000000002</v>
      </c>
      <c r="C41" s="7">
        <v>0.63100000000000001</v>
      </c>
      <c r="D41" s="7">
        <v>0.58699999999999997</v>
      </c>
      <c r="E41" s="8">
        <v>1820507</v>
      </c>
      <c r="F41" s="8">
        <v>1789270</v>
      </c>
      <c r="G41" s="8">
        <v>2836101</v>
      </c>
      <c r="H41" s="8">
        <v>3050747</v>
      </c>
      <c r="I41" s="7">
        <v>6.6000000000000003E-2</v>
      </c>
      <c r="J41" s="8">
        <v>13607</v>
      </c>
      <c r="K41" s="14">
        <v>0</v>
      </c>
      <c r="L41" s="14">
        <v>0</v>
      </c>
      <c r="M41" s="8">
        <v>13607</v>
      </c>
      <c r="N41" s="9"/>
      <c r="O41" s="9" t="s">
        <v>99</v>
      </c>
      <c r="P41" s="9"/>
      <c r="Q41" s="9"/>
      <c r="R41" s="9"/>
      <c r="S41" s="9"/>
      <c r="T41" s="9"/>
      <c r="U41" s="9"/>
      <c r="V41" s="9"/>
      <c r="W41" s="9"/>
      <c r="X41" s="9"/>
    </row>
    <row r="42" spans="1:24" ht="15.75" thickBot="1" x14ac:dyDescent="0.3">
      <c r="A42" s="10" t="s">
        <v>39</v>
      </c>
      <c r="B42" s="10"/>
      <c r="C42" s="11">
        <v>0.59499999999999997</v>
      </c>
      <c r="D42" s="11">
        <v>0.57199999999999995</v>
      </c>
      <c r="E42" s="10"/>
      <c r="F42" s="12">
        <v>5742040</v>
      </c>
      <c r="G42" s="12">
        <v>9651432</v>
      </c>
      <c r="H42" s="12">
        <v>10037099</v>
      </c>
      <c r="I42" s="11">
        <v>3.3000000000000002E-2</v>
      </c>
      <c r="J42" s="12">
        <v>50054</v>
      </c>
      <c r="K42" s="13">
        <v>0</v>
      </c>
      <c r="L42" s="13">
        <v>0</v>
      </c>
      <c r="M42" s="12">
        <v>50054</v>
      </c>
      <c r="N42" s="10"/>
      <c r="O42" s="10" t="s">
        <v>100</v>
      </c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thickBot="1" x14ac:dyDescent="0.3">
      <c r="A43" s="9" t="s">
        <v>40</v>
      </c>
      <c r="B43" s="9"/>
      <c r="C43" s="7">
        <v>0.57999999999999996</v>
      </c>
      <c r="D43" s="7">
        <v>0.53400000000000003</v>
      </c>
      <c r="E43" s="9"/>
      <c r="F43" s="8">
        <v>446049</v>
      </c>
      <c r="G43" s="8">
        <v>768918</v>
      </c>
      <c r="H43" s="8">
        <v>834983</v>
      </c>
      <c r="I43" s="7">
        <v>7.4999999999999997E-2</v>
      </c>
      <c r="J43" s="8">
        <v>3249</v>
      </c>
      <c r="K43" s="14">
        <v>0</v>
      </c>
      <c r="L43" s="14">
        <v>0</v>
      </c>
      <c r="M43" s="8">
        <v>3249</v>
      </c>
      <c r="N43" s="9"/>
      <c r="O43" s="9" t="s">
        <v>101</v>
      </c>
      <c r="P43" s="9"/>
      <c r="Q43" s="9"/>
      <c r="R43" s="9"/>
      <c r="S43" s="9"/>
      <c r="T43" s="9"/>
      <c r="U43" s="9"/>
      <c r="V43" s="9"/>
      <c r="W43" s="9"/>
      <c r="X43" s="9"/>
    </row>
    <row r="44" spans="1:24" ht="15.75" thickBot="1" x14ac:dyDescent="0.3">
      <c r="A44" s="10" t="s">
        <v>41</v>
      </c>
      <c r="B44" s="11">
        <v>0.56799999999999995</v>
      </c>
      <c r="C44" s="11">
        <v>0.56299999999999994</v>
      </c>
      <c r="D44" s="11">
        <v>0.53600000000000003</v>
      </c>
      <c r="E44" s="12">
        <v>1981516</v>
      </c>
      <c r="F44" s="12">
        <v>1964118</v>
      </c>
      <c r="G44" s="12">
        <v>3486838</v>
      </c>
      <c r="H44" s="12">
        <v>3662322</v>
      </c>
      <c r="I44" s="11">
        <v>3.5000000000000003E-2</v>
      </c>
      <c r="J44" s="12">
        <v>21895</v>
      </c>
      <c r="K44" s="12">
        <v>34945</v>
      </c>
      <c r="L44" s="12">
        <v>6116</v>
      </c>
      <c r="M44" s="12">
        <v>46532</v>
      </c>
      <c r="N44" s="10"/>
      <c r="O44" s="10" t="s">
        <v>102</v>
      </c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thickBot="1" x14ac:dyDescent="0.3">
      <c r="A45" s="9" t="s">
        <v>42</v>
      </c>
      <c r="B45" s="7">
        <v>0.60099999999999998</v>
      </c>
      <c r="C45" s="7">
        <v>0.59299999999999997</v>
      </c>
      <c r="D45" s="7">
        <v>0.57599999999999996</v>
      </c>
      <c r="E45" s="8">
        <v>368270</v>
      </c>
      <c r="F45" s="8">
        <v>363815</v>
      </c>
      <c r="G45" s="8">
        <v>613190</v>
      </c>
      <c r="H45" s="8">
        <v>631472</v>
      </c>
      <c r="I45" s="7">
        <v>1.9E-2</v>
      </c>
      <c r="J45" s="8">
        <v>3574</v>
      </c>
      <c r="K45" s="14">
        <v>0</v>
      </c>
      <c r="L45" s="8">
        <v>2761</v>
      </c>
      <c r="M45" s="8">
        <v>6335</v>
      </c>
      <c r="N45" s="9"/>
      <c r="O45" s="9" t="s">
        <v>103</v>
      </c>
      <c r="P45" s="9"/>
      <c r="Q45" s="9"/>
      <c r="R45" s="9"/>
      <c r="S45" s="9"/>
      <c r="T45" s="9"/>
      <c r="U45" s="9"/>
      <c r="V45" s="9"/>
      <c r="W45" s="9"/>
      <c r="X45" s="9"/>
    </row>
    <row r="46" spans="1:24" ht="15.75" thickBot="1" x14ac:dyDescent="0.3">
      <c r="A46" s="10" t="s">
        <v>43</v>
      </c>
      <c r="B46" s="11">
        <v>0.52300000000000002</v>
      </c>
      <c r="C46" s="11">
        <v>0.51900000000000002</v>
      </c>
      <c r="D46" s="11">
        <v>0.49399999999999999</v>
      </c>
      <c r="E46" s="12">
        <v>2478870</v>
      </c>
      <c r="F46" s="12">
        <v>2458577</v>
      </c>
      <c r="G46" s="12">
        <v>4736084</v>
      </c>
      <c r="H46" s="12">
        <v>4976284</v>
      </c>
      <c r="I46" s="11">
        <v>3.3000000000000002E-2</v>
      </c>
      <c r="J46" s="12">
        <v>28135</v>
      </c>
      <c r="K46" s="12">
        <v>64430</v>
      </c>
      <c r="L46" s="12">
        <v>13138</v>
      </c>
      <c r="M46" s="12">
        <v>75421</v>
      </c>
      <c r="N46" s="10"/>
      <c r="O46" s="10" t="s">
        <v>104</v>
      </c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thickBot="1" x14ac:dyDescent="0.3">
      <c r="A47" s="9" t="s">
        <v>44</v>
      </c>
      <c r="B47" s="9"/>
      <c r="C47" s="7">
        <v>0.496</v>
      </c>
      <c r="D47" s="7">
        <v>0.41699999999999998</v>
      </c>
      <c r="E47" s="9"/>
      <c r="F47" s="8">
        <v>7993851</v>
      </c>
      <c r="G47" s="8">
        <v>16119973</v>
      </c>
      <c r="H47" s="8">
        <v>19185395</v>
      </c>
      <c r="I47" s="7">
        <v>0.13500000000000001</v>
      </c>
      <c r="J47" s="8">
        <v>157564</v>
      </c>
      <c r="K47" s="8">
        <v>405473</v>
      </c>
      <c r="L47" s="8">
        <v>112288</v>
      </c>
      <c r="M47" s="8">
        <v>484753</v>
      </c>
      <c r="N47" s="9"/>
      <c r="O47" s="9" t="s">
        <v>105</v>
      </c>
      <c r="P47" s="9"/>
      <c r="Q47" s="9"/>
      <c r="R47" s="9"/>
      <c r="S47" s="9"/>
      <c r="T47" s="9"/>
      <c r="U47" s="9"/>
      <c r="V47" s="9"/>
      <c r="W47" s="9"/>
      <c r="X47" s="9"/>
    </row>
    <row r="48" spans="1:24" ht="15.75" thickBot="1" x14ac:dyDescent="0.3">
      <c r="A48" s="10" t="s">
        <v>45</v>
      </c>
      <c r="B48" s="11">
        <v>0.56100000000000005</v>
      </c>
      <c r="C48" s="11">
        <v>0.55500000000000005</v>
      </c>
      <c r="D48" s="11">
        <v>0.51400000000000001</v>
      </c>
      <c r="E48" s="12">
        <v>1028786</v>
      </c>
      <c r="F48" s="12">
        <v>1017440</v>
      </c>
      <c r="G48" s="12">
        <v>1833339</v>
      </c>
      <c r="H48" s="12">
        <v>1978956</v>
      </c>
      <c r="I48" s="11">
        <v>7.0000000000000007E-2</v>
      </c>
      <c r="J48" s="12">
        <v>6611</v>
      </c>
      <c r="K48" s="13">
        <v>0</v>
      </c>
      <c r="L48" s="13">
        <v>0</v>
      </c>
      <c r="M48" s="12">
        <v>6611</v>
      </c>
      <c r="N48" s="10"/>
      <c r="O48" s="10" t="s">
        <v>106</v>
      </c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thickBot="1" x14ac:dyDescent="0.3">
      <c r="A49" s="9" t="s">
        <v>46</v>
      </c>
      <c r="B49" s="7">
        <v>0.61199999999999999</v>
      </c>
      <c r="C49" s="7">
        <v>0.60699999999999998</v>
      </c>
      <c r="D49" s="7">
        <v>0.59599999999999997</v>
      </c>
      <c r="E49" s="8">
        <v>301793</v>
      </c>
      <c r="F49" s="8">
        <v>299290</v>
      </c>
      <c r="G49" s="8">
        <v>493355</v>
      </c>
      <c r="H49" s="8">
        <v>502242</v>
      </c>
      <c r="I49" s="7">
        <v>1.7999999999999999E-2</v>
      </c>
      <c r="J49" s="14">
        <v>0</v>
      </c>
      <c r="K49" s="14">
        <v>0</v>
      </c>
      <c r="L49" s="14">
        <v>0</v>
      </c>
      <c r="M49" s="14">
        <v>0</v>
      </c>
      <c r="N49" s="9"/>
      <c r="O49" s="9" t="s">
        <v>107</v>
      </c>
      <c r="P49" s="9"/>
      <c r="Q49" s="9"/>
      <c r="R49" s="9"/>
      <c r="S49" s="9"/>
      <c r="T49" s="9"/>
      <c r="U49" s="9"/>
      <c r="V49" s="9"/>
      <c r="W49" s="9"/>
      <c r="X49" s="9"/>
    </row>
    <row r="50" spans="1:24" ht="15.75" thickBot="1" x14ac:dyDescent="0.3">
      <c r="A50" s="10" t="s">
        <v>47</v>
      </c>
      <c r="B50" s="11">
        <v>0.66600000000000004</v>
      </c>
      <c r="C50" s="11">
        <v>0.66100000000000003</v>
      </c>
      <c r="D50" s="11">
        <v>0.60699999999999998</v>
      </c>
      <c r="E50" s="12">
        <v>3888186</v>
      </c>
      <c r="F50" s="12">
        <v>3854489</v>
      </c>
      <c r="G50" s="12">
        <v>5834676</v>
      </c>
      <c r="H50" s="12">
        <v>6348827</v>
      </c>
      <c r="I50" s="11">
        <v>7.0999999999999994E-2</v>
      </c>
      <c r="J50" s="12">
        <v>36425</v>
      </c>
      <c r="K50" s="12">
        <v>52956</v>
      </c>
      <c r="L50" s="12">
        <v>1983</v>
      </c>
      <c r="M50" s="12">
        <v>66475</v>
      </c>
      <c r="N50" s="10"/>
      <c r="O50" s="10" t="s">
        <v>108</v>
      </c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thickBot="1" x14ac:dyDescent="0.3">
      <c r="A51" s="9" t="s">
        <v>48</v>
      </c>
      <c r="B51" s="7">
        <v>0.65800000000000003</v>
      </c>
      <c r="C51" s="7">
        <v>0.64800000000000002</v>
      </c>
      <c r="D51" s="7">
        <v>0.58599999999999997</v>
      </c>
      <c r="E51" s="8">
        <v>3172939</v>
      </c>
      <c r="F51" s="8">
        <v>3125516</v>
      </c>
      <c r="G51" s="8">
        <v>4822060</v>
      </c>
      <c r="H51" s="8">
        <v>5329782</v>
      </c>
      <c r="I51" s="7">
        <v>8.2000000000000003E-2</v>
      </c>
      <c r="J51" s="8">
        <v>16355</v>
      </c>
      <c r="K51" s="8">
        <v>88339</v>
      </c>
      <c r="L51" s="8">
        <v>8895</v>
      </c>
      <c r="M51" s="8">
        <v>72070</v>
      </c>
      <c r="N51" s="9"/>
      <c r="O51" s="9" t="s">
        <v>109</v>
      </c>
      <c r="P51" s="9"/>
      <c r="Q51" s="9"/>
      <c r="R51" s="9"/>
      <c r="S51" s="9"/>
      <c r="T51" s="9"/>
      <c r="U51" s="9"/>
      <c r="V51" s="9"/>
      <c r="W51" s="9"/>
      <c r="X51" s="9"/>
    </row>
    <row r="52" spans="1:24" ht="15.75" thickBot="1" x14ac:dyDescent="0.3">
      <c r="A52" s="10" t="s">
        <v>49</v>
      </c>
      <c r="B52" s="10"/>
      <c r="C52" s="11">
        <v>0.46300000000000002</v>
      </c>
      <c r="D52" s="11">
        <v>0.45500000000000002</v>
      </c>
      <c r="E52" s="10"/>
      <c r="F52" s="12">
        <v>670438</v>
      </c>
      <c r="G52" s="12">
        <v>1447066</v>
      </c>
      <c r="H52" s="12">
        <v>1472642</v>
      </c>
      <c r="I52" s="11">
        <v>8.0000000000000002E-3</v>
      </c>
      <c r="J52" s="12">
        <v>7052</v>
      </c>
      <c r="K52" s="12">
        <v>8573</v>
      </c>
      <c r="L52" s="12">
        <v>2052</v>
      </c>
      <c r="M52" s="12">
        <v>13648</v>
      </c>
      <c r="N52" s="10"/>
      <c r="O52" s="10" t="s">
        <v>110</v>
      </c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thickBot="1" x14ac:dyDescent="0.3">
      <c r="A53" s="9" t="s">
        <v>50</v>
      </c>
      <c r="B53" s="9"/>
      <c r="C53" s="7">
        <v>0.72899999999999998</v>
      </c>
      <c r="D53" s="7">
        <v>0.69499999999999995</v>
      </c>
      <c r="E53" s="9"/>
      <c r="F53" s="8">
        <v>3068434</v>
      </c>
      <c r="G53" s="8">
        <v>4209370</v>
      </c>
      <c r="H53" s="8">
        <v>4417273</v>
      </c>
      <c r="I53" s="7">
        <v>3.2000000000000001E-2</v>
      </c>
      <c r="J53" s="8">
        <v>21987</v>
      </c>
      <c r="K53" s="8">
        <v>46328</v>
      </c>
      <c r="L53" s="8">
        <v>20023</v>
      </c>
      <c r="M53" s="8">
        <v>66564</v>
      </c>
      <c r="N53" s="9"/>
      <c r="O53" s="9" t="s">
        <v>111</v>
      </c>
      <c r="P53" s="9"/>
      <c r="Q53" s="9"/>
      <c r="R53" s="9"/>
      <c r="S53" s="9"/>
      <c r="T53" s="9"/>
      <c r="U53" s="9"/>
      <c r="V53" s="9"/>
      <c r="W53" s="9"/>
      <c r="X53" s="9"/>
    </row>
    <row r="54" spans="1:24" ht="15.75" thickBot="1" x14ac:dyDescent="0.3">
      <c r="A54" s="10" t="s">
        <v>51</v>
      </c>
      <c r="B54" s="11">
        <v>0.59</v>
      </c>
      <c r="C54" s="11">
        <v>0.58599999999999997</v>
      </c>
      <c r="D54" s="11">
        <v>0.56399999999999995</v>
      </c>
      <c r="E54" s="12">
        <v>250701</v>
      </c>
      <c r="F54" s="12">
        <v>249061</v>
      </c>
      <c r="G54" s="12">
        <v>425142</v>
      </c>
      <c r="H54" s="12">
        <v>441726</v>
      </c>
      <c r="I54" s="11">
        <v>2.5000000000000001E-2</v>
      </c>
      <c r="J54" s="12">
        <v>2163</v>
      </c>
      <c r="K54" s="12">
        <v>5162</v>
      </c>
      <c r="L54" s="13">
        <v>762</v>
      </c>
      <c r="M54" s="12">
        <v>5661</v>
      </c>
      <c r="N54" s="10"/>
      <c r="O54" s="10" t="s">
        <v>112</v>
      </c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thickBot="1" x14ac:dyDescent="0.3">
      <c r="A55" s="15"/>
    </row>
    <row r="56" spans="1:24" ht="15.75" thickBot="1" x14ac:dyDescent="0.3">
      <c r="A5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apstates</vt:lpstr>
      <vt:lpstr>Sheet1</vt:lpstr>
      <vt:lpstr>2012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2016-11-10T17:46:28Z</dcterms:created>
  <dcterms:modified xsi:type="dcterms:W3CDTF">2016-11-11T15:47:01Z</dcterms:modified>
</cp:coreProperties>
</file>