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11-veterans/sources/data/_raw/"/>
    </mc:Choice>
  </mc:AlternateContent>
  <xr:revisionPtr revIDLastSave="0" documentId="13_ncr:1_{0E58837C-F833-4E4C-88D3-1DD0E3ECE945}" xr6:coauthVersionLast="40" xr6:coauthVersionMax="40" xr10:uidLastSave="{00000000-0000-0000-0000-000000000000}"/>
  <bookViews>
    <workbookView xWindow="7280" yWindow="460" windowWidth="33600" windowHeight="19460" activeTab="5" xr2:uid="{00000000-000D-0000-FFFF-FFFF00000000}"/>
  </bookViews>
  <sheets>
    <sheet name="2000" sheetId="1" r:id="rId1"/>
    <sheet name="2001" sheetId="2" state="hidden" r:id="rId2"/>
    <sheet name="2002" sheetId="3" state="hidden" r:id="rId3"/>
    <sheet name="2003" sheetId="4" state="hidden" r:id="rId4"/>
    <sheet name="2004" sheetId="5" state="hidden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Total 2000-2011" sheetId="13" state="hidden" r:id="rId13"/>
    <sheet name="Total 2005-2011" sheetId="14" r:id="rId14"/>
    <sheet name="Post-9_11 sample 2002-2011" sheetId="15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15" l="1"/>
  <c r="B58" i="15"/>
  <c r="E58" i="15" s="1"/>
  <c r="K57" i="15"/>
  <c r="J57" i="15"/>
  <c r="I57" i="15"/>
  <c r="G57" i="15"/>
  <c r="F57" i="15"/>
  <c r="H57" i="15" s="1"/>
  <c r="E57" i="15"/>
  <c r="K56" i="15"/>
  <c r="L56" i="15" s="1"/>
  <c r="J56" i="15"/>
  <c r="I56" i="15"/>
  <c r="H56" i="15"/>
  <c r="G56" i="15"/>
  <c r="F56" i="15"/>
  <c r="E56" i="15"/>
  <c r="K55" i="15"/>
  <c r="J55" i="15"/>
  <c r="L55" i="15" s="1"/>
  <c r="N55" i="15" s="1"/>
  <c r="I55" i="15"/>
  <c r="G55" i="15"/>
  <c r="F55" i="15"/>
  <c r="H55" i="15" s="1"/>
  <c r="E55" i="15"/>
  <c r="L54" i="15"/>
  <c r="K54" i="15"/>
  <c r="J54" i="15"/>
  <c r="I54" i="15"/>
  <c r="G54" i="15"/>
  <c r="H54" i="15" s="1"/>
  <c r="F54" i="15"/>
  <c r="E54" i="15"/>
  <c r="K53" i="15"/>
  <c r="J53" i="15"/>
  <c r="I53" i="15"/>
  <c r="L53" i="15" s="1"/>
  <c r="G53" i="15"/>
  <c r="F53" i="15"/>
  <c r="H53" i="15" s="1"/>
  <c r="E53" i="15"/>
  <c r="K52" i="15"/>
  <c r="L52" i="15" s="1"/>
  <c r="J52" i="15"/>
  <c r="I52" i="15"/>
  <c r="H52" i="15"/>
  <c r="G52" i="15"/>
  <c r="F52" i="15"/>
  <c r="E52" i="15"/>
  <c r="K51" i="15"/>
  <c r="J51" i="15"/>
  <c r="L51" i="15" s="1"/>
  <c r="N51" i="15" s="1"/>
  <c r="I51" i="15"/>
  <c r="G51" i="15"/>
  <c r="F51" i="15"/>
  <c r="H51" i="15" s="1"/>
  <c r="E51" i="15"/>
  <c r="L50" i="15"/>
  <c r="K50" i="15"/>
  <c r="J50" i="15"/>
  <c r="I50" i="15"/>
  <c r="H50" i="15"/>
  <c r="G50" i="15"/>
  <c r="F50" i="15"/>
  <c r="E50" i="15"/>
  <c r="K49" i="15"/>
  <c r="J49" i="15"/>
  <c r="I49" i="15"/>
  <c r="L49" i="15" s="1"/>
  <c r="M49" i="15" s="1"/>
  <c r="G49" i="15"/>
  <c r="F49" i="15"/>
  <c r="H49" i="15" s="1"/>
  <c r="E49" i="15"/>
  <c r="L48" i="15"/>
  <c r="K48" i="15"/>
  <c r="J48" i="15"/>
  <c r="I48" i="15"/>
  <c r="H48" i="15"/>
  <c r="G48" i="15"/>
  <c r="F48" i="15"/>
  <c r="E48" i="15"/>
  <c r="N47" i="15"/>
  <c r="K47" i="15"/>
  <c r="J47" i="15"/>
  <c r="L47" i="15" s="1"/>
  <c r="M47" i="15" s="1"/>
  <c r="I47" i="15"/>
  <c r="G47" i="15"/>
  <c r="F47" i="15"/>
  <c r="H47" i="15" s="1"/>
  <c r="E47" i="15"/>
  <c r="L46" i="15"/>
  <c r="K46" i="15"/>
  <c r="J46" i="15"/>
  <c r="I46" i="15"/>
  <c r="G46" i="15"/>
  <c r="H46" i="15" s="1"/>
  <c r="F46" i="15"/>
  <c r="E46" i="15"/>
  <c r="N45" i="15"/>
  <c r="K45" i="15"/>
  <c r="J45" i="15"/>
  <c r="I45" i="15"/>
  <c r="L45" i="15" s="1"/>
  <c r="G45" i="15"/>
  <c r="F45" i="15"/>
  <c r="H45" i="15" s="1"/>
  <c r="E45" i="15"/>
  <c r="K44" i="15"/>
  <c r="L44" i="15" s="1"/>
  <c r="J44" i="15"/>
  <c r="I44" i="15"/>
  <c r="H44" i="15"/>
  <c r="G44" i="15"/>
  <c r="F44" i="15"/>
  <c r="E44" i="15"/>
  <c r="N43" i="15"/>
  <c r="M43" i="15"/>
  <c r="K43" i="15"/>
  <c r="J43" i="15"/>
  <c r="L43" i="15" s="1"/>
  <c r="I43" i="15"/>
  <c r="G43" i="15"/>
  <c r="F43" i="15"/>
  <c r="H43" i="15" s="1"/>
  <c r="E43" i="15"/>
  <c r="L42" i="15"/>
  <c r="K42" i="15"/>
  <c r="J42" i="15"/>
  <c r="I42" i="15"/>
  <c r="H42" i="15"/>
  <c r="G42" i="15"/>
  <c r="F42" i="15"/>
  <c r="E42" i="15"/>
  <c r="N41" i="15"/>
  <c r="K41" i="15"/>
  <c r="J41" i="15"/>
  <c r="I41" i="15"/>
  <c r="L41" i="15" s="1"/>
  <c r="G41" i="15"/>
  <c r="F41" i="15"/>
  <c r="H41" i="15" s="1"/>
  <c r="E41" i="15"/>
  <c r="K40" i="15"/>
  <c r="L40" i="15" s="1"/>
  <c r="J40" i="15"/>
  <c r="I40" i="15"/>
  <c r="H40" i="15"/>
  <c r="G40" i="15"/>
  <c r="F40" i="15"/>
  <c r="E40" i="15"/>
  <c r="N39" i="15"/>
  <c r="M39" i="15"/>
  <c r="K39" i="15"/>
  <c r="J39" i="15"/>
  <c r="L39" i="15" s="1"/>
  <c r="I39" i="15"/>
  <c r="G39" i="15"/>
  <c r="F39" i="15"/>
  <c r="H39" i="15" s="1"/>
  <c r="E39" i="15"/>
  <c r="L38" i="15"/>
  <c r="K38" i="15"/>
  <c r="J38" i="15"/>
  <c r="I38" i="15"/>
  <c r="G38" i="15"/>
  <c r="H38" i="15" s="1"/>
  <c r="F38" i="15"/>
  <c r="E38" i="15"/>
  <c r="K37" i="15"/>
  <c r="J37" i="15"/>
  <c r="I37" i="15"/>
  <c r="G37" i="15"/>
  <c r="F37" i="15"/>
  <c r="H37" i="15" s="1"/>
  <c r="E37" i="15"/>
  <c r="L36" i="15"/>
  <c r="K36" i="15"/>
  <c r="J36" i="15"/>
  <c r="I36" i="15"/>
  <c r="H36" i="15"/>
  <c r="G36" i="15"/>
  <c r="F36" i="15"/>
  <c r="E36" i="15"/>
  <c r="K35" i="15"/>
  <c r="J35" i="15"/>
  <c r="L35" i="15" s="1"/>
  <c r="I35" i="15"/>
  <c r="G35" i="15"/>
  <c r="F35" i="15"/>
  <c r="H35" i="15" s="1"/>
  <c r="E35" i="15"/>
  <c r="L34" i="15"/>
  <c r="K34" i="15"/>
  <c r="J34" i="15"/>
  <c r="I34" i="15"/>
  <c r="G34" i="15"/>
  <c r="H34" i="15" s="1"/>
  <c r="F34" i="15"/>
  <c r="E34" i="15"/>
  <c r="K33" i="15"/>
  <c r="J33" i="15"/>
  <c r="I33" i="15"/>
  <c r="G33" i="15"/>
  <c r="F33" i="15"/>
  <c r="H33" i="15" s="1"/>
  <c r="E33" i="15"/>
  <c r="L32" i="15"/>
  <c r="K32" i="15"/>
  <c r="J32" i="15"/>
  <c r="I32" i="15"/>
  <c r="H32" i="15"/>
  <c r="G32" i="15"/>
  <c r="F32" i="15"/>
  <c r="E32" i="15"/>
  <c r="K31" i="15"/>
  <c r="J31" i="15"/>
  <c r="L31" i="15" s="1"/>
  <c r="I31" i="15"/>
  <c r="G31" i="15"/>
  <c r="F31" i="15"/>
  <c r="H31" i="15" s="1"/>
  <c r="E31" i="15"/>
  <c r="K30" i="15"/>
  <c r="J30" i="15"/>
  <c r="I30" i="15"/>
  <c r="L30" i="15" s="1"/>
  <c r="H30" i="15"/>
  <c r="G30" i="15"/>
  <c r="F30" i="15"/>
  <c r="E30" i="15"/>
  <c r="K29" i="15"/>
  <c r="J29" i="15"/>
  <c r="I29" i="15"/>
  <c r="L29" i="15" s="1"/>
  <c r="G29" i="15"/>
  <c r="F29" i="15"/>
  <c r="H29" i="15" s="1"/>
  <c r="E29" i="15"/>
  <c r="K28" i="15"/>
  <c r="L28" i="15" s="1"/>
  <c r="J28" i="15"/>
  <c r="I28" i="15"/>
  <c r="H28" i="15"/>
  <c r="G28" i="15"/>
  <c r="F28" i="15"/>
  <c r="E28" i="15"/>
  <c r="K27" i="15"/>
  <c r="J27" i="15"/>
  <c r="L27" i="15" s="1"/>
  <c r="I27" i="15"/>
  <c r="G27" i="15"/>
  <c r="F27" i="15"/>
  <c r="H27" i="15" s="1"/>
  <c r="E27" i="15"/>
  <c r="K26" i="15"/>
  <c r="J26" i="15"/>
  <c r="I26" i="15"/>
  <c r="L26" i="15" s="1"/>
  <c r="H26" i="15"/>
  <c r="G26" i="15"/>
  <c r="F26" i="15"/>
  <c r="E26" i="15"/>
  <c r="K25" i="15"/>
  <c r="J25" i="15"/>
  <c r="I25" i="15"/>
  <c r="L25" i="15" s="1"/>
  <c r="G25" i="15"/>
  <c r="F25" i="15"/>
  <c r="H25" i="15" s="1"/>
  <c r="E25" i="15"/>
  <c r="K24" i="15"/>
  <c r="L24" i="15" s="1"/>
  <c r="J24" i="15"/>
  <c r="I24" i="15"/>
  <c r="H24" i="15"/>
  <c r="G24" i="15"/>
  <c r="F24" i="15"/>
  <c r="E24" i="15"/>
  <c r="K23" i="15"/>
  <c r="J23" i="15"/>
  <c r="L23" i="15" s="1"/>
  <c r="I23" i="15"/>
  <c r="G23" i="15"/>
  <c r="F23" i="15"/>
  <c r="E23" i="15"/>
  <c r="K22" i="15"/>
  <c r="J22" i="15"/>
  <c r="I22" i="15"/>
  <c r="L22" i="15" s="1"/>
  <c r="H22" i="15"/>
  <c r="G22" i="15"/>
  <c r="F22" i="15"/>
  <c r="E22" i="15"/>
  <c r="K21" i="15"/>
  <c r="J21" i="15"/>
  <c r="I21" i="15"/>
  <c r="L21" i="15" s="1"/>
  <c r="G21" i="15"/>
  <c r="F21" i="15"/>
  <c r="H21" i="15" s="1"/>
  <c r="E21" i="15"/>
  <c r="K20" i="15"/>
  <c r="L20" i="15" s="1"/>
  <c r="J20" i="15"/>
  <c r="I20" i="15"/>
  <c r="H20" i="15"/>
  <c r="G20" i="15"/>
  <c r="F20" i="15"/>
  <c r="E20" i="15"/>
  <c r="K19" i="15"/>
  <c r="J19" i="15"/>
  <c r="I19" i="15"/>
  <c r="G19" i="15"/>
  <c r="F19" i="15"/>
  <c r="E19" i="15"/>
  <c r="K18" i="15"/>
  <c r="J18" i="15"/>
  <c r="I18" i="15"/>
  <c r="L18" i="15" s="1"/>
  <c r="H18" i="15"/>
  <c r="G18" i="15"/>
  <c r="F18" i="15"/>
  <c r="E18" i="15"/>
  <c r="K17" i="15"/>
  <c r="J17" i="15"/>
  <c r="I17" i="15"/>
  <c r="L17" i="15" s="1"/>
  <c r="G17" i="15"/>
  <c r="F17" i="15"/>
  <c r="H17" i="15" s="1"/>
  <c r="E17" i="15"/>
  <c r="K16" i="15"/>
  <c r="L16" i="15" s="1"/>
  <c r="J16" i="15"/>
  <c r="I16" i="15"/>
  <c r="H16" i="15"/>
  <c r="G16" i="15"/>
  <c r="F16" i="15"/>
  <c r="E16" i="15"/>
  <c r="K15" i="15"/>
  <c r="J15" i="15"/>
  <c r="I15" i="15"/>
  <c r="G15" i="15"/>
  <c r="F15" i="15"/>
  <c r="E15" i="15"/>
  <c r="K14" i="15"/>
  <c r="J14" i="15"/>
  <c r="I14" i="15"/>
  <c r="L14" i="15" s="1"/>
  <c r="H14" i="15"/>
  <c r="G14" i="15"/>
  <c r="F14" i="15"/>
  <c r="E14" i="15"/>
  <c r="K13" i="15"/>
  <c r="J13" i="15"/>
  <c r="I13" i="15"/>
  <c r="L13" i="15" s="1"/>
  <c r="G13" i="15"/>
  <c r="F13" i="15"/>
  <c r="H13" i="15" s="1"/>
  <c r="E13" i="15"/>
  <c r="K12" i="15"/>
  <c r="L12" i="15" s="1"/>
  <c r="J12" i="15"/>
  <c r="I12" i="15"/>
  <c r="H12" i="15"/>
  <c r="G12" i="15"/>
  <c r="F12" i="15"/>
  <c r="E12" i="15"/>
  <c r="K11" i="15"/>
  <c r="J11" i="15"/>
  <c r="I11" i="15"/>
  <c r="G11" i="15"/>
  <c r="F11" i="15"/>
  <c r="E11" i="15"/>
  <c r="K10" i="15"/>
  <c r="J10" i="15"/>
  <c r="I10" i="15"/>
  <c r="L10" i="15" s="1"/>
  <c r="H10" i="15"/>
  <c r="G10" i="15"/>
  <c r="F10" i="15"/>
  <c r="E10" i="15"/>
  <c r="K9" i="15"/>
  <c r="J9" i="15"/>
  <c r="I9" i="15"/>
  <c r="L9" i="15" s="1"/>
  <c r="G9" i="15"/>
  <c r="F9" i="15"/>
  <c r="H9" i="15" s="1"/>
  <c r="E9" i="15"/>
  <c r="K8" i="15"/>
  <c r="L8" i="15" s="1"/>
  <c r="J8" i="15"/>
  <c r="I8" i="15"/>
  <c r="H8" i="15"/>
  <c r="G8" i="15"/>
  <c r="F8" i="15"/>
  <c r="E8" i="15"/>
  <c r="K7" i="15"/>
  <c r="J7" i="15"/>
  <c r="I7" i="15"/>
  <c r="L7" i="15" s="1"/>
  <c r="G7" i="15"/>
  <c r="F7" i="15"/>
  <c r="E7" i="15"/>
  <c r="K6" i="15"/>
  <c r="J6" i="15"/>
  <c r="I6" i="15"/>
  <c r="L6" i="15" s="1"/>
  <c r="H6" i="15"/>
  <c r="G6" i="15"/>
  <c r="F6" i="15"/>
  <c r="E6" i="15"/>
  <c r="K5" i="15"/>
  <c r="J5" i="15"/>
  <c r="I5" i="15"/>
  <c r="L5" i="15" s="1"/>
  <c r="G5" i="15"/>
  <c r="F5" i="15"/>
  <c r="H5" i="15" s="1"/>
  <c r="E5" i="15"/>
  <c r="K4" i="15"/>
  <c r="L4" i="15" s="1"/>
  <c r="J4" i="15"/>
  <c r="I4" i="15"/>
  <c r="H4" i="15"/>
  <c r="G4" i="15"/>
  <c r="F4" i="15"/>
  <c r="E4" i="15"/>
  <c r="K3" i="15"/>
  <c r="J3" i="15"/>
  <c r="I3" i="15"/>
  <c r="H3" i="15"/>
  <c r="G3" i="15"/>
  <c r="F3" i="15"/>
  <c r="E3" i="15"/>
  <c r="K2" i="15"/>
  <c r="J2" i="15"/>
  <c r="I2" i="15"/>
  <c r="H2" i="15"/>
  <c r="G2" i="15"/>
  <c r="F2" i="15"/>
  <c r="E2" i="15"/>
  <c r="D58" i="14"/>
  <c r="C58" i="14"/>
  <c r="B58" i="14"/>
  <c r="S57" i="14"/>
  <c r="I57" i="14"/>
  <c r="F57" i="14"/>
  <c r="E57" i="14"/>
  <c r="W57" i="14" s="1"/>
  <c r="D57" i="14"/>
  <c r="R56" i="14"/>
  <c r="Q56" i="14"/>
  <c r="P56" i="14"/>
  <c r="O56" i="14"/>
  <c r="N56" i="14"/>
  <c r="S56" i="14" s="1"/>
  <c r="M56" i="14"/>
  <c r="K56" i="14"/>
  <c r="L56" i="14" s="1"/>
  <c r="I56" i="14"/>
  <c r="J56" i="14" s="1"/>
  <c r="F56" i="14"/>
  <c r="X56" i="14" s="1"/>
  <c r="E56" i="14"/>
  <c r="G56" i="14" s="1"/>
  <c r="D56" i="14"/>
  <c r="R55" i="14"/>
  <c r="Q55" i="14"/>
  <c r="P55" i="14"/>
  <c r="O55" i="14"/>
  <c r="N55" i="14"/>
  <c r="M55" i="14"/>
  <c r="K55" i="14"/>
  <c r="I55" i="14"/>
  <c r="J55" i="14" s="1"/>
  <c r="F55" i="14"/>
  <c r="X55" i="14" s="1"/>
  <c r="E55" i="14"/>
  <c r="W55" i="14" s="1"/>
  <c r="D55" i="14"/>
  <c r="R54" i="14"/>
  <c r="Q54" i="14"/>
  <c r="P54" i="14"/>
  <c r="O54" i="14"/>
  <c r="N54" i="14"/>
  <c r="M54" i="14"/>
  <c r="L54" i="14"/>
  <c r="K54" i="14"/>
  <c r="J54" i="14"/>
  <c r="I54" i="14"/>
  <c r="F54" i="14"/>
  <c r="X54" i="14" s="1"/>
  <c r="E54" i="14"/>
  <c r="W54" i="14" s="1"/>
  <c r="D54" i="14"/>
  <c r="R53" i="14"/>
  <c r="Q53" i="14"/>
  <c r="P53" i="14"/>
  <c r="O53" i="14"/>
  <c r="S53" i="14" s="1"/>
  <c r="N53" i="14"/>
  <c r="M53" i="14"/>
  <c r="L53" i="14"/>
  <c r="K53" i="14"/>
  <c r="J53" i="14"/>
  <c r="I53" i="14"/>
  <c r="F53" i="14"/>
  <c r="G53" i="14" s="1"/>
  <c r="E53" i="14"/>
  <c r="W53" i="14" s="1"/>
  <c r="D53" i="14"/>
  <c r="R52" i="14"/>
  <c r="Q52" i="14"/>
  <c r="P52" i="14"/>
  <c r="O52" i="14"/>
  <c r="N52" i="14"/>
  <c r="M52" i="14"/>
  <c r="K52" i="14"/>
  <c r="I52" i="14"/>
  <c r="G52" i="14"/>
  <c r="F52" i="14"/>
  <c r="X52" i="14" s="1"/>
  <c r="E52" i="14"/>
  <c r="W52" i="14" s="1"/>
  <c r="D52" i="14"/>
  <c r="S51" i="14"/>
  <c r="T51" i="14" s="1"/>
  <c r="R51" i="14"/>
  <c r="Q51" i="14"/>
  <c r="P51" i="14"/>
  <c r="O51" i="14"/>
  <c r="N51" i="14"/>
  <c r="M51" i="14"/>
  <c r="K51" i="14"/>
  <c r="L51" i="14" s="1"/>
  <c r="J51" i="14"/>
  <c r="I51" i="14"/>
  <c r="G51" i="14"/>
  <c r="F51" i="14"/>
  <c r="X51" i="14" s="1"/>
  <c r="E51" i="14"/>
  <c r="W51" i="14" s="1"/>
  <c r="D51" i="14"/>
  <c r="S50" i="14"/>
  <c r="U50" i="14" s="1"/>
  <c r="R50" i="14"/>
  <c r="Q50" i="14"/>
  <c r="P50" i="14"/>
  <c r="O50" i="14"/>
  <c r="N50" i="14"/>
  <c r="M50" i="14"/>
  <c r="K50" i="14"/>
  <c r="I50" i="14"/>
  <c r="J50" i="14" s="1"/>
  <c r="G50" i="14"/>
  <c r="F50" i="14"/>
  <c r="X50" i="14" s="1"/>
  <c r="E50" i="14"/>
  <c r="W50" i="14" s="1"/>
  <c r="D50" i="14"/>
  <c r="R49" i="14"/>
  <c r="Q49" i="14"/>
  <c r="P49" i="14"/>
  <c r="O49" i="14"/>
  <c r="S49" i="14" s="1"/>
  <c r="N49" i="14"/>
  <c r="M49" i="14"/>
  <c r="K49" i="14"/>
  <c r="I49" i="14"/>
  <c r="F49" i="14"/>
  <c r="X49" i="14" s="1"/>
  <c r="E49" i="14"/>
  <c r="W49" i="14" s="1"/>
  <c r="D49" i="14"/>
  <c r="R48" i="14"/>
  <c r="Q48" i="14"/>
  <c r="P48" i="14"/>
  <c r="O48" i="14"/>
  <c r="N48" i="14"/>
  <c r="S48" i="14" s="1"/>
  <c r="M48" i="14"/>
  <c r="K48" i="14"/>
  <c r="L48" i="14" s="1"/>
  <c r="I48" i="14"/>
  <c r="J48" i="14" s="1"/>
  <c r="F48" i="14"/>
  <c r="X48" i="14" s="1"/>
  <c r="E48" i="14"/>
  <c r="G48" i="14" s="1"/>
  <c r="D48" i="14"/>
  <c r="R47" i="14"/>
  <c r="Q47" i="14"/>
  <c r="P47" i="14"/>
  <c r="O47" i="14"/>
  <c r="N47" i="14"/>
  <c r="M47" i="14"/>
  <c r="K47" i="14"/>
  <c r="I47" i="14"/>
  <c r="J47" i="14" s="1"/>
  <c r="F47" i="14"/>
  <c r="X47" i="14" s="1"/>
  <c r="E47" i="14"/>
  <c r="W47" i="14" s="1"/>
  <c r="D47" i="14"/>
  <c r="R46" i="14"/>
  <c r="Q46" i="14"/>
  <c r="P46" i="14"/>
  <c r="O46" i="14"/>
  <c r="N46" i="14"/>
  <c r="M46" i="14"/>
  <c r="L46" i="14"/>
  <c r="K46" i="14"/>
  <c r="J46" i="14"/>
  <c r="I46" i="14"/>
  <c r="G46" i="14"/>
  <c r="F46" i="14"/>
  <c r="X46" i="14" s="1"/>
  <c r="E46" i="14"/>
  <c r="W46" i="14" s="1"/>
  <c r="D46" i="14"/>
  <c r="R45" i="14"/>
  <c r="Q45" i="14"/>
  <c r="P45" i="14"/>
  <c r="O45" i="14"/>
  <c r="S45" i="14" s="1"/>
  <c r="N45" i="14"/>
  <c r="M45" i="14"/>
  <c r="L45" i="14"/>
  <c r="K45" i="14"/>
  <c r="J45" i="14"/>
  <c r="I45" i="14"/>
  <c r="F45" i="14"/>
  <c r="G45" i="14" s="1"/>
  <c r="E45" i="14"/>
  <c r="W45" i="14" s="1"/>
  <c r="D45" i="14"/>
  <c r="R44" i="14"/>
  <c r="Q44" i="14"/>
  <c r="P44" i="14"/>
  <c r="O44" i="14"/>
  <c r="N44" i="14"/>
  <c r="M44" i="14"/>
  <c r="K44" i="14"/>
  <c r="I44" i="14"/>
  <c r="G44" i="14"/>
  <c r="F44" i="14"/>
  <c r="X44" i="14" s="1"/>
  <c r="E44" i="14"/>
  <c r="W44" i="14" s="1"/>
  <c r="D44" i="14"/>
  <c r="S43" i="14"/>
  <c r="T43" i="14" s="1"/>
  <c r="R43" i="14"/>
  <c r="Q43" i="14"/>
  <c r="P43" i="14"/>
  <c r="O43" i="14"/>
  <c r="N43" i="14"/>
  <c r="M43" i="14"/>
  <c r="K43" i="14"/>
  <c r="L43" i="14" s="1"/>
  <c r="J43" i="14"/>
  <c r="I43" i="14"/>
  <c r="G43" i="14"/>
  <c r="F43" i="14"/>
  <c r="X43" i="14" s="1"/>
  <c r="E43" i="14"/>
  <c r="W43" i="14" s="1"/>
  <c r="D43" i="14"/>
  <c r="R42" i="14"/>
  <c r="Q42" i="14"/>
  <c r="P42" i="14"/>
  <c r="O42" i="14"/>
  <c r="N42" i="14"/>
  <c r="M42" i="14"/>
  <c r="S42" i="14" s="1"/>
  <c r="K42" i="14"/>
  <c r="I42" i="14"/>
  <c r="J42" i="14" s="1"/>
  <c r="G42" i="14"/>
  <c r="F42" i="14"/>
  <c r="X42" i="14" s="1"/>
  <c r="E42" i="14"/>
  <c r="W42" i="14" s="1"/>
  <c r="D42" i="14"/>
  <c r="R41" i="14"/>
  <c r="Q41" i="14"/>
  <c r="P41" i="14"/>
  <c r="O41" i="14"/>
  <c r="N41" i="14"/>
  <c r="S41" i="14" s="1"/>
  <c r="M41" i="14"/>
  <c r="K41" i="14"/>
  <c r="I41" i="14"/>
  <c r="G41" i="14"/>
  <c r="F41" i="14"/>
  <c r="X41" i="14" s="1"/>
  <c r="E41" i="14"/>
  <c r="W41" i="14" s="1"/>
  <c r="D41" i="14"/>
  <c r="R40" i="14"/>
  <c r="Q40" i="14"/>
  <c r="P40" i="14"/>
  <c r="O40" i="14"/>
  <c r="N40" i="14"/>
  <c r="S40" i="14" s="1"/>
  <c r="M40" i="14"/>
  <c r="K40" i="14"/>
  <c r="L40" i="14" s="1"/>
  <c r="I40" i="14"/>
  <c r="J40" i="14" s="1"/>
  <c r="F40" i="14"/>
  <c r="X40" i="14" s="1"/>
  <c r="E40" i="14"/>
  <c r="G40" i="14" s="1"/>
  <c r="D40" i="14"/>
  <c r="R39" i="14"/>
  <c r="Q39" i="14"/>
  <c r="P39" i="14"/>
  <c r="O39" i="14"/>
  <c r="N39" i="14"/>
  <c r="M39" i="14"/>
  <c r="K39" i="14"/>
  <c r="I39" i="14"/>
  <c r="J39" i="14" s="1"/>
  <c r="F39" i="14"/>
  <c r="X39" i="14" s="1"/>
  <c r="E39" i="14"/>
  <c r="W39" i="14" s="1"/>
  <c r="D39" i="14"/>
  <c r="R38" i="14"/>
  <c r="Q38" i="14"/>
  <c r="P38" i="14"/>
  <c r="O38" i="14"/>
  <c r="N38" i="14"/>
  <c r="M38" i="14"/>
  <c r="L38" i="14"/>
  <c r="K38" i="14"/>
  <c r="J38" i="14"/>
  <c r="I38" i="14"/>
  <c r="G38" i="14"/>
  <c r="F38" i="14"/>
  <c r="X38" i="14" s="1"/>
  <c r="E38" i="14"/>
  <c r="W38" i="14" s="1"/>
  <c r="D38" i="14"/>
  <c r="R37" i="14"/>
  <c r="Q37" i="14"/>
  <c r="P37" i="14"/>
  <c r="O37" i="14"/>
  <c r="S37" i="14" s="1"/>
  <c r="N37" i="14"/>
  <c r="M37" i="14"/>
  <c r="L37" i="14"/>
  <c r="K37" i="14"/>
  <c r="J37" i="14"/>
  <c r="I37" i="14"/>
  <c r="F37" i="14"/>
  <c r="G37" i="14" s="1"/>
  <c r="E37" i="14"/>
  <c r="W37" i="14" s="1"/>
  <c r="D37" i="14"/>
  <c r="R36" i="14"/>
  <c r="Q36" i="14"/>
  <c r="P36" i="14"/>
  <c r="O36" i="14"/>
  <c r="N36" i="14"/>
  <c r="M36" i="14"/>
  <c r="K36" i="14"/>
  <c r="I36" i="14"/>
  <c r="G36" i="14"/>
  <c r="F36" i="14"/>
  <c r="X36" i="14" s="1"/>
  <c r="E36" i="14"/>
  <c r="W36" i="14" s="1"/>
  <c r="D36" i="14"/>
  <c r="U35" i="14"/>
  <c r="S35" i="14"/>
  <c r="R35" i="14"/>
  <c r="Q35" i="14"/>
  <c r="P35" i="14"/>
  <c r="O35" i="14"/>
  <c r="N35" i="14"/>
  <c r="M35" i="14"/>
  <c r="K35" i="14"/>
  <c r="I35" i="14"/>
  <c r="J35" i="14" s="1"/>
  <c r="G35" i="14"/>
  <c r="F35" i="14"/>
  <c r="X35" i="14" s="1"/>
  <c r="E35" i="14"/>
  <c r="W35" i="14" s="1"/>
  <c r="D35" i="14"/>
  <c r="S34" i="14"/>
  <c r="R34" i="14"/>
  <c r="Q34" i="14"/>
  <c r="P34" i="14"/>
  <c r="O34" i="14"/>
  <c r="N34" i="14"/>
  <c r="M34" i="14"/>
  <c r="K34" i="14"/>
  <c r="L34" i="14" s="1"/>
  <c r="I34" i="14"/>
  <c r="J34" i="14" s="1"/>
  <c r="G34" i="14"/>
  <c r="F34" i="14"/>
  <c r="X34" i="14" s="1"/>
  <c r="E34" i="14"/>
  <c r="W34" i="14" s="1"/>
  <c r="D34" i="14"/>
  <c r="T33" i="14"/>
  <c r="S33" i="14"/>
  <c r="U33" i="14" s="1"/>
  <c r="R33" i="14"/>
  <c r="Q33" i="14"/>
  <c r="P33" i="14"/>
  <c r="O33" i="14"/>
  <c r="N33" i="14"/>
  <c r="M33" i="14"/>
  <c r="L33" i="14"/>
  <c r="K33" i="14"/>
  <c r="I33" i="14"/>
  <c r="J33" i="14" s="1"/>
  <c r="G33" i="14"/>
  <c r="F33" i="14"/>
  <c r="E33" i="14"/>
  <c r="X33" i="14" s="1"/>
  <c r="D33" i="14"/>
  <c r="W32" i="14"/>
  <c r="T32" i="14"/>
  <c r="S32" i="14"/>
  <c r="U32" i="14" s="1"/>
  <c r="R32" i="14"/>
  <c r="Q32" i="14"/>
  <c r="P32" i="14"/>
  <c r="O32" i="14"/>
  <c r="N32" i="14"/>
  <c r="M32" i="14"/>
  <c r="L32" i="14"/>
  <c r="K32" i="14"/>
  <c r="J32" i="14"/>
  <c r="I32" i="14"/>
  <c r="F32" i="14"/>
  <c r="X32" i="14" s="1"/>
  <c r="E32" i="14"/>
  <c r="D32" i="14"/>
  <c r="X31" i="14"/>
  <c r="W31" i="14"/>
  <c r="R31" i="14"/>
  <c r="Q31" i="14"/>
  <c r="P31" i="14"/>
  <c r="O31" i="14"/>
  <c r="N31" i="14"/>
  <c r="M31" i="14"/>
  <c r="L31" i="14"/>
  <c r="K31" i="14"/>
  <c r="I31" i="14"/>
  <c r="J31" i="14" s="1"/>
  <c r="F31" i="14"/>
  <c r="E31" i="14"/>
  <c r="D31" i="14"/>
  <c r="X30" i="14"/>
  <c r="R30" i="14"/>
  <c r="Q30" i="14"/>
  <c r="P30" i="14"/>
  <c r="O30" i="14"/>
  <c r="N30" i="14"/>
  <c r="M30" i="14"/>
  <c r="S30" i="14" s="1"/>
  <c r="L30" i="14"/>
  <c r="K30" i="14"/>
  <c r="I30" i="14"/>
  <c r="J30" i="14" s="1"/>
  <c r="G30" i="14"/>
  <c r="F30" i="14"/>
  <c r="E30" i="14"/>
  <c r="W30" i="14" s="1"/>
  <c r="D30" i="14"/>
  <c r="R29" i="14"/>
  <c r="Q29" i="14"/>
  <c r="P29" i="14"/>
  <c r="O29" i="14"/>
  <c r="N29" i="14"/>
  <c r="M29" i="14"/>
  <c r="S29" i="14" s="1"/>
  <c r="K29" i="14"/>
  <c r="L29" i="14" s="1"/>
  <c r="J29" i="14"/>
  <c r="I29" i="14"/>
  <c r="F29" i="14"/>
  <c r="X29" i="14" s="1"/>
  <c r="E29" i="14"/>
  <c r="W29" i="14" s="1"/>
  <c r="D29" i="14"/>
  <c r="R28" i="14"/>
  <c r="Q28" i="14"/>
  <c r="P28" i="14"/>
  <c r="O28" i="14"/>
  <c r="N28" i="14"/>
  <c r="M28" i="14"/>
  <c r="S28" i="14" s="1"/>
  <c r="K28" i="14"/>
  <c r="I28" i="14"/>
  <c r="G28" i="14"/>
  <c r="F28" i="14"/>
  <c r="X28" i="14" s="1"/>
  <c r="E28" i="14"/>
  <c r="W28" i="14" s="1"/>
  <c r="D28" i="14"/>
  <c r="R27" i="14"/>
  <c r="Q27" i="14"/>
  <c r="P27" i="14"/>
  <c r="O27" i="14"/>
  <c r="N27" i="14"/>
  <c r="M27" i="14"/>
  <c r="S27" i="14" s="1"/>
  <c r="K27" i="14"/>
  <c r="I27" i="14"/>
  <c r="J27" i="14" s="1"/>
  <c r="G27" i="14"/>
  <c r="F27" i="14"/>
  <c r="X27" i="14" s="1"/>
  <c r="E27" i="14"/>
  <c r="W27" i="14" s="1"/>
  <c r="D27" i="14"/>
  <c r="W26" i="14"/>
  <c r="S26" i="14"/>
  <c r="R26" i="14"/>
  <c r="Q26" i="14"/>
  <c r="P26" i="14"/>
  <c r="O26" i="14"/>
  <c r="N26" i="14"/>
  <c r="M26" i="14"/>
  <c r="K26" i="14"/>
  <c r="L26" i="14" s="1"/>
  <c r="I26" i="14"/>
  <c r="J26" i="14" s="1"/>
  <c r="G26" i="14"/>
  <c r="F26" i="14"/>
  <c r="X26" i="14" s="1"/>
  <c r="E26" i="14"/>
  <c r="D26" i="14"/>
  <c r="S25" i="14"/>
  <c r="U25" i="14" s="1"/>
  <c r="R25" i="14"/>
  <c r="Q25" i="14"/>
  <c r="P25" i="14"/>
  <c r="O25" i="14"/>
  <c r="N25" i="14"/>
  <c r="M25" i="14"/>
  <c r="K25" i="14"/>
  <c r="L25" i="14" s="1"/>
  <c r="I25" i="14"/>
  <c r="J25" i="14" s="1"/>
  <c r="G25" i="14"/>
  <c r="F25" i="14"/>
  <c r="X25" i="14" s="1"/>
  <c r="E25" i="14"/>
  <c r="W25" i="14" s="1"/>
  <c r="D25" i="14"/>
  <c r="W24" i="14"/>
  <c r="T24" i="14"/>
  <c r="S24" i="14"/>
  <c r="U24" i="14" s="1"/>
  <c r="R24" i="14"/>
  <c r="Q24" i="14"/>
  <c r="P24" i="14"/>
  <c r="O24" i="14"/>
  <c r="N24" i="14"/>
  <c r="M24" i="14"/>
  <c r="L24" i="14"/>
  <c r="K24" i="14"/>
  <c r="J24" i="14"/>
  <c r="I24" i="14"/>
  <c r="F24" i="14"/>
  <c r="X24" i="14" s="1"/>
  <c r="E24" i="14"/>
  <c r="D24" i="14"/>
  <c r="X23" i="14"/>
  <c r="W23" i="14"/>
  <c r="R23" i="14"/>
  <c r="Q23" i="14"/>
  <c r="P23" i="14"/>
  <c r="O23" i="14"/>
  <c r="N23" i="14"/>
  <c r="M23" i="14"/>
  <c r="S23" i="14" s="1"/>
  <c r="L23" i="14"/>
  <c r="K23" i="14"/>
  <c r="I23" i="14"/>
  <c r="J23" i="14" s="1"/>
  <c r="F23" i="14"/>
  <c r="E23" i="14"/>
  <c r="D23" i="14"/>
  <c r="X22" i="14"/>
  <c r="R22" i="14"/>
  <c r="Q22" i="14"/>
  <c r="P22" i="14"/>
  <c r="O22" i="14"/>
  <c r="N22" i="14"/>
  <c r="M22" i="14"/>
  <c r="S22" i="14" s="1"/>
  <c r="L22" i="14"/>
  <c r="K22" i="14"/>
  <c r="I22" i="14"/>
  <c r="J22" i="14" s="1"/>
  <c r="G22" i="14"/>
  <c r="F22" i="14"/>
  <c r="E22" i="14"/>
  <c r="W22" i="14" s="1"/>
  <c r="D22" i="14"/>
  <c r="R21" i="14"/>
  <c r="Q21" i="14"/>
  <c r="P21" i="14"/>
  <c r="O21" i="14"/>
  <c r="N21" i="14"/>
  <c r="M21" i="14"/>
  <c r="K21" i="14"/>
  <c r="L21" i="14" s="1"/>
  <c r="J21" i="14"/>
  <c r="I21" i="14"/>
  <c r="F21" i="14"/>
  <c r="X21" i="14" s="1"/>
  <c r="E21" i="14"/>
  <c r="W21" i="14" s="1"/>
  <c r="D21" i="14"/>
  <c r="R20" i="14"/>
  <c r="Q20" i="14"/>
  <c r="P20" i="14"/>
  <c r="O20" i="14"/>
  <c r="N20" i="14"/>
  <c r="M20" i="14"/>
  <c r="S20" i="14" s="1"/>
  <c r="K20" i="14"/>
  <c r="I20" i="14"/>
  <c r="G20" i="14"/>
  <c r="F20" i="14"/>
  <c r="X20" i="14" s="1"/>
  <c r="E20" i="14"/>
  <c r="W20" i="14" s="1"/>
  <c r="D20" i="14"/>
  <c r="S19" i="14"/>
  <c r="R19" i="14"/>
  <c r="Q19" i="14"/>
  <c r="P19" i="14"/>
  <c r="O19" i="14"/>
  <c r="N19" i="14"/>
  <c r="M19" i="14"/>
  <c r="K19" i="14"/>
  <c r="L19" i="14" s="1"/>
  <c r="J19" i="14"/>
  <c r="I19" i="14"/>
  <c r="G19" i="14"/>
  <c r="F19" i="14"/>
  <c r="E19" i="14"/>
  <c r="W19" i="14" s="1"/>
  <c r="D19" i="14"/>
  <c r="W18" i="14"/>
  <c r="R18" i="14"/>
  <c r="Q18" i="14"/>
  <c r="P18" i="14"/>
  <c r="O18" i="14"/>
  <c r="N18" i="14"/>
  <c r="M18" i="14"/>
  <c r="S18" i="14" s="1"/>
  <c r="T18" i="14" s="1"/>
  <c r="K18" i="14"/>
  <c r="I18" i="14"/>
  <c r="J18" i="14" s="1"/>
  <c r="F18" i="14"/>
  <c r="E18" i="14"/>
  <c r="D18" i="14"/>
  <c r="R17" i="14"/>
  <c r="Q17" i="14"/>
  <c r="P17" i="14"/>
  <c r="O17" i="14"/>
  <c r="N17" i="14"/>
  <c r="M17" i="14"/>
  <c r="S17" i="14" s="1"/>
  <c r="K17" i="14"/>
  <c r="I17" i="14"/>
  <c r="J17" i="14" s="1"/>
  <c r="G17" i="14"/>
  <c r="F17" i="14"/>
  <c r="X17" i="14" s="1"/>
  <c r="E17" i="14"/>
  <c r="W17" i="14" s="1"/>
  <c r="D17" i="14"/>
  <c r="T16" i="14"/>
  <c r="S16" i="14"/>
  <c r="U16" i="14" s="1"/>
  <c r="R16" i="14"/>
  <c r="Q16" i="14"/>
  <c r="P16" i="14"/>
  <c r="O16" i="14"/>
  <c r="N16" i="14"/>
  <c r="M16" i="14"/>
  <c r="L16" i="14"/>
  <c r="K16" i="14"/>
  <c r="J16" i="14"/>
  <c r="I16" i="14"/>
  <c r="F16" i="14"/>
  <c r="G16" i="14" s="1"/>
  <c r="E16" i="14"/>
  <c r="W16" i="14" s="1"/>
  <c r="D16" i="14"/>
  <c r="X15" i="14"/>
  <c r="R15" i="14"/>
  <c r="Q15" i="14"/>
  <c r="P15" i="14"/>
  <c r="O15" i="14"/>
  <c r="N15" i="14"/>
  <c r="M15" i="14"/>
  <c r="S15" i="14" s="1"/>
  <c r="K15" i="14"/>
  <c r="I15" i="14"/>
  <c r="F15" i="14"/>
  <c r="E15" i="14"/>
  <c r="D15" i="14"/>
  <c r="R14" i="14"/>
  <c r="Q14" i="14"/>
  <c r="P14" i="14"/>
  <c r="O14" i="14"/>
  <c r="N14" i="14"/>
  <c r="M14" i="14"/>
  <c r="S14" i="14" s="1"/>
  <c r="K14" i="14"/>
  <c r="I14" i="14"/>
  <c r="J14" i="14" s="1"/>
  <c r="G14" i="14"/>
  <c r="F14" i="14"/>
  <c r="X14" i="14" s="1"/>
  <c r="E14" i="14"/>
  <c r="W14" i="14" s="1"/>
  <c r="D14" i="14"/>
  <c r="R13" i="14"/>
  <c r="Q13" i="14"/>
  <c r="P13" i="14"/>
  <c r="O13" i="14"/>
  <c r="N13" i="14"/>
  <c r="M13" i="14"/>
  <c r="S13" i="14" s="1"/>
  <c r="U13" i="14" s="1"/>
  <c r="L13" i="14"/>
  <c r="K13" i="14"/>
  <c r="J13" i="14"/>
  <c r="I13" i="14"/>
  <c r="G13" i="14"/>
  <c r="F13" i="14"/>
  <c r="X13" i="14" s="1"/>
  <c r="E13" i="14"/>
  <c r="W13" i="14" s="1"/>
  <c r="D13" i="14"/>
  <c r="R12" i="14"/>
  <c r="Q12" i="14"/>
  <c r="P12" i="14"/>
  <c r="O12" i="14"/>
  <c r="N12" i="14"/>
  <c r="M12" i="14"/>
  <c r="S12" i="14" s="1"/>
  <c r="K12" i="14"/>
  <c r="I12" i="14"/>
  <c r="F12" i="14"/>
  <c r="X12" i="14" s="1"/>
  <c r="E12" i="14"/>
  <c r="D12" i="14"/>
  <c r="S11" i="14"/>
  <c r="R11" i="14"/>
  <c r="Q11" i="14"/>
  <c r="P11" i="14"/>
  <c r="O11" i="14"/>
  <c r="N11" i="14"/>
  <c r="M11" i="14"/>
  <c r="K11" i="14"/>
  <c r="L11" i="14" s="1"/>
  <c r="I11" i="14"/>
  <c r="J11" i="14" s="1"/>
  <c r="G11" i="14"/>
  <c r="F11" i="14"/>
  <c r="X11" i="14" s="1"/>
  <c r="E11" i="14"/>
  <c r="W11" i="14" s="1"/>
  <c r="D11" i="14"/>
  <c r="W10" i="14"/>
  <c r="T10" i="14"/>
  <c r="R10" i="14"/>
  <c r="Q10" i="14"/>
  <c r="P10" i="14"/>
  <c r="O10" i="14"/>
  <c r="N10" i="14"/>
  <c r="M10" i="14"/>
  <c r="S10" i="14" s="1"/>
  <c r="U10" i="14" s="1"/>
  <c r="L10" i="14"/>
  <c r="K10" i="14"/>
  <c r="I10" i="14"/>
  <c r="J10" i="14" s="1"/>
  <c r="F10" i="14"/>
  <c r="X10" i="14" s="1"/>
  <c r="E10" i="14"/>
  <c r="G10" i="14" s="1"/>
  <c r="D10" i="14"/>
  <c r="R9" i="14"/>
  <c r="Q9" i="14"/>
  <c r="P9" i="14"/>
  <c r="O9" i="14"/>
  <c r="N9" i="14"/>
  <c r="M9" i="14"/>
  <c r="K9" i="14"/>
  <c r="I9" i="14"/>
  <c r="J9" i="14" s="1"/>
  <c r="F9" i="14"/>
  <c r="X9" i="14" s="1"/>
  <c r="E9" i="14"/>
  <c r="W9" i="14" s="1"/>
  <c r="D9" i="14"/>
  <c r="T8" i="14"/>
  <c r="S8" i="14"/>
  <c r="U8" i="14" s="1"/>
  <c r="R8" i="14"/>
  <c r="Q8" i="14"/>
  <c r="P8" i="14"/>
  <c r="O8" i="14"/>
  <c r="N8" i="14"/>
  <c r="M8" i="14"/>
  <c r="L8" i="14"/>
  <c r="K8" i="14"/>
  <c r="J8" i="14"/>
  <c r="I8" i="14"/>
  <c r="F8" i="14"/>
  <c r="G8" i="14" s="1"/>
  <c r="E8" i="14"/>
  <c r="W8" i="14" s="1"/>
  <c r="D8" i="14"/>
  <c r="X7" i="14"/>
  <c r="R7" i="14"/>
  <c r="Q7" i="14"/>
  <c r="P7" i="14"/>
  <c r="O7" i="14"/>
  <c r="N7" i="14"/>
  <c r="M7" i="14"/>
  <c r="K7" i="14"/>
  <c r="I7" i="14"/>
  <c r="F7" i="14"/>
  <c r="E7" i="14"/>
  <c r="D7" i="14"/>
  <c r="X6" i="14"/>
  <c r="R6" i="14"/>
  <c r="Q6" i="14"/>
  <c r="P6" i="14"/>
  <c r="O6" i="14"/>
  <c r="N6" i="14"/>
  <c r="M6" i="14"/>
  <c r="S6" i="14" s="1"/>
  <c r="K6" i="14"/>
  <c r="J6" i="14"/>
  <c r="I6" i="14"/>
  <c r="F6" i="14"/>
  <c r="G6" i="14" s="1"/>
  <c r="E6" i="14"/>
  <c r="W6" i="14" s="1"/>
  <c r="D6" i="14"/>
  <c r="S5" i="14"/>
  <c r="T5" i="14" s="1"/>
  <c r="R5" i="14"/>
  <c r="Q5" i="14"/>
  <c r="P5" i="14"/>
  <c r="O5" i="14"/>
  <c r="N5" i="14"/>
  <c r="M5" i="14"/>
  <c r="K5" i="14"/>
  <c r="L5" i="14" s="1"/>
  <c r="J5" i="14"/>
  <c r="I5" i="14"/>
  <c r="G5" i="14"/>
  <c r="F5" i="14"/>
  <c r="X5" i="14" s="1"/>
  <c r="E5" i="14"/>
  <c r="W5" i="14" s="1"/>
  <c r="D5" i="14"/>
  <c r="X4" i="14"/>
  <c r="W4" i="14"/>
  <c r="R4" i="14"/>
  <c r="Q4" i="14"/>
  <c r="P4" i="14"/>
  <c r="O4" i="14"/>
  <c r="N4" i="14"/>
  <c r="M4" i="14"/>
  <c r="S4" i="14" s="1"/>
  <c r="T4" i="14" s="1"/>
  <c r="K4" i="14"/>
  <c r="L4" i="14" s="1"/>
  <c r="I4" i="14"/>
  <c r="F4" i="14"/>
  <c r="E4" i="14"/>
  <c r="J4" i="14" s="1"/>
  <c r="D4" i="14"/>
  <c r="S3" i="14"/>
  <c r="R3" i="14"/>
  <c r="Q3" i="14"/>
  <c r="P3" i="14"/>
  <c r="O3" i="14"/>
  <c r="N3" i="14"/>
  <c r="M3" i="14"/>
  <c r="K3" i="14"/>
  <c r="L3" i="14" s="1"/>
  <c r="I3" i="14"/>
  <c r="J3" i="14" s="1"/>
  <c r="G3" i="14"/>
  <c r="F3" i="14"/>
  <c r="X3" i="14" s="1"/>
  <c r="E3" i="14"/>
  <c r="W3" i="14" s="1"/>
  <c r="D3" i="14"/>
  <c r="W2" i="14"/>
  <c r="S2" i="14"/>
  <c r="U2" i="14" s="1"/>
  <c r="R2" i="14"/>
  <c r="R58" i="14" s="1"/>
  <c r="Q2" i="14"/>
  <c r="P2" i="14"/>
  <c r="O2" i="14"/>
  <c r="N2" i="14"/>
  <c r="M2" i="14"/>
  <c r="K2" i="14"/>
  <c r="L2" i="14" s="1"/>
  <c r="I2" i="14"/>
  <c r="F2" i="14"/>
  <c r="X2" i="14" s="1"/>
  <c r="E2" i="14"/>
  <c r="D2" i="14"/>
  <c r="H58" i="13"/>
  <c r="C58" i="13"/>
  <c r="B58" i="13"/>
  <c r="D58" i="13" s="1"/>
  <c r="R57" i="13"/>
  <c r="Q57" i="13"/>
  <c r="P57" i="13"/>
  <c r="O57" i="13"/>
  <c r="N57" i="13"/>
  <c r="M57" i="13"/>
  <c r="K57" i="13"/>
  <c r="I57" i="13"/>
  <c r="H57" i="13"/>
  <c r="F57" i="13"/>
  <c r="G57" i="13" s="1"/>
  <c r="E57" i="13"/>
  <c r="D57" i="13"/>
  <c r="R56" i="13"/>
  <c r="Q56" i="13"/>
  <c r="P56" i="13"/>
  <c r="O56" i="13"/>
  <c r="N56" i="13"/>
  <c r="M56" i="13"/>
  <c r="K56" i="13"/>
  <c r="I56" i="13"/>
  <c r="J56" i="13" s="1"/>
  <c r="H56" i="13"/>
  <c r="F56" i="13"/>
  <c r="E56" i="13"/>
  <c r="L56" i="13" s="1"/>
  <c r="D56" i="13"/>
  <c r="R55" i="13"/>
  <c r="Q55" i="13"/>
  <c r="P55" i="13"/>
  <c r="O55" i="13"/>
  <c r="N55" i="13"/>
  <c r="M55" i="13"/>
  <c r="L55" i="13"/>
  <c r="K55" i="13"/>
  <c r="I55" i="13"/>
  <c r="H55" i="13"/>
  <c r="F55" i="13"/>
  <c r="E55" i="13"/>
  <c r="G55" i="13" s="1"/>
  <c r="D55" i="13"/>
  <c r="R54" i="13"/>
  <c r="Q54" i="13"/>
  <c r="P54" i="13"/>
  <c r="O54" i="13"/>
  <c r="N54" i="13"/>
  <c r="M54" i="13"/>
  <c r="K54" i="13"/>
  <c r="L54" i="13" s="1"/>
  <c r="I54" i="13"/>
  <c r="H54" i="13"/>
  <c r="F54" i="13"/>
  <c r="E54" i="13"/>
  <c r="J54" i="13" s="1"/>
  <c r="D54" i="13"/>
  <c r="R53" i="13"/>
  <c r="Q53" i="13"/>
  <c r="P53" i="13"/>
  <c r="O53" i="13"/>
  <c r="N53" i="13"/>
  <c r="M53" i="13"/>
  <c r="K53" i="13"/>
  <c r="L53" i="13" s="1"/>
  <c r="J53" i="13"/>
  <c r="I53" i="13"/>
  <c r="H53" i="13"/>
  <c r="F53" i="13"/>
  <c r="E53" i="13"/>
  <c r="G53" i="13" s="1"/>
  <c r="D53" i="13"/>
  <c r="R52" i="13"/>
  <c r="Q52" i="13"/>
  <c r="P52" i="13"/>
  <c r="O52" i="13"/>
  <c r="N52" i="13"/>
  <c r="M52" i="13"/>
  <c r="K52" i="13"/>
  <c r="J52" i="13"/>
  <c r="I52" i="13"/>
  <c r="H52" i="13"/>
  <c r="F52" i="13"/>
  <c r="E52" i="13"/>
  <c r="L52" i="13" s="1"/>
  <c r="D52" i="13"/>
  <c r="R51" i="13"/>
  <c r="Q51" i="13"/>
  <c r="P51" i="13"/>
  <c r="O51" i="13"/>
  <c r="N51" i="13"/>
  <c r="M51" i="13"/>
  <c r="K51" i="13"/>
  <c r="I51" i="13"/>
  <c r="H51" i="13"/>
  <c r="F51" i="13"/>
  <c r="E51" i="13"/>
  <c r="G51" i="13" s="1"/>
  <c r="D51" i="13"/>
  <c r="R50" i="13"/>
  <c r="Q50" i="13"/>
  <c r="P50" i="13"/>
  <c r="O50" i="13"/>
  <c r="N50" i="13"/>
  <c r="M50" i="13"/>
  <c r="K50" i="13"/>
  <c r="L50" i="13" s="1"/>
  <c r="J50" i="13"/>
  <c r="I50" i="13"/>
  <c r="H50" i="13"/>
  <c r="G50" i="13"/>
  <c r="F50" i="13"/>
  <c r="E50" i="13"/>
  <c r="D50" i="13"/>
  <c r="R49" i="13"/>
  <c r="Q49" i="13"/>
  <c r="P49" i="13"/>
  <c r="O49" i="13"/>
  <c r="N49" i="13"/>
  <c r="M49" i="13"/>
  <c r="K49" i="13"/>
  <c r="L49" i="13" s="1"/>
  <c r="J49" i="13"/>
  <c r="I49" i="13"/>
  <c r="J48" i="13" s="1"/>
  <c r="H49" i="13"/>
  <c r="F49" i="13"/>
  <c r="G49" i="13" s="1"/>
  <c r="E49" i="13"/>
  <c r="D49" i="13"/>
  <c r="R48" i="13"/>
  <c r="Q48" i="13"/>
  <c r="P48" i="13"/>
  <c r="O48" i="13"/>
  <c r="N48" i="13"/>
  <c r="M48" i="13"/>
  <c r="K48" i="13"/>
  <c r="I48" i="13"/>
  <c r="J47" i="13" s="1"/>
  <c r="H48" i="13"/>
  <c r="G48" i="13"/>
  <c r="F48" i="13"/>
  <c r="E48" i="13"/>
  <c r="L48" i="13" s="1"/>
  <c r="D48" i="13"/>
  <c r="R47" i="13"/>
  <c r="Q47" i="13"/>
  <c r="P47" i="13"/>
  <c r="O47" i="13"/>
  <c r="N47" i="13"/>
  <c r="M47" i="13"/>
  <c r="K47" i="13"/>
  <c r="I47" i="13"/>
  <c r="J46" i="13" s="1"/>
  <c r="H47" i="13"/>
  <c r="F47" i="13"/>
  <c r="E47" i="13"/>
  <c r="L47" i="13" s="1"/>
  <c r="D47" i="13"/>
  <c r="R46" i="13"/>
  <c r="Q46" i="13"/>
  <c r="P46" i="13"/>
  <c r="O46" i="13"/>
  <c r="N46" i="13"/>
  <c r="M46" i="13"/>
  <c r="L46" i="13"/>
  <c r="K46" i="13"/>
  <c r="I46" i="13"/>
  <c r="H46" i="13"/>
  <c r="F46" i="13"/>
  <c r="E46" i="13"/>
  <c r="J45" i="13" s="1"/>
  <c r="D46" i="13"/>
  <c r="R45" i="13"/>
  <c r="Q45" i="13"/>
  <c r="P45" i="13"/>
  <c r="O45" i="13"/>
  <c r="N45" i="13"/>
  <c r="M45" i="13"/>
  <c r="K45" i="13"/>
  <c r="L45" i="13" s="1"/>
  <c r="I45" i="13"/>
  <c r="H45" i="13"/>
  <c r="F45" i="13"/>
  <c r="E45" i="13"/>
  <c r="G45" i="13" s="1"/>
  <c r="D45" i="13"/>
  <c r="R44" i="13"/>
  <c r="Q44" i="13"/>
  <c r="P44" i="13"/>
  <c r="O44" i="13"/>
  <c r="N44" i="13"/>
  <c r="M44" i="13"/>
  <c r="K44" i="13"/>
  <c r="L44" i="13" s="1"/>
  <c r="J44" i="13"/>
  <c r="I44" i="13"/>
  <c r="H44" i="13"/>
  <c r="F44" i="13"/>
  <c r="E44" i="13"/>
  <c r="G44" i="13" s="1"/>
  <c r="D44" i="13"/>
  <c r="R43" i="13"/>
  <c r="Q43" i="13"/>
  <c r="P43" i="13"/>
  <c r="O43" i="13"/>
  <c r="N43" i="13"/>
  <c r="M43" i="13"/>
  <c r="L43" i="13"/>
  <c r="K43" i="13"/>
  <c r="J43" i="13"/>
  <c r="I43" i="13"/>
  <c r="J42" i="13" s="1"/>
  <c r="H43" i="13"/>
  <c r="F43" i="13"/>
  <c r="E43" i="13"/>
  <c r="G43" i="13" s="1"/>
  <c r="D43" i="13"/>
  <c r="R42" i="13"/>
  <c r="Q42" i="13"/>
  <c r="P42" i="13"/>
  <c r="O42" i="13"/>
  <c r="N42" i="13"/>
  <c r="M42" i="13"/>
  <c r="K42" i="13"/>
  <c r="L42" i="13" s="1"/>
  <c r="I42" i="13"/>
  <c r="J41" i="13" s="1"/>
  <c r="H42" i="13"/>
  <c r="G42" i="13"/>
  <c r="F42" i="13"/>
  <c r="E42" i="13"/>
  <c r="D42" i="13"/>
  <c r="R41" i="13"/>
  <c r="Q41" i="13"/>
  <c r="P41" i="13"/>
  <c r="O41" i="13"/>
  <c r="N41" i="13"/>
  <c r="M41" i="13"/>
  <c r="L41" i="13"/>
  <c r="K41" i="13"/>
  <c r="I41" i="13"/>
  <c r="J40" i="13" s="1"/>
  <c r="H41" i="13"/>
  <c r="G41" i="13"/>
  <c r="F41" i="13"/>
  <c r="E41" i="13"/>
  <c r="D41" i="13"/>
  <c r="R40" i="13"/>
  <c r="Q40" i="13"/>
  <c r="P40" i="13"/>
  <c r="O40" i="13"/>
  <c r="N40" i="13"/>
  <c r="M40" i="13"/>
  <c r="K40" i="13"/>
  <c r="L40" i="13" s="1"/>
  <c r="I40" i="13"/>
  <c r="J39" i="13" s="1"/>
  <c r="H40" i="13"/>
  <c r="F40" i="13"/>
  <c r="G40" i="13" s="1"/>
  <c r="E40" i="13"/>
  <c r="D40" i="13"/>
  <c r="R39" i="13"/>
  <c r="Q39" i="13"/>
  <c r="P39" i="13"/>
  <c r="O39" i="13"/>
  <c r="N39" i="13"/>
  <c r="M39" i="13"/>
  <c r="K39" i="13"/>
  <c r="I39" i="13"/>
  <c r="J38" i="13" s="1"/>
  <c r="H39" i="13"/>
  <c r="F39" i="13"/>
  <c r="E39" i="13"/>
  <c r="L39" i="13" s="1"/>
  <c r="D39" i="13"/>
  <c r="R38" i="13"/>
  <c r="Q38" i="13"/>
  <c r="P38" i="13"/>
  <c r="O38" i="13"/>
  <c r="N38" i="13"/>
  <c r="M38" i="13"/>
  <c r="L38" i="13"/>
  <c r="K38" i="13"/>
  <c r="I38" i="13"/>
  <c r="H38" i="13"/>
  <c r="F38" i="13"/>
  <c r="E38" i="13"/>
  <c r="G38" i="13" s="1"/>
  <c r="D38" i="13"/>
  <c r="R37" i="13"/>
  <c r="Q37" i="13"/>
  <c r="P37" i="13"/>
  <c r="O37" i="13"/>
  <c r="N37" i="13"/>
  <c r="M37" i="13"/>
  <c r="K37" i="13"/>
  <c r="L37" i="13" s="1"/>
  <c r="I37" i="13"/>
  <c r="H37" i="13"/>
  <c r="F37" i="13"/>
  <c r="E37" i="13"/>
  <c r="J37" i="13" s="1"/>
  <c r="D37" i="13"/>
  <c r="R36" i="13"/>
  <c r="Q36" i="13"/>
  <c r="P36" i="13"/>
  <c r="O36" i="13"/>
  <c r="N36" i="13"/>
  <c r="M36" i="13"/>
  <c r="K36" i="13"/>
  <c r="L36" i="13" s="1"/>
  <c r="J36" i="13"/>
  <c r="I36" i="13"/>
  <c r="H36" i="13"/>
  <c r="F36" i="13"/>
  <c r="E36" i="13"/>
  <c r="G36" i="13" s="1"/>
  <c r="D36" i="13"/>
  <c r="R35" i="13"/>
  <c r="Q35" i="13"/>
  <c r="P35" i="13"/>
  <c r="O35" i="13"/>
  <c r="N35" i="13"/>
  <c r="M35" i="13"/>
  <c r="L35" i="13"/>
  <c r="K35" i="13"/>
  <c r="I35" i="13"/>
  <c r="J35" i="13" s="1"/>
  <c r="H35" i="13"/>
  <c r="F35" i="13"/>
  <c r="E35" i="13"/>
  <c r="G35" i="13" s="1"/>
  <c r="D35" i="13"/>
  <c r="R34" i="13"/>
  <c r="Q34" i="13"/>
  <c r="P34" i="13"/>
  <c r="O34" i="13"/>
  <c r="N34" i="13"/>
  <c r="M34" i="13"/>
  <c r="K34" i="13"/>
  <c r="L34" i="13" s="1"/>
  <c r="I34" i="13"/>
  <c r="J34" i="13" s="1"/>
  <c r="H34" i="13"/>
  <c r="F34" i="13"/>
  <c r="E34" i="13"/>
  <c r="G34" i="13" s="1"/>
  <c r="D34" i="13"/>
  <c r="R33" i="13"/>
  <c r="Q33" i="13"/>
  <c r="P33" i="13"/>
  <c r="O33" i="13"/>
  <c r="N33" i="13"/>
  <c r="M33" i="13"/>
  <c r="L33" i="13"/>
  <c r="K33" i="13"/>
  <c r="I33" i="13"/>
  <c r="J33" i="13" s="1"/>
  <c r="H33" i="13"/>
  <c r="G33" i="13"/>
  <c r="F33" i="13"/>
  <c r="E33" i="13"/>
  <c r="D33" i="13"/>
  <c r="R32" i="13"/>
  <c r="Q32" i="13"/>
  <c r="P32" i="13"/>
  <c r="O32" i="13"/>
  <c r="N32" i="13"/>
  <c r="M32" i="13"/>
  <c r="K32" i="13"/>
  <c r="L32" i="13" s="1"/>
  <c r="I32" i="13"/>
  <c r="J32" i="13" s="1"/>
  <c r="H32" i="13"/>
  <c r="F32" i="13"/>
  <c r="G32" i="13" s="1"/>
  <c r="E32" i="13"/>
  <c r="D32" i="13"/>
  <c r="R31" i="13"/>
  <c r="Q31" i="13"/>
  <c r="P31" i="13"/>
  <c r="O31" i="13"/>
  <c r="N31" i="13"/>
  <c r="M31" i="13"/>
  <c r="K31" i="13"/>
  <c r="I31" i="13"/>
  <c r="H31" i="13"/>
  <c r="F31" i="13"/>
  <c r="E31" i="13"/>
  <c r="L31" i="13" s="1"/>
  <c r="D31" i="13"/>
  <c r="R30" i="13"/>
  <c r="Q30" i="13"/>
  <c r="P30" i="13"/>
  <c r="O30" i="13"/>
  <c r="N30" i="13"/>
  <c r="M30" i="13"/>
  <c r="L30" i="13"/>
  <c r="K30" i="13"/>
  <c r="I30" i="13"/>
  <c r="J30" i="13" s="1"/>
  <c r="H30" i="13"/>
  <c r="F30" i="13"/>
  <c r="E30" i="13"/>
  <c r="G30" i="13" s="1"/>
  <c r="D30" i="13"/>
  <c r="R29" i="13"/>
  <c r="Q29" i="13"/>
  <c r="P29" i="13"/>
  <c r="O29" i="13"/>
  <c r="N29" i="13"/>
  <c r="M29" i="13"/>
  <c r="K29" i="13"/>
  <c r="L29" i="13" s="1"/>
  <c r="I29" i="13"/>
  <c r="H29" i="13"/>
  <c r="F29" i="13"/>
  <c r="E29" i="13"/>
  <c r="J29" i="13" s="1"/>
  <c r="D29" i="13"/>
  <c r="R28" i="13"/>
  <c r="Q28" i="13"/>
  <c r="P28" i="13"/>
  <c r="O28" i="13"/>
  <c r="N28" i="13"/>
  <c r="M28" i="13"/>
  <c r="K28" i="13"/>
  <c r="L28" i="13" s="1"/>
  <c r="J28" i="13"/>
  <c r="I28" i="13"/>
  <c r="H28" i="13"/>
  <c r="F28" i="13"/>
  <c r="E28" i="13"/>
  <c r="G28" i="13" s="1"/>
  <c r="D28" i="13"/>
  <c r="R27" i="13"/>
  <c r="Q27" i="13"/>
  <c r="P27" i="13"/>
  <c r="O27" i="13"/>
  <c r="N27" i="13"/>
  <c r="M27" i="13"/>
  <c r="L27" i="13"/>
  <c r="J27" i="13"/>
  <c r="H27" i="13"/>
  <c r="G27" i="13"/>
  <c r="F27" i="13"/>
  <c r="E27" i="13"/>
  <c r="D27" i="13"/>
  <c r="R26" i="13"/>
  <c r="Q26" i="13"/>
  <c r="P26" i="13"/>
  <c r="O26" i="13"/>
  <c r="N26" i="13"/>
  <c r="M26" i="13"/>
  <c r="K26" i="13"/>
  <c r="L26" i="13" s="1"/>
  <c r="I26" i="13"/>
  <c r="J26" i="13" s="1"/>
  <c r="H26" i="13"/>
  <c r="F26" i="13"/>
  <c r="G26" i="13" s="1"/>
  <c r="E26" i="13"/>
  <c r="D26" i="13"/>
  <c r="R25" i="13"/>
  <c r="Q25" i="13"/>
  <c r="P25" i="13"/>
  <c r="O25" i="13"/>
  <c r="N25" i="13"/>
  <c r="M25" i="13"/>
  <c r="K25" i="13"/>
  <c r="I25" i="13"/>
  <c r="H25" i="13"/>
  <c r="F25" i="13"/>
  <c r="E25" i="13"/>
  <c r="L25" i="13" s="1"/>
  <c r="D25" i="13"/>
  <c r="R24" i="13"/>
  <c r="Q24" i="13"/>
  <c r="P24" i="13"/>
  <c r="O24" i="13"/>
  <c r="N24" i="13"/>
  <c r="M24" i="13"/>
  <c r="L24" i="13"/>
  <c r="K24" i="13"/>
  <c r="I24" i="13"/>
  <c r="J24" i="13" s="1"/>
  <c r="H24" i="13"/>
  <c r="F24" i="13"/>
  <c r="E24" i="13"/>
  <c r="G24" i="13" s="1"/>
  <c r="D24" i="13"/>
  <c r="R23" i="13"/>
  <c r="Q23" i="13"/>
  <c r="P23" i="13"/>
  <c r="O23" i="13"/>
  <c r="N23" i="13"/>
  <c r="M23" i="13"/>
  <c r="K23" i="13"/>
  <c r="L23" i="13" s="1"/>
  <c r="I23" i="13"/>
  <c r="H23" i="13"/>
  <c r="F23" i="13"/>
  <c r="E23" i="13"/>
  <c r="J23" i="13" s="1"/>
  <c r="D23" i="13"/>
  <c r="R22" i="13"/>
  <c r="Q22" i="13"/>
  <c r="P22" i="13"/>
  <c r="O22" i="13"/>
  <c r="N22" i="13"/>
  <c r="M22" i="13"/>
  <c r="K22" i="13"/>
  <c r="L22" i="13" s="1"/>
  <c r="J22" i="13"/>
  <c r="I22" i="13"/>
  <c r="H22" i="13"/>
  <c r="F22" i="13"/>
  <c r="E22" i="13"/>
  <c r="G22" i="13" s="1"/>
  <c r="D22" i="13"/>
  <c r="R21" i="13"/>
  <c r="Q21" i="13"/>
  <c r="P21" i="13"/>
  <c r="O21" i="13"/>
  <c r="N21" i="13"/>
  <c r="M21" i="13"/>
  <c r="L21" i="13"/>
  <c r="K21" i="13"/>
  <c r="I21" i="13"/>
  <c r="J21" i="13" s="1"/>
  <c r="H21" i="13"/>
  <c r="F21" i="13"/>
  <c r="E21" i="13"/>
  <c r="G21" i="13" s="1"/>
  <c r="D21" i="13"/>
  <c r="R20" i="13"/>
  <c r="Q20" i="13"/>
  <c r="P20" i="13"/>
  <c r="O20" i="13"/>
  <c r="N20" i="13"/>
  <c r="M20" i="13"/>
  <c r="K20" i="13"/>
  <c r="L20" i="13" s="1"/>
  <c r="I20" i="13"/>
  <c r="J20" i="13" s="1"/>
  <c r="H20" i="13"/>
  <c r="F20" i="13"/>
  <c r="E20" i="13"/>
  <c r="G20" i="13" s="1"/>
  <c r="D20" i="13"/>
  <c r="R19" i="13"/>
  <c r="Q19" i="13"/>
  <c r="P19" i="13"/>
  <c r="O19" i="13"/>
  <c r="N19" i="13"/>
  <c r="M19" i="13"/>
  <c r="L19" i="13"/>
  <c r="K19" i="13"/>
  <c r="I19" i="13"/>
  <c r="J19" i="13" s="1"/>
  <c r="H19" i="13"/>
  <c r="G19" i="13"/>
  <c r="F19" i="13"/>
  <c r="E19" i="13"/>
  <c r="D19" i="13"/>
  <c r="R18" i="13"/>
  <c r="Q18" i="13"/>
  <c r="P18" i="13"/>
  <c r="O18" i="13"/>
  <c r="N18" i="13"/>
  <c r="M18" i="13"/>
  <c r="K18" i="13"/>
  <c r="L18" i="13" s="1"/>
  <c r="I18" i="13"/>
  <c r="J18" i="13" s="1"/>
  <c r="H18" i="13"/>
  <c r="F18" i="13"/>
  <c r="G18" i="13" s="1"/>
  <c r="E18" i="13"/>
  <c r="D18" i="13"/>
  <c r="R17" i="13"/>
  <c r="Q17" i="13"/>
  <c r="P17" i="13"/>
  <c r="O17" i="13"/>
  <c r="N17" i="13"/>
  <c r="M17" i="13"/>
  <c r="K17" i="13"/>
  <c r="I17" i="13"/>
  <c r="H17" i="13"/>
  <c r="F17" i="13"/>
  <c r="E17" i="13"/>
  <c r="L17" i="13" s="1"/>
  <c r="D17" i="13"/>
  <c r="R16" i="13"/>
  <c r="Q16" i="13"/>
  <c r="P16" i="13"/>
  <c r="O16" i="13"/>
  <c r="N16" i="13"/>
  <c r="M16" i="13"/>
  <c r="L16" i="13"/>
  <c r="K16" i="13"/>
  <c r="I16" i="13"/>
  <c r="J16" i="13" s="1"/>
  <c r="H16" i="13"/>
  <c r="F16" i="13"/>
  <c r="E16" i="13"/>
  <c r="G16" i="13" s="1"/>
  <c r="D16" i="13"/>
  <c r="R15" i="13"/>
  <c r="Q15" i="13"/>
  <c r="P15" i="13"/>
  <c r="O15" i="13"/>
  <c r="N15" i="13"/>
  <c r="M15" i="13"/>
  <c r="K15" i="13"/>
  <c r="L15" i="13" s="1"/>
  <c r="I15" i="13"/>
  <c r="H15" i="13"/>
  <c r="F15" i="13"/>
  <c r="E15" i="13"/>
  <c r="J15" i="13" s="1"/>
  <c r="D15" i="13"/>
  <c r="R14" i="13"/>
  <c r="Q14" i="13"/>
  <c r="P14" i="13"/>
  <c r="O14" i="13"/>
  <c r="N14" i="13"/>
  <c r="M14" i="13"/>
  <c r="K14" i="13"/>
  <c r="L14" i="13" s="1"/>
  <c r="J14" i="13"/>
  <c r="I14" i="13"/>
  <c r="H14" i="13"/>
  <c r="F14" i="13"/>
  <c r="E14" i="13"/>
  <c r="G14" i="13" s="1"/>
  <c r="D14" i="13"/>
  <c r="R13" i="13"/>
  <c r="Q13" i="13"/>
  <c r="P13" i="13"/>
  <c r="O13" i="13"/>
  <c r="N13" i="13"/>
  <c r="M13" i="13"/>
  <c r="L13" i="13"/>
  <c r="K13" i="13"/>
  <c r="I13" i="13"/>
  <c r="J13" i="13" s="1"/>
  <c r="H13" i="13"/>
  <c r="F13" i="13"/>
  <c r="E13" i="13"/>
  <c r="G13" i="13" s="1"/>
  <c r="D13" i="13"/>
  <c r="R12" i="13"/>
  <c r="Q12" i="13"/>
  <c r="P12" i="13"/>
  <c r="O12" i="13"/>
  <c r="N12" i="13"/>
  <c r="M12" i="13"/>
  <c r="K12" i="13"/>
  <c r="L12" i="13" s="1"/>
  <c r="I12" i="13"/>
  <c r="J12" i="13" s="1"/>
  <c r="H12" i="13"/>
  <c r="F12" i="13"/>
  <c r="E12" i="13"/>
  <c r="G12" i="13" s="1"/>
  <c r="D12" i="13"/>
  <c r="R11" i="13"/>
  <c r="Q11" i="13"/>
  <c r="P11" i="13"/>
  <c r="O11" i="13"/>
  <c r="N11" i="13"/>
  <c r="M11" i="13"/>
  <c r="L11" i="13"/>
  <c r="K11" i="13"/>
  <c r="I11" i="13"/>
  <c r="J11" i="13" s="1"/>
  <c r="H11" i="13"/>
  <c r="G11" i="13"/>
  <c r="F11" i="13"/>
  <c r="E11" i="13"/>
  <c r="D11" i="13"/>
  <c r="R10" i="13"/>
  <c r="Q10" i="13"/>
  <c r="P10" i="13"/>
  <c r="O10" i="13"/>
  <c r="N10" i="13"/>
  <c r="M10" i="13"/>
  <c r="K10" i="13"/>
  <c r="L10" i="13" s="1"/>
  <c r="I10" i="13"/>
  <c r="J10" i="13" s="1"/>
  <c r="H10" i="13"/>
  <c r="F10" i="13"/>
  <c r="G10" i="13" s="1"/>
  <c r="E10" i="13"/>
  <c r="D10" i="13"/>
  <c r="R9" i="13"/>
  <c r="Q9" i="13"/>
  <c r="P9" i="13"/>
  <c r="O9" i="13"/>
  <c r="N9" i="13"/>
  <c r="M9" i="13"/>
  <c r="K9" i="13"/>
  <c r="I9" i="13"/>
  <c r="H9" i="13"/>
  <c r="F9" i="13"/>
  <c r="E9" i="13"/>
  <c r="L9" i="13" s="1"/>
  <c r="D9" i="13"/>
  <c r="R8" i="13"/>
  <c r="Q8" i="13"/>
  <c r="P8" i="13"/>
  <c r="O8" i="13"/>
  <c r="N8" i="13"/>
  <c r="M8" i="13"/>
  <c r="L8" i="13"/>
  <c r="K8" i="13"/>
  <c r="I8" i="13"/>
  <c r="J8" i="13" s="1"/>
  <c r="H8" i="13"/>
  <c r="F8" i="13"/>
  <c r="E8" i="13"/>
  <c r="G8" i="13" s="1"/>
  <c r="D8" i="13"/>
  <c r="R7" i="13"/>
  <c r="Q7" i="13"/>
  <c r="P7" i="13"/>
  <c r="O7" i="13"/>
  <c r="N7" i="13"/>
  <c r="M7" i="13"/>
  <c r="K7" i="13"/>
  <c r="K58" i="13" s="1"/>
  <c r="I7" i="13"/>
  <c r="H7" i="13"/>
  <c r="F7" i="13"/>
  <c r="E7" i="13"/>
  <c r="J7" i="13" s="1"/>
  <c r="D7" i="13"/>
  <c r="R6" i="13"/>
  <c r="Q6" i="13"/>
  <c r="P6" i="13"/>
  <c r="O6" i="13"/>
  <c r="N6" i="13"/>
  <c r="M6" i="13"/>
  <c r="K6" i="13"/>
  <c r="L6" i="13" s="1"/>
  <c r="J6" i="13"/>
  <c r="I6" i="13"/>
  <c r="H6" i="13"/>
  <c r="F6" i="13"/>
  <c r="E6" i="13"/>
  <c r="G6" i="13" s="1"/>
  <c r="D6" i="13"/>
  <c r="R5" i="13"/>
  <c r="Q5" i="13"/>
  <c r="P5" i="13"/>
  <c r="O5" i="13"/>
  <c r="N5" i="13"/>
  <c r="M5" i="13"/>
  <c r="L5" i="13"/>
  <c r="K5" i="13"/>
  <c r="I5" i="13"/>
  <c r="J5" i="13" s="1"/>
  <c r="H5" i="13"/>
  <c r="F5" i="13"/>
  <c r="G5" i="13" s="1"/>
  <c r="E5" i="13"/>
  <c r="D5" i="13"/>
  <c r="R4" i="13"/>
  <c r="Q4" i="13"/>
  <c r="P4" i="13"/>
  <c r="O4" i="13"/>
  <c r="N4" i="13"/>
  <c r="M4" i="13"/>
  <c r="K4" i="13"/>
  <c r="L4" i="13" s="1"/>
  <c r="I4" i="13"/>
  <c r="J4" i="13" s="1"/>
  <c r="H4" i="13"/>
  <c r="F4" i="13"/>
  <c r="E4" i="13"/>
  <c r="G4" i="13" s="1"/>
  <c r="D4" i="13"/>
  <c r="R3" i="13"/>
  <c r="Q3" i="13"/>
  <c r="P3" i="13"/>
  <c r="O3" i="13"/>
  <c r="N3" i="13"/>
  <c r="M3" i="13"/>
  <c r="L3" i="13"/>
  <c r="K3" i="13"/>
  <c r="I3" i="13"/>
  <c r="J3" i="13" s="1"/>
  <c r="H3" i="13"/>
  <c r="G3" i="13"/>
  <c r="F3" i="13"/>
  <c r="E3" i="13"/>
  <c r="D3" i="13"/>
  <c r="R2" i="13"/>
  <c r="R58" i="13" s="1"/>
  <c r="Q2" i="13"/>
  <c r="Q58" i="13" s="1"/>
  <c r="P2" i="13"/>
  <c r="O2" i="13"/>
  <c r="O58" i="13" s="1"/>
  <c r="N2" i="13"/>
  <c r="N58" i="13" s="1"/>
  <c r="M2" i="13"/>
  <c r="K2" i="13"/>
  <c r="L2" i="13" s="1"/>
  <c r="I2" i="13"/>
  <c r="I58" i="13" s="1"/>
  <c r="H2" i="13"/>
  <c r="F2" i="13"/>
  <c r="F58" i="13" s="1"/>
  <c r="E2" i="13"/>
  <c r="D2" i="13"/>
  <c r="R58" i="12"/>
  <c r="Q58" i="12"/>
  <c r="P58" i="12"/>
  <c r="O58" i="12"/>
  <c r="N58" i="12"/>
  <c r="M58" i="12"/>
  <c r="K58" i="12"/>
  <c r="I58" i="12"/>
  <c r="J58" i="12" s="1"/>
  <c r="F58" i="12"/>
  <c r="T58" i="12" s="1"/>
  <c r="E58" i="12"/>
  <c r="L58" i="12" s="1"/>
  <c r="C58" i="12"/>
  <c r="D58" i="12" s="1"/>
  <c r="B58" i="12"/>
  <c r="T57" i="12"/>
  <c r="S57" i="12"/>
  <c r="D57" i="12"/>
  <c r="T56" i="12"/>
  <c r="S56" i="12"/>
  <c r="L56" i="12"/>
  <c r="J56" i="12"/>
  <c r="G56" i="12"/>
  <c r="D56" i="12"/>
  <c r="T55" i="12"/>
  <c r="S55" i="12"/>
  <c r="G55" i="12"/>
  <c r="D55" i="12"/>
  <c r="T54" i="12"/>
  <c r="S54" i="12"/>
  <c r="G54" i="12"/>
  <c r="D54" i="12"/>
  <c r="T53" i="12"/>
  <c r="S53" i="12"/>
  <c r="L53" i="12"/>
  <c r="J53" i="12"/>
  <c r="G53" i="12"/>
  <c r="D53" i="12"/>
  <c r="T52" i="12"/>
  <c r="S52" i="12"/>
  <c r="L52" i="12"/>
  <c r="J52" i="12"/>
  <c r="G52" i="12"/>
  <c r="D52" i="12"/>
  <c r="T51" i="12"/>
  <c r="S51" i="12"/>
  <c r="L51" i="12"/>
  <c r="J51" i="12"/>
  <c r="G51" i="12"/>
  <c r="D51" i="12"/>
  <c r="T50" i="12"/>
  <c r="S50" i="12"/>
  <c r="L50" i="12"/>
  <c r="J50" i="12"/>
  <c r="G50" i="12"/>
  <c r="D50" i="12"/>
  <c r="T49" i="12"/>
  <c r="S49" i="12"/>
  <c r="L49" i="12"/>
  <c r="J49" i="12"/>
  <c r="G49" i="12"/>
  <c r="D49" i="12"/>
  <c r="T48" i="12"/>
  <c r="S48" i="12"/>
  <c r="L48" i="12"/>
  <c r="J48" i="12"/>
  <c r="G48" i="12"/>
  <c r="D48" i="12"/>
  <c r="T47" i="12"/>
  <c r="S47" i="12"/>
  <c r="L47" i="12"/>
  <c r="J47" i="12"/>
  <c r="G47" i="12"/>
  <c r="D47" i="12"/>
  <c r="T46" i="12"/>
  <c r="S46" i="12"/>
  <c r="L46" i="12"/>
  <c r="J46" i="12"/>
  <c r="G46" i="12"/>
  <c r="D46" i="12"/>
  <c r="T45" i="12"/>
  <c r="S45" i="12"/>
  <c r="L45" i="12"/>
  <c r="J45" i="12"/>
  <c r="G45" i="12"/>
  <c r="D45" i="12"/>
  <c r="T44" i="12"/>
  <c r="S44" i="12"/>
  <c r="L44" i="12"/>
  <c r="J44" i="12"/>
  <c r="G44" i="12"/>
  <c r="D44" i="12"/>
  <c r="T43" i="12"/>
  <c r="S43" i="12"/>
  <c r="L43" i="12"/>
  <c r="J43" i="12"/>
  <c r="G43" i="12"/>
  <c r="D43" i="12"/>
  <c r="T42" i="12"/>
  <c r="S42" i="12"/>
  <c r="L42" i="12"/>
  <c r="J42" i="12"/>
  <c r="G42" i="12"/>
  <c r="D42" i="12"/>
  <c r="T41" i="12"/>
  <c r="S41" i="12"/>
  <c r="L41" i="12"/>
  <c r="J41" i="12"/>
  <c r="G41" i="12"/>
  <c r="D41" i="12"/>
  <c r="T40" i="12"/>
  <c r="S40" i="12"/>
  <c r="L40" i="12"/>
  <c r="J40" i="12"/>
  <c r="G40" i="12"/>
  <c r="D40" i="12"/>
  <c r="T39" i="12"/>
  <c r="S39" i="12"/>
  <c r="L39" i="12"/>
  <c r="J39" i="12"/>
  <c r="G39" i="12"/>
  <c r="D39" i="12"/>
  <c r="T38" i="12"/>
  <c r="S38" i="12"/>
  <c r="L38" i="12"/>
  <c r="J38" i="12"/>
  <c r="G38" i="12"/>
  <c r="D38" i="12"/>
  <c r="T37" i="12"/>
  <c r="S37" i="12"/>
  <c r="L37" i="12"/>
  <c r="J37" i="12"/>
  <c r="G37" i="12"/>
  <c r="D37" i="12"/>
  <c r="T36" i="12"/>
  <c r="S36" i="12"/>
  <c r="L36" i="12"/>
  <c r="J36" i="12"/>
  <c r="G36" i="12"/>
  <c r="D36" i="12"/>
  <c r="T35" i="12"/>
  <c r="S35" i="12"/>
  <c r="L35" i="12"/>
  <c r="J35" i="12"/>
  <c r="G35" i="12"/>
  <c r="D35" i="12"/>
  <c r="T34" i="12"/>
  <c r="S34" i="12"/>
  <c r="L34" i="12"/>
  <c r="J34" i="12"/>
  <c r="G34" i="12"/>
  <c r="D34" i="12"/>
  <c r="T33" i="12"/>
  <c r="S33" i="12"/>
  <c r="L33" i="12"/>
  <c r="J33" i="12"/>
  <c r="G33" i="12"/>
  <c r="D33" i="12"/>
  <c r="T32" i="12"/>
  <c r="S32" i="12"/>
  <c r="L32" i="12"/>
  <c r="J32" i="12"/>
  <c r="G32" i="12"/>
  <c r="D32" i="12"/>
  <c r="T31" i="12"/>
  <c r="S31" i="12"/>
  <c r="L31" i="12"/>
  <c r="J31" i="12"/>
  <c r="G31" i="12"/>
  <c r="D31" i="12"/>
  <c r="T30" i="12"/>
  <c r="S30" i="12"/>
  <c r="L30" i="12"/>
  <c r="J30" i="12"/>
  <c r="G30" i="12"/>
  <c r="D30" i="12"/>
  <c r="T29" i="12"/>
  <c r="S29" i="12"/>
  <c r="L29" i="12"/>
  <c r="J29" i="12"/>
  <c r="G29" i="12"/>
  <c r="D29" i="12"/>
  <c r="T28" i="12"/>
  <c r="S28" i="12"/>
  <c r="L28" i="12"/>
  <c r="J28" i="12"/>
  <c r="G28" i="12"/>
  <c r="D28" i="12"/>
  <c r="T27" i="12"/>
  <c r="S27" i="12"/>
  <c r="L27" i="12"/>
  <c r="J27" i="12"/>
  <c r="G27" i="12"/>
  <c r="D27" i="12"/>
  <c r="T26" i="12"/>
  <c r="S26" i="12"/>
  <c r="L26" i="12"/>
  <c r="J26" i="12"/>
  <c r="G26" i="12"/>
  <c r="D26" i="12"/>
  <c r="T25" i="12"/>
  <c r="S25" i="12"/>
  <c r="L25" i="12"/>
  <c r="J25" i="12"/>
  <c r="G25" i="12"/>
  <c r="D25" i="12"/>
  <c r="T24" i="12"/>
  <c r="S24" i="12"/>
  <c r="L24" i="12"/>
  <c r="J24" i="12"/>
  <c r="G24" i="12"/>
  <c r="D24" i="12"/>
  <c r="T23" i="12"/>
  <c r="S23" i="12"/>
  <c r="L23" i="12"/>
  <c r="J23" i="12"/>
  <c r="G23" i="12"/>
  <c r="D23" i="12"/>
  <c r="T22" i="12"/>
  <c r="S22" i="12"/>
  <c r="L22" i="12"/>
  <c r="J22" i="12"/>
  <c r="G22" i="12"/>
  <c r="D22" i="12"/>
  <c r="T21" i="12"/>
  <c r="S21" i="12"/>
  <c r="L21" i="12"/>
  <c r="J21" i="12"/>
  <c r="G21" i="12"/>
  <c r="D21" i="12"/>
  <c r="T20" i="12"/>
  <c r="S20" i="12"/>
  <c r="L20" i="12"/>
  <c r="J20" i="12"/>
  <c r="G20" i="12"/>
  <c r="D20" i="12"/>
  <c r="T19" i="12"/>
  <c r="S19" i="12"/>
  <c r="L19" i="12"/>
  <c r="J19" i="12"/>
  <c r="G19" i="12"/>
  <c r="D19" i="12"/>
  <c r="T18" i="12"/>
  <c r="S18" i="12"/>
  <c r="L18" i="12"/>
  <c r="J18" i="12"/>
  <c r="G18" i="12"/>
  <c r="D18" i="12"/>
  <c r="T17" i="12"/>
  <c r="S17" i="12"/>
  <c r="L17" i="12"/>
  <c r="J17" i="12"/>
  <c r="G17" i="12"/>
  <c r="D17" i="12"/>
  <c r="T16" i="12"/>
  <c r="S16" i="12"/>
  <c r="L16" i="12"/>
  <c r="J16" i="12"/>
  <c r="G16" i="12"/>
  <c r="D16" i="12"/>
  <c r="T15" i="12"/>
  <c r="S15" i="12"/>
  <c r="L15" i="12"/>
  <c r="J15" i="12"/>
  <c r="G15" i="12"/>
  <c r="D15" i="12"/>
  <c r="T14" i="12"/>
  <c r="S14" i="12"/>
  <c r="L14" i="12"/>
  <c r="J14" i="12"/>
  <c r="G14" i="12"/>
  <c r="D14" i="12"/>
  <c r="T13" i="12"/>
  <c r="S13" i="12"/>
  <c r="L13" i="12"/>
  <c r="J13" i="12"/>
  <c r="G13" i="12"/>
  <c r="D13" i="12"/>
  <c r="T12" i="12"/>
  <c r="S12" i="12"/>
  <c r="L12" i="12"/>
  <c r="J12" i="12"/>
  <c r="G12" i="12"/>
  <c r="D12" i="12"/>
  <c r="T11" i="12"/>
  <c r="S11" i="12"/>
  <c r="L11" i="12"/>
  <c r="J11" i="12"/>
  <c r="G11" i="12"/>
  <c r="D11" i="12"/>
  <c r="T10" i="12"/>
  <c r="S10" i="12"/>
  <c r="L10" i="12"/>
  <c r="J10" i="12"/>
  <c r="G10" i="12"/>
  <c r="D10" i="12"/>
  <c r="T9" i="12"/>
  <c r="S9" i="12"/>
  <c r="L9" i="12"/>
  <c r="J9" i="12"/>
  <c r="G9" i="12"/>
  <c r="D9" i="12"/>
  <c r="T8" i="12"/>
  <c r="S8" i="12"/>
  <c r="L8" i="12"/>
  <c r="J8" i="12"/>
  <c r="G8" i="12"/>
  <c r="D8" i="12"/>
  <c r="T7" i="12"/>
  <c r="S7" i="12"/>
  <c r="L7" i="12"/>
  <c r="J7" i="12"/>
  <c r="G7" i="12"/>
  <c r="D7" i="12"/>
  <c r="T6" i="12"/>
  <c r="S6" i="12"/>
  <c r="L6" i="12"/>
  <c r="J6" i="12"/>
  <c r="G6" i="12"/>
  <c r="D6" i="12"/>
  <c r="T5" i="12"/>
  <c r="S5" i="12"/>
  <c r="L5" i="12"/>
  <c r="J5" i="12"/>
  <c r="G5" i="12"/>
  <c r="D5" i="12"/>
  <c r="T4" i="12"/>
  <c r="S4" i="12"/>
  <c r="L4" i="12"/>
  <c r="J4" i="12"/>
  <c r="G4" i="12"/>
  <c r="D4" i="12"/>
  <c r="T3" i="12"/>
  <c r="S3" i="12"/>
  <c r="L3" i="12"/>
  <c r="J3" i="12"/>
  <c r="G3" i="12"/>
  <c r="D3" i="12"/>
  <c r="T2" i="12"/>
  <c r="S2" i="12"/>
  <c r="L2" i="12"/>
  <c r="J2" i="12"/>
  <c r="G2" i="12"/>
  <c r="D2" i="12"/>
  <c r="R58" i="11"/>
  <c r="Q58" i="11"/>
  <c r="P58" i="11"/>
  <c r="O58" i="11"/>
  <c r="N58" i="11"/>
  <c r="M58" i="11"/>
  <c r="K58" i="11"/>
  <c r="L58" i="11" s="1"/>
  <c r="J58" i="11"/>
  <c r="I58" i="11"/>
  <c r="F58" i="11"/>
  <c r="G58" i="11" s="1"/>
  <c r="E58" i="11"/>
  <c r="C58" i="11"/>
  <c r="T58" i="11" s="1"/>
  <c r="B58" i="11"/>
  <c r="S58" i="11" s="1"/>
  <c r="T57" i="11"/>
  <c r="S57" i="11"/>
  <c r="D57" i="11"/>
  <c r="T56" i="11"/>
  <c r="S56" i="11"/>
  <c r="L56" i="11"/>
  <c r="J56" i="11"/>
  <c r="G56" i="11"/>
  <c r="D56" i="11"/>
  <c r="T55" i="11"/>
  <c r="S55" i="11"/>
  <c r="L55" i="11"/>
  <c r="J55" i="11"/>
  <c r="G55" i="11"/>
  <c r="D55" i="11"/>
  <c r="T54" i="11"/>
  <c r="S54" i="11"/>
  <c r="L54" i="11"/>
  <c r="J54" i="11"/>
  <c r="G54" i="11"/>
  <c r="D54" i="11"/>
  <c r="T53" i="11"/>
  <c r="S53" i="11"/>
  <c r="L53" i="11"/>
  <c r="J53" i="11"/>
  <c r="G53" i="11"/>
  <c r="D53" i="11"/>
  <c r="T52" i="11"/>
  <c r="S52" i="11"/>
  <c r="L52" i="11"/>
  <c r="J52" i="11"/>
  <c r="G52" i="11"/>
  <c r="D52" i="11"/>
  <c r="T51" i="11"/>
  <c r="S51" i="11"/>
  <c r="L51" i="11"/>
  <c r="J51" i="11"/>
  <c r="G51" i="11"/>
  <c r="D51" i="11"/>
  <c r="T50" i="11"/>
  <c r="S50" i="11"/>
  <c r="L50" i="11"/>
  <c r="J50" i="11"/>
  <c r="G50" i="11"/>
  <c r="D50" i="11"/>
  <c r="T49" i="11"/>
  <c r="S49" i="11"/>
  <c r="L49" i="11"/>
  <c r="J49" i="11"/>
  <c r="G49" i="11"/>
  <c r="D49" i="11"/>
  <c r="T48" i="11"/>
  <c r="S48" i="11"/>
  <c r="L48" i="11"/>
  <c r="J48" i="11"/>
  <c r="G48" i="11"/>
  <c r="D48" i="11"/>
  <c r="T47" i="11"/>
  <c r="S47" i="11"/>
  <c r="L47" i="11"/>
  <c r="J47" i="11"/>
  <c r="G47" i="11"/>
  <c r="D47" i="11"/>
  <c r="T46" i="11"/>
  <c r="S46" i="11"/>
  <c r="L46" i="11"/>
  <c r="J46" i="11"/>
  <c r="G46" i="11"/>
  <c r="D46" i="11"/>
  <c r="T45" i="11"/>
  <c r="S45" i="11"/>
  <c r="L45" i="11"/>
  <c r="J45" i="11"/>
  <c r="G45" i="11"/>
  <c r="D45" i="11"/>
  <c r="T44" i="11"/>
  <c r="S44" i="11"/>
  <c r="L44" i="11"/>
  <c r="J44" i="11"/>
  <c r="G44" i="11"/>
  <c r="D44" i="11"/>
  <c r="T43" i="11"/>
  <c r="S43" i="11"/>
  <c r="L43" i="11"/>
  <c r="J43" i="11"/>
  <c r="G43" i="11"/>
  <c r="D43" i="11"/>
  <c r="T42" i="11"/>
  <c r="S42" i="11"/>
  <c r="L42" i="11"/>
  <c r="J42" i="11"/>
  <c r="G42" i="11"/>
  <c r="D42" i="11"/>
  <c r="T41" i="11"/>
  <c r="S41" i="11"/>
  <c r="L41" i="11"/>
  <c r="J41" i="11"/>
  <c r="G41" i="11"/>
  <c r="D41" i="11"/>
  <c r="T40" i="11"/>
  <c r="S40" i="11"/>
  <c r="L40" i="11"/>
  <c r="J40" i="11"/>
  <c r="G40" i="11"/>
  <c r="D40" i="11"/>
  <c r="T39" i="11"/>
  <c r="S39" i="11"/>
  <c r="L39" i="11"/>
  <c r="J39" i="11"/>
  <c r="G39" i="11"/>
  <c r="D39" i="11"/>
  <c r="T38" i="11"/>
  <c r="S38" i="11"/>
  <c r="L38" i="11"/>
  <c r="J38" i="11"/>
  <c r="G38" i="11"/>
  <c r="D38" i="11"/>
  <c r="T37" i="11"/>
  <c r="S37" i="11"/>
  <c r="L37" i="11"/>
  <c r="J37" i="11"/>
  <c r="G37" i="11"/>
  <c r="D37" i="11"/>
  <c r="T36" i="11"/>
  <c r="S36" i="11"/>
  <c r="L36" i="11"/>
  <c r="J36" i="11"/>
  <c r="G36" i="11"/>
  <c r="D36" i="11"/>
  <c r="T35" i="11"/>
  <c r="S35" i="11"/>
  <c r="L35" i="11"/>
  <c r="J35" i="11"/>
  <c r="G35" i="11"/>
  <c r="D35" i="11"/>
  <c r="T34" i="11"/>
  <c r="S34" i="11"/>
  <c r="L34" i="11"/>
  <c r="J34" i="11"/>
  <c r="G34" i="11"/>
  <c r="D34" i="11"/>
  <c r="T33" i="11"/>
  <c r="S33" i="11"/>
  <c r="L33" i="11"/>
  <c r="J33" i="11"/>
  <c r="G33" i="11"/>
  <c r="D33" i="11"/>
  <c r="T32" i="11"/>
  <c r="S32" i="11"/>
  <c r="L32" i="11"/>
  <c r="J32" i="11"/>
  <c r="G32" i="11"/>
  <c r="D32" i="11"/>
  <c r="T31" i="11"/>
  <c r="S31" i="11"/>
  <c r="L31" i="11"/>
  <c r="J31" i="11"/>
  <c r="G31" i="11"/>
  <c r="D31" i="11"/>
  <c r="T30" i="11"/>
  <c r="S30" i="11"/>
  <c r="L30" i="11"/>
  <c r="J30" i="11"/>
  <c r="G30" i="11"/>
  <c r="D30" i="11"/>
  <c r="T29" i="11"/>
  <c r="S29" i="11"/>
  <c r="L29" i="11"/>
  <c r="J29" i="11"/>
  <c r="G29" i="11"/>
  <c r="D29" i="11"/>
  <c r="T28" i="11"/>
  <c r="S28" i="11"/>
  <c r="L28" i="11"/>
  <c r="J28" i="11"/>
  <c r="G28" i="11"/>
  <c r="D28" i="11"/>
  <c r="T27" i="11"/>
  <c r="S27" i="11"/>
  <c r="L27" i="11"/>
  <c r="J27" i="11"/>
  <c r="G27" i="11"/>
  <c r="D27" i="11"/>
  <c r="T26" i="11"/>
  <c r="S26" i="11"/>
  <c r="L26" i="11"/>
  <c r="J26" i="11"/>
  <c r="G26" i="11"/>
  <c r="D26" i="11"/>
  <c r="T25" i="11"/>
  <c r="S25" i="11"/>
  <c r="L25" i="11"/>
  <c r="J25" i="11"/>
  <c r="G25" i="11"/>
  <c r="D25" i="11"/>
  <c r="T24" i="11"/>
  <c r="S24" i="11"/>
  <c r="L24" i="11"/>
  <c r="J24" i="11"/>
  <c r="G24" i="11"/>
  <c r="D24" i="11"/>
  <c r="T23" i="11"/>
  <c r="S23" i="11"/>
  <c r="L23" i="11"/>
  <c r="J23" i="11"/>
  <c r="G23" i="11"/>
  <c r="D23" i="11"/>
  <c r="T22" i="11"/>
  <c r="S22" i="11"/>
  <c r="L22" i="11"/>
  <c r="J22" i="11"/>
  <c r="G22" i="11"/>
  <c r="D22" i="11"/>
  <c r="T21" i="11"/>
  <c r="S21" i="11"/>
  <c r="L21" i="11"/>
  <c r="J21" i="11"/>
  <c r="G21" i="11"/>
  <c r="D21" i="11"/>
  <c r="T20" i="11"/>
  <c r="S20" i="11"/>
  <c r="L20" i="11"/>
  <c r="J20" i="11"/>
  <c r="G20" i="11"/>
  <c r="D20" i="11"/>
  <c r="T19" i="11"/>
  <c r="S19" i="11"/>
  <c r="L19" i="11"/>
  <c r="J19" i="11"/>
  <c r="G19" i="11"/>
  <c r="D19" i="11"/>
  <c r="T18" i="11"/>
  <c r="S18" i="11"/>
  <c r="L18" i="11"/>
  <c r="J18" i="11"/>
  <c r="G18" i="11"/>
  <c r="D18" i="11"/>
  <c r="T17" i="11"/>
  <c r="S17" i="11"/>
  <c r="L17" i="11"/>
  <c r="J17" i="11"/>
  <c r="G17" i="11"/>
  <c r="D17" i="11"/>
  <c r="T16" i="11"/>
  <c r="S16" i="11"/>
  <c r="L16" i="11"/>
  <c r="J16" i="11"/>
  <c r="G16" i="11"/>
  <c r="D16" i="11"/>
  <c r="T15" i="11"/>
  <c r="S15" i="11"/>
  <c r="L15" i="11"/>
  <c r="J15" i="11"/>
  <c r="G15" i="11"/>
  <c r="D15" i="11"/>
  <c r="T14" i="11"/>
  <c r="S14" i="11"/>
  <c r="L14" i="11"/>
  <c r="J14" i="11"/>
  <c r="G14" i="11"/>
  <c r="D14" i="11"/>
  <c r="T13" i="11"/>
  <c r="S13" i="11"/>
  <c r="L13" i="11"/>
  <c r="J13" i="11"/>
  <c r="G13" i="11"/>
  <c r="D13" i="11"/>
  <c r="T12" i="11"/>
  <c r="S12" i="11"/>
  <c r="L12" i="11"/>
  <c r="J12" i="11"/>
  <c r="G12" i="11"/>
  <c r="D12" i="11"/>
  <c r="T11" i="11"/>
  <c r="S11" i="11"/>
  <c r="L11" i="11"/>
  <c r="J11" i="11"/>
  <c r="G11" i="11"/>
  <c r="D11" i="11"/>
  <c r="T10" i="11"/>
  <c r="S10" i="11"/>
  <c r="L10" i="11"/>
  <c r="J10" i="11"/>
  <c r="G10" i="11"/>
  <c r="D10" i="11"/>
  <c r="T9" i="11"/>
  <c r="S9" i="11"/>
  <c r="L9" i="11"/>
  <c r="J9" i="11"/>
  <c r="G9" i="11"/>
  <c r="D9" i="11"/>
  <c r="T8" i="11"/>
  <c r="S8" i="11"/>
  <c r="L8" i="11"/>
  <c r="J8" i="11"/>
  <c r="G8" i="11"/>
  <c r="D8" i="11"/>
  <c r="T7" i="11"/>
  <c r="S7" i="11"/>
  <c r="L7" i="11"/>
  <c r="J7" i="11"/>
  <c r="G7" i="11"/>
  <c r="D7" i="11"/>
  <c r="T6" i="11"/>
  <c r="S6" i="11"/>
  <c r="L6" i="11"/>
  <c r="J6" i="11"/>
  <c r="G6" i="11"/>
  <c r="D6" i="11"/>
  <c r="T5" i="11"/>
  <c r="S5" i="11"/>
  <c r="L5" i="11"/>
  <c r="J5" i="11"/>
  <c r="G5" i="11"/>
  <c r="D5" i="11"/>
  <c r="T4" i="11"/>
  <c r="S4" i="11"/>
  <c r="L4" i="11"/>
  <c r="J4" i="11"/>
  <c r="G4" i="11"/>
  <c r="D4" i="11"/>
  <c r="T3" i="11"/>
  <c r="S3" i="11"/>
  <c r="L3" i="11"/>
  <c r="J3" i="11"/>
  <c r="G3" i="11"/>
  <c r="D3" i="11"/>
  <c r="T2" i="11"/>
  <c r="S2" i="11"/>
  <c r="L2" i="11"/>
  <c r="J2" i="11"/>
  <c r="G2" i="11"/>
  <c r="D2" i="11"/>
  <c r="R58" i="10"/>
  <c r="Q58" i="10"/>
  <c r="P58" i="10"/>
  <c r="O58" i="10"/>
  <c r="N58" i="10"/>
  <c r="M58" i="10"/>
  <c r="K58" i="10"/>
  <c r="L58" i="10" s="1"/>
  <c r="I58" i="10"/>
  <c r="J58" i="10" s="1"/>
  <c r="G58" i="10"/>
  <c r="F58" i="10"/>
  <c r="E58" i="10"/>
  <c r="T58" i="10" s="1"/>
  <c r="C58" i="10"/>
  <c r="B58" i="10"/>
  <c r="D58" i="10" s="1"/>
  <c r="T57" i="10"/>
  <c r="S57" i="10"/>
  <c r="D57" i="10"/>
  <c r="T56" i="10"/>
  <c r="S56" i="10"/>
  <c r="L56" i="10"/>
  <c r="J56" i="10"/>
  <c r="G56" i="10"/>
  <c r="D56" i="10"/>
  <c r="T55" i="10"/>
  <c r="S55" i="10"/>
  <c r="G55" i="10"/>
  <c r="D55" i="10"/>
  <c r="T54" i="10"/>
  <c r="S54" i="10"/>
  <c r="L54" i="10"/>
  <c r="J54" i="10"/>
  <c r="G54" i="10"/>
  <c r="D54" i="10"/>
  <c r="T53" i="10"/>
  <c r="S53" i="10"/>
  <c r="L53" i="10"/>
  <c r="J53" i="10"/>
  <c r="G53" i="10"/>
  <c r="D53" i="10"/>
  <c r="T52" i="10"/>
  <c r="S52" i="10"/>
  <c r="L52" i="10"/>
  <c r="J52" i="10"/>
  <c r="G52" i="10"/>
  <c r="D52" i="10"/>
  <c r="T51" i="10"/>
  <c r="S51" i="10"/>
  <c r="L51" i="10"/>
  <c r="J51" i="10"/>
  <c r="G51" i="10"/>
  <c r="D51" i="10"/>
  <c r="T50" i="10"/>
  <c r="S50" i="10"/>
  <c r="L50" i="10"/>
  <c r="J50" i="10"/>
  <c r="G50" i="10"/>
  <c r="D50" i="10"/>
  <c r="T49" i="10"/>
  <c r="S49" i="10"/>
  <c r="L49" i="10"/>
  <c r="J49" i="10"/>
  <c r="G49" i="10"/>
  <c r="D49" i="10"/>
  <c r="T48" i="10"/>
  <c r="S48" i="10"/>
  <c r="L48" i="10"/>
  <c r="J48" i="10"/>
  <c r="G48" i="10"/>
  <c r="D48" i="10"/>
  <c r="T47" i="10"/>
  <c r="S47" i="10"/>
  <c r="L47" i="10"/>
  <c r="J47" i="10"/>
  <c r="G47" i="10"/>
  <c r="D47" i="10"/>
  <c r="T46" i="10"/>
  <c r="S46" i="10"/>
  <c r="L46" i="10"/>
  <c r="J46" i="10"/>
  <c r="G46" i="10"/>
  <c r="D46" i="10"/>
  <c r="T45" i="10"/>
  <c r="S45" i="10"/>
  <c r="L45" i="10"/>
  <c r="J45" i="10"/>
  <c r="G45" i="10"/>
  <c r="D45" i="10"/>
  <c r="T44" i="10"/>
  <c r="S44" i="10"/>
  <c r="L44" i="10"/>
  <c r="J44" i="10"/>
  <c r="G44" i="10"/>
  <c r="D44" i="10"/>
  <c r="T43" i="10"/>
  <c r="S43" i="10"/>
  <c r="L43" i="10"/>
  <c r="J43" i="10"/>
  <c r="G43" i="10"/>
  <c r="D43" i="10"/>
  <c r="T42" i="10"/>
  <c r="S42" i="10"/>
  <c r="L42" i="10"/>
  <c r="J42" i="10"/>
  <c r="G42" i="10"/>
  <c r="D42" i="10"/>
  <c r="T41" i="10"/>
  <c r="S41" i="10"/>
  <c r="L41" i="10"/>
  <c r="J41" i="10"/>
  <c r="G41" i="10"/>
  <c r="D41" i="10"/>
  <c r="T40" i="10"/>
  <c r="S40" i="10"/>
  <c r="L40" i="10"/>
  <c r="J40" i="10"/>
  <c r="G40" i="10"/>
  <c r="D40" i="10"/>
  <c r="T39" i="10"/>
  <c r="S39" i="10"/>
  <c r="L39" i="10"/>
  <c r="J39" i="10"/>
  <c r="G39" i="10"/>
  <c r="D39" i="10"/>
  <c r="T38" i="10"/>
  <c r="S38" i="10"/>
  <c r="L38" i="10"/>
  <c r="J38" i="10"/>
  <c r="G38" i="10"/>
  <c r="D38" i="10"/>
  <c r="T37" i="10"/>
  <c r="S37" i="10"/>
  <c r="L37" i="10"/>
  <c r="J37" i="10"/>
  <c r="G37" i="10"/>
  <c r="D37" i="10"/>
  <c r="T36" i="10"/>
  <c r="S36" i="10"/>
  <c r="L36" i="10"/>
  <c r="J36" i="10"/>
  <c r="G36" i="10"/>
  <c r="D36" i="10"/>
  <c r="T35" i="10"/>
  <c r="S35" i="10"/>
  <c r="L35" i="10"/>
  <c r="J35" i="10"/>
  <c r="G35" i="10"/>
  <c r="D35" i="10"/>
  <c r="T34" i="10"/>
  <c r="S34" i="10"/>
  <c r="L34" i="10"/>
  <c r="J34" i="10"/>
  <c r="G34" i="10"/>
  <c r="D34" i="10"/>
  <c r="T33" i="10"/>
  <c r="S33" i="10"/>
  <c r="L33" i="10"/>
  <c r="J33" i="10"/>
  <c r="G33" i="10"/>
  <c r="D33" i="10"/>
  <c r="T32" i="10"/>
  <c r="S32" i="10"/>
  <c r="L32" i="10"/>
  <c r="J32" i="10"/>
  <c r="G32" i="10"/>
  <c r="D32" i="10"/>
  <c r="T31" i="10"/>
  <c r="S31" i="10"/>
  <c r="L31" i="10"/>
  <c r="J31" i="10"/>
  <c r="G31" i="10"/>
  <c r="D31" i="10"/>
  <c r="T30" i="10"/>
  <c r="S30" i="10"/>
  <c r="L30" i="10"/>
  <c r="J30" i="10"/>
  <c r="G30" i="10"/>
  <c r="D30" i="10"/>
  <c r="T29" i="10"/>
  <c r="S29" i="10"/>
  <c r="L29" i="10"/>
  <c r="J29" i="10"/>
  <c r="G29" i="10"/>
  <c r="D29" i="10"/>
  <c r="T28" i="10"/>
  <c r="S28" i="10"/>
  <c r="L28" i="10"/>
  <c r="J28" i="10"/>
  <c r="G28" i="10"/>
  <c r="D28" i="10"/>
  <c r="T27" i="10"/>
  <c r="S27" i="10"/>
  <c r="L27" i="10"/>
  <c r="J27" i="10"/>
  <c r="G27" i="10"/>
  <c r="D27" i="10"/>
  <c r="T26" i="10"/>
  <c r="S26" i="10"/>
  <c r="L26" i="10"/>
  <c r="J26" i="10"/>
  <c r="G26" i="10"/>
  <c r="D26" i="10"/>
  <c r="T25" i="10"/>
  <c r="S25" i="10"/>
  <c r="L25" i="10"/>
  <c r="J25" i="10"/>
  <c r="G25" i="10"/>
  <c r="D25" i="10"/>
  <c r="T24" i="10"/>
  <c r="S24" i="10"/>
  <c r="L24" i="10"/>
  <c r="J24" i="10"/>
  <c r="G24" i="10"/>
  <c r="D24" i="10"/>
  <c r="T23" i="10"/>
  <c r="S23" i="10"/>
  <c r="L23" i="10"/>
  <c r="J23" i="10"/>
  <c r="G23" i="10"/>
  <c r="D23" i="10"/>
  <c r="T22" i="10"/>
  <c r="S22" i="10"/>
  <c r="L22" i="10"/>
  <c r="J22" i="10"/>
  <c r="G22" i="10"/>
  <c r="D22" i="10"/>
  <c r="T21" i="10"/>
  <c r="S21" i="10"/>
  <c r="L21" i="10"/>
  <c r="J21" i="10"/>
  <c r="G21" i="10"/>
  <c r="D21" i="10"/>
  <c r="T20" i="10"/>
  <c r="S20" i="10"/>
  <c r="L20" i="10"/>
  <c r="J20" i="10"/>
  <c r="G20" i="10"/>
  <c r="D20" i="10"/>
  <c r="T19" i="10"/>
  <c r="S19" i="10"/>
  <c r="L19" i="10"/>
  <c r="J19" i="10"/>
  <c r="G19" i="10"/>
  <c r="D19" i="10"/>
  <c r="T18" i="10"/>
  <c r="S18" i="10"/>
  <c r="L18" i="10"/>
  <c r="J18" i="10"/>
  <c r="G18" i="10"/>
  <c r="D18" i="10"/>
  <c r="T17" i="10"/>
  <c r="S17" i="10"/>
  <c r="L17" i="10"/>
  <c r="J17" i="10"/>
  <c r="G17" i="10"/>
  <c r="D17" i="10"/>
  <c r="T16" i="10"/>
  <c r="S16" i="10"/>
  <c r="L16" i="10"/>
  <c r="J16" i="10"/>
  <c r="G16" i="10"/>
  <c r="D16" i="10"/>
  <c r="T15" i="10"/>
  <c r="S15" i="10"/>
  <c r="L15" i="10"/>
  <c r="J15" i="10"/>
  <c r="G15" i="10"/>
  <c r="D15" i="10"/>
  <c r="T14" i="10"/>
  <c r="S14" i="10"/>
  <c r="L14" i="10"/>
  <c r="J14" i="10"/>
  <c r="G14" i="10"/>
  <c r="D14" i="10"/>
  <c r="T13" i="10"/>
  <c r="S13" i="10"/>
  <c r="L13" i="10"/>
  <c r="J13" i="10"/>
  <c r="G13" i="10"/>
  <c r="D13" i="10"/>
  <c r="T12" i="10"/>
  <c r="S12" i="10"/>
  <c r="L12" i="10"/>
  <c r="J12" i="10"/>
  <c r="G12" i="10"/>
  <c r="D12" i="10"/>
  <c r="T11" i="10"/>
  <c r="S11" i="10"/>
  <c r="L11" i="10"/>
  <c r="J11" i="10"/>
  <c r="G11" i="10"/>
  <c r="D11" i="10"/>
  <c r="T10" i="10"/>
  <c r="S10" i="10"/>
  <c r="L10" i="10"/>
  <c r="J10" i="10"/>
  <c r="G10" i="10"/>
  <c r="D10" i="10"/>
  <c r="T9" i="10"/>
  <c r="S9" i="10"/>
  <c r="L9" i="10"/>
  <c r="J9" i="10"/>
  <c r="G9" i="10"/>
  <c r="D9" i="10"/>
  <c r="T8" i="10"/>
  <c r="S8" i="10"/>
  <c r="L8" i="10"/>
  <c r="J8" i="10"/>
  <c r="G8" i="10"/>
  <c r="D8" i="10"/>
  <c r="T7" i="10"/>
  <c r="S7" i="10"/>
  <c r="L7" i="10"/>
  <c r="J7" i="10"/>
  <c r="G7" i="10"/>
  <c r="D7" i="10"/>
  <c r="T6" i="10"/>
  <c r="S6" i="10"/>
  <c r="L6" i="10"/>
  <c r="J6" i="10"/>
  <c r="G6" i="10"/>
  <c r="D6" i="10"/>
  <c r="T5" i="10"/>
  <c r="S5" i="10"/>
  <c r="L5" i="10"/>
  <c r="J5" i="10"/>
  <c r="G5" i="10"/>
  <c r="D5" i="10"/>
  <c r="T4" i="10"/>
  <c r="S4" i="10"/>
  <c r="L4" i="10"/>
  <c r="J4" i="10"/>
  <c r="G4" i="10"/>
  <c r="D4" i="10"/>
  <c r="T3" i="10"/>
  <c r="S3" i="10"/>
  <c r="L3" i="10"/>
  <c r="J3" i="10"/>
  <c r="G3" i="10"/>
  <c r="D3" i="10"/>
  <c r="T2" i="10"/>
  <c r="S2" i="10"/>
  <c r="L2" i="10"/>
  <c r="J2" i="10"/>
  <c r="G2" i="10"/>
  <c r="D2" i="10"/>
  <c r="R58" i="9"/>
  <c r="Q58" i="9"/>
  <c r="P58" i="9"/>
  <c r="O58" i="9"/>
  <c r="N58" i="9"/>
  <c r="M58" i="9"/>
  <c r="K58" i="9"/>
  <c r="L58" i="9" s="1"/>
  <c r="I58" i="9"/>
  <c r="J58" i="9" s="1"/>
  <c r="F58" i="9"/>
  <c r="T58" i="9" s="1"/>
  <c r="E58" i="9"/>
  <c r="S58" i="9" s="1"/>
  <c r="D58" i="9"/>
  <c r="C58" i="9"/>
  <c r="B58" i="9"/>
  <c r="T57" i="9"/>
  <c r="S57" i="9"/>
  <c r="D57" i="9"/>
  <c r="T56" i="9"/>
  <c r="S56" i="9"/>
  <c r="L56" i="9"/>
  <c r="J56" i="9"/>
  <c r="G56" i="9"/>
  <c r="D56" i="9"/>
  <c r="T55" i="9"/>
  <c r="S55" i="9"/>
  <c r="L55" i="9"/>
  <c r="J55" i="9"/>
  <c r="G55" i="9"/>
  <c r="D55" i="9"/>
  <c r="T54" i="9"/>
  <c r="S54" i="9"/>
  <c r="L54" i="9"/>
  <c r="J54" i="9"/>
  <c r="G54" i="9"/>
  <c r="D54" i="9"/>
  <c r="T53" i="9"/>
  <c r="S53" i="9"/>
  <c r="L53" i="9"/>
  <c r="J53" i="9"/>
  <c r="G53" i="9"/>
  <c r="D53" i="9"/>
  <c r="T52" i="9"/>
  <c r="S52" i="9"/>
  <c r="L52" i="9"/>
  <c r="J52" i="9"/>
  <c r="G52" i="9"/>
  <c r="D52" i="9"/>
  <c r="T51" i="9"/>
  <c r="S51" i="9"/>
  <c r="L51" i="9"/>
  <c r="J51" i="9"/>
  <c r="G51" i="9"/>
  <c r="D51" i="9"/>
  <c r="T50" i="9"/>
  <c r="S50" i="9"/>
  <c r="L50" i="9"/>
  <c r="J50" i="9"/>
  <c r="G50" i="9"/>
  <c r="D50" i="9"/>
  <c r="T49" i="9"/>
  <c r="S49" i="9"/>
  <c r="L49" i="9"/>
  <c r="J49" i="9"/>
  <c r="G49" i="9"/>
  <c r="D49" i="9"/>
  <c r="T48" i="9"/>
  <c r="S48" i="9"/>
  <c r="L48" i="9"/>
  <c r="J48" i="9"/>
  <c r="G48" i="9"/>
  <c r="D48" i="9"/>
  <c r="T47" i="9"/>
  <c r="S47" i="9"/>
  <c r="L47" i="9"/>
  <c r="J47" i="9"/>
  <c r="G47" i="9"/>
  <c r="D47" i="9"/>
  <c r="T46" i="9"/>
  <c r="S46" i="9"/>
  <c r="L46" i="9"/>
  <c r="J46" i="9"/>
  <c r="G46" i="9"/>
  <c r="D46" i="9"/>
  <c r="T45" i="9"/>
  <c r="S45" i="9"/>
  <c r="L45" i="9"/>
  <c r="J45" i="9"/>
  <c r="G45" i="9"/>
  <c r="D45" i="9"/>
  <c r="T44" i="9"/>
  <c r="S44" i="9"/>
  <c r="L44" i="9"/>
  <c r="J44" i="9"/>
  <c r="G44" i="9"/>
  <c r="D44" i="9"/>
  <c r="T43" i="9"/>
  <c r="S43" i="9"/>
  <c r="L43" i="9"/>
  <c r="J43" i="9"/>
  <c r="G43" i="9"/>
  <c r="D43" i="9"/>
  <c r="T42" i="9"/>
  <c r="S42" i="9"/>
  <c r="L42" i="9"/>
  <c r="J42" i="9"/>
  <c r="G42" i="9"/>
  <c r="D42" i="9"/>
  <c r="T41" i="9"/>
  <c r="S41" i="9"/>
  <c r="L41" i="9"/>
  <c r="J41" i="9"/>
  <c r="G41" i="9"/>
  <c r="D41" i="9"/>
  <c r="T40" i="9"/>
  <c r="S40" i="9"/>
  <c r="L40" i="9"/>
  <c r="J40" i="9"/>
  <c r="G40" i="9"/>
  <c r="D40" i="9"/>
  <c r="T39" i="9"/>
  <c r="S39" i="9"/>
  <c r="L39" i="9"/>
  <c r="J39" i="9"/>
  <c r="G39" i="9"/>
  <c r="D39" i="9"/>
  <c r="T38" i="9"/>
  <c r="S38" i="9"/>
  <c r="L38" i="9"/>
  <c r="J38" i="9"/>
  <c r="G38" i="9"/>
  <c r="D38" i="9"/>
  <c r="T37" i="9"/>
  <c r="S37" i="9"/>
  <c r="L37" i="9"/>
  <c r="J37" i="9"/>
  <c r="G37" i="9"/>
  <c r="D37" i="9"/>
  <c r="T36" i="9"/>
  <c r="S36" i="9"/>
  <c r="L36" i="9"/>
  <c r="J36" i="9"/>
  <c r="G36" i="9"/>
  <c r="D36" i="9"/>
  <c r="T35" i="9"/>
  <c r="S35" i="9"/>
  <c r="L35" i="9"/>
  <c r="J35" i="9"/>
  <c r="G35" i="9"/>
  <c r="D35" i="9"/>
  <c r="T34" i="9"/>
  <c r="S34" i="9"/>
  <c r="L34" i="9"/>
  <c r="J34" i="9"/>
  <c r="G34" i="9"/>
  <c r="D34" i="9"/>
  <c r="T33" i="9"/>
  <c r="S33" i="9"/>
  <c r="L33" i="9"/>
  <c r="J33" i="9"/>
  <c r="G33" i="9"/>
  <c r="D33" i="9"/>
  <c r="T32" i="9"/>
  <c r="S32" i="9"/>
  <c r="L32" i="9"/>
  <c r="J32" i="9"/>
  <c r="G32" i="9"/>
  <c r="D32" i="9"/>
  <c r="T31" i="9"/>
  <c r="S31" i="9"/>
  <c r="L31" i="9"/>
  <c r="J31" i="9"/>
  <c r="G31" i="9"/>
  <c r="D31" i="9"/>
  <c r="T30" i="9"/>
  <c r="S30" i="9"/>
  <c r="L30" i="9"/>
  <c r="J30" i="9"/>
  <c r="G30" i="9"/>
  <c r="D30" i="9"/>
  <c r="T29" i="9"/>
  <c r="S29" i="9"/>
  <c r="L29" i="9"/>
  <c r="J29" i="9"/>
  <c r="G29" i="9"/>
  <c r="D29" i="9"/>
  <c r="T28" i="9"/>
  <c r="S28" i="9"/>
  <c r="L28" i="9"/>
  <c r="J28" i="9"/>
  <c r="G28" i="9"/>
  <c r="D28" i="9"/>
  <c r="T27" i="9"/>
  <c r="S27" i="9"/>
  <c r="L27" i="9"/>
  <c r="J27" i="9"/>
  <c r="G27" i="9"/>
  <c r="D27" i="9"/>
  <c r="T26" i="9"/>
  <c r="S26" i="9"/>
  <c r="L26" i="9"/>
  <c r="J26" i="9"/>
  <c r="G26" i="9"/>
  <c r="D26" i="9"/>
  <c r="T25" i="9"/>
  <c r="S25" i="9"/>
  <c r="L25" i="9"/>
  <c r="J25" i="9"/>
  <c r="G25" i="9"/>
  <c r="D25" i="9"/>
  <c r="T24" i="9"/>
  <c r="S24" i="9"/>
  <c r="L24" i="9"/>
  <c r="J24" i="9"/>
  <c r="G24" i="9"/>
  <c r="D24" i="9"/>
  <c r="T23" i="9"/>
  <c r="S23" i="9"/>
  <c r="L23" i="9"/>
  <c r="J23" i="9"/>
  <c r="G23" i="9"/>
  <c r="D23" i="9"/>
  <c r="T22" i="9"/>
  <c r="S22" i="9"/>
  <c r="L22" i="9"/>
  <c r="J22" i="9"/>
  <c r="G22" i="9"/>
  <c r="D22" i="9"/>
  <c r="T21" i="9"/>
  <c r="S21" i="9"/>
  <c r="L21" i="9"/>
  <c r="J21" i="9"/>
  <c r="G21" i="9"/>
  <c r="D21" i="9"/>
  <c r="T20" i="9"/>
  <c r="S20" i="9"/>
  <c r="L20" i="9"/>
  <c r="J20" i="9"/>
  <c r="G20" i="9"/>
  <c r="D20" i="9"/>
  <c r="T19" i="9"/>
  <c r="S19" i="9"/>
  <c r="L19" i="9"/>
  <c r="J19" i="9"/>
  <c r="G19" i="9"/>
  <c r="D19" i="9"/>
  <c r="T18" i="9"/>
  <c r="S18" i="9"/>
  <c r="L18" i="9"/>
  <c r="J18" i="9"/>
  <c r="G18" i="9"/>
  <c r="D18" i="9"/>
  <c r="T17" i="9"/>
  <c r="S17" i="9"/>
  <c r="L17" i="9"/>
  <c r="J17" i="9"/>
  <c r="G17" i="9"/>
  <c r="D17" i="9"/>
  <c r="T16" i="9"/>
  <c r="S16" i="9"/>
  <c r="L16" i="9"/>
  <c r="J16" i="9"/>
  <c r="G16" i="9"/>
  <c r="D16" i="9"/>
  <c r="T15" i="9"/>
  <c r="S15" i="9"/>
  <c r="L15" i="9"/>
  <c r="J15" i="9"/>
  <c r="G15" i="9"/>
  <c r="D15" i="9"/>
  <c r="T14" i="9"/>
  <c r="S14" i="9"/>
  <c r="L14" i="9"/>
  <c r="J14" i="9"/>
  <c r="G14" i="9"/>
  <c r="D14" i="9"/>
  <c r="T13" i="9"/>
  <c r="S13" i="9"/>
  <c r="L13" i="9"/>
  <c r="J13" i="9"/>
  <c r="G13" i="9"/>
  <c r="D13" i="9"/>
  <c r="T12" i="9"/>
  <c r="S12" i="9"/>
  <c r="L12" i="9"/>
  <c r="J12" i="9"/>
  <c r="G12" i="9"/>
  <c r="D12" i="9"/>
  <c r="T11" i="9"/>
  <c r="S11" i="9"/>
  <c r="L11" i="9"/>
  <c r="J11" i="9"/>
  <c r="G11" i="9"/>
  <c r="D11" i="9"/>
  <c r="T10" i="9"/>
  <c r="S10" i="9"/>
  <c r="L10" i="9"/>
  <c r="J10" i="9"/>
  <c r="G10" i="9"/>
  <c r="D10" i="9"/>
  <c r="T9" i="9"/>
  <c r="S9" i="9"/>
  <c r="L9" i="9"/>
  <c r="J9" i="9"/>
  <c r="G9" i="9"/>
  <c r="D9" i="9"/>
  <c r="T8" i="9"/>
  <c r="S8" i="9"/>
  <c r="L8" i="9"/>
  <c r="J8" i="9"/>
  <c r="G8" i="9"/>
  <c r="D8" i="9"/>
  <c r="T7" i="9"/>
  <c r="S7" i="9"/>
  <c r="L7" i="9"/>
  <c r="J7" i="9"/>
  <c r="G7" i="9"/>
  <c r="D7" i="9"/>
  <c r="T6" i="9"/>
  <c r="S6" i="9"/>
  <c r="L6" i="9"/>
  <c r="J6" i="9"/>
  <c r="G6" i="9"/>
  <c r="D6" i="9"/>
  <c r="T5" i="9"/>
  <c r="S5" i="9"/>
  <c r="L5" i="9"/>
  <c r="J5" i="9"/>
  <c r="G5" i="9"/>
  <c r="D5" i="9"/>
  <c r="T4" i="9"/>
  <c r="S4" i="9"/>
  <c r="L4" i="9"/>
  <c r="J4" i="9"/>
  <c r="G4" i="9"/>
  <c r="D4" i="9"/>
  <c r="T3" i="9"/>
  <c r="S3" i="9"/>
  <c r="L3" i="9"/>
  <c r="J3" i="9"/>
  <c r="G3" i="9"/>
  <c r="D3" i="9"/>
  <c r="T2" i="9"/>
  <c r="S2" i="9"/>
  <c r="L2" i="9"/>
  <c r="J2" i="9"/>
  <c r="G2" i="9"/>
  <c r="D2" i="9"/>
  <c r="R58" i="8"/>
  <c r="Q58" i="8"/>
  <c r="P58" i="8"/>
  <c r="O58" i="8"/>
  <c r="N58" i="8"/>
  <c r="M58" i="8"/>
  <c r="K58" i="8"/>
  <c r="I58" i="8"/>
  <c r="F58" i="8"/>
  <c r="T58" i="8" s="1"/>
  <c r="E58" i="8"/>
  <c r="L58" i="8" s="1"/>
  <c r="D58" i="8"/>
  <c r="C58" i="8"/>
  <c r="B58" i="8"/>
  <c r="T57" i="8"/>
  <c r="S57" i="8"/>
  <c r="G57" i="8"/>
  <c r="D57" i="8"/>
  <c r="T56" i="8"/>
  <c r="S56" i="8"/>
  <c r="L56" i="8"/>
  <c r="J56" i="8"/>
  <c r="G56" i="8"/>
  <c r="D56" i="8"/>
  <c r="T55" i="8"/>
  <c r="S55" i="8"/>
  <c r="G55" i="8"/>
  <c r="D55" i="8"/>
  <c r="T54" i="8"/>
  <c r="S54" i="8"/>
  <c r="G54" i="8"/>
  <c r="D54" i="8"/>
  <c r="T53" i="8"/>
  <c r="S53" i="8"/>
  <c r="L53" i="8"/>
  <c r="J53" i="8"/>
  <c r="G53" i="8"/>
  <c r="D53" i="8"/>
  <c r="T52" i="8"/>
  <c r="S52" i="8"/>
  <c r="L52" i="8"/>
  <c r="J52" i="8"/>
  <c r="G52" i="8"/>
  <c r="D52" i="8"/>
  <c r="T51" i="8"/>
  <c r="S51" i="8"/>
  <c r="L51" i="8"/>
  <c r="J51" i="8"/>
  <c r="G51" i="8"/>
  <c r="D51" i="8"/>
  <c r="T50" i="8"/>
  <c r="S50" i="8"/>
  <c r="L50" i="8"/>
  <c r="J50" i="8"/>
  <c r="G50" i="8"/>
  <c r="D50" i="8"/>
  <c r="T49" i="8"/>
  <c r="S49" i="8"/>
  <c r="L49" i="8"/>
  <c r="J49" i="8"/>
  <c r="G49" i="8"/>
  <c r="D49" i="8"/>
  <c r="T48" i="8"/>
  <c r="S48" i="8"/>
  <c r="L48" i="8"/>
  <c r="J48" i="8"/>
  <c r="G48" i="8"/>
  <c r="D48" i="8"/>
  <c r="T47" i="8"/>
  <c r="S47" i="8"/>
  <c r="L47" i="8"/>
  <c r="J47" i="8"/>
  <c r="G47" i="8"/>
  <c r="D47" i="8"/>
  <c r="T46" i="8"/>
  <c r="S46" i="8"/>
  <c r="L46" i="8"/>
  <c r="J46" i="8"/>
  <c r="G46" i="8"/>
  <c r="D46" i="8"/>
  <c r="T45" i="8"/>
  <c r="S45" i="8"/>
  <c r="L45" i="8"/>
  <c r="J45" i="8"/>
  <c r="G45" i="8"/>
  <c r="D45" i="8"/>
  <c r="T44" i="8"/>
  <c r="S44" i="8"/>
  <c r="L44" i="8"/>
  <c r="J44" i="8"/>
  <c r="G44" i="8"/>
  <c r="D44" i="8"/>
  <c r="T43" i="8"/>
  <c r="S43" i="8"/>
  <c r="L43" i="8"/>
  <c r="J43" i="8"/>
  <c r="G43" i="8"/>
  <c r="D43" i="8"/>
  <c r="T42" i="8"/>
  <c r="S42" i="8"/>
  <c r="L42" i="8"/>
  <c r="J42" i="8"/>
  <c r="G42" i="8"/>
  <c r="D42" i="8"/>
  <c r="T41" i="8"/>
  <c r="S41" i="8"/>
  <c r="L41" i="8"/>
  <c r="J41" i="8"/>
  <c r="G41" i="8"/>
  <c r="D41" i="8"/>
  <c r="T40" i="8"/>
  <c r="S40" i="8"/>
  <c r="L40" i="8"/>
  <c r="J40" i="8"/>
  <c r="G40" i="8"/>
  <c r="D40" i="8"/>
  <c r="T39" i="8"/>
  <c r="S39" i="8"/>
  <c r="L39" i="8"/>
  <c r="J39" i="8"/>
  <c r="G39" i="8"/>
  <c r="D39" i="8"/>
  <c r="T38" i="8"/>
  <c r="S38" i="8"/>
  <c r="L38" i="8"/>
  <c r="J38" i="8"/>
  <c r="G38" i="8"/>
  <c r="D38" i="8"/>
  <c r="T37" i="8"/>
  <c r="S37" i="8"/>
  <c r="L37" i="8"/>
  <c r="J37" i="8"/>
  <c r="G37" i="8"/>
  <c r="D37" i="8"/>
  <c r="T36" i="8"/>
  <c r="S36" i="8"/>
  <c r="L36" i="8"/>
  <c r="J36" i="8"/>
  <c r="G36" i="8"/>
  <c r="D36" i="8"/>
  <c r="T35" i="8"/>
  <c r="S35" i="8"/>
  <c r="L35" i="8"/>
  <c r="J35" i="8"/>
  <c r="G35" i="8"/>
  <c r="D35" i="8"/>
  <c r="T34" i="8"/>
  <c r="S34" i="8"/>
  <c r="L34" i="8"/>
  <c r="J34" i="8"/>
  <c r="G34" i="8"/>
  <c r="D34" i="8"/>
  <c r="T33" i="8"/>
  <c r="S33" i="8"/>
  <c r="L33" i="8"/>
  <c r="J33" i="8"/>
  <c r="G33" i="8"/>
  <c r="D33" i="8"/>
  <c r="T32" i="8"/>
  <c r="S32" i="8"/>
  <c r="L32" i="8"/>
  <c r="J32" i="8"/>
  <c r="G32" i="8"/>
  <c r="D32" i="8"/>
  <c r="T31" i="8"/>
  <c r="S31" i="8"/>
  <c r="L31" i="8"/>
  <c r="J31" i="8"/>
  <c r="G31" i="8"/>
  <c r="D31" i="8"/>
  <c r="T30" i="8"/>
  <c r="S30" i="8"/>
  <c r="L30" i="8"/>
  <c r="J30" i="8"/>
  <c r="G30" i="8"/>
  <c r="D30" i="8"/>
  <c r="T29" i="8"/>
  <c r="S29" i="8"/>
  <c r="L29" i="8"/>
  <c r="J29" i="8"/>
  <c r="G29" i="8"/>
  <c r="D29" i="8"/>
  <c r="T28" i="8"/>
  <c r="S28" i="8"/>
  <c r="L28" i="8"/>
  <c r="J28" i="8"/>
  <c r="G28" i="8"/>
  <c r="D28" i="8"/>
  <c r="T27" i="8"/>
  <c r="S27" i="8"/>
  <c r="L27" i="8"/>
  <c r="J27" i="8"/>
  <c r="G27" i="8"/>
  <c r="D27" i="8"/>
  <c r="T26" i="8"/>
  <c r="S26" i="8"/>
  <c r="L26" i="8"/>
  <c r="J26" i="8"/>
  <c r="G26" i="8"/>
  <c r="D26" i="8"/>
  <c r="T25" i="8"/>
  <c r="S25" i="8"/>
  <c r="L25" i="8"/>
  <c r="J25" i="8"/>
  <c r="G25" i="8"/>
  <c r="D25" i="8"/>
  <c r="T24" i="8"/>
  <c r="S24" i="8"/>
  <c r="L24" i="8"/>
  <c r="J24" i="8"/>
  <c r="G24" i="8"/>
  <c r="D24" i="8"/>
  <c r="T23" i="8"/>
  <c r="S23" i="8"/>
  <c r="L23" i="8"/>
  <c r="J23" i="8"/>
  <c r="G23" i="8"/>
  <c r="D23" i="8"/>
  <c r="T22" i="8"/>
  <c r="S22" i="8"/>
  <c r="L22" i="8"/>
  <c r="J22" i="8"/>
  <c r="G22" i="8"/>
  <c r="D22" i="8"/>
  <c r="T21" i="8"/>
  <c r="S21" i="8"/>
  <c r="L21" i="8"/>
  <c r="J21" i="8"/>
  <c r="G21" i="8"/>
  <c r="D21" i="8"/>
  <c r="T20" i="8"/>
  <c r="S20" i="8"/>
  <c r="L20" i="8"/>
  <c r="J20" i="8"/>
  <c r="G20" i="8"/>
  <c r="D20" i="8"/>
  <c r="T19" i="8"/>
  <c r="S19" i="8"/>
  <c r="L19" i="8"/>
  <c r="J19" i="8"/>
  <c r="G19" i="8"/>
  <c r="D19" i="8"/>
  <c r="T18" i="8"/>
  <c r="S18" i="8"/>
  <c r="L18" i="8"/>
  <c r="J18" i="8"/>
  <c r="G18" i="8"/>
  <c r="D18" i="8"/>
  <c r="T17" i="8"/>
  <c r="S17" i="8"/>
  <c r="L17" i="8"/>
  <c r="J17" i="8"/>
  <c r="G17" i="8"/>
  <c r="D17" i="8"/>
  <c r="T16" i="8"/>
  <c r="S16" i="8"/>
  <c r="L16" i="8"/>
  <c r="J16" i="8"/>
  <c r="G16" i="8"/>
  <c r="D16" i="8"/>
  <c r="T15" i="8"/>
  <c r="S15" i="8"/>
  <c r="L15" i="8"/>
  <c r="J15" i="8"/>
  <c r="G15" i="8"/>
  <c r="D15" i="8"/>
  <c r="T14" i="8"/>
  <c r="S14" i="8"/>
  <c r="L14" i="8"/>
  <c r="J14" i="8"/>
  <c r="G14" i="8"/>
  <c r="D14" i="8"/>
  <c r="T13" i="8"/>
  <c r="S13" i="8"/>
  <c r="L13" i="8"/>
  <c r="J13" i="8"/>
  <c r="G13" i="8"/>
  <c r="D13" i="8"/>
  <c r="T12" i="8"/>
  <c r="S12" i="8"/>
  <c r="L12" i="8"/>
  <c r="J12" i="8"/>
  <c r="G12" i="8"/>
  <c r="D12" i="8"/>
  <c r="T11" i="8"/>
  <c r="S11" i="8"/>
  <c r="L11" i="8"/>
  <c r="J11" i="8"/>
  <c r="G11" i="8"/>
  <c r="D11" i="8"/>
  <c r="T10" i="8"/>
  <c r="S10" i="8"/>
  <c r="L10" i="8"/>
  <c r="J10" i="8"/>
  <c r="G10" i="8"/>
  <c r="D10" i="8"/>
  <c r="T9" i="8"/>
  <c r="S9" i="8"/>
  <c r="L9" i="8"/>
  <c r="J9" i="8"/>
  <c r="G9" i="8"/>
  <c r="D9" i="8"/>
  <c r="T8" i="8"/>
  <c r="S8" i="8"/>
  <c r="L8" i="8"/>
  <c r="J8" i="8"/>
  <c r="G8" i="8"/>
  <c r="D8" i="8"/>
  <c r="T7" i="8"/>
  <c r="S7" i="8"/>
  <c r="L7" i="8"/>
  <c r="J7" i="8"/>
  <c r="G7" i="8"/>
  <c r="D7" i="8"/>
  <c r="T6" i="8"/>
  <c r="S6" i="8"/>
  <c r="L6" i="8"/>
  <c r="J6" i="8"/>
  <c r="G6" i="8"/>
  <c r="D6" i="8"/>
  <c r="T5" i="8"/>
  <c r="S5" i="8"/>
  <c r="L5" i="8"/>
  <c r="J5" i="8"/>
  <c r="G5" i="8"/>
  <c r="D5" i="8"/>
  <c r="T4" i="8"/>
  <c r="S4" i="8"/>
  <c r="L4" i="8"/>
  <c r="J4" i="8"/>
  <c r="G4" i="8"/>
  <c r="D4" i="8"/>
  <c r="T3" i="8"/>
  <c r="S3" i="8"/>
  <c r="L3" i="8"/>
  <c r="J3" i="8"/>
  <c r="G3" i="8"/>
  <c r="D3" i="8"/>
  <c r="T2" i="8"/>
  <c r="S2" i="8"/>
  <c r="L2" i="8"/>
  <c r="J2" i="8"/>
  <c r="G2" i="8"/>
  <c r="D2" i="8"/>
  <c r="R58" i="7"/>
  <c r="Q58" i="7"/>
  <c r="P58" i="7"/>
  <c r="O58" i="7"/>
  <c r="N58" i="7"/>
  <c r="M58" i="7"/>
  <c r="K58" i="7"/>
  <c r="L58" i="7" s="1"/>
  <c r="I58" i="7"/>
  <c r="J58" i="7" s="1"/>
  <c r="G58" i="7"/>
  <c r="F58" i="7"/>
  <c r="E58" i="7"/>
  <c r="T58" i="7" s="1"/>
  <c r="C58" i="7"/>
  <c r="B58" i="7"/>
  <c r="D58" i="7" s="1"/>
  <c r="T57" i="7"/>
  <c r="S57" i="7"/>
  <c r="D57" i="7"/>
  <c r="T56" i="7"/>
  <c r="S56" i="7"/>
  <c r="L56" i="7"/>
  <c r="J56" i="7"/>
  <c r="G56" i="7"/>
  <c r="D56" i="7"/>
  <c r="T55" i="7"/>
  <c r="S55" i="7"/>
  <c r="G55" i="7"/>
  <c r="D55" i="7"/>
  <c r="T54" i="7"/>
  <c r="S54" i="7"/>
  <c r="G54" i="7"/>
  <c r="D54" i="7"/>
  <c r="T53" i="7"/>
  <c r="S53" i="7"/>
  <c r="L53" i="7"/>
  <c r="J53" i="7"/>
  <c r="G53" i="7"/>
  <c r="D53" i="7"/>
  <c r="T52" i="7"/>
  <c r="S52" i="7"/>
  <c r="L52" i="7"/>
  <c r="J52" i="7"/>
  <c r="G52" i="7"/>
  <c r="D52" i="7"/>
  <c r="T51" i="7"/>
  <c r="S51" i="7"/>
  <c r="L51" i="7"/>
  <c r="J51" i="7"/>
  <c r="G51" i="7"/>
  <c r="D51" i="7"/>
  <c r="T50" i="7"/>
  <c r="S50" i="7"/>
  <c r="L50" i="7"/>
  <c r="J50" i="7"/>
  <c r="G50" i="7"/>
  <c r="D50" i="7"/>
  <c r="T49" i="7"/>
  <c r="S49" i="7"/>
  <c r="L49" i="7"/>
  <c r="J49" i="7"/>
  <c r="G49" i="7"/>
  <c r="D49" i="7"/>
  <c r="T48" i="7"/>
  <c r="S48" i="7"/>
  <c r="L48" i="7"/>
  <c r="J48" i="7"/>
  <c r="G48" i="7"/>
  <c r="D48" i="7"/>
  <c r="T47" i="7"/>
  <c r="S47" i="7"/>
  <c r="L47" i="7"/>
  <c r="J47" i="7"/>
  <c r="G47" i="7"/>
  <c r="D47" i="7"/>
  <c r="T46" i="7"/>
  <c r="S46" i="7"/>
  <c r="L46" i="7"/>
  <c r="J46" i="7"/>
  <c r="G46" i="7"/>
  <c r="D46" i="7"/>
  <c r="T45" i="7"/>
  <c r="S45" i="7"/>
  <c r="L45" i="7"/>
  <c r="J45" i="7"/>
  <c r="G45" i="7"/>
  <c r="D45" i="7"/>
  <c r="T44" i="7"/>
  <c r="S44" i="7"/>
  <c r="L44" i="7"/>
  <c r="J44" i="7"/>
  <c r="G44" i="7"/>
  <c r="D44" i="7"/>
  <c r="T43" i="7"/>
  <c r="S43" i="7"/>
  <c r="L43" i="7"/>
  <c r="J43" i="7"/>
  <c r="G43" i="7"/>
  <c r="D43" i="7"/>
  <c r="T42" i="7"/>
  <c r="S42" i="7"/>
  <c r="L42" i="7"/>
  <c r="J42" i="7"/>
  <c r="G42" i="7"/>
  <c r="D42" i="7"/>
  <c r="T41" i="7"/>
  <c r="S41" i="7"/>
  <c r="L41" i="7"/>
  <c r="J41" i="7"/>
  <c r="G41" i="7"/>
  <c r="D41" i="7"/>
  <c r="T40" i="7"/>
  <c r="S40" i="7"/>
  <c r="L40" i="7"/>
  <c r="J40" i="7"/>
  <c r="G40" i="7"/>
  <c r="D40" i="7"/>
  <c r="T39" i="7"/>
  <c r="S39" i="7"/>
  <c r="L39" i="7"/>
  <c r="J39" i="7"/>
  <c r="G39" i="7"/>
  <c r="D39" i="7"/>
  <c r="T38" i="7"/>
  <c r="S38" i="7"/>
  <c r="L38" i="7"/>
  <c r="J38" i="7"/>
  <c r="G38" i="7"/>
  <c r="D38" i="7"/>
  <c r="T37" i="7"/>
  <c r="S37" i="7"/>
  <c r="L37" i="7"/>
  <c r="J37" i="7"/>
  <c r="G37" i="7"/>
  <c r="D37" i="7"/>
  <c r="T36" i="7"/>
  <c r="S36" i="7"/>
  <c r="L36" i="7"/>
  <c r="J36" i="7"/>
  <c r="G36" i="7"/>
  <c r="D36" i="7"/>
  <c r="T35" i="7"/>
  <c r="S35" i="7"/>
  <c r="L35" i="7"/>
  <c r="J35" i="7"/>
  <c r="G35" i="7"/>
  <c r="D35" i="7"/>
  <c r="T34" i="7"/>
  <c r="S34" i="7"/>
  <c r="L34" i="7"/>
  <c r="J34" i="7"/>
  <c r="G34" i="7"/>
  <c r="D34" i="7"/>
  <c r="T33" i="7"/>
  <c r="S33" i="7"/>
  <c r="L33" i="7"/>
  <c r="J33" i="7"/>
  <c r="G33" i="7"/>
  <c r="D33" i="7"/>
  <c r="T32" i="7"/>
  <c r="S32" i="7"/>
  <c r="L32" i="7"/>
  <c r="J32" i="7"/>
  <c r="G32" i="7"/>
  <c r="D32" i="7"/>
  <c r="T31" i="7"/>
  <c r="S31" i="7"/>
  <c r="L31" i="7"/>
  <c r="J31" i="7"/>
  <c r="G31" i="7"/>
  <c r="D31" i="7"/>
  <c r="T30" i="7"/>
  <c r="S30" i="7"/>
  <c r="L30" i="7"/>
  <c r="J30" i="7"/>
  <c r="G30" i="7"/>
  <c r="D30" i="7"/>
  <c r="T29" i="7"/>
  <c r="S29" i="7"/>
  <c r="L29" i="7"/>
  <c r="J29" i="7"/>
  <c r="G29" i="7"/>
  <c r="D29" i="7"/>
  <c r="T28" i="7"/>
  <c r="S28" i="7"/>
  <c r="L28" i="7"/>
  <c r="J28" i="7"/>
  <c r="G28" i="7"/>
  <c r="D28" i="7"/>
  <c r="T27" i="7"/>
  <c r="S27" i="7"/>
  <c r="L27" i="7"/>
  <c r="J27" i="7"/>
  <c r="G27" i="7"/>
  <c r="D27" i="7"/>
  <c r="T26" i="7"/>
  <c r="S26" i="7"/>
  <c r="L26" i="7"/>
  <c r="J26" i="7"/>
  <c r="G26" i="7"/>
  <c r="D26" i="7"/>
  <c r="T25" i="7"/>
  <c r="S25" i="7"/>
  <c r="L25" i="7"/>
  <c r="J25" i="7"/>
  <c r="G25" i="7"/>
  <c r="D25" i="7"/>
  <c r="T24" i="7"/>
  <c r="S24" i="7"/>
  <c r="L24" i="7"/>
  <c r="J24" i="7"/>
  <c r="G24" i="7"/>
  <c r="D24" i="7"/>
  <c r="T23" i="7"/>
  <c r="S23" i="7"/>
  <c r="L23" i="7"/>
  <c r="J23" i="7"/>
  <c r="G23" i="7"/>
  <c r="D23" i="7"/>
  <c r="T22" i="7"/>
  <c r="S22" i="7"/>
  <c r="L22" i="7"/>
  <c r="J22" i="7"/>
  <c r="G22" i="7"/>
  <c r="D22" i="7"/>
  <c r="T21" i="7"/>
  <c r="S21" i="7"/>
  <c r="L21" i="7"/>
  <c r="J21" i="7"/>
  <c r="G21" i="7"/>
  <c r="D21" i="7"/>
  <c r="T20" i="7"/>
  <c r="S20" i="7"/>
  <c r="L20" i="7"/>
  <c r="J20" i="7"/>
  <c r="G20" i="7"/>
  <c r="D20" i="7"/>
  <c r="T19" i="7"/>
  <c r="S19" i="7"/>
  <c r="L19" i="7"/>
  <c r="J19" i="7"/>
  <c r="G19" i="7"/>
  <c r="D19" i="7"/>
  <c r="T18" i="7"/>
  <c r="S18" i="7"/>
  <c r="L18" i="7"/>
  <c r="J18" i="7"/>
  <c r="G18" i="7"/>
  <c r="D18" i="7"/>
  <c r="T17" i="7"/>
  <c r="S17" i="7"/>
  <c r="L17" i="7"/>
  <c r="J17" i="7"/>
  <c r="G17" i="7"/>
  <c r="D17" i="7"/>
  <c r="T16" i="7"/>
  <c r="S16" i="7"/>
  <c r="L16" i="7"/>
  <c r="J16" i="7"/>
  <c r="G16" i="7"/>
  <c r="D16" i="7"/>
  <c r="T15" i="7"/>
  <c r="S15" i="7"/>
  <c r="L15" i="7"/>
  <c r="J15" i="7"/>
  <c r="G15" i="7"/>
  <c r="D15" i="7"/>
  <c r="T14" i="7"/>
  <c r="S14" i="7"/>
  <c r="L14" i="7"/>
  <c r="J14" i="7"/>
  <c r="G14" i="7"/>
  <c r="D14" i="7"/>
  <c r="T13" i="7"/>
  <c r="S13" i="7"/>
  <c r="L13" i="7"/>
  <c r="J13" i="7"/>
  <c r="G13" i="7"/>
  <c r="D13" i="7"/>
  <c r="T12" i="7"/>
  <c r="S12" i="7"/>
  <c r="L12" i="7"/>
  <c r="J12" i="7"/>
  <c r="G12" i="7"/>
  <c r="D12" i="7"/>
  <c r="T11" i="7"/>
  <c r="S11" i="7"/>
  <c r="L11" i="7"/>
  <c r="J11" i="7"/>
  <c r="G11" i="7"/>
  <c r="D11" i="7"/>
  <c r="T10" i="7"/>
  <c r="S10" i="7"/>
  <c r="L10" i="7"/>
  <c r="J10" i="7"/>
  <c r="G10" i="7"/>
  <c r="D10" i="7"/>
  <c r="T9" i="7"/>
  <c r="S9" i="7"/>
  <c r="L9" i="7"/>
  <c r="J9" i="7"/>
  <c r="G9" i="7"/>
  <c r="D9" i="7"/>
  <c r="T8" i="7"/>
  <c r="S8" i="7"/>
  <c r="L8" i="7"/>
  <c r="J8" i="7"/>
  <c r="G8" i="7"/>
  <c r="D8" i="7"/>
  <c r="T7" i="7"/>
  <c r="S7" i="7"/>
  <c r="L7" i="7"/>
  <c r="J7" i="7"/>
  <c r="G7" i="7"/>
  <c r="D7" i="7"/>
  <c r="T6" i="7"/>
  <c r="S6" i="7"/>
  <c r="L6" i="7"/>
  <c r="J6" i="7"/>
  <c r="G6" i="7"/>
  <c r="D6" i="7"/>
  <c r="T5" i="7"/>
  <c r="S5" i="7"/>
  <c r="L5" i="7"/>
  <c r="J5" i="7"/>
  <c r="G5" i="7"/>
  <c r="D5" i="7"/>
  <c r="T4" i="7"/>
  <c r="S4" i="7"/>
  <c r="L4" i="7"/>
  <c r="J4" i="7"/>
  <c r="G4" i="7"/>
  <c r="D4" i="7"/>
  <c r="T3" i="7"/>
  <c r="S3" i="7"/>
  <c r="L3" i="7"/>
  <c r="J3" i="7"/>
  <c r="G3" i="7"/>
  <c r="D3" i="7"/>
  <c r="T2" i="7"/>
  <c r="S2" i="7"/>
  <c r="L2" i="7"/>
  <c r="J2" i="7"/>
  <c r="G2" i="7"/>
  <c r="D2" i="7"/>
  <c r="R58" i="6"/>
  <c r="Q58" i="6"/>
  <c r="P58" i="6"/>
  <c r="O58" i="6"/>
  <c r="N58" i="6"/>
  <c r="M58" i="6"/>
  <c r="L58" i="6"/>
  <c r="K58" i="6"/>
  <c r="I58" i="6"/>
  <c r="J58" i="6" s="1"/>
  <c r="F58" i="6"/>
  <c r="E58" i="6"/>
  <c r="S58" i="6" s="1"/>
  <c r="C58" i="6"/>
  <c r="D58" i="6" s="1"/>
  <c r="B58" i="6"/>
  <c r="T57" i="6"/>
  <c r="S57" i="6"/>
  <c r="D57" i="6"/>
  <c r="T56" i="6"/>
  <c r="S56" i="6"/>
  <c r="L56" i="6"/>
  <c r="J56" i="6"/>
  <c r="G56" i="6"/>
  <c r="D56" i="6"/>
  <c r="T55" i="6"/>
  <c r="S55" i="6"/>
  <c r="G55" i="6"/>
  <c r="D55" i="6"/>
  <c r="T54" i="6"/>
  <c r="S54" i="6"/>
  <c r="G54" i="6"/>
  <c r="D54" i="6"/>
  <c r="T53" i="6"/>
  <c r="S53" i="6"/>
  <c r="L53" i="6"/>
  <c r="J53" i="6"/>
  <c r="G53" i="6"/>
  <c r="D53" i="6"/>
  <c r="T52" i="6"/>
  <c r="S52" i="6"/>
  <c r="L52" i="6"/>
  <c r="J52" i="6"/>
  <c r="G52" i="6"/>
  <c r="D52" i="6"/>
  <c r="T51" i="6"/>
  <c r="S51" i="6"/>
  <c r="L51" i="6"/>
  <c r="J51" i="6"/>
  <c r="G51" i="6"/>
  <c r="D51" i="6"/>
  <c r="T50" i="6"/>
  <c r="S50" i="6"/>
  <c r="L50" i="6"/>
  <c r="J50" i="6"/>
  <c r="G50" i="6"/>
  <c r="D50" i="6"/>
  <c r="T49" i="6"/>
  <c r="S49" i="6"/>
  <c r="L49" i="6"/>
  <c r="J49" i="6"/>
  <c r="G49" i="6"/>
  <c r="D49" i="6"/>
  <c r="T48" i="6"/>
  <c r="S48" i="6"/>
  <c r="L48" i="6"/>
  <c r="J48" i="6"/>
  <c r="G48" i="6"/>
  <c r="D48" i="6"/>
  <c r="T47" i="6"/>
  <c r="S47" i="6"/>
  <c r="L47" i="6"/>
  <c r="J47" i="6"/>
  <c r="G47" i="6"/>
  <c r="D47" i="6"/>
  <c r="T46" i="6"/>
  <c r="S46" i="6"/>
  <c r="L46" i="6"/>
  <c r="J46" i="6"/>
  <c r="G46" i="6"/>
  <c r="D46" i="6"/>
  <c r="T45" i="6"/>
  <c r="S45" i="6"/>
  <c r="L45" i="6"/>
  <c r="J45" i="6"/>
  <c r="G45" i="6"/>
  <c r="D45" i="6"/>
  <c r="T44" i="6"/>
  <c r="S44" i="6"/>
  <c r="L44" i="6"/>
  <c r="J44" i="6"/>
  <c r="G44" i="6"/>
  <c r="D44" i="6"/>
  <c r="T43" i="6"/>
  <c r="S43" i="6"/>
  <c r="L43" i="6"/>
  <c r="J43" i="6"/>
  <c r="G43" i="6"/>
  <c r="D43" i="6"/>
  <c r="T42" i="6"/>
  <c r="S42" i="6"/>
  <c r="L42" i="6"/>
  <c r="J42" i="6"/>
  <c r="G42" i="6"/>
  <c r="D42" i="6"/>
  <c r="T41" i="6"/>
  <c r="S41" i="6"/>
  <c r="L41" i="6"/>
  <c r="J41" i="6"/>
  <c r="G41" i="6"/>
  <c r="D41" i="6"/>
  <c r="T40" i="6"/>
  <c r="S40" i="6"/>
  <c r="L40" i="6"/>
  <c r="J40" i="6"/>
  <c r="G40" i="6"/>
  <c r="D40" i="6"/>
  <c r="T39" i="6"/>
  <c r="S39" i="6"/>
  <c r="L39" i="6"/>
  <c r="J39" i="6"/>
  <c r="G39" i="6"/>
  <c r="D39" i="6"/>
  <c r="T38" i="6"/>
  <c r="S38" i="6"/>
  <c r="L38" i="6"/>
  <c r="J38" i="6"/>
  <c r="G38" i="6"/>
  <c r="D38" i="6"/>
  <c r="T37" i="6"/>
  <c r="S37" i="6"/>
  <c r="L37" i="6"/>
  <c r="J37" i="6"/>
  <c r="G37" i="6"/>
  <c r="D37" i="6"/>
  <c r="T36" i="6"/>
  <c r="S36" i="6"/>
  <c r="L36" i="6"/>
  <c r="J36" i="6"/>
  <c r="G36" i="6"/>
  <c r="D36" i="6"/>
  <c r="T35" i="6"/>
  <c r="S35" i="6"/>
  <c r="L35" i="6"/>
  <c r="J35" i="6"/>
  <c r="G35" i="6"/>
  <c r="D35" i="6"/>
  <c r="T34" i="6"/>
  <c r="S34" i="6"/>
  <c r="L34" i="6"/>
  <c r="J34" i="6"/>
  <c r="G34" i="6"/>
  <c r="D34" i="6"/>
  <c r="T33" i="6"/>
  <c r="S33" i="6"/>
  <c r="L33" i="6"/>
  <c r="J33" i="6"/>
  <c r="G33" i="6"/>
  <c r="D33" i="6"/>
  <c r="T32" i="6"/>
  <c r="S32" i="6"/>
  <c r="L32" i="6"/>
  <c r="J32" i="6"/>
  <c r="G32" i="6"/>
  <c r="D32" i="6"/>
  <c r="T31" i="6"/>
  <c r="S31" i="6"/>
  <c r="L31" i="6"/>
  <c r="J31" i="6"/>
  <c r="G31" i="6"/>
  <c r="D31" i="6"/>
  <c r="T30" i="6"/>
  <c r="S30" i="6"/>
  <c r="L30" i="6"/>
  <c r="J30" i="6"/>
  <c r="G30" i="6"/>
  <c r="D30" i="6"/>
  <c r="T29" i="6"/>
  <c r="S29" i="6"/>
  <c r="L29" i="6"/>
  <c r="J29" i="6"/>
  <c r="G29" i="6"/>
  <c r="D29" i="6"/>
  <c r="T28" i="6"/>
  <c r="S28" i="6"/>
  <c r="L28" i="6"/>
  <c r="J28" i="6"/>
  <c r="G28" i="6"/>
  <c r="D28" i="6"/>
  <c r="T27" i="6"/>
  <c r="S27" i="6"/>
  <c r="L27" i="6"/>
  <c r="J27" i="6"/>
  <c r="G27" i="6"/>
  <c r="D27" i="6"/>
  <c r="T26" i="6"/>
  <c r="S26" i="6"/>
  <c r="L26" i="6"/>
  <c r="J26" i="6"/>
  <c r="G26" i="6"/>
  <c r="D26" i="6"/>
  <c r="T25" i="6"/>
  <c r="S25" i="6"/>
  <c r="L25" i="6"/>
  <c r="J25" i="6"/>
  <c r="G25" i="6"/>
  <c r="D25" i="6"/>
  <c r="T24" i="6"/>
  <c r="S24" i="6"/>
  <c r="L24" i="6"/>
  <c r="J24" i="6"/>
  <c r="G24" i="6"/>
  <c r="D24" i="6"/>
  <c r="T23" i="6"/>
  <c r="S23" i="6"/>
  <c r="L23" i="6"/>
  <c r="J23" i="6"/>
  <c r="G23" i="6"/>
  <c r="D23" i="6"/>
  <c r="T22" i="6"/>
  <c r="S22" i="6"/>
  <c r="L22" i="6"/>
  <c r="J22" i="6"/>
  <c r="G22" i="6"/>
  <c r="D22" i="6"/>
  <c r="T21" i="6"/>
  <c r="S21" i="6"/>
  <c r="L21" i="6"/>
  <c r="J21" i="6"/>
  <c r="G21" i="6"/>
  <c r="D21" i="6"/>
  <c r="T20" i="6"/>
  <c r="S20" i="6"/>
  <c r="L20" i="6"/>
  <c r="J20" i="6"/>
  <c r="G20" i="6"/>
  <c r="D20" i="6"/>
  <c r="T19" i="6"/>
  <c r="S19" i="6"/>
  <c r="L19" i="6"/>
  <c r="J19" i="6"/>
  <c r="G19" i="6"/>
  <c r="D19" i="6"/>
  <c r="T18" i="6"/>
  <c r="S18" i="6"/>
  <c r="L18" i="6"/>
  <c r="J18" i="6"/>
  <c r="G18" i="6"/>
  <c r="D18" i="6"/>
  <c r="T17" i="6"/>
  <c r="S17" i="6"/>
  <c r="L17" i="6"/>
  <c r="J17" i="6"/>
  <c r="G17" i="6"/>
  <c r="D17" i="6"/>
  <c r="T16" i="6"/>
  <c r="S16" i="6"/>
  <c r="L16" i="6"/>
  <c r="J16" i="6"/>
  <c r="G16" i="6"/>
  <c r="D16" i="6"/>
  <c r="T15" i="6"/>
  <c r="S15" i="6"/>
  <c r="L15" i="6"/>
  <c r="J15" i="6"/>
  <c r="G15" i="6"/>
  <c r="D15" i="6"/>
  <c r="T14" i="6"/>
  <c r="S14" i="6"/>
  <c r="L14" i="6"/>
  <c r="J14" i="6"/>
  <c r="G14" i="6"/>
  <c r="D14" i="6"/>
  <c r="T13" i="6"/>
  <c r="S13" i="6"/>
  <c r="L13" i="6"/>
  <c r="J13" i="6"/>
  <c r="G13" i="6"/>
  <c r="D13" i="6"/>
  <c r="T12" i="6"/>
  <c r="S12" i="6"/>
  <c r="L12" i="6"/>
  <c r="J12" i="6"/>
  <c r="G12" i="6"/>
  <c r="D12" i="6"/>
  <c r="T11" i="6"/>
  <c r="S11" i="6"/>
  <c r="L11" i="6"/>
  <c r="J11" i="6"/>
  <c r="G11" i="6"/>
  <c r="D11" i="6"/>
  <c r="T10" i="6"/>
  <c r="S10" i="6"/>
  <c r="L10" i="6"/>
  <c r="J10" i="6"/>
  <c r="G10" i="6"/>
  <c r="D10" i="6"/>
  <c r="T9" i="6"/>
  <c r="S9" i="6"/>
  <c r="L9" i="6"/>
  <c r="J9" i="6"/>
  <c r="G9" i="6"/>
  <c r="D9" i="6"/>
  <c r="T8" i="6"/>
  <c r="S8" i="6"/>
  <c r="L8" i="6"/>
  <c r="J8" i="6"/>
  <c r="G8" i="6"/>
  <c r="D8" i="6"/>
  <c r="T7" i="6"/>
  <c r="S7" i="6"/>
  <c r="L7" i="6"/>
  <c r="J7" i="6"/>
  <c r="G7" i="6"/>
  <c r="D7" i="6"/>
  <c r="T6" i="6"/>
  <c r="S6" i="6"/>
  <c r="L6" i="6"/>
  <c r="J6" i="6"/>
  <c r="G6" i="6"/>
  <c r="D6" i="6"/>
  <c r="T5" i="6"/>
  <c r="S5" i="6"/>
  <c r="L5" i="6"/>
  <c r="J5" i="6"/>
  <c r="G5" i="6"/>
  <c r="D5" i="6"/>
  <c r="T4" i="6"/>
  <c r="S4" i="6"/>
  <c r="L4" i="6"/>
  <c r="J4" i="6"/>
  <c r="G4" i="6"/>
  <c r="D4" i="6"/>
  <c r="T3" i="6"/>
  <c r="S3" i="6"/>
  <c r="L3" i="6"/>
  <c r="J3" i="6"/>
  <c r="G3" i="6"/>
  <c r="D3" i="6"/>
  <c r="T2" i="6"/>
  <c r="S2" i="6"/>
  <c r="L2" i="6"/>
  <c r="J2" i="6"/>
  <c r="G2" i="6"/>
  <c r="D2" i="6"/>
  <c r="R58" i="5"/>
  <c r="Q58" i="5"/>
  <c r="P58" i="5"/>
  <c r="O58" i="5"/>
  <c r="N58" i="5"/>
  <c r="M58" i="5"/>
  <c r="K58" i="5"/>
  <c r="I58" i="5"/>
  <c r="F58" i="5"/>
  <c r="E58" i="5"/>
  <c r="L58" i="5" s="1"/>
  <c r="D58" i="5"/>
  <c r="C58" i="5"/>
  <c r="B58" i="5"/>
  <c r="G57" i="5"/>
  <c r="D57" i="5"/>
  <c r="L56" i="5"/>
  <c r="J56" i="5"/>
  <c r="G56" i="5"/>
  <c r="D56" i="5"/>
  <c r="L55" i="5"/>
  <c r="J55" i="5"/>
  <c r="G55" i="5"/>
  <c r="D55" i="5"/>
  <c r="L54" i="5"/>
  <c r="J54" i="5"/>
  <c r="G54" i="5"/>
  <c r="D54" i="5"/>
  <c r="L53" i="5"/>
  <c r="J53" i="5"/>
  <c r="G53" i="5"/>
  <c r="D53" i="5"/>
  <c r="L52" i="5"/>
  <c r="J52" i="5"/>
  <c r="G52" i="5"/>
  <c r="D52" i="5"/>
  <c r="L51" i="5"/>
  <c r="J51" i="5"/>
  <c r="G51" i="5"/>
  <c r="D51" i="5"/>
  <c r="L50" i="5"/>
  <c r="J50" i="5"/>
  <c r="G50" i="5"/>
  <c r="D50" i="5"/>
  <c r="L49" i="5"/>
  <c r="J49" i="5"/>
  <c r="G49" i="5"/>
  <c r="D49" i="5"/>
  <c r="L48" i="5"/>
  <c r="J48" i="5"/>
  <c r="G48" i="5"/>
  <c r="D48" i="5"/>
  <c r="L47" i="5"/>
  <c r="J47" i="5"/>
  <c r="G47" i="5"/>
  <c r="D47" i="5"/>
  <c r="L46" i="5"/>
  <c r="J46" i="5"/>
  <c r="G46" i="5"/>
  <c r="D46" i="5"/>
  <c r="L45" i="5"/>
  <c r="J45" i="5"/>
  <c r="G45" i="5"/>
  <c r="D45" i="5"/>
  <c r="L44" i="5"/>
  <c r="J44" i="5"/>
  <c r="G44" i="5"/>
  <c r="D44" i="5"/>
  <c r="L43" i="5"/>
  <c r="J43" i="5"/>
  <c r="G43" i="5"/>
  <c r="D43" i="5"/>
  <c r="L42" i="5"/>
  <c r="J42" i="5"/>
  <c r="G42" i="5"/>
  <c r="D42" i="5"/>
  <c r="L41" i="5"/>
  <c r="J41" i="5"/>
  <c r="G41" i="5"/>
  <c r="D41" i="5"/>
  <c r="L40" i="5"/>
  <c r="J40" i="5"/>
  <c r="G40" i="5"/>
  <c r="D40" i="5"/>
  <c r="L39" i="5"/>
  <c r="J39" i="5"/>
  <c r="G39" i="5"/>
  <c r="D39" i="5"/>
  <c r="L38" i="5"/>
  <c r="J38" i="5"/>
  <c r="G38" i="5"/>
  <c r="D38" i="5"/>
  <c r="L37" i="5"/>
  <c r="J37" i="5"/>
  <c r="G37" i="5"/>
  <c r="D37" i="5"/>
  <c r="L36" i="5"/>
  <c r="J36" i="5"/>
  <c r="G36" i="5"/>
  <c r="D36" i="5"/>
  <c r="L35" i="5"/>
  <c r="J35" i="5"/>
  <c r="G35" i="5"/>
  <c r="D35" i="5"/>
  <c r="L34" i="5"/>
  <c r="J34" i="5"/>
  <c r="G34" i="5"/>
  <c r="D34" i="5"/>
  <c r="L33" i="5"/>
  <c r="J33" i="5"/>
  <c r="G33" i="5"/>
  <c r="D33" i="5"/>
  <c r="L32" i="5"/>
  <c r="J32" i="5"/>
  <c r="G32" i="5"/>
  <c r="D32" i="5"/>
  <c r="L31" i="5"/>
  <c r="J31" i="5"/>
  <c r="G31" i="5"/>
  <c r="D31" i="5"/>
  <c r="L30" i="5"/>
  <c r="J30" i="5"/>
  <c r="G30" i="5"/>
  <c r="D30" i="5"/>
  <c r="L29" i="5"/>
  <c r="J29" i="5"/>
  <c r="G29" i="5"/>
  <c r="D29" i="5"/>
  <c r="L28" i="5"/>
  <c r="J28" i="5"/>
  <c r="G28" i="5"/>
  <c r="D28" i="5"/>
  <c r="L27" i="5"/>
  <c r="J27" i="5"/>
  <c r="G27" i="5"/>
  <c r="D27" i="5"/>
  <c r="L26" i="5"/>
  <c r="J26" i="5"/>
  <c r="G26" i="5"/>
  <c r="D26" i="5"/>
  <c r="L25" i="5"/>
  <c r="J25" i="5"/>
  <c r="G25" i="5"/>
  <c r="D25" i="5"/>
  <c r="L24" i="5"/>
  <c r="J24" i="5"/>
  <c r="G24" i="5"/>
  <c r="D24" i="5"/>
  <c r="L23" i="5"/>
  <c r="J23" i="5"/>
  <c r="G23" i="5"/>
  <c r="D23" i="5"/>
  <c r="L22" i="5"/>
  <c r="J22" i="5"/>
  <c r="G22" i="5"/>
  <c r="D22" i="5"/>
  <c r="L21" i="5"/>
  <c r="J21" i="5"/>
  <c r="G21" i="5"/>
  <c r="D21" i="5"/>
  <c r="L20" i="5"/>
  <c r="J20" i="5"/>
  <c r="G20" i="5"/>
  <c r="D20" i="5"/>
  <c r="L19" i="5"/>
  <c r="J19" i="5"/>
  <c r="G19" i="5"/>
  <c r="D19" i="5"/>
  <c r="L18" i="5"/>
  <c r="J18" i="5"/>
  <c r="G18" i="5"/>
  <c r="D18" i="5"/>
  <c r="L17" i="5"/>
  <c r="J17" i="5"/>
  <c r="G17" i="5"/>
  <c r="D17" i="5"/>
  <c r="L16" i="5"/>
  <c r="J16" i="5"/>
  <c r="G16" i="5"/>
  <c r="D16" i="5"/>
  <c r="L15" i="5"/>
  <c r="J15" i="5"/>
  <c r="G15" i="5"/>
  <c r="D15" i="5"/>
  <c r="L14" i="5"/>
  <c r="J14" i="5"/>
  <c r="G14" i="5"/>
  <c r="D14" i="5"/>
  <c r="L13" i="5"/>
  <c r="J13" i="5"/>
  <c r="G13" i="5"/>
  <c r="D13" i="5"/>
  <c r="L12" i="5"/>
  <c r="J12" i="5"/>
  <c r="G12" i="5"/>
  <c r="D12" i="5"/>
  <c r="L11" i="5"/>
  <c r="J11" i="5"/>
  <c r="G11" i="5"/>
  <c r="D11" i="5"/>
  <c r="L10" i="5"/>
  <c r="J10" i="5"/>
  <c r="G10" i="5"/>
  <c r="D10" i="5"/>
  <c r="L9" i="5"/>
  <c r="J9" i="5"/>
  <c r="G9" i="5"/>
  <c r="D9" i="5"/>
  <c r="L8" i="5"/>
  <c r="J8" i="5"/>
  <c r="G8" i="5"/>
  <c r="D8" i="5"/>
  <c r="L7" i="5"/>
  <c r="J7" i="5"/>
  <c r="G7" i="5"/>
  <c r="D7" i="5"/>
  <c r="L6" i="5"/>
  <c r="J6" i="5"/>
  <c r="G6" i="5"/>
  <c r="D6" i="5"/>
  <c r="L5" i="5"/>
  <c r="J5" i="5"/>
  <c r="G5" i="5"/>
  <c r="D5" i="5"/>
  <c r="L4" i="5"/>
  <c r="J4" i="5"/>
  <c r="G4" i="5"/>
  <c r="D4" i="5"/>
  <c r="L3" i="5"/>
  <c r="J3" i="5"/>
  <c r="G3" i="5"/>
  <c r="D3" i="5"/>
  <c r="L2" i="5"/>
  <c r="J2" i="5"/>
  <c r="G2" i="5"/>
  <c r="D2" i="5"/>
  <c r="R58" i="4"/>
  <c r="Q58" i="4"/>
  <c r="P58" i="4"/>
  <c r="O58" i="4"/>
  <c r="N58" i="4"/>
  <c r="M58" i="4"/>
  <c r="K58" i="4"/>
  <c r="L58" i="4" s="1"/>
  <c r="J58" i="4"/>
  <c r="I58" i="4"/>
  <c r="G58" i="4"/>
  <c r="F58" i="4"/>
  <c r="E58" i="4"/>
  <c r="C58" i="4"/>
  <c r="B58" i="4"/>
  <c r="D58" i="4" s="1"/>
  <c r="G57" i="4"/>
  <c r="D57" i="4"/>
  <c r="L56" i="4"/>
  <c r="J56" i="4"/>
  <c r="G56" i="4"/>
  <c r="D56" i="4"/>
  <c r="L55" i="4"/>
  <c r="J55" i="4"/>
  <c r="G55" i="4"/>
  <c r="D55" i="4"/>
  <c r="L54" i="4"/>
  <c r="J54" i="4"/>
  <c r="G54" i="4"/>
  <c r="D54" i="4"/>
  <c r="L53" i="4"/>
  <c r="J53" i="4"/>
  <c r="G53" i="4"/>
  <c r="D53" i="4"/>
  <c r="L52" i="4"/>
  <c r="J52" i="4"/>
  <c r="G52" i="4"/>
  <c r="D52" i="4"/>
  <c r="L51" i="4"/>
  <c r="J51" i="4"/>
  <c r="G51" i="4"/>
  <c r="D51" i="4"/>
  <c r="L50" i="4"/>
  <c r="J50" i="4"/>
  <c r="G50" i="4"/>
  <c r="D50" i="4"/>
  <c r="L49" i="4"/>
  <c r="J49" i="4"/>
  <c r="G49" i="4"/>
  <c r="D49" i="4"/>
  <c r="L48" i="4"/>
  <c r="J48" i="4"/>
  <c r="G48" i="4"/>
  <c r="D48" i="4"/>
  <c r="L47" i="4"/>
  <c r="J47" i="4"/>
  <c r="G47" i="4"/>
  <c r="D47" i="4"/>
  <c r="L46" i="4"/>
  <c r="J46" i="4"/>
  <c r="G46" i="4"/>
  <c r="D46" i="4"/>
  <c r="L45" i="4"/>
  <c r="J45" i="4"/>
  <c r="G45" i="4"/>
  <c r="D45" i="4"/>
  <c r="J44" i="4"/>
  <c r="G44" i="4"/>
  <c r="D44" i="4"/>
  <c r="L43" i="4"/>
  <c r="J43" i="4"/>
  <c r="G43" i="4"/>
  <c r="D43" i="4"/>
  <c r="L42" i="4"/>
  <c r="J42" i="4"/>
  <c r="G42" i="4"/>
  <c r="D42" i="4"/>
  <c r="L41" i="4"/>
  <c r="J41" i="4"/>
  <c r="G41" i="4"/>
  <c r="D41" i="4"/>
  <c r="L40" i="4"/>
  <c r="J40" i="4"/>
  <c r="G40" i="4"/>
  <c r="D40" i="4"/>
  <c r="L39" i="4"/>
  <c r="J39" i="4"/>
  <c r="G39" i="4"/>
  <c r="D39" i="4"/>
  <c r="L38" i="4"/>
  <c r="J38" i="4"/>
  <c r="G38" i="4"/>
  <c r="D38" i="4"/>
  <c r="L37" i="4"/>
  <c r="J37" i="4"/>
  <c r="G37" i="4"/>
  <c r="D37" i="4"/>
  <c r="L36" i="4"/>
  <c r="J36" i="4"/>
  <c r="G36" i="4"/>
  <c r="D36" i="4"/>
  <c r="L35" i="4"/>
  <c r="J35" i="4"/>
  <c r="G35" i="4"/>
  <c r="D35" i="4"/>
  <c r="L34" i="4"/>
  <c r="J34" i="4"/>
  <c r="G34" i="4"/>
  <c r="D34" i="4"/>
  <c r="L33" i="4"/>
  <c r="J33" i="4"/>
  <c r="G33" i="4"/>
  <c r="D33" i="4"/>
  <c r="L32" i="4"/>
  <c r="J32" i="4"/>
  <c r="G32" i="4"/>
  <c r="D32" i="4"/>
  <c r="L31" i="4"/>
  <c r="J31" i="4"/>
  <c r="G31" i="4"/>
  <c r="D31" i="4"/>
  <c r="L30" i="4"/>
  <c r="J30" i="4"/>
  <c r="G30" i="4"/>
  <c r="D30" i="4"/>
  <c r="L29" i="4"/>
  <c r="J29" i="4"/>
  <c r="G29" i="4"/>
  <c r="D29" i="4"/>
  <c r="L28" i="4"/>
  <c r="J28" i="4"/>
  <c r="G28" i="4"/>
  <c r="D28" i="4"/>
  <c r="L27" i="4"/>
  <c r="J27" i="4"/>
  <c r="G27" i="4"/>
  <c r="D27" i="4"/>
  <c r="L26" i="4"/>
  <c r="J26" i="4"/>
  <c r="G26" i="4"/>
  <c r="D26" i="4"/>
  <c r="L25" i="4"/>
  <c r="J25" i="4"/>
  <c r="G25" i="4"/>
  <c r="D25" i="4"/>
  <c r="L24" i="4"/>
  <c r="J24" i="4"/>
  <c r="G24" i="4"/>
  <c r="D24" i="4"/>
  <c r="L23" i="4"/>
  <c r="J23" i="4"/>
  <c r="G23" i="4"/>
  <c r="D23" i="4"/>
  <c r="L22" i="4"/>
  <c r="J22" i="4"/>
  <c r="G22" i="4"/>
  <c r="D22" i="4"/>
  <c r="L21" i="4"/>
  <c r="J21" i="4"/>
  <c r="G21" i="4"/>
  <c r="D21" i="4"/>
  <c r="L20" i="4"/>
  <c r="J20" i="4"/>
  <c r="G20" i="4"/>
  <c r="D20" i="4"/>
  <c r="L19" i="4"/>
  <c r="J19" i="4"/>
  <c r="G19" i="4"/>
  <c r="D19" i="4"/>
  <c r="L18" i="4"/>
  <c r="J18" i="4"/>
  <c r="G18" i="4"/>
  <c r="D18" i="4"/>
  <c r="L17" i="4"/>
  <c r="J17" i="4"/>
  <c r="G17" i="4"/>
  <c r="D17" i="4"/>
  <c r="L16" i="4"/>
  <c r="J16" i="4"/>
  <c r="G16" i="4"/>
  <c r="D16" i="4"/>
  <c r="L15" i="4"/>
  <c r="J15" i="4"/>
  <c r="G15" i="4"/>
  <c r="D15" i="4"/>
  <c r="L14" i="4"/>
  <c r="J14" i="4"/>
  <c r="G14" i="4"/>
  <c r="D14" i="4"/>
  <c r="L13" i="4"/>
  <c r="J13" i="4"/>
  <c r="G13" i="4"/>
  <c r="D13" i="4"/>
  <c r="L12" i="4"/>
  <c r="J12" i="4"/>
  <c r="G12" i="4"/>
  <c r="D12" i="4"/>
  <c r="L11" i="4"/>
  <c r="J11" i="4"/>
  <c r="G11" i="4"/>
  <c r="D11" i="4"/>
  <c r="L10" i="4"/>
  <c r="J10" i="4"/>
  <c r="G10" i="4"/>
  <c r="D10" i="4"/>
  <c r="L9" i="4"/>
  <c r="J9" i="4"/>
  <c r="G9" i="4"/>
  <c r="D9" i="4"/>
  <c r="L8" i="4"/>
  <c r="J8" i="4"/>
  <c r="G8" i="4"/>
  <c r="D8" i="4"/>
  <c r="L7" i="4"/>
  <c r="J7" i="4"/>
  <c r="G7" i="4"/>
  <c r="D7" i="4"/>
  <c r="L6" i="4"/>
  <c r="J6" i="4"/>
  <c r="G6" i="4"/>
  <c r="D6" i="4"/>
  <c r="L5" i="4"/>
  <c r="J5" i="4"/>
  <c r="G5" i="4"/>
  <c r="D5" i="4"/>
  <c r="L4" i="4"/>
  <c r="J4" i="4"/>
  <c r="G4" i="4"/>
  <c r="D4" i="4"/>
  <c r="L3" i="4"/>
  <c r="J3" i="4"/>
  <c r="G3" i="4"/>
  <c r="D3" i="4"/>
  <c r="L2" i="4"/>
  <c r="J2" i="4"/>
  <c r="G2" i="4"/>
  <c r="D2" i="4"/>
  <c r="R58" i="3"/>
  <c r="Q58" i="3"/>
  <c r="P58" i="3"/>
  <c r="O58" i="3"/>
  <c r="N58" i="3"/>
  <c r="M58" i="3"/>
  <c r="K58" i="3"/>
  <c r="L58" i="3" s="1"/>
  <c r="I58" i="3"/>
  <c r="J58" i="3" s="1"/>
  <c r="G58" i="3"/>
  <c r="F58" i="3"/>
  <c r="E58" i="3"/>
  <c r="D58" i="3"/>
  <c r="C58" i="3"/>
  <c r="B58" i="3"/>
  <c r="G57" i="3"/>
  <c r="D57" i="3"/>
  <c r="L56" i="3"/>
  <c r="J56" i="3"/>
  <c r="G56" i="3"/>
  <c r="D56" i="3"/>
  <c r="L55" i="3"/>
  <c r="J55" i="3"/>
  <c r="G55" i="3"/>
  <c r="D55" i="3"/>
  <c r="L54" i="3"/>
  <c r="J54" i="3"/>
  <c r="G54" i="3"/>
  <c r="D54" i="3"/>
  <c r="L53" i="3"/>
  <c r="J53" i="3"/>
  <c r="G53" i="3"/>
  <c r="D53" i="3"/>
  <c r="L52" i="3"/>
  <c r="J52" i="3"/>
  <c r="G52" i="3"/>
  <c r="D52" i="3"/>
  <c r="L51" i="3"/>
  <c r="J51" i="3"/>
  <c r="G51" i="3"/>
  <c r="D51" i="3"/>
  <c r="L50" i="3"/>
  <c r="J50" i="3"/>
  <c r="G50" i="3"/>
  <c r="D50" i="3"/>
  <c r="L49" i="3"/>
  <c r="J49" i="3"/>
  <c r="G49" i="3"/>
  <c r="D49" i="3"/>
  <c r="L48" i="3"/>
  <c r="J48" i="3"/>
  <c r="G48" i="3"/>
  <c r="D48" i="3"/>
  <c r="L47" i="3"/>
  <c r="J47" i="3"/>
  <c r="G47" i="3"/>
  <c r="D47" i="3"/>
  <c r="L46" i="3"/>
  <c r="J46" i="3"/>
  <c r="G46" i="3"/>
  <c r="D46" i="3"/>
  <c r="L45" i="3"/>
  <c r="J45" i="3"/>
  <c r="G45" i="3"/>
  <c r="D45" i="3"/>
  <c r="L44" i="3"/>
  <c r="J44" i="3"/>
  <c r="G44" i="3"/>
  <c r="D44" i="3"/>
  <c r="L43" i="3"/>
  <c r="J43" i="3"/>
  <c r="G43" i="3"/>
  <c r="D43" i="3"/>
  <c r="L42" i="3"/>
  <c r="J42" i="3"/>
  <c r="G42" i="3"/>
  <c r="D42" i="3"/>
  <c r="L41" i="3"/>
  <c r="J41" i="3"/>
  <c r="G41" i="3"/>
  <c r="D41" i="3"/>
  <c r="L40" i="3"/>
  <c r="J40" i="3"/>
  <c r="G40" i="3"/>
  <c r="D40" i="3"/>
  <c r="L39" i="3"/>
  <c r="J39" i="3"/>
  <c r="G39" i="3"/>
  <c r="D39" i="3"/>
  <c r="L38" i="3"/>
  <c r="J38" i="3"/>
  <c r="G38" i="3"/>
  <c r="D38" i="3"/>
  <c r="L37" i="3"/>
  <c r="J37" i="3"/>
  <c r="G37" i="3"/>
  <c r="D37" i="3"/>
  <c r="L36" i="3"/>
  <c r="J36" i="3"/>
  <c r="G36" i="3"/>
  <c r="D36" i="3"/>
  <c r="L35" i="3"/>
  <c r="J35" i="3"/>
  <c r="G35" i="3"/>
  <c r="D35" i="3"/>
  <c r="L34" i="3"/>
  <c r="J34" i="3"/>
  <c r="G34" i="3"/>
  <c r="D34" i="3"/>
  <c r="L33" i="3"/>
  <c r="J33" i="3"/>
  <c r="G33" i="3"/>
  <c r="D33" i="3"/>
  <c r="L32" i="3"/>
  <c r="J32" i="3"/>
  <c r="G32" i="3"/>
  <c r="D32" i="3"/>
  <c r="L31" i="3"/>
  <c r="J31" i="3"/>
  <c r="G31" i="3"/>
  <c r="D31" i="3"/>
  <c r="L30" i="3"/>
  <c r="J30" i="3"/>
  <c r="G30" i="3"/>
  <c r="D30" i="3"/>
  <c r="L29" i="3"/>
  <c r="J29" i="3"/>
  <c r="G29" i="3"/>
  <c r="D29" i="3"/>
  <c r="L28" i="3"/>
  <c r="J28" i="3"/>
  <c r="G28" i="3"/>
  <c r="D28" i="3"/>
  <c r="L27" i="3"/>
  <c r="J27" i="3"/>
  <c r="G27" i="3"/>
  <c r="D27" i="3"/>
  <c r="L26" i="3"/>
  <c r="J26" i="3"/>
  <c r="G26" i="3"/>
  <c r="D26" i="3"/>
  <c r="L25" i="3"/>
  <c r="J25" i="3"/>
  <c r="G25" i="3"/>
  <c r="D25" i="3"/>
  <c r="L24" i="3"/>
  <c r="J24" i="3"/>
  <c r="G24" i="3"/>
  <c r="D24" i="3"/>
  <c r="L23" i="3"/>
  <c r="J23" i="3"/>
  <c r="G23" i="3"/>
  <c r="D23" i="3"/>
  <c r="L22" i="3"/>
  <c r="J22" i="3"/>
  <c r="G22" i="3"/>
  <c r="D22" i="3"/>
  <c r="L21" i="3"/>
  <c r="J21" i="3"/>
  <c r="G21" i="3"/>
  <c r="D21" i="3"/>
  <c r="L20" i="3"/>
  <c r="J20" i="3"/>
  <c r="G20" i="3"/>
  <c r="D20" i="3"/>
  <c r="L19" i="3"/>
  <c r="J19" i="3"/>
  <c r="G19" i="3"/>
  <c r="D19" i="3"/>
  <c r="L18" i="3"/>
  <c r="J18" i="3"/>
  <c r="G18" i="3"/>
  <c r="D18" i="3"/>
  <c r="L17" i="3"/>
  <c r="J17" i="3"/>
  <c r="G17" i="3"/>
  <c r="D17" i="3"/>
  <c r="L16" i="3"/>
  <c r="J16" i="3"/>
  <c r="G16" i="3"/>
  <c r="D16" i="3"/>
  <c r="L15" i="3"/>
  <c r="J15" i="3"/>
  <c r="G15" i="3"/>
  <c r="D15" i="3"/>
  <c r="L14" i="3"/>
  <c r="J14" i="3"/>
  <c r="G14" i="3"/>
  <c r="D14" i="3"/>
  <c r="L13" i="3"/>
  <c r="J13" i="3"/>
  <c r="G13" i="3"/>
  <c r="D13" i="3"/>
  <c r="L12" i="3"/>
  <c r="J12" i="3"/>
  <c r="G12" i="3"/>
  <c r="D12" i="3"/>
  <c r="L11" i="3"/>
  <c r="J11" i="3"/>
  <c r="G11" i="3"/>
  <c r="D11" i="3"/>
  <c r="L10" i="3"/>
  <c r="J10" i="3"/>
  <c r="G10" i="3"/>
  <c r="D10" i="3"/>
  <c r="L9" i="3"/>
  <c r="J9" i="3"/>
  <c r="G9" i="3"/>
  <c r="D9" i="3"/>
  <c r="L8" i="3"/>
  <c r="J8" i="3"/>
  <c r="G8" i="3"/>
  <c r="D8" i="3"/>
  <c r="L7" i="3"/>
  <c r="J7" i="3"/>
  <c r="G7" i="3"/>
  <c r="D7" i="3"/>
  <c r="L6" i="3"/>
  <c r="J6" i="3"/>
  <c r="G6" i="3"/>
  <c r="D6" i="3"/>
  <c r="L5" i="3"/>
  <c r="J5" i="3"/>
  <c r="G5" i="3"/>
  <c r="D5" i="3"/>
  <c r="L4" i="3"/>
  <c r="J4" i="3"/>
  <c r="G4" i="3"/>
  <c r="D4" i="3"/>
  <c r="L3" i="3"/>
  <c r="J3" i="3"/>
  <c r="G3" i="3"/>
  <c r="D3" i="3"/>
  <c r="L2" i="3"/>
  <c r="J2" i="3"/>
  <c r="G2" i="3"/>
  <c r="D2" i="3"/>
  <c r="R58" i="2"/>
  <c r="Q58" i="2"/>
  <c r="P58" i="2"/>
  <c r="O58" i="2"/>
  <c r="N58" i="2"/>
  <c r="M58" i="2"/>
  <c r="K58" i="2"/>
  <c r="L58" i="2" s="1"/>
  <c r="I58" i="2"/>
  <c r="J58" i="2" s="1"/>
  <c r="F58" i="2"/>
  <c r="E58" i="2"/>
  <c r="G58" i="2" s="1"/>
  <c r="D58" i="2"/>
  <c r="C58" i="2"/>
  <c r="B58" i="2"/>
  <c r="G57" i="2"/>
  <c r="D57" i="2"/>
  <c r="L56" i="2"/>
  <c r="J56" i="2"/>
  <c r="G56" i="2"/>
  <c r="D56" i="2"/>
  <c r="L55" i="2"/>
  <c r="J55" i="2"/>
  <c r="G55" i="2"/>
  <c r="D55" i="2"/>
  <c r="L54" i="2"/>
  <c r="J54" i="2"/>
  <c r="G54" i="2"/>
  <c r="D54" i="2"/>
  <c r="L53" i="2"/>
  <c r="J53" i="2"/>
  <c r="G53" i="2"/>
  <c r="D53" i="2"/>
  <c r="L52" i="2"/>
  <c r="J52" i="2"/>
  <c r="G52" i="2"/>
  <c r="D52" i="2"/>
  <c r="L51" i="2"/>
  <c r="J51" i="2"/>
  <c r="G51" i="2"/>
  <c r="D51" i="2"/>
  <c r="L50" i="2"/>
  <c r="J50" i="2"/>
  <c r="G50" i="2"/>
  <c r="D50" i="2"/>
  <c r="L49" i="2"/>
  <c r="J49" i="2"/>
  <c r="G49" i="2"/>
  <c r="D49" i="2"/>
  <c r="L48" i="2"/>
  <c r="J48" i="2"/>
  <c r="G48" i="2"/>
  <c r="D48" i="2"/>
  <c r="L47" i="2"/>
  <c r="J47" i="2"/>
  <c r="G47" i="2"/>
  <c r="D47" i="2"/>
  <c r="L46" i="2"/>
  <c r="J46" i="2"/>
  <c r="G46" i="2"/>
  <c r="D46" i="2"/>
  <c r="L45" i="2"/>
  <c r="J45" i="2"/>
  <c r="G45" i="2"/>
  <c r="D45" i="2"/>
  <c r="L44" i="2"/>
  <c r="J44" i="2"/>
  <c r="G44" i="2"/>
  <c r="D44" i="2"/>
  <c r="L43" i="2"/>
  <c r="J43" i="2"/>
  <c r="G43" i="2"/>
  <c r="D43" i="2"/>
  <c r="L42" i="2"/>
  <c r="J42" i="2"/>
  <c r="G42" i="2"/>
  <c r="D42" i="2"/>
  <c r="L41" i="2"/>
  <c r="J41" i="2"/>
  <c r="G41" i="2"/>
  <c r="D41" i="2"/>
  <c r="L40" i="2"/>
  <c r="J40" i="2"/>
  <c r="G40" i="2"/>
  <c r="D40" i="2"/>
  <c r="L39" i="2"/>
  <c r="J39" i="2"/>
  <c r="G39" i="2"/>
  <c r="D39" i="2"/>
  <c r="L38" i="2"/>
  <c r="J38" i="2"/>
  <c r="G38" i="2"/>
  <c r="D38" i="2"/>
  <c r="L37" i="2"/>
  <c r="J37" i="2"/>
  <c r="G37" i="2"/>
  <c r="D37" i="2"/>
  <c r="L36" i="2"/>
  <c r="J36" i="2"/>
  <c r="G36" i="2"/>
  <c r="D36" i="2"/>
  <c r="L35" i="2"/>
  <c r="J35" i="2"/>
  <c r="G35" i="2"/>
  <c r="D35" i="2"/>
  <c r="L34" i="2"/>
  <c r="J34" i="2"/>
  <c r="G34" i="2"/>
  <c r="D34" i="2"/>
  <c r="L33" i="2"/>
  <c r="J33" i="2"/>
  <c r="G33" i="2"/>
  <c r="D33" i="2"/>
  <c r="L32" i="2"/>
  <c r="J32" i="2"/>
  <c r="G32" i="2"/>
  <c r="D32" i="2"/>
  <c r="L31" i="2"/>
  <c r="J31" i="2"/>
  <c r="G31" i="2"/>
  <c r="D31" i="2"/>
  <c r="L30" i="2"/>
  <c r="J30" i="2"/>
  <c r="G30" i="2"/>
  <c r="D30" i="2"/>
  <c r="L29" i="2"/>
  <c r="J29" i="2"/>
  <c r="G29" i="2"/>
  <c r="D29" i="2"/>
  <c r="L28" i="2"/>
  <c r="J28" i="2"/>
  <c r="G28" i="2"/>
  <c r="D28" i="2"/>
  <c r="L27" i="2"/>
  <c r="J27" i="2"/>
  <c r="G27" i="2"/>
  <c r="D27" i="2"/>
  <c r="L26" i="2"/>
  <c r="J26" i="2"/>
  <c r="G26" i="2"/>
  <c r="D26" i="2"/>
  <c r="L25" i="2"/>
  <c r="J25" i="2"/>
  <c r="G25" i="2"/>
  <c r="D25" i="2"/>
  <c r="L24" i="2"/>
  <c r="J24" i="2"/>
  <c r="G24" i="2"/>
  <c r="D24" i="2"/>
  <c r="L23" i="2"/>
  <c r="J23" i="2"/>
  <c r="G23" i="2"/>
  <c r="D23" i="2"/>
  <c r="L22" i="2"/>
  <c r="J22" i="2"/>
  <c r="G22" i="2"/>
  <c r="D22" i="2"/>
  <c r="L21" i="2"/>
  <c r="J21" i="2"/>
  <c r="G21" i="2"/>
  <c r="D21" i="2"/>
  <c r="L20" i="2"/>
  <c r="J20" i="2"/>
  <c r="G20" i="2"/>
  <c r="D20" i="2"/>
  <c r="L19" i="2"/>
  <c r="J19" i="2"/>
  <c r="G19" i="2"/>
  <c r="D19" i="2"/>
  <c r="L18" i="2"/>
  <c r="J18" i="2"/>
  <c r="G18" i="2"/>
  <c r="D18" i="2"/>
  <c r="L17" i="2"/>
  <c r="J17" i="2"/>
  <c r="G17" i="2"/>
  <c r="D17" i="2"/>
  <c r="L16" i="2"/>
  <c r="J16" i="2"/>
  <c r="G16" i="2"/>
  <c r="D16" i="2"/>
  <c r="L15" i="2"/>
  <c r="J15" i="2"/>
  <c r="G15" i="2"/>
  <c r="D15" i="2"/>
  <c r="L14" i="2"/>
  <c r="J14" i="2"/>
  <c r="G14" i="2"/>
  <c r="D14" i="2"/>
  <c r="L13" i="2"/>
  <c r="J13" i="2"/>
  <c r="G13" i="2"/>
  <c r="D13" i="2"/>
  <c r="L12" i="2"/>
  <c r="J12" i="2"/>
  <c r="G12" i="2"/>
  <c r="D12" i="2"/>
  <c r="L11" i="2"/>
  <c r="J11" i="2"/>
  <c r="G11" i="2"/>
  <c r="D11" i="2"/>
  <c r="L10" i="2"/>
  <c r="J10" i="2"/>
  <c r="G10" i="2"/>
  <c r="D10" i="2"/>
  <c r="L9" i="2"/>
  <c r="J9" i="2"/>
  <c r="G9" i="2"/>
  <c r="D9" i="2"/>
  <c r="L8" i="2"/>
  <c r="J8" i="2"/>
  <c r="G8" i="2"/>
  <c r="D8" i="2"/>
  <c r="L7" i="2"/>
  <c r="J7" i="2"/>
  <c r="G7" i="2"/>
  <c r="D7" i="2"/>
  <c r="L6" i="2"/>
  <c r="J6" i="2"/>
  <c r="G6" i="2"/>
  <c r="D6" i="2"/>
  <c r="L5" i="2"/>
  <c r="J5" i="2"/>
  <c r="G5" i="2"/>
  <c r="D5" i="2"/>
  <c r="L4" i="2"/>
  <c r="J4" i="2"/>
  <c r="G4" i="2"/>
  <c r="D4" i="2"/>
  <c r="L3" i="2"/>
  <c r="J3" i="2"/>
  <c r="G3" i="2"/>
  <c r="D3" i="2"/>
  <c r="L2" i="2"/>
  <c r="J2" i="2"/>
  <c r="G2" i="2"/>
  <c r="D2" i="2"/>
  <c r="R58" i="1"/>
  <c r="Q58" i="1"/>
  <c r="P58" i="1"/>
  <c r="O58" i="1"/>
  <c r="N58" i="1"/>
  <c r="M58" i="1"/>
  <c r="L58" i="1"/>
  <c r="K58" i="1"/>
  <c r="I58" i="1"/>
  <c r="J58" i="1" s="1"/>
  <c r="F58" i="1"/>
  <c r="E58" i="1"/>
  <c r="G58" i="1" s="1"/>
  <c r="C58" i="1"/>
  <c r="D58" i="1" s="1"/>
  <c r="B58" i="1"/>
  <c r="G57" i="1"/>
  <c r="D57" i="1"/>
  <c r="L56" i="1"/>
  <c r="J56" i="1"/>
  <c r="G56" i="1"/>
  <c r="D56" i="1"/>
  <c r="L55" i="1"/>
  <c r="J55" i="1"/>
  <c r="G55" i="1"/>
  <c r="D55" i="1"/>
  <c r="L54" i="1"/>
  <c r="J54" i="1"/>
  <c r="G54" i="1"/>
  <c r="D54" i="1"/>
  <c r="L53" i="1"/>
  <c r="J53" i="1"/>
  <c r="G53" i="1"/>
  <c r="D53" i="1"/>
  <c r="L52" i="1"/>
  <c r="J52" i="1"/>
  <c r="G52" i="1"/>
  <c r="D52" i="1"/>
  <c r="L51" i="1"/>
  <c r="J51" i="1"/>
  <c r="G51" i="1"/>
  <c r="D51" i="1"/>
  <c r="L50" i="1"/>
  <c r="J50" i="1"/>
  <c r="G50" i="1"/>
  <c r="D50" i="1"/>
  <c r="L49" i="1"/>
  <c r="J49" i="1"/>
  <c r="G49" i="1"/>
  <c r="D49" i="1"/>
  <c r="L48" i="1"/>
  <c r="J48" i="1"/>
  <c r="G48" i="1"/>
  <c r="D48" i="1"/>
  <c r="L47" i="1"/>
  <c r="J47" i="1"/>
  <c r="G47" i="1"/>
  <c r="D47" i="1"/>
  <c r="L46" i="1"/>
  <c r="J46" i="1"/>
  <c r="G46" i="1"/>
  <c r="D46" i="1"/>
  <c r="L45" i="1"/>
  <c r="J45" i="1"/>
  <c r="G45" i="1"/>
  <c r="D45" i="1"/>
  <c r="L44" i="1"/>
  <c r="J44" i="1"/>
  <c r="G44" i="1"/>
  <c r="D44" i="1"/>
  <c r="L43" i="1"/>
  <c r="J43" i="1"/>
  <c r="G43" i="1"/>
  <c r="D43" i="1"/>
  <c r="L42" i="1"/>
  <c r="J42" i="1"/>
  <c r="G42" i="1"/>
  <c r="D42" i="1"/>
  <c r="L41" i="1"/>
  <c r="J41" i="1"/>
  <c r="G41" i="1"/>
  <c r="D41" i="1"/>
  <c r="L40" i="1"/>
  <c r="J40" i="1"/>
  <c r="G40" i="1"/>
  <c r="D40" i="1"/>
  <c r="L39" i="1"/>
  <c r="J39" i="1"/>
  <c r="G39" i="1"/>
  <c r="D39" i="1"/>
  <c r="L38" i="1"/>
  <c r="J38" i="1"/>
  <c r="G38" i="1"/>
  <c r="D38" i="1"/>
  <c r="L37" i="1"/>
  <c r="J37" i="1"/>
  <c r="G37" i="1"/>
  <c r="D37" i="1"/>
  <c r="L36" i="1"/>
  <c r="J36" i="1"/>
  <c r="G36" i="1"/>
  <c r="D36" i="1"/>
  <c r="L35" i="1"/>
  <c r="J35" i="1"/>
  <c r="G35" i="1"/>
  <c r="D35" i="1"/>
  <c r="L34" i="1"/>
  <c r="J34" i="1"/>
  <c r="G34" i="1"/>
  <c r="D34" i="1"/>
  <c r="L33" i="1"/>
  <c r="J33" i="1"/>
  <c r="G33" i="1"/>
  <c r="D33" i="1"/>
  <c r="L32" i="1"/>
  <c r="J32" i="1"/>
  <c r="G32" i="1"/>
  <c r="D32" i="1"/>
  <c r="L31" i="1"/>
  <c r="J31" i="1"/>
  <c r="G31" i="1"/>
  <c r="D31" i="1"/>
  <c r="L30" i="1"/>
  <c r="J30" i="1"/>
  <c r="G30" i="1"/>
  <c r="D30" i="1"/>
  <c r="L29" i="1"/>
  <c r="J29" i="1"/>
  <c r="G29" i="1"/>
  <c r="D29" i="1"/>
  <c r="L28" i="1"/>
  <c r="J28" i="1"/>
  <c r="G28" i="1"/>
  <c r="D28" i="1"/>
  <c r="L27" i="1"/>
  <c r="J27" i="1"/>
  <c r="G27" i="1"/>
  <c r="D27" i="1"/>
  <c r="L26" i="1"/>
  <c r="J26" i="1"/>
  <c r="G26" i="1"/>
  <c r="D26" i="1"/>
  <c r="L25" i="1"/>
  <c r="J25" i="1"/>
  <c r="G25" i="1"/>
  <c r="D25" i="1"/>
  <c r="L24" i="1"/>
  <c r="J24" i="1"/>
  <c r="G24" i="1"/>
  <c r="D24" i="1"/>
  <c r="L23" i="1"/>
  <c r="J23" i="1"/>
  <c r="G23" i="1"/>
  <c r="D23" i="1"/>
  <c r="L22" i="1"/>
  <c r="J22" i="1"/>
  <c r="G22" i="1"/>
  <c r="D22" i="1"/>
  <c r="L21" i="1"/>
  <c r="J21" i="1"/>
  <c r="G21" i="1"/>
  <c r="D21" i="1"/>
  <c r="L20" i="1"/>
  <c r="J20" i="1"/>
  <c r="G20" i="1"/>
  <c r="D20" i="1"/>
  <c r="L19" i="1"/>
  <c r="J19" i="1"/>
  <c r="G19" i="1"/>
  <c r="D19" i="1"/>
  <c r="L18" i="1"/>
  <c r="J18" i="1"/>
  <c r="G18" i="1"/>
  <c r="D18" i="1"/>
  <c r="L17" i="1"/>
  <c r="J17" i="1"/>
  <c r="G17" i="1"/>
  <c r="D17" i="1"/>
  <c r="L16" i="1"/>
  <c r="J16" i="1"/>
  <c r="G16" i="1"/>
  <c r="D16" i="1"/>
  <c r="L15" i="1"/>
  <c r="J15" i="1"/>
  <c r="G15" i="1"/>
  <c r="D15" i="1"/>
  <c r="L14" i="1"/>
  <c r="J14" i="1"/>
  <c r="G14" i="1"/>
  <c r="D14" i="1"/>
  <c r="L13" i="1"/>
  <c r="J13" i="1"/>
  <c r="G13" i="1"/>
  <c r="D13" i="1"/>
  <c r="L12" i="1"/>
  <c r="J12" i="1"/>
  <c r="G12" i="1"/>
  <c r="D12" i="1"/>
  <c r="L11" i="1"/>
  <c r="J11" i="1"/>
  <c r="G11" i="1"/>
  <c r="D11" i="1"/>
  <c r="L10" i="1"/>
  <c r="J10" i="1"/>
  <c r="G10" i="1"/>
  <c r="D10" i="1"/>
  <c r="L9" i="1"/>
  <c r="J9" i="1"/>
  <c r="G9" i="1"/>
  <c r="D9" i="1"/>
  <c r="L8" i="1"/>
  <c r="J8" i="1"/>
  <c r="G8" i="1"/>
  <c r="D8" i="1"/>
  <c r="L7" i="1"/>
  <c r="J7" i="1"/>
  <c r="G7" i="1"/>
  <c r="D7" i="1"/>
  <c r="L6" i="1"/>
  <c r="J6" i="1"/>
  <c r="G6" i="1"/>
  <c r="D6" i="1"/>
  <c r="L5" i="1"/>
  <c r="J5" i="1"/>
  <c r="G5" i="1"/>
  <c r="D5" i="1"/>
  <c r="L4" i="1"/>
  <c r="J4" i="1"/>
  <c r="G4" i="1"/>
  <c r="D4" i="1"/>
  <c r="L3" i="1"/>
  <c r="J3" i="1"/>
  <c r="G3" i="1"/>
  <c r="D3" i="1"/>
  <c r="L2" i="1"/>
  <c r="J2" i="1"/>
  <c r="G2" i="1"/>
  <c r="D2" i="1"/>
  <c r="N44" i="15" l="1"/>
  <c r="M44" i="15"/>
  <c r="M29" i="15"/>
  <c r="N29" i="15"/>
  <c r="U15" i="14"/>
  <c r="T15" i="14"/>
  <c r="F58" i="14"/>
  <c r="J58" i="15"/>
  <c r="N7" i="15"/>
  <c r="M7" i="15"/>
  <c r="N18" i="15"/>
  <c r="M18" i="15"/>
  <c r="N35" i="15"/>
  <c r="M35" i="15"/>
  <c r="T58" i="6"/>
  <c r="N20" i="15"/>
  <c r="M20" i="15"/>
  <c r="L7" i="13"/>
  <c r="U11" i="14"/>
  <c r="T11" i="14"/>
  <c r="U37" i="14"/>
  <c r="T37" i="14"/>
  <c r="S58" i="7"/>
  <c r="G58" i="9"/>
  <c r="S58" i="10"/>
  <c r="P58" i="13"/>
  <c r="G9" i="13"/>
  <c r="G17" i="13"/>
  <c r="G25" i="13"/>
  <c r="G31" i="13"/>
  <c r="G39" i="13"/>
  <c r="G47" i="13"/>
  <c r="G56" i="13"/>
  <c r="T2" i="14"/>
  <c r="U3" i="14"/>
  <c r="T3" i="14"/>
  <c r="U5" i="14"/>
  <c r="U6" i="14"/>
  <c r="T6" i="14"/>
  <c r="J7" i="14"/>
  <c r="G7" i="14"/>
  <c r="S21" i="14"/>
  <c r="T25" i="14"/>
  <c r="S31" i="14"/>
  <c r="U57" i="14"/>
  <c r="X57" i="14"/>
  <c r="N8" i="15"/>
  <c r="M8" i="15"/>
  <c r="M17" i="15"/>
  <c r="N17" i="15"/>
  <c r="N23" i="15"/>
  <c r="M23" i="15"/>
  <c r="N24" i="15"/>
  <c r="M24" i="15"/>
  <c r="N48" i="15"/>
  <c r="M48" i="15"/>
  <c r="G58" i="8"/>
  <c r="D58" i="11"/>
  <c r="G46" i="13"/>
  <c r="M58" i="14"/>
  <c r="G9" i="14"/>
  <c r="W12" i="14"/>
  <c r="J12" i="14"/>
  <c r="T28" i="14"/>
  <c r="U28" i="14"/>
  <c r="U42" i="14"/>
  <c r="T42" i="14"/>
  <c r="U56" i="14"/>
  <c r="T56" i="14"/>
  <c r="G57" i="14"/>
  <c r="N6" i="15"/>
  <c r="M6" i="15"/>
  <c r="L11" i="15"/>
  <c r="N22" i="15"/>
  <c r="M22" i="15"/>
  <c r="L33" i="15"/>
  <c r="N46" i="15"/>
  <c r="M46" i="15"/>
  <c r="M13" i="15"/>
  <c r="N13" i="15"/>
  <c r="G58" i="12"/>
  <c r="K58" i="14"/>
  <c r="G58" i="5"/>
  <c r="G58" i="6"/>
  <c r="S58" i="12"/>
  <c r="J2" i="13"/>
  <c r="G7" i="13"/>
  <c r="G15" i="13"/>
  <c r="G23" i="13"/>
  <c r="G29" i="13"/>
  <c r="G37" i="13"/>
  <c r="N58" i="14"/>
  <c r="U23" i="14"/>
  <c r="T23" i="14"/>
  <c r="G29" i="14"/>
  <c r="U40" i="14"/>
  <c r="T40" i="14"/>
  <c r="U45" i="14"/>
  <c r="T45" i="14"/>
  <c r="U49" i="14"/>
  <c r="T49" i="14"/>
  <c r="F58" i="15"/>
  <c r="H58" i="15" s="1"/>
  <c r="M5" i="15"/>
  <c r="N5" i="15"/>
  <c r="N12" i="15"/>
  <c r="M12" i="15"/>
  <c r="M21" i="15"/>
  <c r="N21" i="15"/>
  <c r="N27" i="15"/>
  <c r="M27" i="15"/>
  <c r="N28" i="15"/>
  <c r="M28" i="15"/>
  <c r="U53" i="14"/>
  <c r="T53" i="14"/>
  <c r="J58" i="5"/>
  <c r="J58" i="8"/>
  <c r="J9" i="13"/>
  <c r="J17" i="13"/>
  <c r="J25" i="13"/>
  <c r="J31" i="13"/>
  <c r="J51" i="13"/>
  <c r="O58" i="14"/>
  <c r="G12" i="14"/>
  <c r="T13" i="14"/>
  <c r="L15" i="14"/>
  <c r="J15" i="14"/>
  <c r="G15" i="14"/>
  <c r="L18" i="14"/>
  <c r="G18" i="14"/>
  <c r="T20" i="14"/>
  <c r="U20" i="14"/>
  <c r="U30" i="14"/>
  <c r="T30" i="14"/>
  <c r="U34" i="14"/>
  <c r="T34" i="14"/>
  <c r="N10" i="15"/>
  <c r="M10" i="15"/>
  <c r="L15" i="15"/>
  <c r="N26" i="15"/>
  <c r="M26" i="15"/>
  <c r="N42" i="15"/>
  <c r="M42" i="15"/>
  <c r="N52" i="15"/>
  <c r="M52" i="15"/>
  <c r="I58" i="14"/>
  <c r="J2" i="14"/>
  <c r="U29" i="14"/>
  <c r="T29" i="14"/>
  <c r="U41" i="14"/>
  <c r="T41" i="14"/>
  <c r="N4" i="15"/>
  <c r="M4" i="15"/>
  <c r="S58" i="8"/>
  <c r="G54" i="13"/>
  <c r="J55" i="13"/>
  <c r="E58" i="14"/>
  <c r="G2" i="14"/>
  <c r="G4" i="14"/>
  <c r="L7" i="14"/>
  <c r="S9" i="14"/>
  <c r="U14" i="14"/>
  <c r="T14" i="14"/>
  <c r="U17" i="14"/>
  <c r="T17" i="14"/>
  <c r="X18" i="14"/>
  <c r="U19" i="14"/>
  <c r="T19" i="14"/>
  <c r="G21" i="14"/>
  <c r="M9" i="15"/>
  <c r="N9" i="15"/>
  <c r="N16" i="15"/>
  <c r="M16" i="15"/>
  <c r="M25" i="15"/>
  <c r="N25" i="15"/>
  <c r="N31" i="15"/>
  <c r="M31" i="15"/>
  <c r="N40" i="15"/>
  <c r="M40" i="15"/>
  <c r="U12" i="14"/>
  <c r="T12" i="14"/>
  <c r="I58" i="15"/>
  <c r="L2" i="15"/>
  <c r="G2" i="13"/>
  <c r="E58" i="13"/>
  <c r="G58" i="13" s="1"/>
  <c r="M58" i="13"/>
  <c r="L51" i="13"/>
  <c r="G52" i="13"/>
  <c r="U4" i="14"/>
  <c r="S7" i="14"/>
  <c r="W7" i="14"/>
  <c r="L12" i="14"/>
  <c r="W15" i="14"/>
  <c r="U18" i="14"/>
  <c r="U22" i="14"/>
  <c r="T22" i="14"/>
  <c r="U26" i="14"/>
  <c r="T26" i="14"/>
  <c r="T27" i="14"/>
  <c r="U27" i="14"/>
  <c r="U48" i="14"/>
  <c r="T48" i="14"/>
  <c r="G49" i="14"/>
  <c r="G54" i="14"/>
  <c r="L3" i="15"/>
  <c r="N14" i="15"/>
  <c r="M14" i="15"/>
  <c r="L19" i="15"/>
  <c r="N30" i="15"/>
  <c r="M30" i="15"/>
  <c r="N56" i="15"/>
  <c r="M56" i="15"/>
  <c r="J20" i="14"/>
  <c r="G23" i="14"/>
  <c r="J28" i="14"/>
  <c r="G31" i="14"/>
  <c r="W33" i="14"/>
  <c r="T35" i="14"/>
  <c r="J36" i="14"/>
  <c r="J41" i="14"/>
  <c r="J44" i="14"/>
  <c r="J49" i="14"/>
  <c r="J52" i="14"/>
  <c r="K58" i="15"/>
  <c r="N38" i="15"/>
  <c r="M38" i="15"/>
  <c r="L57" i="15"/>
  <c r="N57" i="15" s="1"/>
  <c r="P58" i="14"/>
  <c r="L6" i="14"/>
  <c r="L14" i="14"/>
  <c r="L20" i="14"/>
  <c r="G24" i="14"/>
  <c r="L27" i="14"/>
  <c r="L28" i="14"/>
  <c r="G32" i="14"/>
  <c r="L35" i="14"/>
  <c r="L36" i="14"/>
  <c r="L39" i="14"/>
  <c r="L41" i="14"/>
  <c r="L42" i="14"/>
  <c r="L44" i="14"/>
  <c r="L47" i="14"/>
  <c r="L49" i="14"/>
  <c r="L50" i="14"/>
  <c r="T50" i="14"/>
  <c r="L52" i="14"/>
  <c r="L55" i="14"/>
  <c r="N34" i="15"/>
  <c r="M34" i="15"/>
  <c r="N36" i="15"/>
  <c r="M36" i="15"/>
  <c r="M53" i="15"/>
  <c r="Q58" i="14"/>
  <c r="X8" i="14"/>
  <c r="L9" i="14"/>
  <c r="X16" i="14"/>
  <c r="L17" i="14"/>
  <c r="S36" i="14"/>
  <c r="S39" i="14"/>
  <c r="U43" i="14"/>
  <c r="S44" i="14"/>
  <c r="S47" i="14"/>
  <c r="U51" i="14"/>
  <c r="S52" i="14"/>
  <c r="S55" i="14"/>
  <c r="T57" i="14"/>
  <c r="N32" i="15"/>
  <c r="M32" i="15"/>
  <c r="X19" i="14"/>
  <c r="X37" i="14"/>
  <c r="W40" i="14"/>
  <c r="X45" i="14"/>
  <c r="W48" i="14"/>
  <c r="X53" i="14"/>
  <c r="W56" i="14"/>
  <c r="M45" i="15"/>
  <c r="M55" i="15"/>
  <c r="S38" i="14"/>
  <c r="S46" i="14"/>
  <c r="S54" i="14"/>
  <c r="G58" i="15"/>
  <c r="H7" i="15"/>
  <c r="H11" i="15"/>
  <c r="H15" i="15"/>
  <c r="H19" i="15"/>
  <c r="H23" i="15"/>
  <c r="M41" i="15"/>
  <c r="M51" i="15"/>
  <c r="N53" i="15"/>
  <c r="N54" i="15"/>
  <c r="M54" i="15"/>
  <c r="G39" i="14"/>
  <c r="G47" i="14"/>
  <c r="G55" i="14"/>
  <c r="L37" i="15"/>
  <c r="N49" i="15"/>
  <c r="N50" i="15"/>
  <c r="M50" i="15"/>
  <c r="U46" i="14" l="1"/>
  <c r="T46" i="14"/>
  <c r="U47" i="14"/>
  <c r="T47" i="14"/>
  <c r="M33" i="15"/>
  <c r="N33" i="15"/>
  <c r="S58" i="14"/>
  <c r="U31" i="14"/>
  <c r="T31" i="14"/>
  <c r="N3" i="15"/>
  <c r="M3" i="15"/>
  <c r="M37" i="15"/>
  <c r="N37" i="15"/>
  <c r="U7" i="14"/>
  <c r="T7" i="14"/>
  <c r="T44" i="14"/>
  <c r="U44" i="14"/>
  <c r="N15" i="15"/>
  <c r="M15" i="15"/>
  <c r="L58" i="14"/>
  <c r="U21" i="14"/>
  <c r="T21" i="14"/>
  <c r="L58" i="13"/>
  <c r="U39" i="14"/>
  <c r="T39" i="14"/>
  <c r="T36" i="14"/>
  <c r="U36" i="14"/>
  <c r="J58" i="14"/>
  <c r="N11" i="15"/>
  <c r="M11" i="15"/>
  <c r="N2" i="15"/>
  <c r="L58" i="15"/>
  <c r="M2" i="15"/>
  <c r="G58" i="14"/>
  <c r="W58" i="14"/>
  <c r="U9" i="14"/>
  <c r="T9" i="14"/>
  <c r="U38" i="14"/>
  <c r="T38" i="14"/>
  <c r="U55" i="14"/>
  <c r="T55" i="14"/>
  <c r="U54" i="14"/>
  <c r="T54" i="14"/>
  <c r="T52" i="14"/>
  <c r="U52" i="14"/>
  <c r="N19" i="15"/>
  <c r="M19" i="15"/>
  <c r="X58" i="14"/>
  <c r="J58" i="13"/>
  <c r="N58" i="15" l="1"/>
  <c r="M58" i="15"/>
  <c r="U58" i="14"/>
  <c r="T58" i="14"/>
</calcChain>
</file>

<file path=xl/sharedStrings.xml><?xml version="1.0" encoding="utf-8"?>
<sst xmlns="http://schemas.openxmlformats.org/spreadsheetml/2006/main" count="1652" uniqueCount="574">
  <si>
    <t>State</t>
  </si>
  <si>
    <t>Veteran Population (2000 Census)</t>
  </si>
  <si>
    <t>Overall Population 18+ (2000 Census)</t>
  </si>
  <si>
    <t>Percentage Population that are Veterans</t>
  </si>
  <si>
    <t>Suicides by Veteran Status</t>
  </si>
  <si>
    <t>Overall Suicides  (CDC: Deaths - Final 2000)</t>
  </si>
  <si>
    <t>Veteran Suicide Percentage</t>
  </si>
  <si>
    <t>Overall Suicide Rate per 100,000 (CDC: Deaths - Final 2000)</t>
  </si>
  <si>
    <t>Veteran Suicides: Males</t>
  </si>
  <si>
    <t>Veteran Suicides: Percentage Males</t>
  </si>
  <si>
    <t>Veteran Suicides: Female</t>
  </si>
  <si>
    <t>Vetern Suicides: Percentage Females</t>
  </si>
  <si>
    <t>Veteran Suicides: 15-24</t>
  </si>
  <si>
    <t>Veteran Suicides: 25-34</t>
  </si>
  <si>
    <t>Veteran Suicides: 35-44</t>
  </si>
  <si>
    <t>Veteran Suicides: 45-54</t>
  </si>
  <si>
    <t>Veteran Suicides: 55-64</t>
  </si>
  <si>
    <t>Veteran Suicides: 65+</t>
  </si>
  <si>
    <t>Sources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</si>
  <si>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</si>
  <si>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</si>
  <si>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</si>
  <si>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</si>
  <si>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</si>
  <si>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</si>
  <si>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</si>
  <si>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</si>
  <si>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</si>
  <si>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Georgia*</t>
  </si>
  <si>
    <t>Guam</t>
  </si>
  <si>
    <t>Hawaii*</t>
  </si>
  <si>
    <t>Idaho*</t>
  </si>
  <si>
    <t>Illinois</t>
  </si>
  <si>
    <t>Indiana*</t>
  </si>
  <si>
    <t>Iowa</t>
  </si>
  <si>
    <t>Kansas*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</si>
  <si>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</si>
  <si>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</si>
  <si>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</si>
  <si>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</si>
  <si>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</si>
  <si>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</si>
  <si>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</si>
  <si>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</si>
  <si>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</si>
  <si>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</si>
  <si>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Nebraska*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</si>
  <si>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</si>
  <si>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</si>
  <si>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</si>
  <si>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</si>
  <si>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</si>
  <si>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</si>
  <si>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</si>
  <si>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</si>
  <si>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</si>
  <si>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</si>
  <si>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</si>
  <si>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</si>
  <si>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</si>
  <si>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</si>
  <si>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</si>
  <si>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</si>
  <si>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</si>
  <si>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</si>
  <si>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</si>
  <si>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</si>
  <si>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</si>
  <si>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</si>
  <si>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</si>
  <si>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Wyoming***</t>
  </si>
  <si>
    <t>Virgin Islands</t>
  </si>
  <si>
    <t>Northern Mariana Islands</t>
  </si>
  <si>
    <t>Washington D.C.</t>
  </si>
  <si>
    <t>American Samoa</t>
  </si>
  <si>
    <t>Total</t>
  </si>
  <si>
    <t>*Ever served in armed forces rather than Veteran Status</t>
  </si>
  <si>
    <t>Percentage Population with Veteran Status</t>
  </si>
  <si>
    <t>Overall Suicides  (CDC: Deaths - Final 2001)</t>
  </si>
  <si>
    <t>Overall Suicide Rate per 100,000 (CDC: Deaths - Final 2001)</t>
  </si>
  <si>
    <t>**From 2000 census</t>
  </si>
  <si>
    <t>Overall Suicides  (CDC: Deaths - Final 2002)</t>
  </si>
  <si>
    <t>Overall Suicide Rate per 100,000 (CDC: Deaths - Final 2002)</t>
  </si>
  <si>
    <t>North Dakota***</t>
  </si>
  <si>
    <t>***Breakdown averaged from five-year aggregates</t>
  </si>
  <si>
    <t>Overall Suicides  (CDC: Deaths - Final 2003)</t>
  </si>
  <si>
    <t>Overall Suicide Rate per 100,000 (CDC: Deaths - Final 2003)</t>
  </si>
  <si>
    <t>Overall Suicides  (CDC: Deaths - Final 2004)</t>
  </si>
  <si>
    <t>Overall Suicide Rate per 100,000 (CDC: Deaths - Final 2004)</t>
  </si>
  <si>
    <t>Veteran Population</t>
  </si>
  <si>
    <t>Overall Population 18+</t>
  </si>
  <si>
    <t>Percentage 18+ Population with Veteran Status</t>
  </si>
  <si>
    <t>Overall Suicides</t>
  </si>
  <si>
    <t>Age-adjusted suicide rate per 100,000</t>
  </si>
  <si>
    <t>Veteran Suicide Rate</t>
  </si>
  <si>
    <t>Civilian Suicide Rate</t>
  </si>
  <si>
    <t>Alabama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</si>
  <si>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Alaska Department of Health and Social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</si>
  <si>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Arizona Department of Health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</si>
  <si>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Arkansas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</si>
  <si>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California Department of Veterans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</si>
  <si>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Colorado Department of Military and Veterans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</si>
  <si>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Connecticut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</si>
  <si>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Delaware Division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</si>
  <si>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Florida****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</si>
  <si>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</si>
  <si>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Georgia Department of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</si>
  <si>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Guam**</t>
  </si>
  <si>
    <t>Department of Public Health and Social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</si>
  <si>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Hawaii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</si>
  <si>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Idaho Department of Health and Welfare,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</si>
  <si>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Illinois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</si>
  <si>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Indiana State Department of Health: Epidemiology Resource Center - Data Analysis,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</si>
  <si>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Iowa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</si>
  <si>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Kansas Department of Health and Environment: Office of Vital Statistics,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</si>
  <si>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Kentucky Cabinet for Health and Family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</si>
  <si>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Louisiana Department of Health &amp; Hospitals,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</si>
  <si>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VA Maine Healthcare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</si>
  <si>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Maryland Department of Health and Mental Hygiene,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</si>
  <si>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Massachusetts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</si>
  <si>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Michigan Department of Community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</si>
  <si>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Minnesota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</si>
  <si>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Mississippi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</si>
  <si>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Missouri Department of Health and Senior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</si>
  <si>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Montana Department of Public Health &amp; Human Services: Office of Epidemiology and Scientific Support,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</si>
  <si>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Nebraska****</t>
  </si>
  <si>
    <t>Nebraska Department of Health and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</si>
  <si>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Nevada Mental Health Services: Veterans &amp; Military Families,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</si>
  <si>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Hampshire State Office of Veterans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</si>
  <si>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Jersey Department of Health, New Jersey Violent Death Reporting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</si>
  <si>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Mexico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</si>
  <si>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York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</si>
  <si>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North Carolina Department of Health and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</si>
  <si>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North Dakota Department of Health: Division of Injury Prevention and Control,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</si>
  <si>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Ohio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</si>
  <si>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Oklahoma State Department of Health: Injury Prevention Service, Oklahoma Violent Death Reporting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</si>
  <si>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Oregon Department of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</si>
  <si>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Pennsylvania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</si>
  <si>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Departamento de Salud,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</si>
  <si>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Rhode Island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</si>
  <si>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South Carolina Department of Health and Environmental Control: Division of Biostatistics,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</si>
  <si>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South Dakota Department of Health - Health Statistics Office,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</si>
  <si>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Tennessee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</si>
  <si>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Texas Department of State Health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</si>
  <si>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Utah Department of Veteran's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</si>
  <si>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Vermont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</si>
  <si>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Virginia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</si>
  <si>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Washington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</si>
  <si>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West Virginia Department of Veterans Assistance,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</si>
  <si>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&lt;a href="http://www.mcw.edu/FileLibrary/Groups/InjuryResearchCenter/pdf/BoS_final_9_5.pdf"&gt;Wisconsin Department of Health Services: "The Burden of Suicide in Wisconsin" - Sep. 2008&lt;/a&gt;,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</si>
  <si>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Wyoming Department of Health - Vital Statistics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</si>
  <si>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United States Virgin Islands**</t>
  </si>
  <si>
    <t>United States Virgin Islands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</si>
  <si>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Commonwealth of the Northern Mariana Islands**</t>
  </si>
  <si>
    <t>Commonwealth of the Northern Mariana Islands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</si>
  <si>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District of Columbia</t>
  </si>
  <si>
    <t>District of Columbia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</si>
  <si>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American Samoa**</t>
  </si>
  <si>
    <t>American Samoa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</si>
  <si>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****Estimated from VA report</t>
  </si>
  <si>
    <t>^Estimated from other data</t>
  </si>
  <si>
    <t>Alabama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</si>
  <si>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Alaska Department of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</si>
  <si>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Arizona Department of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</si>
  <si>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Arkansas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</si>
  <si>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California Department of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</si>
  <si>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Colorado Department of Military and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</si>
  <si>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Connecticut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</si>
  <si>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Delaware Division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</si>
  <si>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</si>
  <si>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Georgia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</si>
  <si>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Department of Public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</si>
  <si>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Hawaii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</si>
  <si>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Idaho Department of Health and Welfare,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</si>
  <si>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Illinois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</si>
  <si>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Indiana State Department of Health: Epidemiology Resource Center - Data Analysis,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</si>
  <si>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Iowa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</si>
  <si>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Kansas Department of Health and Environment: Office of Vital 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</si>
  <si>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Kentucky Cabinet for Health and Family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</si>
  <si>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Louisiana Department of Health &amp; Hospitals,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</si>
  <si>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VA Maine Healthcare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</si>
  <si>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Maryland Department of Health and Mental Hygiene,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</si>
  <si>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Massachusetts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</si>
  <si>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Michigan Department of Community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</si>
  <si>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Minnesota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</si>
  <si>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Mississippi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</si>
  <si>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Missouri Department of Health and Senior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</si>
  <si>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Montana Department of Public Health &amp; Human Services: Office of Epidemiology and Scientific Support,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</si>
  <si>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Nebraska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</si>
  <si>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Nevada Mental Health Services: Veterans &amp; Military Families,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</si>
  <si>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Hampshire State Office of Veterans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</si>
  <si>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Jersey Department of Health, New Jersey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</si>
  <si>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Mexico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</si>
  <si>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York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</si>
  <si>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Carolina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</si>
  <si>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Dakota Department of Health: Division of Injury Prevention and Control,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</si>
  <si>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Ohio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</si>
  <si>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Oklahoma State Department of Health: Injury Prevention Service, Oklahoma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</si>
  <si>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Oregon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</si>
  <si>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Pennsylvania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</si>
  <si>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Departamento de Salud,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</si>
  <si>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Rhode Island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</si>
  <si>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Carolina Department of Health and Environmental Control: Division of Biostatistics,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</si>
  <si>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Dakota Department of Health - Health Statistics Office,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</si>
  <si>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Tennessee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</si>
  <si>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Texas Department of State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</si>
  <si>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Utah Department of Veteran's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</si>
  <si>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Vermont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</si>
  <si>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Virginia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</si>
  <si>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Washington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</si>
  <si>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West Virginia Department of Veterans Assistance,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</si>
  <si>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&lt;a href="http://www.mcw.edu/FileLibrary/Groups/InjuryResearchCenter/pdf/BoS_final_9_5.pdf"&gt;Wisconsin Department of Health Services: "The Burden of Suicide in Wisconsin" - Sep. 2008&lt;/a&gt;,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</si>
  <si>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Wyoming Department of Health - Vital Statistics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</si>
  <si>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United States Virgin Islands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</si>
  <si>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Commonwealth of the Northern Mariana Islands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</si>
  <si>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District of Columbia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</si>
  <si>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American Samoa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</si>
  <si>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Alabama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</si>
  <si>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Alaska Department of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</si>
  <si>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Arizona Department of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</si>
  <si>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Arkansas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</si>
  <si>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California Department of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</si>
  <si>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Colorado Department of Military and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</si>
  <si>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Connecticut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</si>
  <si>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Delaware Division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</si>
  <si>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</si>
  <si>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Georgia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</si>
  <si>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Department of Public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</si>
  <si>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Hawaii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</si>
  <si>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Idaho Department of Health and Welfare,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</si>
  <si>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Illinois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</si>
  <si>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Indiana State Department of Health: Epidemiology Resource Center - Data Analysis,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</si>
  <si>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Iowa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</si>
  <si>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Kansas Department of Health and Environment: Office of Vital 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</si>
  <si>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Kentucky Cabinet for Health and Family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</si>
  <si>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Louisiana Department of Health &amp; Hospitals,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</si>
  <si>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VA Maine Healthcare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</si>
  <si>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Maryland Department of Health and Mental Hygiene,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</si>
  <si>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Massachusetts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</si>
  <si>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Michigan Department of Community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</si>
  <si>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Minnesota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</si>
  <si>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Mississippi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</si>
  <si>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Missouri Department of Health and Senior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</si>
  <si>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Montana Department of Public Health &amp; Human Services: Office of Epidemiology and Scientific Support,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</si>
  <si>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Nebraska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</si>
  <si>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Nevada Mental Health Services: Veterans &amp; Military Families,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</si>
  <si>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Hampshire State Office of Veterans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</si>
  <si>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Jersey Department of Health, New Jersey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</si>
  <si>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Mexico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</si>
  <si>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York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</si>
  <si>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Carolina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</si>
  <si>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Dakota Department of Health: Division of Injury Prevention and Control,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</si>
  <si>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Ohio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</si>
  <si>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Oklahoma State Department of Health: Injury Prevention Service, Oklahoma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</si>
  <si>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Oregon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</si>
  <si>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Pennsylvania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</si>
  <si>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Departamento de Salud,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</si>
  <si>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Rhode Island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</si>
  <si>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Carolina Department of Health and Environmental Control: Division of Biostatistics,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</si>
  <si>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Dakota Department of Health - Health Statistics Office,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</si>
  <si>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Tennessee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</si>
  <si>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Texas Department of State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</si>
  <si>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Utah Department of Veteran's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</si>
  <si>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Vermont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</si>
  <si>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Virginia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</si>
  <si>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Washington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</si>
  <si>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West Virginia Department of Veterans Assistance,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</si>
  <si>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News21 estimates,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</si>
  <si>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Wyoming Department of Health - Vital Statistics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</si>
  <si>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United States Virgin Islands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</si>
  <si>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Commonwealth of the Northern Mariana Islands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</si>
  <si>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District of Columbia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</si>
  <si>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American Samoa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</si>
  <si>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Alabama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</si>
  <si>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Alaska Department of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</si>
  <si>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Arizona Department of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</si>
  <si>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Arkansas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</si>
  <si>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California Department of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</si>
  <si>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Colorado Department of Military and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</si>
  <si>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Connecticut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</si>
  <si>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Delaware Division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</si>
  <si>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</si>
  <si>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Georgia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</si>
  <si>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Department of Public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</si>
  <si>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Hawaii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</si>
  <si>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Idaho Department of Health and Welfare,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</si>
  <si>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Illinois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</si>
  <si>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Indiana State Department of Health: Epidemiology Resource Center - Data Analysis,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</si>
  <si>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Iowa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</si>
  <si>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Kansas Department of Health and Environment: Office of Vital 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</si>
  <si>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Kentucky Cabinet for Health and Family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</si>
  <si>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Louisiana Department of Health &amp; Hospitals,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</si>
  <si>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VA Maine Healthcare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</si>
  <si>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Maryland Department of Health and Mental Hygiene,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</si>
  <si>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Massachusetts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</si>
  <si>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Michigan Department of Community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</si>
  <si>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Minnesota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</si>
  <si>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Mississippi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</si>
  <si>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Missouri Department of Health and Senior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</si>
  <si>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Montana Department of Public Health &amp; Human Services: Office of Epidemiology and Scientific Support,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</si>
  <si>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Nebraska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</si>
  <si>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Nevada Mental Health Services: Veterans &amp; Military Families,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</si>
  <si>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Hampshire State Office of Veterans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</si>
  <si>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Jersey Department of Health, New Jersey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</si>
  <si>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Mexico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</si>
  <si>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York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</si>
  <si>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Carolina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</si>
  <si>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Dakota Department of Health: Division of Injury Prevention and Control,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</si>
  <si>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Ohio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</si>
  <si>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Oklahoma State Department of Health: Injury Prevention Service, Oklahoma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</si>
  <si>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Oregon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</si>
  <si>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Pennsylvania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</si>
  <si>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Departamento de Salud,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</si>
  <si>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Rhode Island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</si>
  <si>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Carolina Department of Health and Environmental Control: Division of Biostatistics,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</si>
  <si>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Dakota Department of Health - Health Statistics Office,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</si>
  <si>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Tennessee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</si>
  <si>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Texas Department of State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</si>
  <si>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Utah Department of Veteran's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</si>
  <si>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Vermont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</si>
  <si>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Virginia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</si>
  <si>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Washington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</si>
  <si>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West Virginia Department of Veterans Assistance,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</si>
  <si>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News21 estimates,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</si>
  <si>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Wyoming Department of Health - Vital Statistics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</si>
  <si>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United States Virgin Islands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</si>
  <si>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Commonwealth of the Northern Mariana Islands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</si>
  <si>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District of Columbia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</si>
  <si>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American Samoa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</si>
  <si>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Alabama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</si>
  <si>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Alaska Department of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</si>
  <si>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Arizona Department of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</si>
  <si>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Arkansas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</si>
  <si>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California Department of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</si>
  <si>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Colorado Department of Military and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</si>
  <si>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Connecticut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</si>
  <si>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Delaware Division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</si>
  <si>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</si>
  <si>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Georgia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</si>
  <si>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Department of Public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</si>
  <si>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Hawaii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</si>
  <si>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Idaho Department of Health and Welfare,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</si>
  <si>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Illinois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</si>
  <si>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Indiana State Department of Health: Epidemiology Resource Center - Data Analysis,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</si>
  <si>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Iowa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</si>
  <si>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Kansas Department of Health and Environment: Office of Vital 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</si>
  <si>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Kentucky Cabinet for Health and Family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</si>
  <si>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Louisiana Department of Health &amp; Hospitals,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</si>
  <si>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VA Maine Healthcare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</si>
  <si>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Maryland Department of Health and Mental Hygiene,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</si>
  <si>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Massachusetts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</si>
  <si>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Michigan Department of Community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</si>
  <si>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Minnesota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</si>
  <si>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Mississippi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</si>
  <si>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Missouri Department of Health and Senior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</si>
  <si>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Montana Department of Public Health &amp; Human Services: Office of Epidemiology and Scientific Support,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</si>
  <si>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Nebraska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</si>
  <si>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Nevada Mental Health Services: Veterans &amp; Military Families,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</si>
  <si>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Hampshire State Office of Veterans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</si>
  <si>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Jersey Department of Health, New Jersey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</si>
  <si>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Mexico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</si>
  <si>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York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</si>
  <si>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Carolina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</si>
  <si>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Dakota Department of Health: Division of Injury Prevention and Control,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</si>
  <si>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Ohio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</si>
  <si>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Oklahoma State Department of Health: Injury Prevention Service, Oklahoma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</si>
  <si>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Oregon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</si>
  <si>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Pennsylvania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</si>
  <si>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Departamento de Salud,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</si>
  <si>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Rhode Island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</si>
  <si>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Carolina Department of Health and Environmental Control: Division of Biostatistics,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</si>
  <si>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Dakota Department of Health - Health Statistics Office,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</si>
  <si>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Tennessee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</si>
  <si>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Texas Department of State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</si>
  <si>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Utah Department of Veteran's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</si>
  <si>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Vermont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</si>
  <si>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Virginia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</si>
  <si>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Washington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</si>
  <si>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West Virginia Department of Veterans Assistance,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</si>
  <si>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News21 estimates,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</si>
  <si>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Wyoming Department of Health - Vital Statistics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</si>
  <si>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United States Virgin Islands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</si>
  <si>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Commonwealth of the Northern Mariana Islands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</si>
  <si>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District of Columbia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</si>
  <si>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American Samoa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</si>
  <si>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Alabama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</si>
  <si>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Alaska Department of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</si>
  <si>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Arizona Department of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</si>
  <si>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Arkansas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</si>
  <si>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California Department of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</si>
  <si>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Colorado Department of Military and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</si>
  <si>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Connecticut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</si>
  <si>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Delaware Division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</si>
  <si>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</si>
  <si>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Georgia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</si>
  <si>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Department of Public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</si>
  <si>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Hawaii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</si>
  <si>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Idaho Department of Health and Welfare,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</si>
  <si>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Illinois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</si>
  <si>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Indiana State Department of Health: Epidemiology Resource Center - Data Analysis,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</si>
  <si>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Iowa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</si>
  <si>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Kansas Department of Health and Environment: Office of Vital 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</si>
  <si>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Kentucky Cabinet for Health and Family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</si>
  <si>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Louisiana Department of Health &amp; Hospitals,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</si>
  <si>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VA Maine Healthcare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</si>
  <si>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Maryland Department of Health and Mental Hygiene,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</si>
  <si>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Massachusetts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</si>
  <si>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Michigan Department of Community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</si>
  <si>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Minnesota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</si>
  <si>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Mississippi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</si>
  <si>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Missouri Department of Health and Senior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</si>
  <si>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Montana Department of Public Health &amp; Human Services: Office of Epidemiology and Scientific Support,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</si>
  <si>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Nebraska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</si>
  <si>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Nevada Mental Health Services: Veterans &amp; Military Families,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</si>
  <si>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Hampshire State Office of Veterans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</si>
  <si>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Jersey Department of Health, New Jersey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</si>
  <si>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Mexico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</si>
  <si>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York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</si>
  <si>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Carolina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</si>
  <si>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Dakota Department of Health: Division of Injury Prevention and Control,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</si>
  <si>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Ohio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</si>
  <si>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Oklahoma State Department of Health: Injury Prevention Service, Oklahoma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</si>
  <si>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Oregon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</si>
  <si>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Pennsylvania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</si>
  <si>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Departamento de Salud,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</si>
  <si>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Rhode Island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</si>
  <si>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Carolina Department of Health and Environmental Control: Division of Biostatistics,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</si>
  <si>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Dakota Department of Health - Health Statistics Office,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</si>
  <si>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Tennessee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</si>
  <si>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Texas Department of State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</si>
  <si>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Utah Department of Veteran's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</si>
  <si>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Vermont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</si>
  <si>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Virginia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</si>
  <si>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Washington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</si>
  <si>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West Virginia Department of Veterans Assistance,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</si>
  <si>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News21 estimates,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</si>
  <si>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Wyoming Department of Health - Vital Statistics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</si>
  <si>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United States Virgin Islands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</si>
  <si>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Commonwealth of the Northern Mariana Islands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</si>
  <si>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District of Columbia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</si>
  <si>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American Samoa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</si>
  <si>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Alabama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</si>
  <si>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</si>
  <si>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Arizona Department of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</si>
  <si>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</si>
  <si>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</si>
  <si>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</si>
  <si>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Connecticut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</si>
  <si>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</si>
  <si>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</si>
  <si>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Georgia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</si>
  <si>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Department of Public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</si>
  <si>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Hawaii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</si>
  <si>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</si>
  <si>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</si>
  <si>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</si>
  <si>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Iowa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</si>
  <si>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</si>
  <si>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Kentucky Cabinet for Health and Family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</si>
  <si>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</si>
  <si>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VA Maine Healthcare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</si>
  <si>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Maryland Department of Health and Mental Hygiene,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</si>
  <si>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</si>
  <si>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</si>
  <si>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</si>
  <si>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</si>
  <si>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Missouri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</si>
  <si>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</si>
  <si>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Nebraska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</si>
  <si>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Nevada Mental Health Services: Veterans &amp; Military Families,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</si>
  <si>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Hampshire State Office of Veterans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</si>
  <si>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</si>
  <si>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</si>
  <si>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</si>
  <si>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</si>
  <si>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</si>
  <si>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</si>
  <si>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Oklahoma State Department of Health: Injury Prevention Service, Oklahoma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</si>
  <si>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</si>
  <si>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</si>
  <si>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Departamento de Salud,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</si>
  <si>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Rhode Island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</si>
  <si>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</si>
  <si>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Dakota Department of Health - Health Statistics Office,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</si>
  <si>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</si>
  <si>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</si>
  <si>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</si>
  <si>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</si>
  <si>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</si>
  <si>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</si>
  <si>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</si>
  <si>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News21 estimates,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</si>
  <si>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Wyoming Department of Health - Vital Statistics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</si>
  <si>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United States Virgin Islands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</si>
  <si>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Commonwealth of the Northern Mariana Islands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</si>
  <si>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District of Columbia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</si>
  <si>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American Samoa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</si>
  <si>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**From 2010 census</t>
  </si>
  <si>
    <t>Veteran Population (Census 2011 estimate)</t>
  </si>
  <si>
    <t>Overall Population 18+ (Census 2011 estimate)</t>
  </si>
  <si>
    <t>Total Overall Suicides</t>
  </si>
  <si>
    <t>Average Annual Overal Suicide Rate per 100,000</t>
  </si>
  <si>
    <t>Wyoming</t>
  </si>
  <si>
    <t>Virgin Islands**</t>
  </si>
  <si>
    <t>Northern Mariana Islands**</t>
  </si>
  <si>
    <t>Likely post-9/11 veteran suicide total (15-44)</t>
  </si>
  <si>
    <t>Likely post-9/11 percentage of veteran suicides</t>
  </si>
  <si>
    <t>Likely post-9/11 percentage of overall suicides</t>
  </si>
  <si>
    <t>Post-9/11 veteran population (2011)</t>
  </si>
  <si>
    <t>Average Veteran Suicide Rate</t>
  </si>
  <si>
    <t>Average Civilian Suicide Rate</t>
  </si>
  <si>
    <t>Alabama Department of Public Health, &lt;a href="http://factfinder2.census.gov/faces/tableservices/jsf/pages/productview.xhtml?pid=ACS_11_1YR_DP02&amp;prodType=table"&gt;&lt;a href="http://factfinder2.census.gov/faces/tableservices/jsf/pages/productview.xhtml?pid=ACS_11_1YR_DP02&amp;prodType=table"&gt;U.S. Census Bureau: American Community Survey 2011&lt;/a&gt;&lt;/a&gt;, &lt;a href="http://www.cdc.gov/nchs/data/nvsr/nvsr61/nvsr61_06.pdf"&gt;&lt;a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</si>
  <si>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</si>
  <si>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Arizona Department of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</si>
  <si>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</si>
  <si>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</si>
  <si>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</si>
  <si>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Connecticut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</si>
  <si>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</si>
  <si>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</si>
  <si>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Georgia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</si>
  <si>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Department of Public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</si>
  <si>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Hawaii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</si>
  <si>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</si>
  <si>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</si>
  <si>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</si>
  <si>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Iowa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</si>
  <si>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</si>
  <si>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Kentucky Cabinet for Health and Family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</si>
  <si>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</si>
  <si>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VA Maine Healthcare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</si>
  <si>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Maryland Department of Health and Mental Hygiene,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</si>
  <si>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</si>
  <si>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</si>
  <si>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</si>
  <si>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</si>
  <si>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Missouri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</si>
  <si>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</si>
  <si>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Nebraska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</si>
  <si>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Nevada Mental Health Services: Veterans &amp; Military Families,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</si>
  <si>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Hampshire State Office of Veterans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</si>
  <si>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</si>
  <si>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</si>
  <si>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</si>
  <si>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</si>
  <si>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</si>
  <si>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</si>
  <si>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Oklahoma State Department of Health: Injury Prevention Service, Oklahoma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</si>
  <si>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</si>
  <si>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</si>
  <si>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Departamento de Salud,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</si>
  <si>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Rhode Island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</si>
  <si>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</si>
  <si>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Dakota Department of Health - Health Statistics Office,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</si>
  <si>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</si>
  <si>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</si>
  <si>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</si>
  <si>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</si>
  <si>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</si>
  <si>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</si>
  <si>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</si>
  <si>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News21 estimates,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</si>
  <si>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Wyoming Department of Health - Vital Statistics Services, &lt;a href="http://factfinder2.census.gov/faces/tableservices/jsf/pages/productview.xhtml?pid=ACS_11_1YR_DP, &lt;a href="https://www.va.gov/VETDATA/docs/Demographics/New_Vetpop_Model/7lVetPop11_POS_State.xlsx"&gt;National Center for Veterans Analysis and Statistics, Column V - 2011&lt;/a&gt;02&amp;prodType=table"&gt;U.S. Census Bureau: American Community Survey 2011&lt;/a&gt;, &lt;a href="http://www.cdc.gov/nchs/data/nvsr/nvsr61/nvsr61_06.pdf"&gt;Centers for Disease Control: Deaths: Final 2011&lt;/a&gt;</t>
  </si>
  <si>
    <t>United States Virgin Islands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</si>
  <si>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Commonwealth of the Northern Mariana Islands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</si>
  <si>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District of Columbia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</si>
  <si>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American Samoa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</si>
  <si>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Overall Veteran Population</t>
  </si>
  <si>
    <t>Post-9/11 veterans 2010-2040 (VA)</t>
  </si>
  <si>
    <t>Overall Population (2011 estimate)</t>
  </si>
  <si>
    <t>Total Suicides</t>
  </si>
  <si>
    <t>Likely post-9/11 veteran suicide total</t>
  </si>
  <si>
    <t>Georgia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</si>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</sst>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###############"/>
  </numFmts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0" fillId="2" borderId="0" xfId="0" applyNumberFormat="1" applyFill="1" applyAlignment="1">
      <alignment wrapText="1"/>
    </xf>
    <xf numFmtId="16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164" fontId="0" fillId="6" borderId="0" xfId="0" applyNumberFormat="1" applyFill="1" applyAlignment="1">
      <alignment wrapText="1"/>
    </xf>
    <xf numFmtId="0" fontId="2" fillId="7" borderId="0" xfId="0" applyFont="1" applyFill="1" applyAlignment="1">
      <alignment wrapText="1"/>
    </xf>
    <xf numFmtId="165" fontId="0" fillId="0" borderId="0" xfId="0" applyNumberForma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workbookViewId="0">
      <selection activeCell="A25" sqref="A25:XFD25"/>
    </sheetView>
  </sheetViews>
  <sheetFormatPr baseColWidth="10" defaultColWidth="17.1640625" defaultRowHeight="12.75" customHeight="1" x14ac:dyDescent="0.15"/>
  <cols>
    <col min="2" max="2" width="18.5" customWidth="1"/>
  </cols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F2">
        <v>583</v>
      </c>
      <c r="G2" s="2">
        <f>$E$2/$F$2</f>
        <v>0</v>
      </c>
      <c r="H2">
        <v>13.3</v>
      </c>
      <c r="J2" s="2" t="e">
        <f>$I$2/$E$2</f>
        <v>#DIV/0!</v>
      </c>
      <c r="L2" s="2" t="e">
        <f>$K$2/$E$2</f>
        <v>#DIV/0!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26</v>
      </c>
      <c r="F3">
        <v>137</v>
      </c>
      <c r="G3" s="2">
        <f>$E$3/$F$3</f>
        <v>0.18978102189781021</v>
      </c>
      <c r="H3">
        <v>22</v>
      </c>
      <c r="I3">
        <v>26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6</v>
      </c>
      <c r="O3">
        <v>5</v>
      </c>
      <c r="P3">
        <v>7</v>
      </c>
      <c r="Q3">
        <v>3</v>
      </c>
      <c r="R3">
        <v>3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F4">
        <v>784</v>
      </c>
      <c r="G4" s="2">
        <f>$E$4/$F$4</f>
        <v>0</v>
      </c>
      <c r="H4">
        <v>16.100000000000001</v>
      </c>
      <c r="J4" s="2" t="e">
        <f>$I$4/$E$4</f>
        <v>#DIV/0!</v>
      </c>
      <c r="L4" s="2" t="e">
        <f>$K$4/$E$4</f>
        <v>#DIV/0!</v>
      </c>
    </row>
    <row r="5" spans="1:19" ht="12.75" customHeight="1" x14ac:dyDescent="0.15">
      <c r="A5" s="5" t="s">
        <v>22</v>
      </c>
      <c r="B5" s="5">
        <v>281714</v>
      </c>
      <c r="C5" s="5">
        <v>1987107</v>
      </c>
      <c r="D5" s="3">
        <f t="shared" si="0"/>
        <v>0.14177092627623977</v>
      </c>
      <c r="E5" s="5">
        <v>79</v>
      </c>
      <c r="F5" s="5">
        <v>349</v>
      </c>
      <c r="G5" s="3">
        <f>$E$5/$F$5</f>
        <v>0.22636103151862463</v>
      </c>
      <c r="H5" s="5">
        <v>13.5</v>
      </c>
      <c r="I5" s="5">
        <v>78</v>
      </c>
      <c r="J5" s="3">
        <f>$I$5/$E$5</f>
        <v>0.98734177215189878</v>
      </c>
      <c r="K5" s="5">
        <v>1</v>
      </c>
      <c r="L5" s="3">
        <f>$K$5/$E$5</f>
        <v>1.2658227848101266E-2</v>
      </c>
      <c r="M5" s="5">
        <v>3</v>
      </c>
      <c r="N5" s="5">
        <v>3</v>
      </c>
      <c r="O5" s="5">
        <v>12</v>
      </c>
      <c r="P5" s="5">
        <v>13</v>
      </c>
      <c r="Q5" s="5">
        <v>6</v>
      </c>
      <c r="R5" s="5">
        <v>42</v>
      </c>
    </row>
    <row r="6" spans="1:19" ht="12.75" customHeight="1" x14ac:dyDescent="0.15">
      <c r="A6" s="5" t="s">
        <v>23</v>
      </c>
      <c r="B6" s="5">
        <v>2569340</v>
      </c>
      <c r="C6" s="5">
        <v>24501941</v>
      </c>
      <c r="D6" s="3">
        <f t="shared" si="0"/>
        <v>0.10486271271324994</v>
      </c>
      <c r="E6" s="5"/>
      <c r="F6" s="5">
        <v>2969</v>
      </c>
      <c r="G6" s="3">
        <f>$E$6/$F$6</f>
        <v>0</v>
      </c>
      <c r="H6" s="5">
        <v>8.8000000000000007</v>
      </c>
      <c r="I6" s="5"/>
      <c r="J6" s="3" t="e">
        <f>$I$6/$E$6</f>
        <v>#DIV/0!</v>
      </c>
      <c r="K6" s="5"/>
      <c r="L6" s="3" t="e">
        <f>$K$6/$E$6</f>
        <v>#DIV/0!</v>
      </c>
      <c r="M6" s="5"/>
      <c r="N6" s="5"/>
      <c r="O6" s="5"/>
      <c r="P6" s="5"/>
      <c r="Q6" s="5"/>
      <c r="R6" s="5"/>
    </row>
    <row r="7" spans="1:19" ht="12.75" customHeight="1" x14ac:dyDescent="0.15">
      <c r="A7" s="5" t="s">
        <v>24</v>
      </c>
      <c r="B7" s="5">
        <v>446385</v>
      </c>
      <c r="C7" s="5">
        <v>3177044</v>
      </c>
      <c r="D7" s="3">
        <f t="shared" si="0"/>
        <v>0.14050324767299413</v>
      </c>
      <c r="E7" s="5"/>
      <c r="F7" s="5">
        <v>613</v>
      </c>
      <c r="G7" s="3">
        <f>$E$7/$F$7</f>
        <v>0</v>
      </c>
      <c r="H7" s="5">
        <v>14.8</v>
      </c>
      <c r="I7" s="5"/>
      <c r="J7" s="3" t="e">
        <f>$I$7/$E$7</f>
        <v>#DIV/0!</v>
      </c>
      <c r="K7" s="5"/>
      <c r="L7" s="3" t="e">
        <f>$K$7/$E$7</f>
        <v>#DIV/0!</v>
      </c>
      <c r="M7" s="5"/>
      <c r="N7" s="5"/>
      <c r="O7" s="5"/>
      <c r="P7" s="5"/>
      <c r="Q7" s="5"/>
      <c r="R7" s="5"/>
    </row>
    <row r="8" spans="1:19" ht="12.75" customHeight="1" x14ac:dyDescent="0.15">
      <c r="A8" s="5" t="s">
        <v>25</v>
      </c>
      <c r="B8" s="5">
        <v>310069</v>
      </c>
      <c r="C8" s="5">
        <v>2557792</v>
      </c>
      <c r="D8" s="3">
        <f t="shared" si="0"/>
        <v>0.12122525991167382</v>
      </c>
      <c r="E8" s="5"/>
      <c r="F8" s="5">
        <v>304</v>
      </c>
      <c r="G8" s="3">
        <f>$E$8/$F$8</f>
        <v>0</v>
      </c>
      <c r="H8" s="5">
        <v>9.1999999999999993</v>
      </c>
      <c r="I8" s="5"/>
      <c r="J8" s="3" t="e">
        <f>$I$8/$E$8</f>
        <v>#DIV/0!</v>
      </c>
      <c r="K8" s="5"/>
      <c r="L8" s="3" t="e">
        <f>$K$8/$E$8</f>
        <v>#DIV/0!</v>
      </c>
      <c r="M8" s="5"/>
      <c r="N8" s="5"/>
      <c r="O8" s="5"/>
      <c r="P8" s="5"/>
      <c r="Q8" s="5"/>
      <c r="R8" s="5"/>
    </row>
    <row r="9" spans="1:19" ht="12.75" customHeight="1" x14ac:dyDescent="0.15">
      <c r="A9" s="5" t="s">
        <v>26</v>
      </c>
      <c r="B9" s="5">
        <v>84289</v>
      </c>
      <c r="C9" s="5">
        <v>585855</v>
      </c>
      <c r="D9" s="3">
        <f t="shared" si="0"/>
        <v>0.14387348405322137</v>
      </c>
      <c r="E9" s="5"/>
      <c r="F9" s="5">
        <v>82</v>
      </c>
      <c r="G9" s="3">
        <f>$E$9/$F$9</f>
        <v>0</v>
      </c>
      <c r="H9" s="5">
        <v>10.8</v>
      </c>
      <c r="I9" s="5"/>
      <c r="J9" s="3" t="e">
        <f>$I$9/$E$9</f>
        <v>#DIV/0!</v>
      </c>
      <c r="K9" s="5"/>
      <c r="L9" s="3" t="e">
        <f>$K$9/$E$9</f>
        <v>#DIV/0!</v>
      </c>
      <c r="M9" s="5"/>
      <c r="N9" s="5"/>
      <c r="O9" s="5"/>
      <c r="P9" s="5"/>
      <c r="Q9" s="5"/>
      <c r="R9" s="5"/>
    </row>
    <row r="10" spans="1:19" ht="12.75" customHeight="1" x14ac:dyDescent="0.15">
      <c r="A10" s="5" t="s">
        <v>27</v>
      </c>
      <c r="B10" s="5">
        <v>1875597</v>
      </c>
      <c r="C10" s="5">
        <v>12283486</v>
      </c>
      <c r="D10" s="3">
        <f t="shared" si="0"/>
        <v>0.15269256626335553</v>
      </c>
      <c r="E10" s="5"/>
      <c r="F10" s="5">
        <v>2086</v>
      </c>
      <c r="G10" s="3">
        <f>$E$10/$F$10</f>
        <v>0</v>
      </c>
      <c r="H10" s="5">
        <v>13.6</v>
      </c>
      <c r="I10" s="5"/>
      <c r="J10" s="3" t="e">
        <f>$I$10/$E$10</f>
        <v>#DIV/0!</v>
      </c>
      <c r="K10" s="5"/>
      <c r="L10" s="3" t="e">
        <f>$K$10/$E$10</f>
        <v>#DIV/0!</v>
      </c>
      <c r="M10" s="5"/>
      <c r="N10" s="5"/>
      <c r="O10" s="5"/>
      <c r="P10" s="5"/>
      <c r="Q10" s="5"/>
      <c r="R10" s="5"/>
    </row>
    <row r="11" spans="1:19" ht="12.75" customHeight="1" x14ac:dyDescent="0.15">
      <c r="A11" s="5" t="s">
        <v>28</v>
      </c>
      <c r="B11" s="5">
        <v>768675</v>
      </c>
      <c r="C11" s="5">
        <v>5954362</v>
      </c>
      <c r="D11" s="3">
        <f t="shared" si="0"/>
        <v>0.12909443530641906</v>
      </c>
      <c r="E11" s="5"/>
      <c r="F11" s="5">
        <v>847</v>
      </c>
      <c r="G11" s="3">
        <f>$E$11/$F$11</f>
        <v>0</v>
      </c>
      <c r="H11" s="5">
        <v>10.7</v>
      </c>
      <c r="I11" s="5"/>
      <c r="J11" s="3" t="e">
        <f>$I$11/$E$11</f>
        <v>#DIV/0!</v>
      </c>
      <c r="K11" s="5"/>
      <c r="L11" s="3" t="e">
        <f>$K$11/$E$11</f>
        <v>#DIV/0!</v>
      </c>
      <c r="M11" s="5"/>
      <c r="N11" s="5"/>
      <c r="O11" s="5"/>
      <c r="P11" s="5"/>
      <c r="Q11" s="5"/>
      <c r="R11" s="5"/>
    </row>
    <row r="12" spans="1:19" ht="12.75" customHeight="1" x14ac:dyDescent="0.15">
      <c r="A12" s="5" t="s">
        <v>29</v>
      </c>
      <c r="B12" s="5">
        <v>8962</v>
      </c>
      <c r="C12" s="5">
        <v>154805</v>
      </c>
      <c r="D12" s="3">
        <f t="shared" si="0"/>
        <v>5.7892186944866121E-2</v>
      </c>
      <c r="E12" s="5"/>
      <c r="F12" s="5">
        <v>29</v>
      </c>
      <c r="G12" s="3">
        <f>$E$12/$F$12</f>
        <v>0</v>
      </c>
      <c r="H12" s="5">
        <v>18.8</v>
      </c>
      <c r="I12" s="5"/>
      <c r="J12" s="3" t="e">
        <f>$I$12/$E$12</f>
        <v>#DIV/0!</v>
      </c>
      <c r="K12" s="5"/>
      <c r="L12" s="3" t="e">
        <f>$K$12/$E$12</f>
        <v>#DIV/0!</v>
      </c>
      <c r="M12" s="5"/>
      <c r="N12" s="5"/>
      <c r="O12" s="5"/>
      <c r="P12" s="5"/>
      <c r="Q12" s="5"/>
      <c r="R12" s="5"/>
    </row>
    <row r="13" spans="1:19" ht="12.75" customHeight="1" x14ac:dyDescent="0.15">
      <c r="A13" s="5" t="s">
        <v>30</v>
      </c>
      <c r="B13" s="5">
        <v>120587</v>
      </c>
      <c r="C13" s="5">
        <v>878220</v>
      </c>
      <c r="D13" s="3">
        <f t="shared" si="0"/>
        <v>0.13730841930268042</v>
      </c>
      <c r="E13" s="5">
        <v>30</v>
      </c>
      <c r="F13" s="5">
        <v>137</v>
      </c>
      <c r="G13" s="3">
        <f>$E$13/$F$13</f>
        <v>0.21897810218978103</v>
      </c>
      <c r="H13" s="5">
        <v>11.6</v>
      </c>
      <c r="I13" s="5"/>
      <c r="J13" s="3">
        <f>$I$13/$E$13</f>
        <v>0</v>
      </c>
      <c r="K13" s="5"/>
      <c r="L13" s="3">
        <f>$K$13/$E$13</f>
        <v>0</v>
      </c>
      <c r="M13" s="5"/>
      <c r="N13" s="5"/>
      <c r="O13" s="5"/>
      <c r="P13" s="5"/>
      <c r="Q13" s="5"/>
      <c r="R13" s="5"/>
    </row>
    <row r="14" spans="1:19" ht="12.75" customHeight="1" x14ac:dyDescent="0.15">
      <c r="A14" s="5" t="s">
        <v>31</v>
      </c>
      <c r="B14" s="5">
        <v>136584</v>
      </c>
      <c r="C14" s="5">
        <v>920973</v>
      </c>
      <c r="D14" s="3">
        <f t="shared" si="0"/>
        <v>0.14830402194201134</v>
      </c>
      <c r="E14" s="5">
        <v>45</v>
      </c>
      <c r="F14" s="5">
        <v>167</v>
      </c>
      <c r="G14" s="3">
        <f>$E$14/$F$14</f>
        <v>0.26946107784431139</v>
      </c>
      <c r="H14" s="5">
        <v>13.1</v>
      </c>
      <c r="I14" s="5">
        <v>45</v>
      </c>
      <c r="J14" s="3">
        <f>$I$14/$E$14</f>
        <v>1</v>
      </c>
      <c r="K14" s="5">
        <v>0</v>
      </c>
      <c r="L14" s="3">
        <f>$K$14/$E$14</f>
        <v>0</v>
      </c>
      <c r="M14" s="5">
        <v>1</v>
      </c>
      <c r="N14" s="5">
        <v>2</v>
      </c>
      <c r="O14" s="5">
        <v>5</v>
      </c>
      <c r="P14" s="5">
        <v>6</v>
      </c>
      <c r="Q14" s="5">
        <v>7</v>
      </c>
      <c r="R14" s="5">
        <v>24</v>
      </c>
    </row>
    <row r="15" spans="1:19" ht="12.75" customHeight="1" x14ac:dyDescent="0.15">
      <c r="A15" s="5" t="s">
        <v>32</v>
      </c>
      <c r="B15" s="5">
        <v>1003572</v>
      </c>
      <c r="C15" s="5">
        <v>9158208</v>
      </c>
      <c r="D15" s="3">
        <f t="shared" si="0"/>
        <v>0.10958169982599215</v>
      </c>
      <c r="E15" s="5">
        <v>206</v>
      </c>
      <c r="F15" s="5">
        <v>1003</v>
      </c>
      <c r="G15" s="3">
        <f>$E$15/$F$15</f>
        <v>0.20538384845463609</v>
      </c>
      <c r="H15" s="5">
        <v>8.1999999999999993</v>
      </c>
      <c r="I15" s="5"/>
      <c r="J15" s="3">
        <f>$I$15/$E$15</f>
        <v>0</v>
      </c>
      <c r="K15" s="5"/>
      <c r="L15" s="3">
        <f>$K$15/$E$15</f>
        <v>0</v>
      </c>
      <c r="M15" s="5">
        <v>8</v>
      </c>
      <c r="N15" s="5">
        <v>17</v>
      </c>
      <c r="O15" s="5">
        <v>32</v>
      </c>
      <c r="P15" s="5">
        <v>34</v>
      </c>
      <c r="Q15" s="5">
        <v>31</v>
      </c>
      <c r="R15" s="5">
        <v>84</v>
      </c>
    </row>
    <row r="16" spans="1:19" ht="12.75" customHeight="1" x14ac:dyDescent="0.15">
      <c r="A16" t="s">
        <v>33</v>
      </c>
      <c r="B16" s="5">
        <v>590476</v>
      </c>
      <c r="C16" s="5">
        <v>4504723</v>
      </c>
      <c r="D16" s="3">
        <f t="shared" si="0"/>
        <v>0.13107931386680158</v>
      </c>
      <c r="E16" s="5">
        <v>110</v>
      </c>
      <c r="F16" s="5">
        <v>683</v>
      </c>
      <c r="G16" s="3">
        <f>$E$16/$F$16</f>
        <v>0.16105417276720352</v>
      </c>
      <c r="H16" s="5">
        <v>11.4</v>
      </c>
      <c r="I16" s="5">
        <v>108</v>
      </c>
      <c r="J16" s="3">
        <f>$I$16/$E$16</f>
        <v>0.98181818181818181</v>
      </c>
      <c r="K16" s="5">
        <v>2</v>
      </c>
      <c r="L16" s="3">
        <f>$K$16/$E$16</f>
        <v>1.8181818181818181E-2</v>
      </c>
      <c r="M16" s="5">
        <v>7</v>
      </c>
      <c r="N16" s="5">
        <v>9</v>
      </c>
      <c r="O16" s="5">
        <v>25</v>
      </c>
      <c r="P16" s="5">
        <v>25</v>
      </c>
      <c r="Q16" s="5">
        <v>14</v>
      </c>
      <c r="R16" s="5">
        <v>28</v>
      </c>
    </row>
    <row r="17" spans="1:18" ht="12.75" customHeight="1" x14ac:dyDescent="0.15">
      <c r="A17" s="5" t="s">
        <v>34</v>
      </c>
      <c r="B17" s="5">
        <v>292020</v>
      </c>
      <c r="C17" s="5">
        <v>2192132</v>
      </c>
      <c r="D17" s="3">
        <f t="shared" si="0"/>
        <v>0.13321278098216713</v>
      </c>
      <c r="E17" s="5"/>
      <c r="F17" s="5">
        <v>289</v>
      </c>
      <c r="G17" s="3">
        <f>$E$17/$F$17</f>
        <v>0</v>
      </c>
      <c r="H17" s="5">
        <v>10</v>
      </c>
      <c r="I17" s="5"/>
      <c r="J17" s="3" t="e">
        <f>$I$17/$E$17</f>
        <v>#DIV/0!</v>
      </c>
      <c r="K17" s="5"/>
      <c r="L17" s="3" t="e">
        <f>$K$17/$E$17</f>
        <v>#DIV/0!</v>
      </c>
      <c r="M17" s="5"/>
      <c r="N17" s="5"/>
      <c r="O17" s="5"/>
      <c r="P17" s="5"/>
      <c r="Q17" s="5"/>
      <c r="R17" s="5"/>
    </row>
    <row r="18" spans="1:18" ht="12.75" customHeight="1" x14ac:dyDescent="0.15">
      <c r="A18" s="5" t="s">
        <v>35</v>
      </c>
      <c r="B18" s="5">
        <v>267452</v>
      </c>
      <c r="C18" s="5">
        <v>1962154</v>
      </c>
      <c r="D18" s="3">
        <f t="shared" si="0"/>
        <v>0.1363053052920413</v>
      </c>
      <c r="E18" s="5">
        <v>92</v>
      </c>
      <c r="F18" s="5">
        <v>325</v>
      </c>
      <c r="G18" s="3">
        <f>$E$18/$F$18</f>
        <v>0.28307692307692306</v>
      </c>
      <c r="H18" s="5">
        <v>12.2</v>
      </c>
      <c r="I18" s="5">
        <v>89</v>
      </c>
      <c r="J18" s="3">
        <f>$I$18/$E$18</f>
        <v>0.96739130434782605</v>
      </c>
      <c r="K18" s="5">
        <v>3</v>
      </c>
      <c r="L18" s="3">
        <f>$K$18/$E$18</f>
        <v>3.2608695652173912E-2</v>
      </c>
      <c r="M18" s="5">
        <v>5</v>
      </c>
      <c r="N18" s="5">
        <v>8</v>
      </c>
      <c r="O18" s="5">
        <v>14</v>
      </c>
      <c r="P18" s="5">
        <v>20</v>
      </c>
      <c r="Q18" s="5">
        <v>14</v>
      </c>
      <c r="R18" s="5">
        <v>29</v>
      </c>
    </row>
    <row r="19" spans="1:18" ht="12.75" customHeight="1" x14ac:dyDescent="0.15">
      <c r="A19" s="5" t="s">
        <v>36</v>
      </c>
      <c r="B19" s="5">
        <v>380618</v>
      </c>
      <c r="C19" s="5">
        <v>3028902</v>
      </c>
      <c r="D19" s="3">
        <f t="shared" si="0"/>
        <v>0.12566203858692027</v>
      </c>
      <c r="E19" s="5"/>
      <c r="F19" s="5">
        <v>521</v>
      </c>
      <c r="G19" s="3">
        <f>$E$19/$F$19</f>
        <v>0</v>
      </c>
      <c r="H19" s="5">
        <v>13.1</v>
      </c>
      <c r="I19" s="5"/>
      <c r="J19" s="3" t="e">
        <f>$I$19/$E$19</f>
        <v>#DIV/0!</v>
      </c>
      <c r="K19" s="5"/>
      <c r="L19" s="3" t="e">
        <f>$K$19/$E$19</f>
        <v>#DIV/0!</v>
      </c>
      <c r="M19" s="5"/>
      <c r="N19" s="5"/>
      <c r="O19" s="5"/>
      <c r="P19" s="5"/>
      <c r="Q19" s="5"/>
      <c r="R19" s="5"/>
    </row>
    <row r="20" spans="1:18" ht="12.75" customHeight="1" x14ac:dyDescent="0.15">
      <c r="A20" s="5" t="s">
        <v>37</v>
      </c>
      <c r="B20" s="5">
        <v>392486</v>
      </c>
      <c r="C20" s="5">
        <v>3232426</v>
      </c>
      <c r="D20" s="3">
        <f t="shared" si="0"/>
        <v>0.12142149580531773</v>
      </c>
      <c r="E20" s="5"/>
      <c r="F20" s="5">
        <v>468</v>
      </c>
      <c r="G20" s="3">
        <f>$E$20/$F$20</f>
        <v>0</v>
      </c>
      <c r="H20" s="5">
        <v>10.7</v>
      </c>
      <c r="I20" s="5"/>
      <c r="J20" s="3" t="e">
        <f>$I$20/$E$20</f>
        <v>#DIV/0!</v>
      </c>
      <c r="K20" s="5"/>
      <c r="L20" s="3" t="e">
        <f>$K$20/$E$20</f>
        <v>#DIV/0!</v>
      </c>
      <c r="M20" s="5"/>
      <c r="N20" s="5"/>
      <c r="O20" s="5"/>
      <c r="P20" s="5"/>
      <c r="Q20" s="5"/>
      <c r="R20" s="5"/>
    </row>
    <row r="21" spans="1:18" ht="12.75" customHeight="1" x14ac:dyDescent="0.15">
      <c r="A21" s="5" t="s">
        <v>38</v>
      </c>
      <c r="B21" s="5">
        <v>154590</v>
      </c>
      <c r="C21" s="5">
        <v>969780</v>
      </c>
      <c r="D21" s="3">
        <f t="shared" si="0"/>
        <v>0.15940728825094352</v>
      </c>
      <c r="E21" s="5"/>
      <c r="F21" s="5">
        <v>154</v>
      </c>
      <c r="G21" s="3">
        <f>$E$21/$F$21</f>
        <v>0</v>
      </c>
      <c r="H21" s="5">
        <v>12.2</v>
      </c>
      <c r="I21" s="5"/>
      <c r="J21" s="3" t="e">
        <f>$I$21/$E$21</f>
        <v>#DIV/0!</v>
      </c>
      <c r="K21" s="5"/>
      <c r="L21" s="3" t="e">
        <f>$K$21/$E$21</f>
        <v>#DIV/0!</v>
      </c>
      <c r="M21" s="5"/>
      <c r="N21" s="5"/>
      <c r="O21" s="5"/>
      <c r="P21" s="5"/>
      <c r="Q21" s="5"/>
      <c r="R21" s="5"/>
    </row>
    <row r="22" spans="1:18" ht="12.75" customHeight="1" x14ac:dyDescent="0.15">
      <c r="A22" s="5" t="s">
        <v>39</v>
      </c>
      <c r="B22" s="5">
        <v>524230</v>
      </c>
      <c r="C22" s="5">
        <v>3910942</v>
      </c>
      <c r="D22" s="3">
        <f t="shared" si="0"/>
        <v>0.13404187533335959</v>
      </c>
      <c r="E22" s="5"/>
      <c r="F22" s="5">
        <v>474</v>
      </c>
      <c r="G22" s="3">
        <f>$E$22/$F$22</f>
        <v>0</v>
      </c>
      <c r="H22" s="5">
        <v>9.1</v>
      </c>
      <c r="I22" s="5"/>
      <c r="J22" s="3" t="e">
        <f>$I$22/$E$22</f>
        <v>#DIV/0!</v>
      </c>
      <c r="K22" s="5"/>
      <c r="L22" s="3" t="e">
        <f>$K$22/$E$22</f>
        <v>#DIV/0!</v>
      </c>
      <c r="M22" s="5"/>
      <c r="N22" s="5"/>
      <c r="O22" s="5"/>
      <c r="P22" s="5"/>
      <c r="Q22" s="5"/>
      <c r="R22" s="5"/>
    </row>
    <row r="23" spans="1:18" ht="12.75" customHeight="1" x14ac:dyDescent="0.15">
      <c r="A23" s="5" t="s">
        <v>40</v>
      </c>
      <c r="B23" s="5">
        <v>558933</v>
      </c>
      <c r="C23" s="5">
        <v>4847708</v>
      </c>
      <c r="D23" s="3">
        <f t="shared" si="0"/>
        <v>0.11529840493693103</v>
      </c>
      <c r="E23" s="5"/>
      <c r="F23" s="5">
        <v>387</v>
      </c>
      <c r="G23" s="3">
        <f>$E$23/$F$23</f>
        <v>0</v>
      </c>
      <c r="H23" s="5">
        <v>6.2</v>
      </c>
      <c r="I23" s="5"/>
      <c r="J23" s="3" t="e">
        <f>$I$23/$E$23</f>
        <v>#DIV/0!</v>
      </c>
      <c r="K23" s="5"/>
      <c r="L23" s="3" t="e">
        <f>$K$23/$E$23</f>
        <v>#DIV/0!</v>
      </c>
      <c r="M23" s="5"/>
      <c r="N23" s="5"/>
      <c r="O23" s="5"/>
      <c r="P23" s="5"/>
      <c r="Q23" s="5"/>
      <c r="R23" s="5"/>
    </row>
    <row r="24" spans="1:18" ht="12.75" customHeight="1" x14ac:dyDescent="0.15">
      <c r="A24" s="5" t="s">
        <v>41</v>
      </c>
      <c r="B24" s="5">
        <v>913573</v>
      </c>
      <c r="C24" s="5">
        <v>7341880</v>
      </c>
      <c r="D24" s="3">
        <f t="shared" si="0"/>
        <v>0.12443311522389361</v>
      </c>
      <c r="E24" s="5">
        <v>245</v>
      </c>
      <c r="F24" s="5">
        <v>974</v>
      </c>
      <c r="G24" s="3">
        <f>$E$24/$F$24</f>
        <v>0.25154004106776179</v>
      </c>
      <c r="H24" s="5">
        <v>9.8000000000000007</v>
      </c>
      <c r="I24" s="5">
        <v>238</v>
      </c>
      <c r="J24" s="3">
        <f>$I$24/$E$24</f>
        <v>0.97142857142857142</v>
      </c>
      <c r="K24" s="5">
        <v>7</v>
      </c>
      <c r="L24" s="3">
        <f>$K$24/$E$24</f>
        <v>2.8571428571428571E-2</v>
      </c>
      <c r="M24" s="5">
        <v>5</v>
      </c>
      <c r="N24" s="5">
        <v>18</v>
      </c>
      <c r="O24" s="5">
        <v>34</v>
      </c>
      <c r="P24" s="5">
        <v>61</v>
      </c>
      <c r="Q24" s="5">
        <v>36</v>
      </c>
      <c r="R24" s="5">
        <v>101</v>
      </c>
    </row>
    <row r="25" spans="1:18" ht="12.75" customHeight="1" x14ac:dyDescent="0.15">
      <c r="A25" s="5" t="s">
        <v>42</v>
      </c>
      <c r="B25" s="5">
        <v>464968</v>
      </c>
      <c r="C25" s="5">
        <v>3630355</v>
      </c>
      <c r="D25" s="3">
        <f t="shared" si="0"/>
        <v>0.12807783260865674</v>
      </c>
      <c r="E25" s="5">
        <v>81</v>
      </c>
      <c r="F25" s="5">
        <v>440</v>
      </c>
      <c r="G25" s="3">
        <f>$E$25/$F$25</f>
        <v>0.18409090909090908</v>
      </c>
      <c r="H25" s="5">
        <v>9.1</v>
      </c>
      <c r="I25" s="5">
        <v>81</v>
      </c>
      <c r="J25" s="3">
        <f>$I$25/$E$25</f>
        <v>1</v>
      </c>
      <c r="K25" s="5">
        <v>0</v>
      </c>
      <c r="L25" s="3">
        <f>$K$25/$E$25</f>
        <v>0</v>
      </c>
      <c r="M25" s="5">
        <v>4</v>
      </c>
      <c r="N25" s="5">
        <v>6</v>
      </c>
      <c r="O25" s="5">
        <v>14</v>
      </c>
      <c r="P25" s="5">
        <v>19</v>
      </c>
      <c r="Q25" s="5">
        <v>16</v>
      </c>
      <c r="R25" s="5">
        <v>21</v>
      </c>
    </row>
    <row r="26" spans="1:18" ht="12.75" customHeight="1" x14ac:dyDescent="0.15">
      <c r="A26" s="5" t="s">
        <v>43</v>
      </c>
      <c r="B26" s="5">
        <v>249431</v>
      </c>
      <c r="C26" s="5">
        <v>2054721</v>
      </c>
      <c r="D26" s="3">
        <f t="shared" si="0"/>
        <v>0.12139409681411734</v>
      </c>
      <c r="E26" s="5"/>
      <c r="F26" s="5">
        <v>294</v>
      </c>
      <c r="G26" s="3">
        <f>$E$26/$F$26</f>
        <v>0</v>
      </c>
      <c r="H26" s="5">
        <v>10.5</v>
      </c>
      <c r="I26" s="5"/>
      <c r="J26" s="3" t="e">
        <f>$I$26/$E$26</f>
        <v>#DIV/0!</v>
      </c>
      <c r="K26" s="5"/>
      <c r="L26" s="3" t="e">
        <f>$K$26/$E$26</f>
        <v>#DIV/0!</v>
      </c>
      <c r="M26" s="5"/>
      <c r="N26" s="5"/>
      <c r="O26" s="5"/>
      <c r="P26" s="5"/>
      <c r="Q26" s="5"/>
      <c r="R26" s="5"/>
    </row>
    <row r="27" spans="1:18" ht="12.75" customHeight="1" x14ac:dyDescent="0.15">
      <c r="A27" s="5" t="s">
        <v>44</v>
      </c>
      <c r="B27" s="5">
        <v>592271</v>
      </c>
      <c r="C27" s="5">
        <v>4153926</v>
      </c>
      <c r="D27" s="3">
        <f t="shared" si="0"/>
        <v>0.1425810185352363</v>
      </c>
      <c r="E27" s="5"/>
      <c r="F27" s="5">
        <v>699</v>
      </c>
      <c r="G27" s="3">
        <f>$E$27/$F$27</f>
        <v>0</v>
      </c>
      <c r="H27" s="5">
        <v>12.7</v>
      </c>
      <c r="I27" s="5"/>
      <c r="J27" s="3" t="e">
        <f>$I$27/$E$27</f>
        <v>#DIV/0!</v>
      </c>
      <c r="K27" s="5"/>
      <c r="L27" s="3" t="e">
        <f>$K$27/$E$27</f>
        <v>#DIV/0!</v>
      </c>
      <c r="M27" s="5"/>
      <c r="N27" s="5"/>
      <c r="O27" s="5"/>
      <c r="P27" s="5"/>
      <c r="Q27" s="5"/>
      <c r="R27" s="5"/>
    </row>
    <row r="28" spans="1:18" ht="12.75" customHeight="1" x14ac:dyDescent="0.15">
      <c r="A28" s="5" t="s">
        <v>45</v>
      </c>
      <c r="B28" s="5">
        <v>108476</v>
      </c>
      <c r="C28" s="5">
        <v>668651</v>
      </c>
      <c r="D28" s="3">
        <f t="shared" si="0"/>
        <v>0.162231119074076</v>
      </c>
      <c r="E28" s="5"/>
      <c r="F28" s="5">
        <v>158</v>
      </c>
      <c r="G28" s="3">
        <f>$E$28/$F$28</f>
        <v>0</v>
      </c>
      <c r="H28" s="5">
        <v>17.8</v>
      </c>
      <c r="I28" s="5"/>
      <c r="J28" s="3" t="e">
        <f>$I$28/$E$28</f>
        <v>#DIV/0!</v>
      </c>
      <c r="K28" s="5"/>
      <c r="L28" s="3" t="e">
        <f>$K$28/$E$28</f>
        <v>#DIV/0!</v>
      </c>
      <c r="M28" s="5"/>
      <c r="N28" s="5"/>
      <c r="O28" s="5"/>
      <c r="P28" s="5"/>
      <c r="Q28" s="5"/>
      <c r="R28" s="5"/>
    </row>
    <row r="29" spans="1:18" ht="12.75" customHeight="1" x14ac:dyDescent="0.15">
      <c r="A29" s="5" t="s">
        <v>46</v>
      </c>
      <c r="B29" s="5">
        <v>173189</v>
      </c>
      <c r="C29" s="5">
        <v>1253717</v>
      </c>
      <c r="D29" s="3">
        <f t="shared" si="0"/>
        <v>0.13814042563034559</v>
      </c>
      <c r="E29" s="5"/>
      <c r="F29" s="5">
        <v>193</v>
      </c>
      <c r="G29" s="3">
        <f>$E$29/$F$29</f>
        <v>0</v>
      </c>
      <c r="H29" s="5">
        <v>11.6</v>
      </c>
      <c r="I29" s="5"/>
      <c r="J29" s="3" t="e">
        <f>$I$29/$E$29</f>
        <v>#DIV/0!</v>
      </c>
      <c r="K29" s="5"/>
      <c r="L29" s="3" t="e">
        <f>$K$29/$E$29</f>
        <v>#DIV/0!</v>
      </c>
      <c r="M29" s="5"/>
      <c r="N29" s="5"/>
      <c r="O29" s="5"/>
      <c r="P29" s="5"/>
      <c r="Q29" s="5"/>
      <c r="R29" s="5"/>
    </row>
    <row r="30" spans="1:18" ht="12.75" customHeight="1" x14ac:dyDescent="0.15">
      <c r="A30" s="5" t="s">
        <v>47</v>
      </c>
      <c r="B30" s="5">
        <v>238128</v>
      </c>
      <c r="C30" s="5">
        <v>1480440</v>
      </c>
      <c r="D30" s="3">
        <f t="shared" si="0"/>
        <v>0.16084947718245926</v>
      </c>
      <c r="E30" s="5"/>
      <c r="F30" s="5">
        <v>400</v>
      </c>
      <c r="G30" s="3">
        <f>$E$30/$F$30</f>
        <v>0</v>
      </c>
      <c r="H30" s="5">
        <v>21.3</v>
      </c>
      <c r="I30" s="5"/>
      <c r="J30" s="3" t="e">
        <f>$I$30/$E$30</f>
        <v>#DIV/0!</v>
      </c>
      <c r="K30" s="5"/>
      <c r="L30" s="3" t="e">
        <f>$K$30/$E$30</f>
        <v>#DIV/0!</v>
      </c>
      <c r="M30" s="5"/>
      <c r="N30" s="5"/>
      <c r="O30" s="5"/>
      <c r="P30" s="5"/>
      <c r="Q30" s="5"/>
      <c r="R30" s="5"/>
    </row>
    <row r="31" spans="1:18" ht="12.75" customHeight="1" x14ac:dyDescent="0.15">
      <c r="A31" s="5" t="s">
        <v>48</v>
      </c>
      <c r="B31" s="5">
        <v>139038</v>
      </c>
      <c r="C31" s="5">
        <v>926066</v>
      </c>
      <c r="D31" s="3">
        <f t="shared" si="0"/>
        <v>0.15013832707388025</v>
      </c>
      <c r="E31" s="5"/>
      <c r="F31" s="5">
        <v>131</v>
      </c>
      <c r="G31" s="3">
        <f>$E$31/$F$31</f>
        <v>0</v>
      </c>
      <c r="H31" s="5">
        <v>10.8</v>
      </c>
      <c r="I31" s="5"/>
      <c r="J31" s="3" t="e">
        <f>$I$31/$E$31</f>
        <v>#DIV/0!</v>
      </c>
      <c r="K31" s="5"/>
      <c r="L31" s="3" t="e">
        <f>$K$31/$E$31</f>
        <v>#DIV/0!</v>
      </c>
      <c r="M31" s="5"/>
      <c r="N31" s="5"/>
      <c r="O31" s="5"/>
      <c r="P31" s="5"/>
      <c r="Q31" s="5"/>
      <c r="R31" s="5"/>
    </row>
    <row r="32" spans="1:18" ht="12.75" customHeight="1" x14ac:dyDescent="0.15">
      <c r="A32" s="5" t="s">
        <v>49</v>
      </c>
      <c r="B32" s="5">
        <v>672217</v>
      </c>
      <c r="C32" s="5">
        <v>6321650</v>
      </c>
      <c r="D32" s="3">
        <f t="shared" si="0"/>
        <v>0.10633568767647687</v>
      </c>
      <c r="E32" s="5"/>
      <c r="F32" s="5">
        <v>560</v>
      </c>
      <c r="G32" s="3">
        <f>$E$32/$F$32</f>
        <v>0</v>
      </c>
      <c r="H32" s="5">
        <v>6.8</v>
      </c>
      <c r="I32" s="5"/>
      <c r="J32" s="3" t="e">
        <f>$I$32/$E$32</f>
        <v>#DIV/0!</v>
      </c>
      <c r="K32" s="5"/>
      <c r="L32" s="3" t="e">
        <f>$K$32/$E$32</f>
        <v>#DIV/0!</v>
      </c>
      <c r="M32" s="5"/>
      <c r="N32" s="5"/>
      <c r="O32" s="5"/>
      <c r="P32" s="5"/>
      <c r="Q32" s="5"/>
      <c r="R32" s="5"/>
    </row>
    <row r="33" spans="1:18" ht="12.75" customHeight="1" x14ac:dyDescent="0.15">
      <c r="A33" s="5" t="s">
        <v>50</v>
      </c>
      <c r="B33" s="5">
        <v>190718</v>
      </c>
      <c r="C33" s="5">
        <v>1300288</v>
      </c>
      <c r="D33" s="3">
        <f t="shared" si="0"/>
        <v>0.14667365998917162</v>
      </c>
      <c r="E33" s="5"/>
      <c r="F33" s="5">
        <v>327</v>
      </c>
      <c r="G33" s="3">
        <f>$E$33/$F$33</f>
        <v>0</v>
      </c>
      <c r="H33" s="5">
        <v>18.7</v>
      </c>
      <c r="I33" s="5"/>
      <c r="J33" s="3" t="e">
        <f>$I$33/$E$33</f>
        <v>#DIV/0!</v>
      </c>
      <c r="K33" s="5"/>
      <c r="L33" s="3" t="e">
        <f>$K$33/$E$33</f>
        <v>#DIV/0!</v>
      </c>
      <c r="M33" s="5"/>
      <c r="N33" s="5"/>
      <c r="O33" s="5"/>
      <c r="P33" s="5"/>
      <c r="Q33" s="5"/>
      <c r="R33" s="5"/>
    </row>
    <row r="34" spans="1:18" ht="12.75" customHeight="1" x14ac:dyDescent="0.15">
      <c r="A34" s="5" t="s">
        <v>51</v>
      </c>
      <c r="B34" s="5">
        <v>1361164</v>
      </c>
      <c r="C34" s="5">
        <v>14278716</v>
      </c>
      <c r="D34" s="3">
        <f t="shared" ref="D34:D58" si="1">B34/C34</f>
        <v>9.5328179368509042E-2</v>
      </c>
      <c r="E34" s="5"/>
      <c r="F34" s="5">
        <v>1132</v>
      </c>
      <c r="G34" s="3">
        <f>$E$34/$F$34</f>
        <v>0</v>
      </c>
      <c r="H34" s="5">
        <v>6.2</v>
      </c>
      <c r="I34" s="5"/>
      <c r="J34" s="3" t="e">
        <f>$I$34/$E$34</f>
        <v>#DIV/0!</v>
      </c>
      <c r="K34" s="5"/>
      <c r="L34" s="3" t="e">
        <f>$K$34/$E$34</f>
        <v>#DIV/0!</v>
      </c>
      <c r="M34" s="5"/>
      <c r="N34" s="5"/>
      <c r="O34" s="5"/>
      <c r="P34" s="5"/>
      <c r="Q34" s="5"/>
      <c r="R34" s="5"/>
    </row>
    <row r="35" spans="1:18" ht="12.75" customHeight="1" x14ac:dyDescent="0.15">
      <c r="A35" s="5" t="s">
        <v>52</v>
      </c>
      <c r="B35" s="5">
        <v>792646</v>
      </c>
      <c r="C35" s="5">
        <v>5997177</v>
      </c>
      <c r="D35" s="3">
        <f t="shared" si="1"/>
        <v>0.13216985258230665</v>
      </c>
      <c r="E35" s="5">
        <v>214</v>
      </c>
      <c r="F35" s="5">
        <v>971</v>
      </c>
      <c r="G35" s="3">
        <f>$E$35/$F$35</f>
        <v>0.22039134912461381</v>
      </c>
      <c r="H35" s="5">
        <v>12.5</v>
      </c>
      <c r="I35" s="5">
        <v>208</v>
      </c>
      <c r="J35" s="3">
        <f>$I$35/$E$35</f>
        <v>0.9719626168224299</v>
      </c>
      <c r="K35" s="5">
        <v>6</v>
      </c>
      <c r="L35" s="3">
        <f>$K$35/$E$35</f>
        <v>2.8037383177570093E-2</v>
      </c>
      <c r="M35" s="5">
        <v>3</v>
      </c>
      <c r="N35" s="5">
        <v>21</v>
      </c>
      <c r="O35" s="5">
        <v>28</v>
      </c>
      <c r="P35" s="5">
        <v>40</v>
      </c>
      <c r="Q35" s="5">
        <v>37</v>
      </c>
      <c r="R35" s="5">
        <v>85</v>
      </c>
    </row>
    <row r="36" spans="1:18" ht="12.75" customHeight="1" x14ac:dyDescent="0.15">
      <c r="A36" s="5" t="s">
        <v>53</v>
      </c>
      <c r="B36" s="5">
        <v>61365</v>
      </c>
      <c r="C36" s="5">
        <v>474210</v>
      </c>
      <c r="D36" s="3">
        <f t="shared" si="1"/>
        <v>0.12940469412285696</v>
      </c>
      <c r="E36" s="5"/>
      <c r="F36" s="5">
        <v>68</v>
      </c>
      <c r="G36" s="3">
        <f>$E$36/$F$36</f>
        <v>0</v>
      </c>
      <c r="H36" s="5">
        <v>10.8</v>
      </c>
      <c r="I36" s="5"/>
      <c r="J36" s="3" t="e">
        <f>$I$36/$E$36</f>
        <v>#DIV/0!</v>
      </c>
      <c r="K36" s="5"/>
      <c r="L36" s="3" t="e">
        <f>$K$36/$E$36</f>
        <v>#DIV/0!</v>
      </c>
      <c r="M36" s="5"/>
      <c r="N36" s="5"/>
      <c r="O36" s="5"/>
      <c r="P36" s="5"/>
      <c r="Q36" s="5"/>
      <c r="R36" s="5"/>
    </row>
    <row r="37" spans="1:18" ht="12.75" customHeight="1" x14ac:dyDescent="0.15">
      <c r="A37" s="5" t="s">
        <v>54</v>
      </c>
      <c r="B37" s="5">
        <v>1144007</v>
      </c>
      <c r="C37" s="5">
        <v>8458130</v>
      </c>
      <c r="D37" s="3">
        <f t="shared" si="1"/>
        <v>0.13525531057101275</v>
      </c>
      <c r="E37" s="5">
        <v>271</v>
      </c>
      <c r="F37" s="5">
        <v>1088</v>
      </c>
      <c r="G37" s="3">
        <f>$E$37/$F$37</f>
        <v>0.24908088235294118</v>
      </c>
      <c r="H37" s="5">
        <v>9.6999999999999993</v>
      </c>
      <c r="I37" s="5">
        <v>268</v>
      </c>
      <c r="J37" s="3">
        <f>$I$37/$E$37</f>
        <v>0.98892988929889303</v>
      </c>
      <c r="K37" s="5">
        <v>3</v>
      </c>
      <c r="L37" s="3">
        <f>$K$37/$E$37</f>
        <v>1.107011070110701E-2</v>
      </c>
      <c r="M37" s="5">
        <v>3</v>
      </c>
      <c r="N37" s="5">
        <v>17</v>
      </c>
      <c r="O37" s="5">
        <v>33</v>
      </c>
      <c r="P37" s="5">
        <v>61</v>
      </c>
      <c r="Q37" s="5">
        <v>31</v>
      </c>
      <c r="R37" s="5">
        <v>126</v>
      </c>
    </row>
    <row r="38" spans="1:18" ht="12.75" customHeight="1" x14ac:dyDescent="0.15">
      <c r="A38" s="5" t="s">
        <v>55</v>
      </c>
      <c r="B38" s="5">
        <v>376062</v>
      </c>
      <c r="C38" s="5">
        <v>2536569</v>
      </c>
      <c r="D38" s="3">
        <f t="shared" si="1"/>
        <v>0.14825616807585365</v>
      </c>
      <c r="E38" s="5"/>
      <c r="F38" s="5">
        <v>497</v>
      </c>
      <c r="G38" s="3">
        <f>$E$38/$F$38</f>
        <v>0</v>
      </c>
      <c r="H38" s="5">
        <v>14.7</v>
      </c>
      <c r="I38" s="5"/>
      <c r="J38" s="3" t="e">
        <f>$I$38/$E$38</f>
        <v>#DIV/0!</v>
      </c>
      <c r="K38" s="5"/>
      <c r="L38" s="3" t="e">
        <f>$K$38/$E$38</f>
        <v>#DIV/0!</v>
      </c>
      <c r="M38" s="5"/>
      <c r="N38" s="5"/>
      <c r="O38" s="5"/>
      <c r="P38" s="5"/>
      <c r="Q38" s="5"/>
      <c r="R38" s="5"/>
    </row>
    <row r="39" spans="1:18" ht="12.75" customHeight="1" x14ac:dyDescent="0.15">
      <c r="A39" s="5" t="s">
        <v>56</v>
      </c>
      <c r="B39" s="5">
        <v>388990</v>
      </c>
      <c r="C39" s="5">
        <v>2574798</v>
      </c>
      <c r="D39" s="3">
        <f t="shared" si="1"/>
        <v>0.1510759290631731</v>
      </c>
      <c r="E39" s="5">
        <v>144</v>
      </c>
      <c r="F39" s="5">
        <v>493</v>
      </c>
      <c r="G39" s="3">
        <f>$E$39/$F$39</f>
        <v>0.2920892494929006</v>
      </c>
      <c r="H39" s="5">
        <v>14.8</v>
      </c>
      <c r="I39" s="5">
        <v>140</v>
      </c>
      <c r="J39" s="3">
        <f>$I$39/$E$39</f>
        <v>0.97222222222222221</v>
      </c>
      <c r="K39" s="5">
        <v>4</v>
      </c>
      <c r="L39" s="3">
        <f>$K$39/$E$39</f>
        <v>2.7777777777777776E-2</v>
      </c>
      <c r="M39" s="5">
        <v>3</v>
      </c>
      <c r="N39" s="5">
        <v>5</v>
      </c>
      <c r="O39" s="5">
        <v>10</v>
      </c>
      <c r="P39" s="5">
        <v>36</v>
      </c>
      <c r="Q39" s="5">
        <v>20</v>
      </c>
      <c r="R39" s="5">
        <v>66</v>
      </c>
    </row>
    <row r="40" spans="1:18" ht="12.75" customHeight="1" x14ac:dyDescent="0.15">
      <c r="A40" s="5" t="s">
        <v>57</v>
      </c>
      <c r="B40" s="5">
        <v>1280788</v>
      </c>
      <c r="C40" s="5">
        <v>9354471</v>
      </c>
      <c r="D40" s="3">
        <f t="shared" si="1"/>
        <v>0.13691720247996919</v>
      </c>
      <c r="E40" s="5">
        <v>356</v>
      </c>
      <c r="F40" s="5">
        <v>1356</v>
      </c>
      <c r="G40" s="3">
        <f>$E$40/$F$40</f>
        <v>0.26253687315634217</v>
      </c>
      <c r="H40" s="5">
        <v>11.3</v>
      </c>
      <c r="I40" s="5">
        <v>346</v>
      </c>
      <c r="J40" s="3">
        <f>$I$40/$E$40</f>
        <v>0.9719101123595506</v>
      </c>
      <c r="K40" s="5">
        <v>10</v>
      </c>
      <c r="L40" s="3">
        <f>$K$40/$E$40</f>
        <v>2.8089887640449437E-2</v>
      </c>
      <c r="M40" s="5">
        <v>6</v>
      </c>
      <c r="N40" s="5">
        <v>23</v>
      </c>
      <c r="O40" s="5">
        <v>49</v>
      </c>
      <c r="P40" s="5">
        <v>71</v>
      </c>
      <c r="Q40" s="5">
        <v>62</v>
      </c>
      <c r="R40" s="5">
        <v>143</v>
      </c>
    </row>
    <row r="41" spans="1:18" ht="12.75" customHeight="1" x14ac:dyDescent="0.15">
      <c r="A41" s="5" t="s">
        <v>58</v>
      </c>
      <c r="B41" s="5">
        <v>146001</v>
      </c>
      <c r="C41" s="5">
        <v>3808610</v>
      </c>
      <c r="D41" s="3">
        <f t="shared" si="1"/>
        <v>3.83344579781075E-2</v>
      </c>
      <c r="E41" s="5"/>
      <c r="F41" s="5">
        <v>305</v>
      </c>
      <c r="G41" s="3">
        <f>$E$41/$F$41</f>
        <v>0</v>
      </c>
      <c r="H41" s="5">
        <v>7.8</v>
      </c>
      <c r="I41" s="5"/>
      <c r="J41" s="3" t="e">
        <f>$I$41/$E$41</f>
        <v>#DIV/0!</v>
      </c>
      <c r="K41" s="5"/>
      <c r="L41" s="3" t="e">
        <f>$K$41/$E$41</f>
        <v>#DIV/0!</v>
      </c>
      <c r="M41" s="5"/>
      <c r="N41" s="5"/>
      <c r="O41" s="5"/>
      <c r="P41" s="5"/>
      <c r="Q41" s="5"/>
      <c r="R41" s="5"/>
    </row>
    <row r="42" spans="1:18" ht="12.75" customHeight="1" x14ac:dyDescent="0.15">
      <c r="A42" s="5" t="s">
        <v>59</v>
      </c>
      <c r="B42" s="5">
        <v>102494</v>
      </c>
      <c r="C42" s="5">
        <v>797047</v>
      </c>
      <c r="D42" s="3">
        <f t="shared" si="1"/>
        <v>0.12859216583212785</v>
      </c>
      <c r="E42" s="5"/>
      <c r="F42" s="5">
        <v>75</v>
      </c>
      <c r="G42" s="3">
        <f>$E$42/$F$42</f>
        <v>0</v>
      </c>
      <c r="H42" s="5">
        <v>7.5</v>
      </c>
      <c r="I42" s="5"/>
      <c r="J42" s="3" t="e">
        <f>$I$42/$E$42</f>
        <v>#DIV/0!</v>
      </c>
      <c r="K42" s="5"/>
      <c r="L42" s="3" t="e">
        <f>$K$42/$E$42</f>
        <v>#DIV/0!</v>
      </c>
      <c r="M42" s="5"/>
      <c r="N42" s="5"/>
      <c r="O42" s="5"/>
      <c r="P42" s="5"/>
      <c r="Q42" s="5"/>
      <c r="R42" s="5"/>
    </row>
    <row r="43" spans="1:18" ht="12.75" customHeight="1" x14ac:dyDescent="0.15">
      <c r="A43" s="5" t="s">
        <v>60</v>
      </c>
      <c r="B43" s="5">
        <v>420971</v>
      </c>
      <c r="C43" s="5">
        <v>2967197</v>
      </c>
      <c r="D43" s="3">
        <f t="shared" si="1"/>
        <v>0.14187497493425613</v>
      </c>
      <c r="E43" s="5"/>
      <c r="F43" s="5">
        <v>443</v>
      </c>
      <c r="G43" s="3">
        <f>$E$43/$F$43</f>
        <v>0</v>
      </c>
      <c r="H43" s="5">
        <v>11.3</v>
      </c>
      <c r="I43" s="5"/>
      <c r="J43" s="3" t="e">
        <f>$I$43/$E$43</f>
        <v>#DIV/0!</v>
      </c>
      <c r="K43" s="5"/>
      <c r="L43" s="3" t="e">
        <f>$K$43/$E$43</f>
        <v>#DIV/0!</v>
      </c>
      <c r="M43" s="5"/>
      <c r="N43" s="5"/>
      <c r="O43" s="5"/>
      <c r="P43" s="5"/>
      <c r="Q43" s="5"/>
      <c r="R43" s="5"/>
    </row>
    <row r="44" spans="1:18" ht="12.75" customHeight="1" x14ac:dyDescent="0.15">
      <c r="A44" s="5" t="s">
        <v>61</v>
      </c>
      <c r="B44" s="5">
        <v>79370</v>
      </c>
      <c r="C44" s="5">
        <v>548771</v>
      </c>
      <c r="D44" s="3">
        <f t="shared" si="1"/>
        <v>0.14463227830916722</v>
      </c>
      <c r="E44" s="5">
        <v>27</v>
      </c>
      <c r="F44" s="5">
        <v>95</v>
      </c>
      <c r="G44" s="3">
        <f>$E$44/$F$44</f>
        <v>0.28421052631578947</v>
      </c>
      <c r="H44" s="5">
        <v>12.9</v>
      </c>
      <c r="I44" s="5"/>
      <c r="J44" s="3">
        <f>$I$44/$E$44</f>
        <v>0</v>
      </c>
      <c r="K44" s="5"/>
      <c r="L44" s="3">
        <f>$K$44/$E$44</f>
        <v>0</v>
      </c>
      <c r="M44" s="5"/>
      <c r="N44" s="5"/>
      <c r="O44" s="5"/>
      <c r="P44" s="5"/>
      <c r="Q44" s="5"/>
      <c r="R44" s="5"/>
    </row>
    <row r="45" spans="1:18" ht="12.75" customHeight="1" x14ac:dyDescent="0.15">
      <c r="A45" s="5" t="s">
        <v>62</v>
      </c>
      <c r="B45" s="5">
        <v>560141</v>
      </c>
      <c r="C45" s="5">
        <v>4274395</v>
      </c>
      <c r="D45" s="3">
        <f t="shared" si="1"/>
        <v>0.13104568014888657</v>
      </c>
      <c r="E45" s="5"/>
      <c r="F45" s="5">
        <v>730</v>
      </c>
      <c r="G45" s="3">
        <f>$E$45/$F$45</f>
        <v>0</v>
      </c>
      <c r="H45" s="5">
        <v>13.2</v>
      </c>
      <c r="I45" s="5"/>
      <c r="J45" s="3" t="e">
        <f>$I$45/$E$45</f>
        <v>#DIV/0!</v>
      </c>
      <c r="K45" s="5"/>
      <c r="L45" s="3" t="e">
        <f>$K$45/$E$45</f>
        <v>#DIV/0!</v>
      </c>
      <c r="M45" s="5"/>
      <c r="N45" s="5"/>
      <c r="O45" s="5"/>
      <c r="P45" s="5"/>
      <c r="Q45" s="5"/>
      <c r="R45" s="5"/>
    </row>
    <row r="46" spans="1:18" ht="12.75" customHeight="1" x14ac:dyDescent="0.15">
      <c r="A46" s="5" t="s">
        <v>63</v>
      </c>
      <c r="B46" s="5">
        <v>1754809</v>
      </c>
      <c r="C46" s="5">
        <v>14871550</v>
      </c>
      <c r="D46" s="3">
        <f t="shared" si="1"/>
        <v>0.1179977204797079</v>
      </c>
      <c r="E46" s="9">
        <v>494</v>
      </c>
      <c r="F46" s="5">
        <v>2053</v>
      </c>
      <c r="G46" s="3">
        <f>$E$46/$F$46</f>
        <v>0.24062347783731125</v>
      </c>
      <c r="H46" s="5">
        <v>10.1</v>
      </c>
      <c r="I46" s="5">
        <v>484</v>
      </c>
      <c r="J46" s="3">
        <f>$I$46/$E$46</f>
        <v>0.97975708502024295</v>
      </c>
      <c r="K46" s="5">
        <v>10</v>
      </c>
      <c r="L46" s="3">
        <f>$K$46/$E$46</f>
        <v>2.0242914979757085E-2</v>
      </c>
      <c r="M46" s="5"/>
      <c r="N46" s="5"/>
      <c r="O46" s="5"/>
      <c r="P46" s="5"/>
      <c r="Q46" s="5"/>
      <c r="R46" s="5"/>
    </row>
    <row r="47" spans="1:18" ht="12.75" customHeight="1" x14ac:dyDescent="0.15">
      <c r="A47" s="5" t="s">
        <v>64</v>
      </c>
      <c r="B47" s="5">
        <v>161351</v>
      </c>
      <c r="C47" s="5">
        <v>1510842</v>
      </c>
      <c r="D47" s="3">
        <f t="shared" si="1"/>
        <v>0.10679541606600823</v>
      </c>
      <c r="E47" s="5">
        <v>49</v>
      </c>
      <c r="F47" s="5">
        <v>298</v>
      </c>
      <c r="G47" s="3">
        <f>$E$47/$F$47</f>
        <v>0.16442953020134229</v>
      </c>
      <c r="H47" s="5">
        <v>13.8</v>
      </c>
      <c r="I47" s="5"/>
      <c r="J47" s="3">
        <f>$I$47/$E$47</f>
        <v>0</v>
      </c>
      <c r="K47" s="5"/>
      <c r="L47" s="3">
        <f>$K$47/$E$47</f>
        <v>0</v>
      </c>
      <c r="M47" s="5">
        <v>0</v>
      </c>
      <c r="N47" s="5">
        <v>0</v>
      </c>
      <c r="O47" s="5">
        <v>11</v>
      </c>
      <c r="P47" s="5">
        <v>12</v>
      </c>
      <c r="Q47" s="5">
        <v>8</v>
      </c>
      <c r="R47" s="5">
        <v>18</v>
      </c>
    </row>
    <row r="48" spans="1:18" ht="12.75" customHeight="1" x14ac:dyDescent="0.15">
      <c r="A48" s="5" t="s">
        <v>65</v>
      </c>
      <c r="B48" s="5">
        <v>62809</v>
      </c>
      <c r="C48" s="5">
        <v>460487</v>
      </c>
      <c r="D48" s="3">
        <f t="shared" si="1"/>
        <v>0.13639690154119444</v>
      </c>
      <c r="E48" s="5">
        <v>17</v>
      </c>
      <c r="F48" s="5">
        <v>77</v>
      </c>
      <c r="G48" s="3">
        <f>$E$48/$F$48</f>
        <v>0.22077922077922077</v>
      </c>
      <c r="H48" s="5">
        <v>12.9</v>
      </c>
      <c r="I48" s="5">
        <v>17</v>
      </c>
      <c r="J48" s="3">
        <f>$I$48/$E$48</f>
        <v>1</v>
      </c>
      <c r="K48" s="5">
        <v>0</v>
      </c>
      <c r="L48" s="3">
        <f>$K$48/$E$48</f>
        <v>0</v>
      </c>
      <c r="M48" s="5">
        <v>0</v>
      </c>
      <c r="N48" s="5">
        <v>2</v>
      </c>
      <c r="O48" s="5">
        <v>2</v>
      </c>
      <c r="P48" s="5">
        <v>4</v>
      </c>
      <c r="Q48" s="5">
        <v>2</v>
      </c>
      <c r="R48" s="5">
        <v>7</v>
      </c>
    </row>
    <row r="49" spans="1:18" ht="12.75" customHeight="1" x14ac:dyDescent="0.15">
      <c r="A49" s="5" t="s">
        <v>66</v>
      </c>
      <c r="B49" s="5">
        <v>786359</v>
      </c>
      <c r="C49" s="5">
        <v>5211916</v>
      </c>
      <c r="D49" s="3">
        <f t="shared" si="1"/>
        <v>0.15087714383731435</v>
      </c>
      <c r="E49" s="5"/>
      <c r="F49" s="5">
        <v>768</v>
      </c>
      <c r="G49" s="3">
        <f>$E$49/$F$49</f>
        <v>0</v>
      </c>
      <c r="H49" s="5">
        <v>11</v>
      </c>
      <c r="I49" s="5"/>
      <c r="J49" s="3" t="e">
        <f>$I$49/$E$49</f>
        <v>#DIV/0!</v>
      </c>
      <c r="K49" s="5"/>
      <c r="L49" s="3" t="e">
        <f>$K$49/$E$49</f>
        <v>#DIV/0!</v>
      </c>
      <c r="M49" s="5"/>
      <c r="N49" s="5"/>
      <c r="O49" s="5"/>
      <c r="P49" s="5"/>
      <c r="Q49" s="5"/>
      <c r="R49" s="5"/>
    </row>
    <row r="50" spans="1:18" ht="12.75" customHeight="1" x14ac:dyDescent="0.15">
      <c r="A50" s="5" t="s">
        <v>67</v>
      </c>
      <c r="B50" s="5">
        <v>670628</v>
      </c>
      <c r="C50" s="5">
        <v>4336464</v>
      </c>
      <c r="D50" s="3">
        <f t="shared" si="1"/>
        <v>0.15464858004125021</v>
      </c>
      <c r="E50" s="5">
        <v>214</v>
      </c>
      <c r="F50" s="5">
        <v>727</v>
      </c>
      <c r="G50" s="3">
        <f>$E$50/$F$50</f>
        <v>0.29436038514442914</v>
      </c>
      <c r="H50" s="5">
        <v>12.5</v>
      </c>
      <c r="I50" s="5">
        <v>208</v>
      </c>
      <c r="J50" s="3">
        <f>$I$50/$E$50</f>
        <v>0.9719626168224299</v>
      </c>
      <c r="K50" s="5">
        <v>6</v>
      </c>
      <c r="L50" s="3">
        <f>$K$50/$E$50</f>
        <v>2.8037383177570093E-2</v>
      </c>
      <c r="M50" s="5">
        <v>3</v>
      </c>
      <c r="N50" s="5">
        <v>21</v>
      </c>
      <c r="O50" s="5">
        <v>48</v>
      </c>
      <c r="P50" s="5">
        <v>40</v>
      </c>
      <c r="Q50" s="5">
        <v>37</v>
      </c>
      <c r="R50" s="5">
        <v>85</v>
      </c>
    </row>
    <row r="51" spans="1:18" ht="12.75" customHeight="1" x14ac:dyDescent="0.15">
      <c r="A51" s="5" t="s">
        <v>68</v>
      </c>
      <c r="B51" s="5">
        <v>201701</v>
      </c>
      <c r="C51" s="5">
        <v>1404936</v>
      </c>
      <c r="D51" s="3">
        <f t="shared" si="1"/>
        <v>0.14356597026483769</v>
      </c>
      <c r="E51" s="5"/>
      <c r="F51" s="5">
        <v>245</v>
      </c>
      <c r="G51" s="3">
        <f>$E$51/$F$51</f>
        <v>0</v>
      </c>
      <c r="H51" s="5">
        <v>13.6</v>
      </c>
      <c r="I51" s="5"/>
      <c r="J51" s="3" t="e">
        <f>$I$51/$E$51</f>
        <v>#DIV/0!</v>
      </c>
      <c r="K51" s="5"/>
      <c r="L51" s="3" t="e">
        <f>$K$51/$E$51</f>
        <v>#DIV/0!</v>
      </c>
      <c r="M51" s="5"/>
      <c r="N51" s="5"/>
      <c r="O51" s="5"/>
      <c r="P51" s="5"/>
      <c r="Q51" s="5"/>
      <c r="R51" s="5"/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F52">
        <v>590</v>
      </c>
      <c r="G52" s="2">
        <f>$E$52/$F$52</f>
        <v>0</v>
      </c>
      <c r="H52">
        <v>11.1</v>
      </c>
      <c r="J52" s="2" t="e">
        <f>$I$52/$E$52</f>
        <v>#DIV/0!</v>
      </c>
      <c r="L52" s="2" t="e">
        <f>$K$52/$E$52</f>
        <v>#DIV/0!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83</v>
      </c>
      <c r="G53" s="2">
        <f>$E$53/$F$53</f>
        <v>0</v>
      </c>
      <c r="H53">
        <v>17.3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5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7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23</v>
      </c>
      <c r="G56" s="2">
        <f>$E$56/$F$56</f>
        <v>0</v>
      </c>
      <c r="H56">
        <v>4.4000000000000004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3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2700</v>
      </c>
      <c r="F58">
        <f>SUM(F2:F57)</f>
        <v>29699</v>
      </c>
      <c r="G58" s="2">
        <f>E58/F58</f>
        <v>9.0912151924307211E-2</v>
      </c>
      <c r="H58">
        <v>10.7</v>
      </c>
      <c r="I58">
        <f>SUM(I2:I57)</f>
        <v>2336</v>
      </c>
      <c r="J58" s="2">
        <f>I58/E58</f>
        <v>0.86518518518518517</v>
      </c>
      <c r="K58">
        <f>SUM(K2:K57)</f>
        <v>52</v>
      </c>
      <c r="L58" s="2">
        <f>K58/E58</f>
        <v>1.9259259259259261E-2</v>
      </c>
      <c r="M58">
        <f t="shared" ref="M58:R58" si="2">SUM(M2:M57)</f>
        <v>53</v>
      </c>
      <c r="N58">
        <f t="shared" si="2"/>
        <v>158</v>
      </c>
      <c r="O58">
        <f t="shared" si="2"/>
        <v>322</v>
      </c>
      <c r="P58">
        <f t="shared" si="2"/>
        <v>449</v>
      </c>
      <c r="Q58">
        <f t="shared" si="2"/>
        <v>324</v>
      </c>
      <c r="R58">
        <f t="shared" si="2"/>
        <v>862</v>
      </c>
    </row>
    <row r="60" spans="1:18" ht="12.75" customHeight="1" x14ac:dyDescent="0.15">
      <c r="A60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4"/>
  <sheetViews>
    <sheetView workbookViewId="0">
      <selection activeCell="A32" sqref="A32:XFD32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397405</v>
      </c>
      <c r="C2">
        <v>3558849</v>
      </c>
      <c r="D2" s="2">
        <f t="shared" ref="D2:D10" si="0">B2/C2</f>
        <v>0.11166672145966294</v>
      </c>
      <c r="E2">
        <v>178</v>
      </c>
      <c r="F2">
        <v>673</v>
      </c>
      <c r="G2" s="2">
        <f>$E$2/$F$2</f>
        <v>0.26448736998514116</v>
      </c>
      <c r="H2">
        <v>13.9</v>
      </c>
      <c r="I2" s="7">
        <v>170</v>
      </c>
      <c r="J2" s="2">
        <f>$I$2/$E$2</f>
        <v>0.9550561797752809</v>
      </c>
      <c r="K2" s="7">
        <v>8</v>
      </c>
      <c r="L2" s="2">
        <f>$K$2/$E$2</f>
        <v>4.49438202247191E-2</v>
      </c>
      <c r="M2" s="7"/>
      <c r="N2" s="7"/>
      <c r="O2" s="7"/>
      <c r="P2" s="7"/>
      <c r="Q2" s="7"/>
      <c r="R2" s="7"/>
      <c r="S2" s="1">
        <f>$E$2/($B$2/100000)</f>
        <v>44.790578880487161</v>
      </c>
      <c r="T2" s="1">
        <f>($F$2-$E$2)/(($C$2-$B$2)/100000)</f>
        <v>15.657402123839613</v>
      </c>
      <c r="U2" t="s">
        <v>329</v>
      </c>
    </row>
    <row r="3" spans="1:21" ht="12.75" customHeight="1" x14ac:dyDescent="0.15">
      <c r="A3" t="s">
        <v>20</v>
      </c>
      <c r="B3">
        <v>70458</v>
      </c>
      <c r="C3">
        <v>500570</v>
      </c>
      <c r="D3" s="2">
        <f t="shared" si="0"/>
        <v>0.14075553868589807</v>
      </c>
      <c r="E3">
        <v>34</v>
      </c>
      <c r="F3">
        <v>143</v>
      </c>
      <c r="G3" s="2">
        <f>$E$3/$F$3</f>
        <v>0.23776223776223776</v>
      </c>
      <c r="H3">
        <v>19.8</v>
      </c>
      <c r="I3">
        <v>34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9</v>
      </c>
      <c r="O3">
        <v>5</v>
      </c>
      <c r="P3">
        <v>4</v>
      </c>
      <c r="Q3">
        <v>10</v>
      </c>
      <c r="R3">
        <v>4</v>
      </c>
      <c r="S3" s="1">
        <f>$E$3/($B$3/100000)</f>
        <v>48.25569843027052</v>
      </c>
      <c r="T3" s="1">
        <f>($F$3-$E$3)/(($C$3-$B$3)/100000)</f>
        <v>25.342236440741015</v>
      </c>
      <c r="U3" t="s">
        <v>330</v>
      </c>
    </row>
    <row r="4" spans="1:21" ht="12.75" customHeight="1" x14ac:dyDescent="0.15">
      <c r="A4" t="s">
        <v>21</v>
      </c>
      <c r="B4">
        <v>532634</v>
      </c>
      <c r="C4">
        <v>4843073</v>
      </c>
      <c r="D4" s="2">
        <f t="shared" si="0"/>
        <v>0.10997851983647572</v>
      </c>
      <c r="E4">
        <v>228</v>
      </c>
      <c r="F4">
        <v>1060</v>
      </c>
      <c r="G4" s="2">
        <f>$E$4/$F$4</f>
        <v>0.21509433962264152</v>
      </c>
      <c r="H4">
        <v>16.2</v>
      </c>
      <c r="I4" s="7">
        <v>224</v>
      </c>
      <c r="J4" s="2">
        <f>$I$4/$E$4</f>
        <v>0.98245614035087714</v>
      </c>
      <c r="K4" s="7">
        <v>4</v>
      </c>
      <c r="L4" s="2">
        <f>$K$4/$E$4</f>
        <v>1.7543859649122806E-2</v>
      </c>
      <c r="M4" s="7"/>
      <c r="N4" s="7"/>
      <c r="O4" s="7"/>
      <c r="P4" s="7"/>
      <c r="Q4" s="7"/>
      <c r="R4" s="7"/>
      <c r="S4" s="1">
        <f>$E$4/($B$4/100000)</f>
        <v>42.806129537355858</v>
      </c>
      <c r="T4" s="1">
        <f>($F$4-$E$4)/(($C$4-$B$4)/100000)</f>
        <v>19.301978290378312</v>
      </c>
      <c r="U4" t="s">
        <v>331</v>
      </c>
    </row>
    <row r="5" spans="1:21" ht="12.75" customHeight="1" x14ac:dyDescent="0.15">
      <c r="A5" t="s">
        <v>22</v>
      </c>
      <c r="B5">
        <v>244016</v>
      </c>
      <c r="C5">
        <v>2173244</v>
      </c>
      <c r="D5" s="2">
        <f t="shared" si="0"/>
        <v>0.11228191588243197</v>
      </c>
      <c r="E5">
        <v>89</v>
      </c>
      <c r="F5">
        <v>422</v>
      </c>
      <c r="G5" s="2">
        <f>$E$5/$F$5</f>
        <v>0.2109004739336493</v>
      </c>
      <c r="H5">
        <v>14.5</v>
      </c>
      <c r="I5">
        <v>87</v>
      </c>
      <c r="J5" s="2">
        <f>$I$5/$E$5</f>
        <v>0.97752808988764039</v>
      </c>
      <c r="K5">
        <v>2</v>
      </c>
      <c r="L5" s="2">
        <f>$K$5/$E$5</f>
        <v>2.247191011235955E-2</v>
      </c>
      <c r="M5">
        <v>5</v>
      </c>
      <c r="N5">
        <v>5</v>
      </c>
      <c r="O5">
        <v>14</v>
      </c>
      <c r="P5">
        <v>15</v>
      </c>
      <c r="Q5">
        <v>25</v>
      </c>
      <c r="R5">
        <v>40</v>
      </c>
      <c r="S5" s="1">
        <f>$E$5/($B$5/100000)</f>
        <v>36.473018162743422</v>
      </c>
      <c r="T5" s="1">
        <f>($F$5-$E$5)/(($C$5-$B$5)/100000)</f>
        <v>17.260790326493289</v>
      </c>
      <c r="U5" t="s">
        <v>332</v>
      </c>
    </row>
    <row r="6" spans="1:21" ht="12.75" customHeight="1" x14ac:dyDescent="0.15">
      <c r="A6" t="s">
        <v>23</v>
      </c>
      <c r="B6">
        <v>1963556</v>
      </c>
      <c r="C6">
        <v>27365341</v>
      </c>
      <c r="D6" s="2">
        <f t="shared" si="0"/>
        <v>7.1753390538784073E-2</v>
      </c>
      <c r="E6">
        <v>723</v>
      </c>
      <c r="F6">
        <v>3823</v>
      </c>
      <c r="G6" s="2">
        <f>$E$6/$F$6</f>
        <v>0.18911849332984568</v>
      </c>
      <c r="H6">
        <v>10.3</v>
      </c>
      <c r="I6">
        <v>705</v>
      </c>
      <c r="J6" s="2">
        <f>$I$6/$E$6</f>
        <v>0.975103734439834</v>
      </c>
      <c r="K6" s="10">
        <v>18</v>
      </c>
      <c r="L6" s="2">
        <f>$K$6/$E$6</f>
        <v>2.4896265560165973E-2</v>
      </c>
      <c r="M6">
        <v>16</v>
      </c>
      <c r="N6">
        <v>49</v>
      </c>
      <c r="O6">
        <v>49</v>
      </c>
      <c r="P6">
        <v>134</v>
      </c>
      <c r="Q6">
        <v>134</v>
      </c>
      <c r="R6">
        <v>333</v>
      </c>
      <c r="S6" s="1">
        <f>$E$6/($B$6/100000)</f>
        <v>36.820951375972975</v>
      </c>
      <c r="T6" s="1">
        <f>($F$6-$E$6)/(($C$6-$B$6)/100000)</f>
        <v>12.203866775504162</v>
      </c>
      <c r="U6" t="s">
        <v>333</v>
      </c>
    </row>
    <row r="7" spans="1:21" ht="12.75" customHeight="1" x14ac:dyDescent="0.15">
      <c r="A7" t="s">
        <v>24</v>
      </c>
      <c r="B7">
        <v>395350</v>
      </c>
      <c r="C7">
        <v>3762991</v>
      </c>
      <c r="D7" s="2">
        <f t="shared" si="0"/>
        <v>0.10506270145211614</v>
      </c>
      <c r="E7" s="7"/>
      <c r="F7">
        <v>941</v>
      </c>
      <c r="G7" s="2">
        <f>$E$7/$F$7</f>
        <v>0</v>
      </c>
      <c r="H7">
        <v>18.600000000000001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27.942408350533803</v>
      </c>
      <c r="U7" t="s">
        <v>334</v>
      </c>
    </row>
    <row r="8" spans="1:21" ht="12.75" customHeight="1" x14ac:dyDescent="0.15">
      <c r="A8" t="s">
        <v>25</v>
      </c>
      <c r="B8">
        <v>222632</v>
      </c>
      <c r="C8">
        <v>2703644</v>
      </c>
      <c r="D8" s="2">
        <f t="shared" si="0"/>
        <v>8.2345160827387034E-2</v>
      </c>
      <c r="E8">
        <v>31</v>
      </c>
      <c r="F8">
        <v>316</v>
      </c>
      <c r="G8" s="2">
        <f>$E$8/$F$8</f>
        <v>9.8101265822784806E-2</v>
      </c>
      <c r="H8">
        <v>8.6</v>
      </c>
      <c r="I8" s="7">
        <v>31</v>
      </c>
      <c r="J8" s="2">
        <f>$I$8/$E$8</f>
        <v>1</v>
      </c>
      <c r="K8" s="7">
        <v>0</v>
      </c>
      <c r="L8" s="2">
        <f>$K$8/$E$8</f>
        <v>0</v>
      </c>
      <c r="M8" s="7"/>
      <c r="N8" s="7"/>
      <c r="O8" s="7"/>
      <c r="P8" s="7"/>
      <c r="Q8" s="7"/>
      <c r="R8" s="7"/>
      <c r="S8" s="1">
        <f>$E$8/($B$8/100000)</f>
        <v>13.924323547378634</v>
      </c>
      <c r="T8" s="1">
        <f>($F$8-$E$8)/(($C$8-$B$8)/100000)</f>
        <v>11.487247945596392</v>
      </c>
      <c r="U8" t="s">
        <v>335</v>
      </c>
    </row>
    <row r="9" spans="1:21" ht="12.75" customHeight="1" x14ac:dyDescent="0.15">
      <c r="A9" t="s">
        <v>26</v>
      </c>
      <c r="B9">
        <v>77232</v>
      </c>
      <c r="C9">
        <v>673811</v>
      </c>
      <c r="D9" s="2">
        <f t="shared" si="0"/>
        <v>0.11461967821837281</v>
      </c>
      <c r="E9">
        <v>17</v>
      </c>
      <c r="F9">
        <v>107</v>
      </c>
      <c r="G9" s="2">
        <f>$E$9/$F$9</f>
        <v>0.15887850467289719</v>
      </c>
      <c r="H9">
        <v>11.8</v>
      </c>
      <c r="I9">
        <v>17</v>
      </c>
      <c r="J9" s="2">
        <f>$I$9/$E$9</f>
        <v>1</v>
      </c>
      <c r="K9">
        <v>0</v>
      </c>
      <c r="L9" s="2">
        <f>$K$9/$E$9</f>
        <v>0</v>
      </c>
      <c r="M9">
        <v>24</v>
      </c>
      <c r="N9">
        <v>3</v>
      </c>
      <c r="O9">
        <v>1</v>
      </c>
      <c r="P9">
        <v>2</v>
      </c>
      <c r="Q9">
        <v>5</v>
      </c>
      <c r="R9">
        <v>6</v>
      </c>
      <c r="S9" s="1">
        <f>$E$9/($B$9/100000)</f>
        <v>22.011601408742489</v>
      </c>
      <c r="T9" s="1">
        <f>($F$9-$E$9)/(($C$9-$B$9)/100000)</f>
        <v>15.086015431317563</v>
      </c>
      <c r="U9" t="s">
        <v>336</v>
      </c>
    </row>
    <row r="10" spans="1:21" ht="12.75" customHeight="1" x14ac:dyDescent="0.15">
      <c r="A10" t="s">
        <v>104</v>
      </c>
      <c r="B10">
        <v>1591864</v>
      </c>
      <c r="C10">
        <v>14412206</v>
      </c>
      <c r="D10" s="2">
        <f t="shared" si="0"/>
        <v>0.11045248728751171</v>
      </c>
      <c r="E10" s="7">
        <v>685</v>
      </c>
      <c r="F10">
        <v>2858</v>
      </c>
      <c r="G10" s="2">
        <f>$E$10/$F$10</f>
        <v>0.2396780965710287</v>
      </c>
      <c r="H10">
        <v>14.6</v>
      </c>
      <c r="I10">
        <v>660</v>
      </c>
      <c r="J10" s="2">
        <f>$I$10/$E$10</f>
        <v>0.96350364963503654</v>
      </c>
      <c r="K10" s="7">
        <v>25</v>
      </c>
      <c r="L10" s="2">
        <f>$K$10/$E$10</f>
        <v>3.6496350364963501E-2</v>
      </c>
      <c r="M10" s="7"/>
      <c r="N10" s="7"/>
      <c r="O10" s="7"/>
      <c r="P10" s="7"/>
      <c r="Q10" s="7"/>
      <c r="R10" s="7"/>
      <c r="S10" s="1">
        <f>$E$10/($B$10/100000)</f>
        <v>43.031314232874166</v>
      </c>
      <c r="T10" s="1">
        <f>($F$10-$E$10)/(($C$10-$B$10)/100000)</f>
        <v>16.949625836814651</v>
      </c>
      <c r="U10" t="s">
        <v>337</v>
      </c>
    </row>
    <row r="11" spans="1:21" ht="12.75" customHeight="1" x14ac:dyDescent="0.15">
      <c r="A11" t="s">
        <v>28</v>
      </c>
      <c r="B11">
        <v>693809</v>
      </c>
      <c r="C11">
        <v>7166761</v>
      </c>
      <c r="D11" s="2">
        <f>B11/C10</f>
        <v>4.8140374901663216E-2</v>
      </c>
      <c r="E11" s="7">
        <v>226</v>
      </c>
      <c r="F11">
        <v>1134</v>
      </c>
      <c r="G11" s="2">
        <f>$E$11/$F$11</f>
        <v>0.19929453262786595</v>
      </c>
      <c r="H11">
        <v>11.7</v>
      </c>
      <c r="I11" s="7">
        <v>216</v>
      </c>
      <c r="J11" s="2">
        <f>$I$11/$E$11</f>
        <v>0.95575221238938057</v>
      </c>
      <c r="K11" s="7">
        <v>10</v>
      </c>
      <c r="L11" s="2">
        <f>$K$11/$E$11</f>
        <v>4.4247787610619468E-2</v>
      </c>
      <c r="M11" s="7"/>
      <c r="N11" s="7"/>
      <c r="O11" s="7"/>
      <c r="P11" s="7"/>
      <c r="Q11" s="7"/>
      <c r="R11" s="7"/>
      <c r="S11" s="1">
        <f>$E$11/($B$11/100000)</f>
        <v>32.573806335749467</v>
      </c>
      <c r="T11" s="1">
        <f>($F$11-$E$11)/(($C$11-$B$11)/100000)</f>
        <v>14.027602861878167</v>
      </c>
      <c r="U11" t="s">
        <v>338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ref="D12:D53" si="1">B12/C12</f>
        <v>5.7892186944866121E-2</v>
      </c>
      <c r="E12" s="7"/>
      <c r="F12">
        <v>28</v>
      </c>
      <c r="G12" s="2">
        <f>$E$12/$F$12</f>
        <v>0</v>
      </c>
      <c r="H12">
        <v>15.2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19.198727398641005</v>
      </c>
      <c r="U12" t="s">
        <v>339</v>
      </c>
    </row>
    <row r="13" spans="1:21" ht="12.75" customHeight="1" x14ac:dyDescent="0.15">
      <c r="A13" t="s">
        <v>30</v>
      </c>
      <c r="B13">
        <v>106310</v>
      </c>
      <c r="C13">
        <v>958760</v>
      </c>
      <c r="D13" s="2">
        <f t="shared" si="1"/>
        <v>0.11088280695898869</v>
      </c>
      <c r="E13">
        <v>25</v>
      </c>
      <c r="F13">
        <v>175</v>
      </c>
      <c r="G13" s="2">
        <f>$E$13/$F$13</f>
        <v>0.14285714285714285</v>
      </c>
      <c r="H13">
        <v>13.1</v>
      </c>
      <c r="I13" s="7">
        <v>25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23.516132066597688</v>
      </c>
      <c r="T13" s="1">
        <f>($F$13-$E$13)/(($C$13-$B$13)/100000)</f>
        <v>17.596339961288052</v>
      </c>
      <c r="U13" t="s">
        <v>340</v>
      </c>
    </row>
    <row r="14" spans="1:21" ht="12.75" customHeight="1" x14ac:dyDescent="0.15">
      <c r="A14" t="s">
        <v>31</v>
      </c>
      <c r="B14">
        <v>122552</v>
      </c>
      <c r="C14">
        <v>1121706</v>
      </c>
      <c r="D14" s="2">
        <f t="shared" si="1"/>
        <v>0.10925500977974621</v>
      </c>
      <c r="E14">
        <v>66</v>
      </c>
      <c r="F14">
        <v>304</v>
      </c>
      <c r="G14" s="2">
        <f>$E$14/$F$14</f>
        <v>0.21710526315789475</v>
      </c>
      <c r="H14">
        <v>20.399999999999999</v>
      </c>
      <c r="I14">
        <v>60</v>
      </c>
      <c r="J14" s="2">
        <f>$I$14/$E$14</f>
        <v>0.90909090909090906</v>
      </c>
      <c r="K14">
        <v>6</v>
      </c>
      <c r="L14" s="2">
        <f>$K$14/$E$14</f>
        <v>9.0909090909090912E-2</v>
      </c>
      <c r="M14">
        <v>1</v>
      </c>
      <c r="N14">
        <v>5</v>
      </c>
      <c r="O14">
        <v>12</v>
      </c>
      <c r="P14">
        <v>13</v>
      </c>
      <c r="Q14">
        <v>13</v>
      </c>
      <c r="R14">
        <v>22</v>
      </c>
      <c r="S14" s="1">
        <f>$E$14/($B$14/100000)</f>
        <v>53.854690253933029</v>
      </c>
      <c r="T14" s="1">
        <f>($F$14-$E$14)/(($C$14-$B$14)/100000)</f>
        <v>23.820151848463798</v>
      </c>
      <c r="U14" t="s">
        <v>341</v>
      </c>
    </row>
    <row r="15" spans="1:21" ht="12.75" customHeight="1" x14ac:dyDescent="0.15">
      <c r="A15" t="s">
        <v>32</v>
      </c>
      <c r="B15">
        <v>772410</v>
      </c>
      <c r="C15">
        <v>9716887</v>
      </c>
      <c r="D15" s="2">
        <f t="shared" si="1"/>
        <v>7.9491507928413696E-2</v>
      </c>
      <c r="E15">
        <v>199</v>
      </c>
      <c r="F15">
        <v>1177</v>
      </c>
      <c r="G15" s="2">
        <f>$E$15/$F$15</f>
        <v>0.16907391673746813</v>
      </c>
      <c r="H15">
        <v>9</v>
      </c>
      <c r="I15" s="7">
        <v>190</v>
      </c>
      <c r="J15" s="2">
        <f>$I$15/$E$15</f>
        <v>0.95477386934673369</v>
      </c>
      <c r="K15" s="7">
        <v>9</v>
      </c>
      <c r="L15" s="2">
        <f>$K$15/$E$15</f>
        <v>4.5226130653266333E-2</v>
      </c>
      <c r="M15">
        <v>9</v>
      </c>
      <c r="N15">
        <v>21</v>
      </c>
      <c r="O15">
        <v>35</v>
      </c>
      <c r="P15">
        <v>41</v>
      </c>
      <c r="Q15">
        <v>29</v>
      </c>
      <c r="R15">
        <v>56</v>
      </c>
      <c r="S15" s="1">
        <f>$E$15/($B$15/100000)</f>
        <v>25.763519374425499</v>
      </c>
      <c r="T15" s="1">
        <f>($F$15-$E$15)/(($C$15-$B$15)/100000)</f>
        <v>10.934121693196818</v>
      </c>
      <c r="U15" t="s">
        <v>342</v>
      </c>
    </row>
    <row r="16" spans="1:21" ht="12.75" customHeight="1" x14ac:dyDescent="0.15">
      <c r="A16" t="s">
        <v>33</v>
      </c>
      <c r="B16">
        <v>471717</v>
      </c>
      <c r="C16">
        <v>4830620</v>
      </c>
      <c r="D16" s="2">
        <f t="shared" si="1"/>
        <v>9.7651440187801974E-2</v>
      </c>
      <c r="E16">
        <v>150</v>
      </c>
      <c r="F16">
        <v>828</v>
      </c>
      <c r="G16" s="2">
        <f>$E$16/$F$16</f>
        <v>0.18115942028985507</v>
      </c>
      <c r="H16">
        <v>12.8</v>
      </c>
      <c r="I16">
        <v>148</v>
      </c>
      <c r="J16" s="2">
        <f>$I$16/$E$16</f>
        <v>0.98666666666666669</v>
      </c>
      <c r="K16">
        <v>2</v>
      </c>
      <c r="L16" s="2">
        <f>$K$16/$E$16</f>
        <v>1.3333333333333334E-2</v>
      </c>
      <c r="M16">
        <v>9</v>
      </c>
      <c r="N16">
        <v>12</v>
      </c>
      <c r="O16">
        <v>23</v>
      </c>
      <c r="P16">
        <v>37</v>
      </c>
      <c r="Q16">
        <v>25</v>
      </c>
      <c r="R16">
        <v>42</v>
      </c>
      <c r="S16" s="1">
        <f>$E$16/($B$16/100000)</f>
        <v>31.798726778979766</v>
      </c>
      <c r="T16" s="1">
        <f>($F$16-$E$16)/(($C$16-$B$16)/100000)</f>
        <v>15.554372281282699</v>
      </c>
      <c r="U16" t="s">
        <v>343</v>
      </c>
    </row>
    <row r="17" spans="1:21" ht="12.75" customHeight="1" x14ac:dyDescent="0.15">
      <c r="A17" t="s">
        <v>34</v>
      </c>
      <c r="B17">
        <v>234659</v>
      </c>
      <c r="C17">
        <v>2296177</v>
      </c>
      <c r="D17" s="2">
        <f t="shared" si="1"/>
        <v>0.10219551889945766</v>
      </c>
      <c r="E17">
        <v>71</v>
      </c>
      <c r="F17">
        <v>361</v>
      </c>
      <c r="G17" s="2">
        <f>$E$17/$F$17</f>
        <v>0.19667590027700832</v>
      </c>
      <c r="H17">
        <v>11.9</v>
      </c>
      <c r="I17" s="7">
        <v>70</v>
      </c>
      <c r="J17" s="2">
        <f>$I$17/$E$17</f>
        <v>0.9859154929577465</v>
      </c>
      <c r="K17" s="7">
        <v>1</v>
      </c>
      <c r="L17" s="2">
        <f>$K$17/$E$17</f>
        <v>1.4084507042253521E-2</v>
      </c>
      <c r="M17" s="7"/>
      <c r="N17" s="7"/>
      <c r="O17" s="7"/>
      <c r="P17" s="7"/>
      <c r="Q17" s="7"/>
      <c r="R17" s="7"/>
      <c r="S17" s="1">
        <f>$E$17/($B$17/100000)</f>
        <v>30.256670317354118</v>
      </c>
      <c r="T17" s="1">
        <f>($F$17-$E$17)/(($C$17-$B$17)/100000)</f>
        <v>14.06730380234371</v>
      </c>
      <c r="U17" t="s">
        <v>344</v>
      </c>
    </row>
    <row r="18" spans="1:21" ht="12.75" customHeight="1" x14ac:dyDescent="0.15">
      <c r="A18" t="s">
        <v>35</v>
      </c>
      <c r="B18">
        <v>218993</v>
      </c>
      <c r="C18">
        <v>2099260</v>
      </c>
      <c r="D18" s="2">
        <f t="shared" si="1"/>
        <v>0.10431914103064889</v>
      </c>
      <c r="E18">
        <v>93</v>
      </c>
      <c r="F18">
        <v>382</v>
      </c>
      <c r="G18" s="2">
        <f>$E$18/$F$18</f>
        <v>0.24345549738219896</v>
      </c>
      <c r="H18">
        <v>13.7</v>
      </c>
      <c r="I18">
        <v>90</v>
      </c>
      <c r="J18" s="2">
        <f>$I$18/$E$18</f>
        <v>0.967741935483871</v>
      </c>
      <c r="K18">
        <v>3</v>
      </c>
      <c r="L18" s="2">
        <f>$K$18/$E$18</f>
        <v>3.2258064516129031E-2</v>
      </c>
      <c r="M18">
        <v>4</v>
      </c>
      <c r="N18">
        <v>15</v>
      </c>
      <c r="O18">
        <v>17</v>
      </c>
      <c r="P18">
        <v>8</v>
      </c>
      <c r="Q18">
        <v>15</v>
      </c>
      <c r="R18">
        <v>34</v>
      </c>
      <c r="S18" s="1">
        <f>$E$18/($B$18/100000)</f>
        <v>42.467110820893822</v>
      </c>
      <c r="T18" s="1">
        <f>($F$18-$E$18)/(($C$18-$B$18)/100000)</f>
        <v>15.370157536137155</v>
      </c>
      <c r="U18" t="s">
        <v>345</v>
      </c>
    </row>
    <row r="19" spans="1:21" ht="12.75" customHeight="1" x14ac:dyDescent="0.15">
      <c r="A19" t="s">
        <v>36</v>
      </c>
      <c r="B19">
        <v>319199</v>
      </c>
      <c r="C19">
        <v>3275369</v>
      </c>
      <c r="D19" s="2">
        <f t="shared" si="1"/>
        <v>9.7454363157250368E-2</v>
      </c>
      <c r="E19">
        <v>104</v>
      </c>
      <c r="F19">
        <v>592</v>
      </c>
      <c r="G19" s="2">
        <f>$E$19/$F$19</f>
        <v>0.17567567567567569</v>
      </c>
      <c r="H19">
        <v>13.4</v>
      </c>
      <c r="I19" s="7">
        <v>100</v>
      </c>
      <c r="J19" s="2">
        <f>$I$19/$E$19</f>
        <v>0.96153846153846156</v>
      </c>
      <c r="K19" s="7">
        <v>4</v>
      </c>
      <c r="L19" s="2">
        <f>$K$19/$E$19</f>
        <v>3.8461538461538464E-2</v>
      </c>
      <c r="M19" s="7"/>
      <c r="N19" s="7"/>
      <c r="O19" s="7"/>
      <c r="P19" s="7"/>
      <c r="Q19" s="7"/>
      <c r="R19" s="7"/>
      <c r="S19" s="1">
        <f>$E$19/($B$19/100000)</f>
        <v>32.581555706628151</v>
      </c>
      <c r="T19" s="1">
        <f>($F$19-$E$19)/(($C$19-$B$19)/100000)</f>
        <v>16.507846301126119</v>
      </c>
      <c r="U19" t="s">
        <v>346</v>
      </c>
    </row>
    <row r="20" spans="1:21" ht="12.75" customHeight="1" x14ac:dyDescent="0.15">
      <c r="A20" t="s">
        <v>37</v>
      </c>
      <c r="B20">
        <v>315813</v>
      </c>
      <c r="C20">
        <v>3351308</v>
      </c>
      <c r="D20" s="2">
        <f t="shared" si="1"/>
        <v>9.4235743178484335E-2</v>
      </c>
      <c r="E20">
        <v>92</v>
      </c>
      <c r="F20">
        <v>490</v>
      </c>
      <c r="G20" s="2">
        <f>$E$20/$F$20</f>
        <v>0.18775510204081633</v>
      </c>
      <c r="H20">
        <v>10.9</v>
      </c>
      <c r="I20" s="7">
        <v>90</v>
      </c>
      <c r="J20" s="2">
        <f>$I$20/$E$20</f>
        <v>0.97826086956521741</v>
      </c>
      <c r="K20" s="7">
        <v>2</v>
      </c>
      <c r="L20" s="2">
        <f>$K$20/$E$20</f>
        <v>2.1739130434782608E-2</v>
      </c>
      <c r="M20">
        <v>4</v>
      </c>
      <c r="N20">
        <v>16</v>
      </c>
      <c r="O20">
        <v>14</v>
      </c>
      <c r="P20">
        <v>13</v>
      </c>
      <c r="Q20">
        <v>17</v>
      </c>
      <c r="R20">
        <v>30</v>
      </c>
      <c r="S20" s="1">
        <f>$E$20/($B$20/100000)</f>
        <v>29.131163061685239</v>
      </c>
      <c r="T20" s="1">
        <f>($F$20-$E$20)/(($C$20-$B$20)/100000)</f>
        <v>13.111535350906525</v>
      </c>
      <c r="U20" t="s">
        <v>347</v>
      </c>
    </row>
    <row r="21" spans="1:21" ht="12.75" customHeight="1" x14ac:dyDescent="0.15">
      <c r="A21" t="s">
        <v>38</v>
      </c>
      <c r="B21">
        <v>132238</v>
      </c>
      <c r="C21">
        <v>1043178</v>
      </c>
      <c r="D21" s="2">
        <f t="shared" si="1"/>
        <v>0.12676455983542598</v>
      </c>
      <c r="E21" s="5">
        <v>45</v>
      </c>
      <c r="F21">
        <v>197</v>
      </c>
      <c r="G21" s="2">
        <f>$E$21/$F$21</f>
        <v>0.22842639593908629</v>
      </c>
      <c r="H21">
        <v>14.1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34.02955277605529</v>
      </c>
      <c r="T21" s="1">
        <f>($F$21-$E$21)/(($C$21-$B$21)/100000)</f>
        <v>16.686060552835531</v>
      </c>
      <c r="U21" t="s">
        <v>348</v>
      </c>
    </row>
    <row r="22" spans="1:21" ht="12.75" customHeight="1" x14ac:dyDescent="0.15">
      <c r="A22" t="s">
        <v>39</v>
      </c>
      <c r="B22">
        <v>438707</v>
      </c>
      <c r="C22">
        <v>4313424</v>
      </c>
      <c r="D22" s="2">
        <f t="shared" si="1"/>
        <v>0.1017073675112857</v>
      </c>
      <c r="E22" s="7"/>
      <c r="F22">
        <v>551</v>
      </c>
      <c r="G22" s="2">
        <f>$E$22/$F$22</f>
        <v>0</v>
      </c>
      <c r="H22">
        <v>9.4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14.220393386149235</v>
      </c>
      <c r="U22" t="s">
        <v>349</v>
      </c>
    </row>
    <row r="23" spans="1:21" ht="12.75" customHeight="1" x14ac:dyDescent="0.15">
      <c r="A23" t="s">
        <v>40</v>
      </c>
      <c r="B23">
        <v>414595</v>
      </c>
      <c r="C23">
        <v>5153924</v>
      </c>
      <c r="D23" s="2">
        <f t="shared" si="1"/>
        <v>8.0442590926835547E-2</v>
      </c>
      <c r="E23" s="7"/>
      <c r="F23">
        <v>530</v>
      </c>
      <c r="G23" s="2">
        <f>$E$23/$F$23</f>
        <v>0</v>
      </c>
      <c r="H23">
        <v>7.7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11.183017680350952</v>
      </c>
      <c r="U23" t="s">
        <v>350</v>
      </c>
    </row>
    <row r="24" spans="1:21" ht="12.75" customHeight="1" x14ac:dyDescent="0.15">
      <c r="A24" t="s">
        <v>41</v>
      </c>
      <c r="B24">
        <v>706848</v>
      </c>
      <c r="C24">
        <v>7614974</v>
      </c>
      <c r="D24" s="2">
        <f t="shared" si="1"/>
        <v>9.2823429206718239E-2</v>
      </c>
      <c r="E24">
        <v>232</v>
      </c>
      <c r="F24">
        <v>1169</v>
      </c>
      <c r="G24" s="2">
        <f>$E$24/$F$24</f>
        <v>0.19846022241231823</v>
      </c>
      <c r="H24">
        <v>11.4</v>
      </c>
      <c r="I24">
        <v>227</v>
      </c>
      <c r="J24" s="2">
        <f>$I$24/$E$24</f>
        <v>0.97844827586206895</v>
      </c>
      <c r="K24">
        <v>5</v>
      </c>
      <c r="L24" s="2">
        <f>$K$24/$E$24</f>
        <v>2.1551724137931036E-2</v>
      </c>
      <c r="M24">
        <v>1</v>
      </c>
      <c r="N24">
        <v>11</v>
      </c>
      <c r="O24">
        <v>29</v>
      </c>
      <c r="P24">
        <v>37</v>
      </c>
      <c r="Q24">
        <v>48</v>
      </c>
      <c r="R24">
        <v>106</v>
      </c>
      <c r="S24" s="1">
        <f>$E$24/($B$24/100000)</f>
        <v>32.821766490108196</v>
      </c>
      <c r="T24" s="1">
        <f>($F$24-$E$24)/(($C$24-$B$24)/100000)</f>
        <v>13.56373638813189</v>
      </c>
      <c r="U24" t="s">
        <v>351</v>
      </c>
    </row>
    <row r="25" spans="1:21" ht="12.75" customHeight="1" x14ac:dyDescent="0.15">
      <c r="A25" t="s">
        <v>42</v>
      </c>
      <c r="B25">
        <v>381202</v>
      </c>
      <c r="C25">
        <v>4004268</v>
      </c>
      <c r="D25" s="2">
        <f t="shared" si="1"/>
        <v>9.519892274942636E-2</v>
      </c>
      <c r="E25">
        <v>106</v>
      </c>
      <c r="F25">
        <v>584</v>
      </c>
      <c r="G25" s="2">
        <f>$E$25/$F$25</f>
        <v>0.1815068493150685</v>
      </c>
      <c r="H25">
        <v>10.8</v>
      </c>
      <c r="I25">
        <v>103</v>
      </c>
      <c r="J25" s="2">
        <f>$I$25/$E$25</f>
        <v>0.97169811320754718</v>
      </c>
      <c r="K25">
        <v>3</v>
      </c>
      <c r="L25" s="2">
        <f>$K$25/$E$25</f>
        <v>2.8301886792452831E-2</v>
      </c>
      <c r="M25">
        <v>8</v>
      </c>
      <c r="N25">
        <v>20</v>
      </c>
      <c r="O25">
        <v>20</v>
      </c>
      <c r="P25">
        <v>53</v>
      </c>
      <c r="Q25">
        <v>50</v>
      </c>
      <c r="R25">
        <v>98</v>
      </c>
      <c r="S25" s="1">
        <f>$E$25/($B$25/100000)</f>
        <v>27.806779607662079</v>
      </c>
      <c r="T25" s="1">
        <f>($F$25-$E$25)/(($C$25-$B$25)/100000)</f>
        <v>13.193245720613426</v>
      </c>
      <c r="U25" t="s">
        <v>352</v>
      </c>
    </row>
    <row r="26" spans="1:21" ht="12.75" customHeight="1" x14ac:dyDescent="0.15">
      <c r="A26" t="s">
        <v>43</v>
      </c>
      <c r="B26">
        <v>203152</v>
      </c>
      <c r="C26">
        <v>2171630</v>
      </c>
      <c r="D26" s="2">
        <f t="shared" si="1"/>
        <v>9.3548164282129087E-2</v>
      </c>
      <c r="E26" s="7"/>
      <c r="F26">
        <v>381</v>
      </c>
      <c r="G26" s="2">
        <f>$E$26/$F$26</f>
        <v>0</v>
      </c>
      <c r="H26">
        <v>13.2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19.355055022204972</v>
      </c>
      <c r="U26" t="s">
        <v>353</v>
      </c>
    </row>
    <row r="27" spans="1:21" ht="12.75" customHeight="1" x14ac:dyDescent="0.15">
      <c r="A27" t="s">
        <v>44</v>
      </c>
      <c r="B27">
        <v>498159</v>
      </c>
      <c r="C27">
        <v>4536263</v>
      </c>
      <c r="D27" s="2">
        <f t="shared" si="1"/>
        <v>0.10981704544026658</v>
      </c>
      <c r="E27" s="7"/>
      <c r="F27">
        <v>860</v>
      </c>
      <c r="G27" s="2">
        <f>$E$27/$F$27</f>
        <v>0</v>
      </c>
      <c r="H27">
        <v>14.2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21.297123600580868</v>
      </c>
      <c r="U27" t="s">
        <v>354</v>
      </c>
    </row>
    <row r="28" spans="1:21" ht="12.75" customHeight="1" x14ac:dyDescent="0.15">
      <c r="A28" t="s">
        <v>45</v>
      </c>
      <c r="B28">
        <v>96661</v>
      </c>
      <c r="C28">
        <v>749212</v>
      </c>
      <c r="D28" s="2">
        <f t="shared" si="1"/>
        <v>0.12901688707602121</v>
      </c>
      <c r="E28">
        <v>48</v>
      </c>
      <c r="F28">
        <v>219</v>
      </c>
      <c r="G28" s="2">
        <f>$E$28/$F$28</f>
        <v>0.21917808219178081</v>
      </c>
      <c r="H28">
        <v>21.3</v>
      </c>
      <c r="I28">
        <v>47</v>
      </c>
      <c r="J28" s="2">
        <f>$I$28/$E$28</f>
        <v>0.97916666666666663</v>
      </c>
      <c r="K28">
        <v>1</v>
      </c>
      <c r="L28" s="2">
        <f>$K$28/$E$28</f>
        <v>2.0833333333333332E-2</v>
      </c>
      <c r="M28">
        <v>1</v>
      </c>
      <c r="N28">
        <v>3</v>
      </c>
      <c r="O28">
        <v>4</v>
      </c>
      <c r="P28">
        <v>12</v>
      </c>
      <c r="Q28">
        <v>13</v>
      </c>
      <c r="R28">
        <v>15</v>
      </c>
      <c r="S28" s="1">
        <f>$E$28/($B$28/100000)</f>
        <v>49.658083404889254</v>
      </c>
      <c r="T28" s="1">
        <f>($F$28-$E$28)/(($C$28-$B$28)/100000)</f>
        <v>26.20484835668017</v>
      </c>
      <c r="U28" t="s">
        <v>355</v>
      </c>
    </row>
    <row r="29" spans="1:21" ht="12.75" customHeight="1" x14ac:dyDescent="0.15">
      <c r="A29" t="s">
        <v>125</v>
      </c>
      <c r="B29">
        <v>147275</v>
      </c>
      <c r="C29">
        <v>1342732</v>
      </c>
      <c r="D29" s="2">
        <f t="shared" si="1"/>
        <v>0.10968309387130119</v>
      </c>
      <c r="E29" s="7">
        <v>25</v>
      </c>
      <c r="F29">
        <v>170</v>
      </c>
      <c r="G29" s="2">
        <f>$E$29/$F$29</f>
        <v>0.14705882352941177</v>
      </c>
      <c r="H29">
        <v>9.4</v>
      </c>
      <c r="I29" s="7">
        <v>25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16.975046681378373</v>
      </c>
      <c r="T29" s="1">
        <f>($F$29-$E$29)/(($C$29-$B$29)/100000)</f>
        <v>12.129252662370959</v>
      </c>
      <c r="U29" t="s">
        <v>356</v>
      </c>
    </row>
    <row r="30" spans="1:21" ht="12.75" customHeight="1" x14ac:dyDescent="0.15">
      <c r="A30" t="s">
        <v>47</v>
      </c>
      <c r="B30">
        <v>218908</v>
      </c>
      <c r="C30">
        <v>1947160</v>
      </c>
      <c r="D30" s="2">
        <f t="shared" si="1"/>
        <v>0.1124242486493149</v>
      </c>
      <c r="E30">
        <v>115</v>
      </c>
      <c r="F30">
        <v>505</v>
      </c>
      <c r="G30" s="2">
        <f>$E$30/$F$30</f>
        <v>0.22772277227722773</v>
      </c>
      <c r="H30">
        <v>19.100000000000001</v>
      </c>
      <c r="I30">
        <v>110</v>
      </c>
      <c r="J30" s="2">
        <f>$I$30/$E$30</f>
        <v>0.95652173913043481</v>
      </c>
      <c r="K30">
        <v>5</v>
      </c>
      <c r="L30" s="2">
        <f>$K$30/$E$30</f>
        <v>4.3478260869565216E-2</v>
      </c>
      <c r="M30">
        <v>1</v>
      </c>
      <c r="N30">
        <v>5</v>
      </c>
      <c r="O30">
        <v>13</v>
      </c>
      <c r="P30">
        <v>19</v>
      </c>
      <c r="Q30">
        <v>23</v>
      </c>
      <c r="R30">
        <v>57</v>
      </c>
      <c r="S30" s="1">
        <f>$E$30/($B$30/100000)</f>
        <v>52.533484386134809</v>
      </c>
      <c r="T30" s="1">
        <f>($F$30-$E$30)/(($C$30-$B$30)/100000)</f>
        <v>22.566153547052163</v>
      </c>
      <c r="U30" t="s">
        <v>357</v>
      </c>
    </row>
    <row r="31" spans="1:21" ht="12.75" customHeight="1" x14ac:dyDescent="0.15">
      <c r="A31" t="s">
        <v>48</v>
      </c>
      <c r="B31">
        <v>114796</v>
      </c>
      <c r="C31">
        <v>1034119</v>
      </c>
      <c r="D31" s="2">
        <f t="shared" si="1"/>
        <v>0.11100850095588612</v>
      </c>
      <c r="E31" s="7"/>
      <c r="F31">
        <v>166</v>
      </c>
      <c r="G31" s="2">
        <f>$E$31/$F$31</f>
        <v>0</v>
      </c>
      <c r="H31">
        <v>11.7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18.056765685183553</v>
      </c>
      <c r="U31" t="s">
        <v>358</v>
      </c>
    </row>
    <row r="32" spans="1:21" ht="12.75" customHeight="1" x14ac:dyDescent="0.15">
      <c r="A32" t="s">
        <v>49</v>
      </c>
      <c r="B32">
        <v>464094</v>
      </c>
      <c r="C32">
        <v>6646834</v>
      </c>
      <c r="D32" s="2">
        <f t="shared" si="1"/>
        <v>6.9821812911229617E-2</v>
      </c>
      <c r="E32">
        <v>81</v>
      </c>
      <c r="F32">
        <v>557</v>
      </c>
      <c r="G32" s="2">
        <f>$E$32/$F$32</f>
        <v>0.14542190305206462</v>
      </c>
      <c r="H32">
        <v>6.2</v>
      </c>
      <c r="I32" s="7">
        <v>80</v>
      </c>
      <c r="J32" s="2">
        <f>$I$32/$E$32</f>
        <v>0.98765432098765427</v>
      </c>
      <c r="K32" s="7">
        <v>1</v>
      </c>
      <c r="L32" s="2">
        <f>$K$32/$E$32</f>
        <v>1.2345679012345678E-2</v>
      </c>
      <c r="M32" s="7"/>
      <c r="N32" s="7"/>
      <c r="O32" s="7"/>
      <c r="P32" s="7"/>
      <c r="Q32" s="7"/>
      <c r="R32" s="7"/>
      <c r="S32" s="1">
        <f>$E$32/($B$32/100000)</f>
        <v>17.453360741573906</v>
      </c>
      <c r="T32" s="1">
        <f>($F$32-$E$32)/(($C$32-$B$32)/100000)</f>
        <v>7.6988519653098795</v>
      </c>
      <c r="U32" t="s">
        <v>359</v>
      </c>
    </row>
    <row r="33" spans="1:21" ht="12.75" customHeight="1" x14ac:dyDescent="0.15">
      <c r="A33" t="s">
        <v>50</v>
      </c>
      <c r="B33">
        <v>168545</v>
      </c>
      <c r="C33">
        <v>1484782</v>
      </c>
      <c r="D33" s="2">
        <f t="shared" si="1"/>
        <v>0.1135149806503581</v>
      </c>
      <c r="E33" s="7"/>
      <c r="F33">
        <v>376</v>
      </c>
      <c r="G33" s="2">
        <f>$E$33/$F$33</f>
        <v>0</v>
      </c>
      <c r="H33">
        <v>18.5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28.566284035473856</v>
      </c>
      <c r="U33" t="s">
        <v>360</v>
      </c>
    </row>
    <row r="34" spans="1:21" ht="12.75" customHeight="1" x14ac:dyDescent="0.15">
      <c r="A34" t="s">
        <v>51</v>
      </c>
      <c r="B34">
        <v>994358</v>
      </c>
      <c r="C34">
        <v>15092255</v>
      </c>
      <c r="D34" s="2">
        <f t="shared" si="1"/>
        <v>6.5885316674015912E-2</v>
      </c>
      <c r="E34" s="7"/>
      <c r="F34">
        <v>1417</v>
      </c>
      <c r="G34" s="2">
        <f>$E$34/$F$34</f>
        <v>0</v>
      </c>
      <c r="H34">
        <v>6.9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10.051144507581521</v>
      </c>
      <c r="U34" t="s">
        <v>361</v>
      </c>
    </row>
    <row r="35" spans="1:21" ht="12.75" customHeight="1" x14ac:dyDescent="0.15">
      <c r="A35" t="s">
        <v>52</v>
      </c>
      <c r="B35">
        <v>731015</v>
      </c>
      <c r="C35">
        <v>6996408</v>
      </c>
      <c r="D35" s="2">
        <f t="shared" si="1"/>
        <v>0.10448432967316944</v>
      </c>
      <c r="E35">
        <v>249</v>
      </c>
      <c r="F35">
        <v>1174</v>
      </c>
      <c r="G35" s="2">
        <f>$E$35/$F$35</f>
        <v>0.2120954003407155</v>
      </c>
      <c r="H35">
        <v>12.4</v>
      </c>
      <c r="I35">
        <v>240</v>
      </c>
      <c r="J35" s="2">
        <f>$I$35/$E$35</f>
        <v>0.96385542168674698</v>
      </c>
      <c r="K35">
        <v>9</v>
      </c>
      <c r="L35" s="2">
        <f>$K$35/$E$35</f>
        <v>3.614457831325301E-2</v>
      </c>
      <c r="M35">
        <v>8</v>
      </c>
      <c r="N35">
        <v>20</v>
      </c>
      <c r="O35">
        <v>22</v>
      </c>
      <c r="P35">
        <v>51</v>
      </c>
      <c r="Q35">
        <v>50</v>
      </c>
      <c r="R35">
        <v>98</v>
      </c>
      <c r="S35" s="1">
        <f>$E$35/($B$35/100000)</f>
        <v>34.062228545241886</v>
      </c>
      <c r="T35" s="1">
        <f>($F$35-$E$35)/(($C$35-$B$35)/100000)</f>
        <v>14.763638928954656</v>
      </c>
      <c r="U35" t="s">
        <v>362</v>
      </c>
    </row>
    <row r="36" spans="1:21" ht="12.75" customHeight="1" x14ac:dyDescent="0.15">
      <c r="A36" t="s">
        <v>83</v>
      </c>
      <c r="B36">
        <v>52159</v>
      </c>
      <c r="C36">
        <v>498949</v>
      </c>
      <c r="D36" s="2">
        <f t="shared" si="1"/>
        <v>0.10453773832596117</v>
      </c>
      <c r="E36">
        <v>14</v>
      </c>
      <c r="F36">
        <v>90</v>
      </c>
      <c r="G36" s="2">
        <f>$E$36/$F$36</f>
        <v>0.15555555555555556</v>
      </c>
      <c r="H36">
        <v>14.3</v>
      </c>
      <c r="I36">
        <v>13</v>
      </c>
      <c r="J36" s="2">
        <f>$I$36/$E$36</f>
        <v>0.9285714285714286</v>
      </c>
      <c r="K36">
        <v>1</v>
      </c>
      <c r="L36" s="2">
        <f>$K$36/$E$36</f>
        <v>7.1428571428571425E-2</v>
      </c>
      <c r="M36">
        <v>0</v>
      </c>
      <c r="N36">
        <v>0</v>
      </c>
      <c r="O36">
        <v>0</v>
      </c>
      <c r="P36">
        <v>3</v>
      </c>
      <c r="Q36">
        <v>5</v>
      </c>
      <c r="R36">
        <v>5</v>
      </c>
      <c r="S36" s="1">
        <f>$E$36/($B$36/100000)</f>
        <v>26.841005387373226</v>
      </c>
      <c r="T36" s="1">
        <f>($F$36-$E$36)/(($C$36-$B$36)/100000)</f>
        <v>17.010228518991024</v>
      </c>
      <c r="U36" t="s">
        <v>363</v>
      </c>
    </row>
    <row r="37" spans="1:21" ht="12.75" customHeight="1" x14ac:dyDescent="0.15">
      <c r="A37" t="s">
        <v>54</v>
      </c>
      <c r="B37">
        <v>897333</v>
      </c>
      <c r="C37">
        <v>8813009</v>
      </c>
      <c r="D37" s="2">
        <f t="shared" si="1"/>
        <v>0.10181914031859039</v>
      </c>
      <c r="E37">
        <v>243</v>
      </c>
      <c r="F37">
        <v>1176</v>
      </c>
      <c r="G37" s="2">
        <f>$E$37/$F$37</f>
        <v>0.2066326530612245</v>
      </c>
      <c r="H37">
        <v>9.9</v>
      </c>
      <c r="I37">
        <v>237</v>
      </c>
      <c r="J37" s="2">
        <f>$I$37/$E$37</f>
        <v>0.97530864197530864</v>
      </c>
      <c r="K37">
        <v>6</v>
      </c>
      <c r="L37" s="2">
        <f>$K$37/$E$37</f>
        <v>2.4691358024691357E-2</v>
      </c>
      <c r="M37">
        <v>7</v>
      </c>
      <c r="N37">
        <v>18</v>
      </c>
      <c r="O37">
        <v>25</v>
      </c>
      <c r="P37">
        <v>43</v>
      </c>
      <c r="Q37">
        <v>52</v>
      </c>
      <c r="R37">
        <v>98</v>
      </c>
      <c r="S37" s="1">
        <f>$E$37/($B$37/100000)</f>
        <v>27.080247800983578</v>
      </c>
      <c r="T37" s="1">
        <f>($F$37-$E$37)/(($C$37-$B$37)/100000)</f>
        <v>11.786738113080929</v>
      </c>
      <c r="U37" t="s">
        <v>364</v>
      </c>
    </row>
    <row r="38" spans="1:21" ht="12.75" customHeight="1" x14ac:dyDescent="0.15">
      <c r="A38" t="s">
        <v>55</v>
      </c>
      <c r="B38">
        <v>313711</v>
      </c>
      <c r="C38">
        <v>2741064</v>
      </c>
      <c r="D38" s="2">
        <f t="shared" si="1"/>
        <v>0.11444862287053495</v>
      </c>
      <c r="E38">
        <v>122</v>
      </c>
      <c r="F38">
        <v>567</v>
      </c>
      <c r="G38" s="2">
        <f>$E$38/$F$38</f>
        <v>0.21516754850088182</v>
      </c>
      <c r="H38">
        <v>15.5</v>
      </c>
      <c r="I38" s="7">
        <v>120</v>
      </c>
      <c r="J38" s="2">
        <f>$I$38/$E$38</f>
        <v>0.98360655737704916</v>
      </c>
      <c r="K38" s="7">
        <v>2</v>
      </c>
      <c r="L38" s="2">
        <f>$K$38/$E$38</f>
        <v>1.6393442622950821E-2</v>
      </c>
      <c r="M38" s="7"/>
      <c r="N38" s="7"/>
      <c r="O38" s="7"/>
      <c r="P38" s="7"/>
      <c r="Q38" s="7"/>
      <c r="R38" s="7"/>
      <c r="S38" s="1">
        <f>$E$38/($B$38/100000)</f>
        <v>38.889296199368211</v>
      </c>
      <c r="T38" s="1">
        <f>($F$38-$E$38)/(($C$38-$B$38)/100000)</f>
        <v>18.332727048764642</v>
      </c>
      <c r="U38" t="s">
        <v>365</v>
      </c>
    </row>
    <row r="39" spans="1:21" ht="12.75" customHeight="1" x14ac:dyDescent="0.15">
      <c r="A39" t="s">
        <v>56</v>
      </c>
      <c r="B39">
        <v>343557</v>
      </c>
      <c r="C39">
        <v>2948094</v>
      </c>
      <c r="D39" s="2">
        <f t="shared" si="1"/>
        <v>0.11653529365074519</v>
      </c>
      <c r="E39">
        <v>145</v>
      </c>
      <c r="F39">
        <v>644</v>
      </c>
      <c r="G39" s="2">
        <f>$E$39/$F$39</f>
        <v>0.2251552795031056</v>
      </c>
      <c r="H39">
        <v>16.100000000000001</v>
      </c>
      <c r="I39">
        <v>140</v>
      </c>
      <c r="J39" s="2">
        <f>$I$39/$E$39</f>
        <v>0.96551724137931039</v>
      </c>
      <c r="K39">
        <v>5</v>
      </c>
      <c r="L39" s="2">
        <f>$K$39/$E$39</f>
        <v>3.4482758620689655E-2</v>
      </c>
      <c r="M39">
        <v>2</v>
      </c>
      <c r="N39">
        <v>7</v>
      </c>
      <c r="O39">
        <v>17</v>
      </c>
      <c r="P39">
        <v>21</v>
      </c>
      <c r="Q39">
        <v>37</v>
      </c>
      <c r="R39">
        <v>61</v>
      </c>
      <c r="S39" s="1">
        <f>$E$39/($B$39/100000)</f>
        <v>42.205514659867212</v>
      </c>
      <c r="T39" s="1">
        <f>($F$39-$E$39)/(($C$39-$B$39)/100000)</f>
        <v>19.158875454639347</v>
      </c>
      <c r="U39" t="s">
        <v>366</v>
      </c>
    </row>
    <row r="40" spans="1:21" ht="12.75" customHeight="1" x14ac:dyDescent="0.15">
      <c r="A40" t="s">
        <v>57</v>
      </c>
      <c r="B40">
        <v>988006</v>
      </c>
      <c r="C40">
        <v>9817894</v>
      </c>
      <c r="D40" s="2">
        <f t="shared" si="1"/>
        <v>0.1006331907840928</v>
      </c>
      <c r="E40">
        <v>292</v>
      </c>
      <c r="F40">
        <v>1631</v>
      </c>
      <c r="G40" s="2">
        <f>$E$40/$F$40</f>
        <v>0.17903126916002451</v>
      </c>
      <c r="H40">
        <v>12.2</v>
      </c>
      <c r="I40">
        <v>289</v>
      </c>
      <c r="J40" s="2">
        <f>$I$40/$E$40</f>
        <v>0.98972602739726023</v>
      </c>
      <c r="K40">
        <v>3</v>
      </c>
      <c r="L40" s="2">
        <f>$K$40/$E$40</f>
        <v>1.0273972602739725E-2</v>
      </c>
      <c r="M40">
        <v>9</v>
      </c>
      <c r="N40">
        <v>13</v>
      </c>
      <c r="O40">
        <v>28</v>
      </c>
      <c r="P40">
        <v>41</v>
      </c>
      <c r="Q40">
        <v>60</v>
      </c>
      <c r="R40">
        <v>141</v>
      </c>
      <c r="S40" s="1">
        <f>$E$40/($B$40/100000)</f>
        <v>29.554476389819495</v>
      </c>
      <c r="T40" s="1">
        <f>($F$40-$E$40)/(($C$40-$B$40)/100000)</f>
        <v>15.164405256329413</v>
      </c>
      <c r="U40" t="s">
        <v>367</v>
      </c>
    </row>
    <row r="41" spans="1:21" ht="12.75" customHeight="1" x14ac:dyDescent="0.15">
      <c r="A41" t="s">
        <v>58</v>
      </c>
      <c r="B41">
        <v>119097</v>
      </c>
      <c r="C41">
        <v>3001482</v>
      </c>
      <c r="D41" s="2">
        <f t="shared" si="1"/>
        <v>3.9679398377201663E-2</v>
      </c>
      <c r="E41" s="7"/>
      <c r="F41">
        <v>331</v>
      </c>
      <c r="G41" s="2">
        <f>$E$41/$F$41</f>
        <v>0</v>
      </c>
      <c r="H41">
        <v>8.1999999999999993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11.48354574423611</v>
      </c>
      <c r="U41" t="s">
        <v>368</v>
      </c>
    </row>
    <row r="42" spans="1:21" ht="12.75" customHeight="1" x14ac:dyDescent="0.15">
      <c r="A42" t="s">
        <v>59</v>
      </c>
      <c r="B42">
        <v>75328</v>
      </c>
      <c r="C42">
        <v>822465</v>
      </c>
      <c r="D42" s="2">
        <f t="shared" si="1"/>
        <v>9.1588091894487911E-2</v>
      </c>
      <c r="E42">
        <v>22</v>
      </c>
      <c r="F42">
        <v>118</v>
      </c>
      <c r="G42" s="2">
        <f>$E$42/$F$42</f>
        <v>0.1864406779661017</v>
      </c>
      <c r="H42">
        <v>10.7</v>
      </c>
      <c r="I42" s="7">
        <v>22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29.205607476635517</v>
      </c>
      <c r="T42" s="1">
        <f>($F$42-$E$42)/(($C$42-$B$42)/100000)</f>
        <v>12.849049103444214</v>
      </c>
      <c r="U42" t="s">
        <v>369</v>
      </c>
    </row>
    <row r="43" spans="1:21" ht="12.75" customHeight="1" x14ac:dyDescent="0.15">
      <c r="A43" t="s">
        <v>60</v>
      </c>
      <c r="B43">
        <v>385544</v>
      </c>
      <c r="C43">
        <v>3441651</v>
      </c>
      <c r="D43" s="2">
        <f t="shared" si="1"/>
        <v>0.11202297966876944</v>
      </c>
      <c r="E43">
        <v>143</v>
      </c>
      <c r="F43">
        <v>619</v>
      </c>
      <c r="G43" s="2">
        <f>$E$43/$F$43</f>
        <v>0.23101777059773829</v>
      </c>
      <c r="H43">
        <v>13.1</v>
      </c>
      <c r="I43">
        <v>142</v>
      </c>
      <c r="J43" s="2">
        <f>$I$43/$E$43</f>
        <v>0.99300699300699302</v>
      </c>
      <c r="K43">
        <v>1</v>
      </c>
      <c r="L43" s="2">
        <f>$K$43/$E$43</f>
        <v>6.993006993006993E-3</v>
      </c>
      <c r="M43">
        <v>4</v>
      </c>
      <c r="N43">
        <v>15</v>
      </c>
      <c r="O43">
        <v>10</v>
      </c>
      <c r="P43">
        <v>25</v>
      </c>
      <c r="Q43">
        <v>34</v>
      </c>
      <c r="R43">
        <v>45</v>
      </c>
      <c r="S43" s="1">
        <f>$E$43/($B$43/100000)</f>
        <v>37.090448820368103</v>
      </c>
      <c r="T43" s="1">
        <f>($F$43-$E$43)/(($C$43-$B$43)/100000)</f>
        <v>15.575370888519283</v>
      </c>
      <c r="U43" t="s">
        <v>370</v>
      </c>
    </row>
    <row r="44" spans="1:21" ht="12.75" customHeight="1" x14ac:dyDescent="0.15">
      <c r="A44" t="s">
        <v>61</v>
      </c>
      <c r="B44">
        <v>68313</v>
      </c>
      <c r="C44">
        <v>609906</v>
      </c>
      <c r="D44" s="2">
        <f t="shared" si="1"/>
        <v>0.11200578449793902</v>
      </c>
      <c r="E44">
        <v>33</v>
      </c>
      <c r="F44">
        <v>129</v>
      </c>
      <c r="G44" s="2">
        <f>$E$44/$F$44</f>
        <v>0.2558139534883721</v>
      </c>
      <c r="H44">
        <v>16.2</v>
      </c>
      <c r="I44" s="7">
        <v>33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48.307057221905055</v>
      </c>
      <c r="T44" s="1">
        <f>($F$44-$E$44)/(($C$44-$B$44)/100000)</f>
        <v>17.725487589389079</v>
      </c>
      <c r="U44" t="s">
        <v>371</v>
      </c>
    </row>
    <row r="45" spans="1:21" ht="12.75" customHeight="1" x14ac:dyDescent="0.15">
      <c r="A45" t="s">
        <v>62</v>
      </c>
      <c r="B45">
        <v>502280</v>
      </c>
      <c r="C45">
        <v>4782812</v>
      </c>
      <c r="D45" s="2">
        <f t="shared" si="1"/>
        <v>0.10501771761047685</v>
      </c>
      <c r="E45">
        <v>196</v>
      </c>
      <c r="F45">
        <v>947</v>
      </c>
      <c r="G45" s="2">
        <f>$E$45/$F$45</f>
        <v>0.20696937697993664</v>
      </c>
      <c r="H45">
        <v>14.6</v>
      </c>
      <c r="I45">
        <v>193</v>
      </c>
      <c r="J45" s="2">
        <f>$I$45/$E$45</f>
        <v>0.98469387755102045</v>
      </c>
      <c r="K45">
        <v>3</v>
      </c>
      <c r="L45" s="2">
        <f>$K$45/$E$45</f>
        <v>1.5306122448979591E-2</v>
      </c>
      <c r="M45">
        <v>5</v>
      </c>
      <c r="N45">
        <v>15</v>
      </c>
      <c r="O45">
        <v>18</v>
      </c>
      <c r="P45">
        <v>35</v>
      </c>
      <c r="Q45">
        <v>41</v>
      </c>
      <c r="R45">
        <v>82</v>
      </c>
      <c r="S45" s="1">
        <f>$E$45/($B$45/100000)</f>
        <v>39.022059409094531</v>
      </c>
      <c r="T45" s="1">
        <f>($F$45-$E$45)/(($C$45-$B$45)/100000)</f>
        <v>17.544548201018003</v>
      </c>
      <c r="U45" t="s">
        <v>372</v>
      </c>
    </row>
    <row r="46" spans="1:21" ht="12.75" customHeight="1" x14ac:dyDescent="0.15">
      <c r="A46" t="s">
        <v>63</v>
      </c>
      <c r="B46">
        <v>1581873</v>
      </c>
      <c r="C46">
        <v>17785992</v>
      </c>
      <c r="D46" s="2">
        <f t="shared" si="1"/>
        <v>8.8939261864055708E-2</v>
      </c>
      <c r="E46">
        <v>492</v>
      </c>
      <c r="F46">
        <v>2809</v>
      </c>
      <c r="G46" s="2">
        <f>$E$46/$F$46</f>
        <v>0.17515129939480242</v>
      </c>
      <c r="H46">
        <v>11.7</v>
      </c>
      <c r="I46">
        <v>474</v>
      </c>
      <c r="J46" s="2">
        <f>$I$46/$E$46</f>
        <v>0.96341463414634143</v>
      </c>
      <c r="K46">
        <v>18</v>
      </c>
      <c r="L46" s="2">
        <f>$K$46/$E$46</f>
        <v>3.6585365853658534E-2</v>
      </c>
      <c r="M46" s="7"/>
      <c r="N46" s="7"/>
      <c r="O46" s="7"/>
      <c r="P46" s="7"/>
      <c r="Q46" s="7"/>
      <c r="R46" s="7"/>
      <c r="S46" s="1">
        <f>$E$46/($B$46/100000)</f>
        <v>31.102370417852761</v>
      </c>
      <c r="T46" s="1">
        <f>($F$46-$E$46)/(($C$46-$B$46)/100000)</f>
        <v>14.298833524982136</v>
      </c>
      <c r="U46" t="s">
        <v>373</v>
      </c>
    </row>
    <row r="47" spans="1:21" ht="12.75" customHeight="1" x14ac:dyDescent="0.15">
      <c r="A47" t="s">
        <v>64</v>
      </c>
      <c r="B47">
        <v>149221</v>
      </c>
      <c r="C47">
        <v>1906017</v>
      </c>
      <c r="D47" s="2">
        <f t="shared" si="1"/>
        <v>7.8289438131978889E-2</v>
      </c>
      <c r="E47">
        <v>65</v>
      </c>
      <c r="F47">
        <v>449</v>
      </c>
      <c r="G47" s="2">
        <f>$E$47/$F$47</f>
        <v>0.1447661469933185</v>
      </c>
      <c r="H47">
        <v>17.5</v>
      </c>
      <c r="I47" s="7">
        <v>63</v>
      </c>
      <c r="J47" s="2">
        <f>$I$47/$E$47</f>
        <v>0.96923076923076923</v>
      </c>
      <c r="K47" s="7">
        <v>2</v>
      </c>
      <c r="L47" s="2">
        <f>$K$47/$E$47</f>
        <v>3.0769230769230771E-2</v>
      </c>
      <c r="M47">
        <v>0</v>
      </c>
      <c r="N47">
        <v>7</v>
      </c>
      <c r="O47">
        <v>11</v>
      </c>
      <c r="P47">
        <v>19</v>
      </c>
      <c r="Q47">
        <v>18</v>
      </c>
      <c r="R47">
        <v>21</v>
      </c>
      <c r="S47" s="1">
        <f>$E$47/($B$47/100000)</f>
        <v>43.559552609887348</v>
      </c>
      <c r="T47" s="1">
        <f>($F$47-$E$47)/(($C$47-$B$47)/100000)</f>
        <v>21.85797326496645</v>
      </c>
      <c r="U47" t="s">
        <v>374</v>
      </c>
    </row>
    <row r="48" spans="1:21" ht="12.75" customHeight="1" x14ac:dyDescent="0.15">
      <c r="A48" t="s">
        <v>65</v>
      </c>
      <c r="B48">
        <v>51899</v>
      </c>
      <c r="C48">
        <v>494457</v>
      </c>
      <c r="D48" s="2">
        <f t="shared" si="1"/>
        <v>0.10496160434577728</v>
      </c>
      <c r="E48">
        <v>7</v>
      </c>
      <c r="F48">
        <v>87</v>
      </c>
      <c r="G48" s="2">
        <f>$E$48/$F$48</f>
        <v>8.0459770114942528E-2</v>
      </c>
      <c r="H48">
        <v>13</v>
      </c>
      <c r="I48">
        <v>7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5</v>
      </c>
      <c r="S48" s="1">
        <f>$E$48/($B$48/100000)</f>
        <v>13.48773579452398</v>
      </c>
      <c r="T48" s="1">
        <f>($F$48-$E$48)/(($C$48-$B$48)/100000)</f>
        <v>18.076726666335261</v>
      </c>
      <c r="U48" t="s">
        <v>375</v>
      </c>
    </row>
    <row r="49" spans="1:21" ht="12.75" customHeight="1" x14ac:dyDescent="0.15">
      <c r="A49" t="s">
        <v>66</v>
      </c>
      <c r="B49">
        <v>728528</v>
      </c>
      <c r="C49">
        <v>5913691</v>
      </c>
      <c r="D49" s="2">
        <f t="shared" si="1"/>
        <v>0.12319345058779703</v>
      </c>
      <c r="E49">
        <v>198</v>
      </c>
      <c r="F49">
        <v>963</v>
      </c>
      <c r="G49" s="2">
        <f>$E$49/$F$49</f>
        <v>0.20560747663551401</v>
      </c>
      <c r="H49">
        <v>11.9</v>
      </c>
      <c r="I49">
        <v>186</v>
      </c>
      <c r="J49" s="2">
        <f>$I$49/$E$49</f>
        <v>0.93939393939393945</v>
      </c>
      <c r="K49">
        <v>12</v>
      </c>
      <c r="L49" s="2">
        <f>$K$49/$E$49</f>
        <v>6.0606060606060608E-2</v>
      </c>
      <c r="M49">
        <v>2</v>
      </c>
      <c r="N49">
        <v>13</v>
      </c>
      <c r="O49">
        <v>23</v>
      </c>
      <c r="P49">
        <v>37</v>
      </c>
      <c r="Q49">
        <v>51</v>
      </c>
      <c r="R49">
        <v>72</v>
      </c>
      <c r="S49" s="1">
        <f>$E$49/($B$49/100000)</f>
        <v>27.17809061559748</v>
      </c>
      <c r="T49" s="1">
        <f>($F$49-$E$49)/(($C$49-$B$49)/100000)</f>
        <v>14.753634553050695</v>
      </c>
      <c r="U49" t="s">
        <v>376</v>
      </c>
    </row>
    <row r="50" spans="1:21" ht="12.75" customHeight="1" x14ac:dyDescent="0.15">
      <c r="A50" t="s">
        <v>67</v>
      </c>
      <c r="B50">
        <v>585202</v>
      </c>
      <c r="C50">
        <v>5035212</v>
      </c>
      <c r="D50" s="2">
        <f t="shared" si="1"/>
        <v>0.1162219187593293</v>
      </c>
      <c r="E50">
        <v>249</v>
      </c>
      <c r="F50">
        <v>921</v>
      </c>
      <c r="G50" s="2">
        <f>$E$50/$F$50</f>
        <v>0.27035830618892509</v>
      </c>
      <c r="H50">
        <v>13.4</v>
      </c>
      <c r="I50">
        <v>240</v>
      </c>
      <c r="J50" s="2">
        <f>$I$50/$E$50</f>
        <v>0.96385542168674698</v>
      </c>
      <c r="K50">
        <v>9</v>
      </c>
      <c r="L50" s="2">
        <f>$K$50/$E$50</f>
        <v>3.614457831325301E-2</v>
      </c>
      <c r="M50">
        <v>7</v>
      </c>
      <c r="N50">
        <v>8</v>
      </c>
      <c r="O50">
        <v>20</v>
      </c>
      <c r="P50">
        <v>22</v>
      </c>
      <c r="Q50">
        <v>51</v>
      </c>
      <c r="R50">
        <v>50</v>
      </c>
      <c r="S50" s="1">
        <f>$E$50/($B$50/100000)</f>
        <v>42.549410289096755</v>
      </c>
      <c r="T50" s="1">
        <f>($F$50-$E$50)/(($C$50-$B$50)/100000)</f>
        <v>15.101089660472672</v>
      </c>
      <c r="U50" t="s">
        <v>377</v>
      </c>
    </row>
    <row r="51" spans="1:21" ht="12.75" customHeight="1" x14ac:dyDescent="0.15">
      <c r="A51" t="s">
        <v>68</v>
      </c>
      <c r="B51">
        <v>156260</v>
      </c>
      <c r="C51">
        <v>1433007</v>
      </c>
      <c r="D51" s="2">
        <f t="shared" si="1"/>
        <v>0.10904343105092996</v>
      </c>
      <c r="E51" s="7">
        <v>37</v>
      </c>
      <c r="F51">
        <v>253</v>
      </c>
      <c r="G51" s="2">
        <f>$E$51/$F$51</f>
        <v>0.14624505928853754</v>
      </c>
      <c r="H51">
        <v>13.3</v>
      </c>
      <c r="I51" s="7">
        <v>35</v>
      </c>
      <c r="J51" s="2">
        <f>$I$51/$E$51</f>
        <v>0.94594594594594594</v>
      </c>
      <c r="K51" s="7">
        <v>2</v>
      </c>
      <c r="L51" s="2">
        <f>$K$51/$E$51</f>
        <v>5.4054054054054057E-2</v>
      </c>
      <c r="M51" s="7"/>
      <c r="N51" s="7"/>
      <c r="O51" s="7"/>
      <c r="P51" s="7"/>
      <c r="Q51" s="7"/>
      <c r="R51" s="7"/>
      <c r="S51" s="1">
        <f>$E$51/($B$51/100000)</f>
        <v>23.678484576987074</v>
      </c>
      <c r="T51" s="1">
        <f>($F$51-$E$51)/(($C$51-$B$51)/100000)</f>
        <v>16.917995499499902</v>
      </c>
      <c r="U51" t="s">
        <v>378</v>
      </c>
    </row>
    <row r="52" spans="1:21" ht="12.75" customHeight="1" x14ac:dyDescent="0.15">
      <c r="A52" t="s">
        <v>69</v>
      </c>
      <c r="B52">
        <v>430296</v>
      </c>
      <c r="C52">
        <v>4343001</v>
      </c>
      <c r="D52" s="2">
        <f t="shared" si="1"/>
        <v>9.9078033829603077E-2</v>
      </c>
      <c r="E52" s="7">
        <v>152</v>
      </c>
      <c r="F52">
        <v>724</v>
      </c>
      <c r="G52" s="2">
        <f>$E$52/$F$52</f>
        <v>0.20994475138121546</v>
      </c>
      <c r="H52">
        <v>12.5</v>
      </c>
      <c r="I52" s="7">
        <v>150</v>
      </c>
      <c r="J52" s="2">
        <f>$I$52/$E$52</f>
        <v>0.98684210526315785</v>
      </c>
      <c r="K52" s="7">
        <v>2</v>
      </c>
      <c r="L52" s="2">
        <f>$K$52/$E$52</f>
        <v>1.3157894736842105E-2</v>
      </c>
      <c r="M52" s="7"/>
      <c r="N52" s="7"/>
      <c r="O52" s="7"/>
      <c r="P52" s="7"/>
      <c r="Q52" s="7"/>
      <c r="R52" s="7"/>
      <c r="S52" s="1">
        <f>$E$52/($B$52/100000)</f>
        <v>35.324520794987642</v>
      </c>
      <c r="T52" s="1">
        <f>($F$52-$E$52)/(($C$52-$B$52)/100000)</f>
        <v>14.619042324938887</v>
      </c>
      <c r="U52" t="s">
        <v>379</v>
      </c>
    </row>
    <row r="53" spans="1:21" ht="12.75" customHeight="1" x14ac:dyDescent="0.15">
      <c r="A53" t="s">
        <v>70</v>
      </c>
      <c r="B53">
        <v>51008</v>
      </c>
      <c r="C53">
        <v>410174</v>
      </c>
      <c r="D53" s="2">
        <f t="shared" si="1"/>
        <v>0.12435698020839936</v>
      </c>
      <c r="E53" s="5">
        <v>18</v>
      </c>
      <c r="F53">
        <v>111</v>
      </c>
      <c r="G53" s="2">
        <f>$E$53/$F$53</f>
        <v>0.16216216216216217</v>
      </c>
      <c r="H53">
        <v>21</v>
      </c>
      <c r="I53" s="7">
        <v>26</v>
      </c>
      <c r="J53" s="2">
        <f>$I$53/$E$53</f>
        <v>1.4444444444444444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35.288582183186954</v>
      </c>
      <c r="T53" s="1">
        <f>($F$53-$E$53)/(($C$53-$B$53)/100000)</f>
        <v>25.893319523562919</v>
      </c>
      <c r="U53" t="s">
        <v>380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>B56/C56</f>
        <v>6.7596513281947795E-2</v>
      </c>
      <c r="E54" s="7">
        <v>0</v>
      </c>
      <c r="F54">
        <v>9</v>
      </c>
      <c r="G54" s="2">
        <f>$E$54/$F$54</f>
        <v>0</v>
      </c>
      <c r="H54" s="7">
        <v>0</v>
      </c>
      <c r="I54" s="7"/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8.6990141117340034</v>
      </c>
      <c r="U54" t="s">
        <v>381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>B55/C55</f>
        <v>1.2539547247222664E-2</v>
      </c>
      <c r="E55" s="7">
        <v>0</v>
      </c>
      <c r="F55">
        <v>1</v>
      </c>
      <c r="G55" s="2">
        <f>$E$55/$F$55</f>
        <v>0</v>
      </c>
      <c r="H55" s="7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1.462993577458195</v>
      </c>
      <c r="U55" t="s">
        <v>382</v>
      </c>
    </row>
    <row r="56" spans="1:21" ht="12.75" customHeight="1" x14ac:dyDescent="0.15">
      <c r="A56" t="s">
        <v>155</v>
      </c>
      <c r="B56">
        <v>32694</v>
      </c>
      <c r="C56">
        <v>483664</v>
      </c>
      <c r="D56" s="2">
        <f>B56/C56</f>
        <v>6.7596513281947795E-2</v>
      </c>
      <c r="E56" s="7"/>
      <c r="F56">
        <v>29</v>
      </c>
      <c r="G56" s="2">
        <f>$E$56/$F$56</f>
        <v>0</v>
      </c>
      <c r="H56">
        <v>4.4000000000000004</v>
      </c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6.4305829656074689</v>
      </c>
      <c r="U56" t="s">
        <v>383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>B57/C57</f>
        <v>1.8728945209544257E-2</v>
      </c>
      <c r="E57" s="7">
        <v>0</v>
      </c>
      <c r="F57" s="7">
        <v>0</v>
      </c>
      <c r="G57" s="2">
        <v>0</v>
      </c>
      <c r="H57" s="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384</v>
      </c>
    </row>
    <row r="58" spans="1:21" ht="12.75" customHeight="1" x14ac:dyDescent="0.15">
      <c r="A58" s="11" t="s">
        <v>75</v>
      </c>
      <c r="B58">
        <f>SUM(B2:B57)</f>
        <v>21989526</v>
      </c>
      <c r="C58">
        <f>SUM(C2:C57)</f>
        <v>234614210</v>
      </c>
      <c r="D58" s="2">
        <f>B58/C58</f>
        <v>9.372631777077782E-2</v>
      </c>
      <c r="E58">
        <f>SUM(E2:E57)</f>
        <v>6340</v>
      </c>
      <c r="F58">
        <f>SUM(F2:F57)</f>
        <v>37278</v>
      </c>
      <c r="G58" s="2">
        <f>E58/F58</f>
        <v>0.17007350179730671</v>
      </c>
      <c r="H58">
        <v>11.8</v>
      </c>
      <c r="I58">
        <f>SUM(I2:I57)</f>
        <v>6119</v>
      </c>
      <c r="J58" s="2">
        <f>I58/E58</f>
        <v>0.96514195583596218</v>
      </c>
      <c r="K58">
        <f>SUM(K2:K57)</f>
        <v>184</v>
      </c>
      <c r="L58" s="2">
        <f>K58/E58</f>
        <v>2.9022082018927444E-2</v>
      </c>
      <c r="M58">
        <f t="shared" ref="M58:R58" si="2">SUM(M2:M57)</f>
        <v>129</v>
      </c>
      <c r="N58">
        <f t="shared" si="2"/>
        <v>290</v>
      </c>
      <c r="O58">
        <f t="shared" si="2"/>
        <v>411</v>
      </c>
      <c r="P58">
        <f t="shared" si="2"/>
        <v>685</v>
      </c>
      <c r="Q58">
        <f t="shared" si="2"/>
        <v>807</v>
      </c>
      <c r="R58">
        <f t="shared" si="2"/>
        <v>1521</v>
      </c>
      <c r="S58" s="1">
        <f>$E$58/($B$58/100000)</f>
        <v>28.831908427675977</v>
      </c>
      <c r="T58" s="1">
        <f>($F$58-$E$58)/(($C$58-$B$58)/100000)</f>
        <v>14.550521330815947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63"/>
  <sheetViews>
    <sheetView workbookViewId="0">
      <selection activeCell="E25" sqref="E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401114</v>
      </c>
      <c r="C2">
        <v>3634612</v>
      </c>
      <c r="D2" s="2">
        <f t="shared" ref="D2:D33" si="0">B2/C2</f>
        <v>0.11035951017605181</v>
      </c>
      <c r="E2">
        <v>156</v>
      </c>
      <c r="F2">
        <v>679</v>
      </c>
      <c r="G2" s="2">
        <f>$E$2/$F$2</f>
        <v>0.22974963181148747</v>
      </c>
      <c r="H2">
        <v>14</v>
      </c>
      <c r="I2" s="7">
        <v>150</v>
      </c>
      <c r="J2" s="2">
        <f>$I$2/$E$2</f>
        <v>0.96153846153846156</v>
      </c>
      <c r="K2" s="7">
        <v>6</v>
      </c>
      <c r="L2" s="2">
        <f>$K$2/$E$2</f>
        <v>3.8461538461538464E-2</v>
      </c>
      <c r="M2" s="7"/>
      <c r="N2" s="7"/>
      <c r="O2" s="7"/>
      <c r="P2" s="7"/>
      <c r="Q2" s="7"/>
      <c r="R2" s="7"/>
      <c r="S2" s="1">
        <f>$E$2/($B$2/100000)</f>
        <v>38.891686652672306</v>
      </c>
      <c r="T2" s="1">
        <f>($F$2-$E$2)/(($C$2-$B$2)/100000)</f>
        <v>16.174434003051804</v>
      </c>
      <c r="U2" t="s">
        <v>385</v>
      </c>
    </row>
    <row r="3" spans="1:21" ht="12.75" customHeight="1" x14ac:dyDescent="0.15">
      <c r="A3" t="s">
        <v>20</v>
      </c>
      <c r="B3">
        <v>71399</v>
      </c>
      <c r="C3">
        <v>507439</v>
      </c>
      <c r="D3" s="2">
        <f t="shared" si="0"/>
        <v>0.14070459700574847</v>
      </c>
      <c r="E3">
        <v>35</v>
      </c>
      <c r="F3">
        <v>164</v>
      </c>
      <c r="G3" s="2">
        <f>$E$3/$F$3</f>
        <v>0.21341463414634146</v>
      </c>
      <c r="H3">
        <v>22.8</v>
      </c>
      <c r="I3">
        <v>33</v>
      </c>
      <c r="J3" s="2">
        <f>$I$3/$E$3</f>
        <v>0.94285714285714284</v>
      </c>
      <c r="K3">
        <v>2</v>
      </c>
      <c r="L3" s="2">
        <f>$K$3/$E$3</f>
        <v>5.7142857142857141E-2</v>
      </c>
      <c r="M3">
        <v>4</v>
      </c>
      <c r="N3">
        <v>6</v>
      </c>
      <c r="O3">
        <v>5</v>
      </c>
      <c r="P3">
        <v>6</v>
      </c>
      <c r="Q3">
        <v>8</v>
      </c>
      <c r="R3">
        <v>6</v>
      </c>
      <c r="S3" s="1">
        <f>$E$3/($B$3/100000)</f>
        <v>49.020294401882381</v>
      </c>
      <c r="T3" s="1">
        <f>($F$3-$E$3)/(($C$3-$B$3)/100000)</f>
        <v>29.584441794330793</v>
      </c>
      <c r="U3" t="s">
        <v>386</v>
      </c>
    </row>
    <row r="4" spans="1:21" ht="12.75" customHeight="1" x14ac:dyDescent="0.15">
      <c r="A4" t="s">
        <v>21</v>
      </c>
      <c r="B4">
        <v>529692</v>
      </c>
      <c r="C4">
        <v>4762678</v>
      </c>
      <c r="D4" s="2">
        <f t="shared" si="0"/>
        <v>0.11121726054123332</v>
      </c>
      <c r="E4">
        <v>240</v>
      </c>
      <c r="F4">
        <v>1093</v>
      </c>
      <c r="G4" s="2">
        <f>$E$4/$F$4</f>
        <v>0.21957913998170173</v>
      </c>
      <c r="H4">
        <v>17</v>
      </c>
      <c r="I4" s="7">
        <v>230</v>
      </c>
      <c r="J4" s="2">
        <f>$I$4/$E$4</f>
        <v>0.95833333333333337</v>
      </c>
      <c r="K4" s="7">
        <v>10</v>
      </c>
      <c r="L4" s="2">
        <f>$K$4/$E$4</f>
        <v>4.1666666666666664E-2</v>
      </c>
      <c r="M4" s="7"/>
      <c r="N4" s="7"/>
      <c r="O4" s="7"/>
      <c r="P4" s="7"/>
      <c r="Q4" s="7"/>
      <c r="R4" s="7"/>
      <c r="S4" s="1">
        <f>$E$4/($B$4/100000)</f>
        <v>45.309349584286714</v>
      </c>
      <c r="T4" s="1">
        <f>($F$4-$E$4)/(($C$4-$B$4)/100000)</f>
        <v>20.151259654532286</v>
      </c>
      <c r="U4" t="s">
        <v>387</v>
      </c>
    </row>
    <row r="5" spans="1:21" ht="12.75" customHeight="1" x14ac:dyDescent="0.15">
      <c r="A5" t="s">
        <v>22</v>
      </c>
      <c r="B5">
        <v>247571</v>
      </c>
      <c r="C5">
        <v>2203766</v>
      </c>
      <c r="D5" s="2">
        <f t="shared" si="0"/>
        <v>0.11233996712899645</v>
      </c>
      <c r="E5">
        <v>105</v>
      </c>
      <c r="F5">
        <v>447</v>
      </c>
      <c r="G5" s="2">
        <f>$E$5/$F$5</f>
        <v>0.2348993288590604</v>
      </c>
      <c r="H5">
        <v>15.5</v>
      </c>
      <c r="I5">
        <v>103</v>
      </c>
      <c r="J5" s="2">
        <f>$I$5/$E$5</f>
        <v>0.98095238095238091</v>
      </c>
      <c r="K5">
        <v>2</v>
      </c>
      <c r="L5" s="2">
        <f>$K$5/$E$5</f>
        <v>1.9047619047619049E-2</v>
      </c>
      <c r="M5">
        <v>4</v>
      </c>
      <c r="N5">
        <v>9</v>
      </c>
      <c r="O5">
        <v>13</v>
      </c>
      <c r="P5">
        <v>14</v>
      </c>
      <c r="Q5">
        <v>25</v>
      </c>
      <c r="R5">
        <v>40</v>
      </c>
      <c r="S5" s="1">
        <f>$E$5/($B$5/100000)</f>
        <v>42.412075727771025</v>
      </c>
      <c r="T5" s="1">
        <f>($F$5-$E$5)/(($C$5-$B$5)/100000)</f>
        <v>17.482919647581145</v>
      </c>
      <c r="U5" t="s">
        <v>388</v>
      </c>
    </row>
    <row r="6" spans="1:21" ht="12.75" customHeight="1" x14ac:dyDescent="0.15">
      <c r="A6" t="s">
        <v>23</v>
      </c>
      <c r="B6">
        <v>1947570</v>
      </c>
      <c r="C6">
        <v>27908574</v>
      </c>
      <c r="D6" s="2">
        <f t="shared" si="0"/>
        <v>6.9783930916713977E-2</v>
      </c>
      <c r="E6">
        <v>705</v>
      </c>
      <c r="F6">
        <v>3913</v>
      </c>
      <c r="G6" s="2">
        <f>$E$6/$F$6</f>
        <v>0.18016866854076155</v>
      </c>
      <c r="H6">
        <v>10.3</v>
      </c>
      <c r="I6">
        <v>682</v>
      </c>
      <c r="J6" s="2">
        <f>$I$6/$E$6</f>
        <v>0.96737588652482265</v>
      </c>
      <c r="K6">
        <v>23</v>
      </c>
      <c r="L6" s="2">
        <f>$K$6/$E$6</f>
        <v>3.2624113475177303E-2</v>
      </c>
      <c r="M6">
        <v>25</v>
      </c>
      <c r="N6">
        <v>41</v>
      </c>
      <c r="O6">
        <v>41</v>
      </c>
      <c r="P6">
        <v>133</v>
      </c>
      <c r="Q6">
        <v>134</v>
      </c>
      <c r="R6">
        <v>331</v>
      </c>
      <c r="S6" s="1">
        <f>$E$6/($B$6/100000)</f>
        <v>36.19895562162079</v>
      </c>
      <c r="T6" s="1">
        <f>($F$6-$E$6)/(($C$6-$B$6)/100000)</f>
        <v>12.356995130080485</v>
      </c>
      <c r="U6" t="s">
        <v>389</v>
      </c>
    </row>
    <row r="7" spans="1:21" ht="12.75" customHeight="1" x14ac:dyDescent="0.15">
      <c r="A7" t="s">
        <v>24</v>
      </c>
      <c r="B7">
        <v>391203</v>
      </c>
      <c r="C7">
        <v>3789844</v>
      </c>
      <c r="D7" s="2">
        <f t="shared" si="0"/>
        <v>0.10322403771764749</v>
      </c>
      <c r="E7" s="7"/>
      <c r="F7">
        <v>865</v>
      </c>
      <c r="G7" s="2">
        <f>$E$7/$F$7</f>
        <v>0</v>
      </c>
      <c r="H7">
        <v>16.8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25.451349524707084</v>
      </c>
      <c r="U7" t="s">
        <v>390</v>
      </c>
    </row>
    <row r="8" spans="1:21" ht="12.75" customHeight="1" x14ac:dyDescent="0.15">
      <c r="A8" t="s">
        <v>25</v>
      </c>
      <c r="B8">
        <v>225379</v>
      </c>
      <c r="C8">
        <v>2753985</v>
      </c>
      <c r="D8" s="2">
        <f t="shared" si="0"/>
        <v>8.1837410152923853E-2</v>
      </c>
      <c r="E8" s="7">
        <v>52</v>
      </c>
      <c r="F8">
        <v>353</v>
      </c>
      <c r="G8" s="2">
        <f>$E$8/$F$8</f>
        <v>0.14730878186968838</v>
      </c>
      <c r="H8">
        <v>9.4</v>
      </c>
      <c r="I8" s="7">
        <v>50</v>
      </c>
      <c r="J8" s="2">
        <f>$I$8/$E$8</f>
        <v>0.96153846153846156</v>
      </c>
      <c r="K8" s="7">
        <v>2</v>
      </c>
      <c r="L8" s="2">
        <f>$K$8/$E$8</f>
        <v>3.8461538461538464E-2</v>
      </c>
      <c r="M8" s="7"/>
      <c r="N8" s="7"/>
      <c r="O8" s="7"/>
      <c r="P8" s="7"/>
      <c r="Q8" s="7"/>
      <c r="R8" s="7"/>
      <c r="S8" s="1">
        <f>$E$8/($B$8/100000)</f>
        <v>23.072247192506843</v>
      </c>
      <c r="T8" s="1">
        <f>($F$8-$E$8)/(($C$8-$B$8)/100000)</f>
        <v>11.903792049848811</v>
      </c>
      <c r="U8" t="s">
        <v>391</v>
      </c>
    </row>
    <row r="9" spans="1:21" ht="12.75" customHeight="1" x14ac:dyDescent="0.15">
      <c r="A9" t="s">
        <v>26</v>
      </c>
      <c r="B9">
        <v>73311</v>
      </c>
      <c r="C9">
        <v>690836</v>
      </c>
      <c r="D9" s="2">
        <f t="shared" si="0"/>
        <v>0.10611925261567144</v>
      </c>
      <c r="E9">
        <v>14</v>
      </c>
      <c r="F9">
        <v>106</v>
      </c>
      <c r="G9" s="2">
        <f>$E$9/$F$9</f>
        <v>0.13207547169811321</v>
      </c>
      <c r="H9">
        <v>11.3</v>
      </c>
      <c r="I9">
        <v>12</v>
      </c>
      <c r="J9" s="2">
        <f>$I$9/$E$9</f>
        <v>0.8571428571428571</v>
      </c>
      <c r="K9">
        <v>2</v>
      </c>
      <c r="L9" s="2">
        <f>$K$9/$E$9</f>
        <v>0.14285714285714285</v>
      </c>
      <c r="M9">
        <v>0</v>
      </c>
      <c r="N9">
        <v>1</v>
      </c>
      <c r="O9">
        <v>2</v>
      </c>
      <c r="P9">
        <v>4</v>
      </c>
      <c r="Q9">
        <v>4</v>
      </c>
      <c r="R9">
        <v>3</v>
      </c>
      <c r="S9" s="1">
        <f>$E$9/($B$9/100000)</f>
        <v>19.096724911677647</v>
      </c>
      <c r="T9" s="1">
        <f>($F$9-$E$9)/(($C$9-$B$9)/100000)</f>
        <v>14.898182259827538</v>
      </c>
      <c r="U9" t="s">
        <v>392</v>
      </c>
    </row>
    <row r="10" spans="1:21" ht="12.75" customHeight="1" x14ac:dyDescent="0.15">
      <c r="A10" t="s">
        <v>104</v>
      </c>
      <c r="B10">
        <v>1616185</v>
      </c>
      <c r="C10">
        <v>14789132</v>
      </c>
      <c r="D10" s="2">
        <f t="shared" si="0"/>
        <v>0.10928193757415919</v>
      </c>
      <c r="E10" s="7">
        <v>669</v>
      </c>
      <c r="F10">
        <v>2789</v>
      </c>
      <c r="G10" s="2">
        <f>$E$10/$F$10</f>
        <v>0.23987092147723199</v>
      </c>
      <c r="H10">
        <v>13.7</v>
      </c>
      <c r="I10" s="7"/>
      <c r="J10" s="2">
        <f>$I$10/$E$10</f>
        <v>0</v>
      </c>
      <c r="K10" s="7"/>
      <c r="L10" s="2">
        <f>$K$10/$E$10</f>
        <v>0</v>
      </c>
      <c r="M10" s="7"/>
      <c r="N10" s="7"/>
      <c r="O10" s="7"/>
      <c r="P10" s="7"/>
      <c r="Q10" s="7"/>
      <c r="R10" s="7"/>
      <c r="S10" s="1">
        <f>$E$10/($B$10/100000)</f>
        <v>41.393776083802287</v>
      </c>
      <c r="T10" s="1">
        <f>($F$10-$E$10)/(($C$10-$B$10)/100000)</f>
        <v>16.09358938436479</v>
      </c>
      <c r="U10" t="s">
        <v>393</v>
      </c>
    </row>
    <row r="11" spans="1:21" ht="12.75" customHeight="1" x14ac:dyDescent="0.15">
      <c r="A11" t="s">
        <v>28</v>
      </c>
      <c r="B11">
        <v>696844</v>
      </c>
      <c r="C11">
        <v>7170107</v>
      </c>
      <c r="D11" s="2">
        <f t="shared" si="0"/>
        <v>9.7187392043103407E-2</v>
      </c>
      <c r="E11">
        <v>233</v>
      </c>
      <c r="F11">
        <v>1133</v>
      </c>
      <c r="G11" s="2">
        <f>$E$11/$F$11</f>
        <v>0.20564872021182701</v>
      </c>
      <c r="H11">
        <v>11.7</v>
      </c>
      <c r="I11" s="7">
        <v>223</v>
      </c>
      <c r="J11" s="2">
        <f>$I$11/$E$11</f>
        <v>0.9570815450643777</v>
      </c>
      <c r="K11" s="7">
        <v>10</v>
      </c>
      <c r="L11" s="2">
        <f>$K$11/$E$11</f>
        <v>4.2918454935622317E-2</v>
      </c>
      <c r="M11" s="7"/>
      <c r="N11" s="7"/>
      <c r="O11" s="7"/>
      <c r="P11" s="7"/>
      <c r="Q11" s="7"/>
      <c r="R11" s="7"/>
      <c r="S11" s="1">
        <f>$E$11/($B$11/100000)</f>
        <v>33.43646497637922</v>
      </c>
      <c r="T11" s="1">
        <f>($F$11-$E$11)/(($C$11-$B$11)/100000)</f>
        <v>13.903343646009748</v>
      </c>
      <c r="U11" t="s">
        <v>394</v>
      </c>
    </row>
    <row r="12" spans="1:21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E12" s="7"/>
      <c r="F12">
        <v>31</v>
      </c>
      <c r="G12" s="2">
        <f>$E$12/$F$12</f>
        <v>0</v>
      </c>
      <c r="H12">
        <v>19.2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32.978723404255319</v>
      </c>
      <c r="U12" t="s">
        <v>395</v>
      </c>
    </row>
    <row r="13" spans="1:21" ht="12.75" customHeight="1" x14ac:dyDescent="0.15">
      <c r="A13" t="s">
        <v>30</v>
      </c>
      <c r="B13">
        <v>117301</v>
      </c>
      <c r="C13">
        <v>1025770</v>
      </c>
      <c r="D13" s="2">
        <f t="shared" si="0"/>
        <v>0.1143540949725572</v>
      </c>
      <c r="E13">
        <v>31</v>
      </c>
      <c r="F13">
        <v>207</v>
      </c>
      <c r="G13" s="2">
        <f>$E$13/$F$13</f>
        <v>0.14975845410628019</v>
      </c>
      <c r="H13">
        <v>15</v>
      </c>
      <c r="I13" s="7">
        <v>30</v>
      </c>
      <c r="J13" s="2">
        <f>$I$13/$E$13</f>
        <v>0.967741935483871</v>
      </c>
      <c r="K13" s="7">
        <v>1</v>
      </c>
      <c r="L13" s="2">
        <f>$K$13/$E$13</f>
        <v>3.2258064516129031E-2</v>
      </c>
      <c r="M13" s="7"/>
      <c r="N13" s="7"/>
      <c r="O13" s="7"/>
      <c r="P13" s="7"/>
      <c r="Q13" s="7"/>
      <c r="R13" s="7"/>
      <c r="S13" s="1">
        <f>$E$13/($B$13/100000)</f>
        <v>26.427737188941268</v>
      </c>
      <c r="T13" s="1">
        <f>($F$13-$E$13)/(($C$13-$B$13)/100000)</f>
        <v>19.373253242543225</v>
      </c>
      <c r="U13" t="s">
        <v>396</v>
      </c>
    </row>
    <row r="14" spans="1:21" ht="12.75" customHeight="1" x14ac:dyDescent="0.15">
      <c r="A14" t="s">
        <v>31</v>
      </c>
      <c r="B14">
        <v>125328</v>
      </c>
      <c r="C14">
        <v>1139751</v>
      </c>
      <c r="D14" s="2">
        <f t="shared" si="0"/>
        <v>0.10996085987202468</v>
      </c>
      <c r="E14">
        <v>70</v>
      </c>
      <c r="F14">
        <v>290</v>
      </c>
      <c r="G14" s="2">
        <f>$E$14/$F$14</f>
        <v>0.2413793103448276</v>
      </c>
      <c r="H14">
        <v>18.8</v>
      </c>
      <c r="I14">
        <v>67</v>
      </c>
      <c r="J14" s="2">
        <f>$I$14/$E$14</f>
        <v>0.95714285714285718</v>
      </c>
      <c r="K14">
        <v>3</v>
      </c>
      <c r="L14" s="2">
        <f>$K$14/$E$14</f>
        <v>4.2857142857142858E-2</v>
      </c>
      <c r="M14">
        <v>1</v>
      </c>
      <c r="N14">
        <v>4</v>
      </c>
      <c r="O14">
        <v>8</v>
      </c>
      <c r="P14">
        <v>8</v>
      </c>
      <c r="Q14">
        <v>17</v>
      </c>
      <c r="R14">
        <v>30</v>
      </c>
      <c r="S14" s="1">
        <f>$E$14/($B$14/100000)</f>
        <v>55.853440571939231</v>
      </c>
      <c r="T14" s="1">
        <f>($F$14-$E$14)/(($C$14-$B$14)/100000)</f>
        <v>21.687205435996621</v>
      </c>
      <c r="U14" t="s">
        <v>397</v>
      </c>
    </row>
    <row r="15" spans="1:21" ht="12.75" customHeight="1" x14ac:dyDescent="0.15">
      <c r="A15" t="s">
        <v>32</v>
      </c>
      <c r="B15">
        <v>751492</v>
      </c>
      <c r="C15">
        <v>9708301</v>
      </c>
      <c r="D15" s="2">
        <f t="shared" si="0"/>
        <v>7.7407159089937574E-2</v>
      </c>
      <c r="E15" s="7">
        <v>235</v>
      </c>
      <c r="F15">
        <v>1178</v>
      </c>
      <c r="G15" s="2">
        <f>$E$15/$F$15</f>
        <v>0.19949066213921901</v>
      </c>
      <c r="H15">
        <v>9</v>
      </c>
      <c r="I15" s="7">
        <v>225</v>
      </c>
      <c r="J15" s="2">
        <f>$I$15/$E$15</f>
        <v>0.95744680851063835</v>
      </c>
      <c r="K15" s="7">
        <v>10</v>
      </c>
      <c r="L15" s="2">
        <f>$K$15/$E$15</f>
        <v>4.2553191489361701E-2</v>
      </c>
      <c r="M15" s="7"/>
      <c r="N15" s="7"/>
      <c r="O15" s="7"/>
      <c r="P15" s="7"/>
      <c r="Q15" s="7"/>
      <c r="R15" s="7"/>
      <c r="S15" s="1">
        <f>$E$15/($B$15/100000)</f>
        <v>31.271124642710767</v>
      </c>
      <c r="T15" s="1">
        <f>($F$15-$E$15)/(($C$15-$B$15)/100000)</f>
        <v>10.528303104375677</v>
      </c>
      <c r="U15" t="s">
        <v>398</v>
      </c>
    </row>
    <row r="16" spans="1:21" ht="12.75" customHeight="1" x14ac:dyDescent="0.15">
      <c r="A16" t="s">
        <v>33</v>
      </c>
      <c r="B16">
        <v>469627</v>
      </c>
      <c r="C16">
        <v>4880691</v>
      </c>
      <c r="D16" s="2">
        <f t="shared" si="0"/>
        <v>9.6221416188814246E-2</v>
      </c>
      <c r="E16">
        <v>165</v>
      </c>
      <c r="F16">
        <v>864</v>
      </c>
      <c r="G16" s="2">
        <f>$E$16/$F$16</f>
        <v>0.19097222222222221</v>
      </c>
      <c r="H16">
        <v>13.1</v>
      </c>
      <c r="I16">
        <v>163</v>
      </c>
      <c r="J16" s="2">
        <f>$I$16/$E$16</f>
        <v>0.98787878787878791</v>
      </c>
      <c r="K16">
        <v>2</v>
      </c>
      <c r="L16" s="2">
        <f>$K$16/$E$16</f>
        <v>1.2121212121212121E-2</v>
      </c>
      <c r="M16">
        <v>9</v>
      </c>
      <c r="N16">
        <v>15</v>
      </c>
      <c r="O16">
        <v>28</v>
      </c>
      <c r="P16">
        <v>29</v>
      </c>
      <c r="Q16">
        <v>31</v>
      </c>
      <c r="R16">
        <v>51</v>
      </c>
      <c r="S16" s="1">
        <f>$E$16/($B$16/100000)</f>
        <v>35.134266130354511</v>
      </c>
      <c r="T16" s="1">
        <f>($F$16-$E$16)/(($C$16-$B$16)/100000)</f>
        <v>15.846516849449477</v>
      </c>
      <c r="U16" t="s">
        <v>399</v>
      </c>
    </row>
    <row r="17" spans="1:21" ht="12.75" customHeight="1" x14ac:dyDescent="0.15">
      <c r="A17" t="s">
        <v>34</v>
      </c>
      <c r="B17">
        <v>233244</v>
      </c>
      <c r="C17">
        <v>2323493</v>
      </c>
      <c r="D17" s="2">
        <f t="shared" si="0"/>
        <v>0.10038506679383152</v>
      </c>
      <c r="E17">
        <v>71</v>
      </c>
      <c r="F17">
        <v>372</v>
      </c>
      <c r="G17" s="2">
        <f>$E$17/$F$17</f>
        <v>0.19086021505376344</v>
      </c>
      <c r="H17">
        <v>12.1</v>
      </c>
      <c r="I17" s="7">
        <v>70</v>
      </c>
      <c r="J17" s="2">
        <f>$I$17/$E$17</f>
        <v>0.9859154929577465</v>
      </c>
      <c r="K17" s="7">
        <v>1</v>
      </c>
      <c r="L17" s="2">
        <f>$K$17/$E$17</f>
        <v>1.4084507042253521E-2</v>
      </c>
      <c r="M17" s="7"/>
      <c r="N17" s="7"/>
      <c r="O17" s="7"/>
      <c r="P17" s="7"/>
      <c r="Q17" s="7"/>
      <c r="R17" s="7"/>
      <c r="S17" s="1">
        <f>$E$17/($B$17/100000)</f>
        <v>30.44022568640565</v>
      </c>
      <c r="T17" s="1">
        <f>($F$17-$E$17)/(($C$17-$B$17)/100000)</f>
        <v>14.40019825389224</v>
      </c>
      <c r="U17" t="s">
        <v>400</v>
      </c>
    </row>
    <row r="18" spans="1:21" ht="12.75" customHeight="1" x14ac:dyDescent="0.15">
      <c r="A18" t="s">
        <v>35</v>
      </c>
      <c r="B18">
        <v>215780</v>
      </c>
      <c r="C18">
        <v>2118586</v>
      </c>
      <c r="D18" s="2">
        <f t="shared" si="0"/>
        <v>0.10185095153087956</v>
      </c>
      <c r="E18">
        <v>81</v>
      </c>
      <c r="F18">
        <v>401</v>
      </c>
      <c r="G18" s="2">
        <f>$E$18/$F$18</f>
        <v>0.20199501246882792</v>
      </c>
      <c r="H18">
        <v>13.9</v>
      </c>
      <c r="I18">
        <v>76</v>
      </c>
      <c r="J18" s="2">
        <f>$I$18/$E$18</f>
        <v>0.93827160493827155</v>
      </c>
      <c r="K18">
        <v>5</v>
      </c>
      <c r="L18" s="2">
        <f>$K$18/$E$18</f>
        <v>6.1728395061728392E-2</v>
      </c>
      <c r="M18">
        <v>7</v>
      </c>
      <c r="N18">
        <v>8</v>
      </c>
      <c r="O18">
        <v>7</v>
      </c>
      <c r="P18">
        <v>17</v>
      </c>
      <c r="Q18">
        <v>19</v>
      </c>
      <c r="R18">
        <v>23</v>
      </c>
      <c r="S18" s="1">
        <f>$E$18/($B$18/100000)</f>
        <v>37.538233385855968</v>
      </c>
      <c r="T18" s="1">
        <f>($F$18-$E$18)/(($C$18-$B$18)/100000)</f>
        <v>16.817268812480094</v>
      </c>
      <c r="U18" t="s">
        <v>401</v>
      </c>
    </row>
    <row r="19" spans="1:21" ht="12.75" customHeight="1" x14ac:dyDescent="0.15">
      <c r="A19" t="s">
        <v>36</v>
      </c>
      <c r="B19">
        <v>317278</v>
      </c>
      <c r="C19">
        <v>3295944</v>
      </c>
      <c r="D19" s="2">
        <f t="shared" si="0"/>
        <v>9.6263164665419079E-2</v>
      </c>
      <c r="E19">
        <v>104</v>
      </c>
      <c r="F19">
        <v>631</v>
      </c>
      <c r="G19" s="2">
        <f>$E$19/$F$19</f>
        <v>0.16481774960380349</v>
      </c>
      <c r="H19">
        <v>14.2</v>
      </c>
      <c r="I19" s="7">
        <v>100</v>
      </c>
      <c r="J19" s="2">
        <f>$I$19/$E$19</f>
        <v>0.96153846153846156</v>
      </c>
      <c r="K19" s="7">
        <v>4</v>
      </c>
      <c r="L19" s="2">
        <f>$K$19/$E$19</f>
        <v>3.8461538461538464E-2</v>
      </c>
      <c r="M19" s="7"/>
      <c r="N19" s="7"/>
      <c r="O19" s="7"/>
      <c r="P19" s="7"/>
      <c r="Q19" s="7"/>
      <c r="R19" s="7"/>
      <c r="S19" s="1">
        <f>$E$19/($B$19/100000)</f>
        <v>32.778824879128081</v>
      </c>
      <c r="T19" s="1">
        <f>($F$19-$E$19)/(($C$19-$B$19)/100000)</f>
        <v>17.692483816580978</v>
      </c>
      <c r="U19" t="s">
        <v>402</v>
      </c>
    </row>
    <row r="20" spans="1:21" ht="12.75" customHeight="1" x14ac:dyDescent="0.15">
      <c r="A20" t="s">
        <v>37</v>
      </c>
      <c r="B20">
        <v>312187</v>
      </c>
      <c r="C20">
        <v>3410467</v>
      </c>
      <c r="D20" s="2">
        <f t="shared" si="0"/>
        <v>9.153790375335695E-2</v>
      </c>
      <c r="E20">
        <v>125</v>
      </c>
      <c r="F20">
        <v>557</v>
      </c>
      <c r="G20" s="2">
        <f>$E$20/$F$20</f>
        <v>0.2244165170556553</v>
      </c>
      <c r="H20">
        <v>12.3</v>
      </c>
      <c r="I20" s="7">
        <v>120</v>
      </c>
      <c r="J20" s="2">
        <f>$I$20/$E$20</f>
        <v>0.96</v>
      </c>
      <c r="K20" s="7">
        <v>5</v>
      </c>
      <c r="L20" s="2">
        <f>$K$20/$E$20</f>
        <v>0.04</v>
      </c>
      <c r="M20">
        <v>11</v>
      </c>
      <c r="N20">
        <v>12</v>
      </c>
      <c r="O20">
        <v>13</v>
      </c>
      <c r="P20">
        <v>23</v>
      </c>
      <c r="Q20">
        <v>24</v>
      </c>
      <c r="R20">
        <v>44</v>
      </c>
      <c r="S20" s="1">
        <f>$E$20/($B$20/100000)</f>
        <v>40.040104168335006</v>
      </c>
      <c r="T20" s="1">
        <f>($F$20-$E$20)/(($C$20-$B$20)/100000)</f>
        <v>13.94322010922189</v>
      </c>
      <c r="U20" t="s">
        <v>403</v>
      </c>
    </row>
    <row r="21" spans="1:21" ht="12.75" customHeight="1" x14ac:dyDescent="0.15">
      <c r="A21" t="s">
        <v>38</v>
      </c>
      <c r="B21">
        <v>128123</v>
      </c>
      <c r="C21">
        <v>1051795</v>
      </c>
      <c r="D21" s="2">
        <f t="shared" si="0"/>
        <v>0.12181366140740353</v>
      </c>
      <c r="E21" s="5">
        <v>46</v>
      </c>
      <c r="F21">
        <v>186</v>
      </c>
      <c r="G21" s="2">
        <f>$E$21/$F$21</f>
        <v>0.24731182795698925</v>
      </c>
      <c r="H21">
        <v>13.2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35.902999461455003</v>
      </c>
      <c r="T21" s="1">
        <f>($F$21-$E$21)/(($C$21-$B$21)/100000)</f>
        <v>15.156895521353901</v>
      </c>
      <c r="U21" t="s">
        <v>404</v>
      </c>
    </row>
    <row r="22" spans="1:21" ht="12.75" customHeight="1" x14ac:dyDescent="0.15">
      <c r="A22" t="s">
        <v>39</v>
      </c>
      <c r="B22">
        <v>429774</v>
      </c>
      <c r="C22">
        <v>4404995</v>
      </c>
      <c r="D22" s="2">
        <f t="shared" si="0"/>
        <v>9.7565150471226408E-2</v>
      </c>
      <c r="E22" s="7"/>
      <c r="F22">
        <v>502</v>
      </c>
      <c r="G22" s="2">
        <f>$E$22/$F$22</f>
        <v>0</v>
      </c>
      <c r="H22">
        <v>8.3000000000000007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12.628228719862369</v>
      </c>
      <c r="U22" t="s">
        <v>405</v>
      </c>
    </row>
    <row r="23" spans="1:21" ht="12.75" customHeight="1" x14ac:dyDescent="0.15">
      <c r="A23" t="s">
        <v>40</v>
      </c>
      <c r="B23">
        <v>398252</v>
      </c>
      <c r="C23">
        <v>5135613</v>
      </c>
      <c r="D23" s="2">
        <f t="shared" si="0"/>
        <v>7.7547120470331396E-2</v>
      </c>
      <c r="E23" s="7"/>
      <c r="F23">
        <v>598</v>
      </c>
      <c r="G23" s="2">
        <f>$E$23/$F$23</f>
        <v>0</v>
      </c>
      <c r="H23">
        <v>8.8000000000000007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12.623061658167913</v>
      </c>
      <c r="U23" t="s">
        <v>406</v>
      </c>
    </row>
    <row r="24" spans="1:21" ht="12.75" customHeight="1" x14ac:dyDescent="0.15">
      <c r="A24" t="s">
        <v>41</v>
      </c>
      <c r="B24">
        <v>692922</v>
      </c>
      <c r="C24">
        <v>7538643</v>
      </c>
      <c r="D24" s="2">
        <f t="shared" si="0"/>
        <v>9.1916011940079936E-2</v>
      </c>
      <c r="E24">
        <v>212</v>
      </c>
      <c r="F24">
        <v>1263</v>
      </c>
      <c r="G24" s="2">
        <f>$E$24/$F$24</f>
        <v>0.16785431512272367</v>
      </c>
      <c r="H24">
        <v>12.5</v>
      </c>
      <c r="I24">
        <v>211</v>
      </c>
      <c r="J24" s="2">
        <f>$I$24/$E$24</f>
        <v>0.99528301886792447</v>
      </c>
      <c r="K24">
        <v>1</v>
      </c>
      <c r="L24" s="2">
        <f>$K$24/$E$24</f>
        <v>4.7169811320754715E-3</v>
      </c>
      <c r="M24">
        <v>12</v>
      </c>
      <c r="N24">
        <v>12</v>
      </c>
      <c r="O24">
        <v>24</v>
      </c>
      <c r="P24">
        <v>40</v>
      </c>
      <c r="Q24">
        <v>44</v>
      </c>
      <c r="R24">
        <v>80</v>
      </c>
      <c r="S24" s="1">
        <f>$E$24/($B$24/100000)</f>
        <v>30.59507419305492</v>
      </c>
      <c r="T24" s="1">
        <f>($F$24-$E$24)/(($C$24-$B$24)/100000)</f>
        <v>15.352656060625316</v>
      </c>
      <c r="U24" t="s">
        <v>407</v>
      </c>
    </row>
    <row r="25" spans="1:21" ht="12.75" customHeight="1" x14ac:dyDescent="0.15">
      <c r="A25" t="s">
        <v>42</v>
      </c>
      <c r="B25">
        <v>377976</v>
      </c>
      <c r="C25">
        <v>4024747</v>
      </c>
      <c r="D25" s="2">
        <f t="shared" si="0"/>
        <v>9.391298384718344E-2</v>
      </c>
      <c r="E25">
        <v>91</v>
      </c>
      <c r="F25">
        <v>606</v>
      </c>
      <c r="G25" s="2">
        <f>$E$25/$F$25</f>
        <v>0.15016501650165018</v>
      </c>
      <c r="H25">
        <v>11.2</v>
      </c>
      <c r="I25">
        <v>88</v>
      </c>
      <c r="J25" s="2">
        <f>$I$25/$E$25</f>
        <v>0.96703296703296704</v>
      </c>
      <c r="K25">
        <v>3</v>
      </c>
      <c r="L25" s="2">
        <f>$K$25/$E$25</f>
        <v>3.2967032967032968E-2</v>
      </c>
      <c r="M25">
        <v>2</v>
      </c>
      <c r="N25">
        <v>3</v>
      </c>
      <c r="O25">
        <v>13</v>
      </c>
      <c r="P25">
        <v>22</v>
      </c>
      <c r="Q25">
        <v>18</v>
      </c>
      <c r="R25">
        <v>33</v>
      </c>
      <c r="S25" s="1">
        <f>$E$25/($B$25/100000)</f>
        <v>24.075602683768281</v>
      </c>
      <c r="T25" s="1">
        <f>($F$25-$E$25)/(($C$25-$B$25)/100000)</f>
        <v>14.122082247555442</v>
      </c>
      <c r="U25" t="s">
        <v>408</v>
      </c>
    </row>
    <row r="26" spans="1:21" ht="12.75" customHeight="1" x14ac:dyDescent="0.15">
      <c r="A26" t="s">
        <v>43</v>
      </c>
      <c r="B26">
        <v>204156</v>
      </c>
      <c r="C26">
        <v>2204874</v>
      </c>
      <c r="D26" s="2">
        <f t="shared" si="0"/>
        <v>9.2593046133248424E-2</v>
      </c>
      <c r="E26" s="7"/>
      <c r="F26">
        <v>388</v>
      </c>
      <c r="G26" s="2">
        <f>$E$26/$F$26</f>
        <v>0</v>
      </c>
      <c r="H26">
        <v>13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19.393037899394116</v>
      </c>
      <c r="U26" t="s">
        <v>409</v>
      </c>
    </row>
    <row r="27" spans="1:21" ht="12.75" customHeight="1" x14ac:dyDescent="0.15">
      <c r="A27" t="s">
        <v>44</v>
      </c>
      <c r="B27">
        <v>495420</v>
      </c>
      <c r="C27">
        <v>4555615</v>
      </c>
      <c r="D27" s="2">
        <f t="shared" si="0"/>
        <v>0.10874931266140796</v>
      </c>
      <c r="E27" s="7"/>
      <c r="F27">
        <v>856</v>
      </c>
      <c r="G27" s="2">
        <f>$E$27/$F$27</f>
        <v>0</v>
      </c>
      <c r="H27">
        <v>14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21.082731248129708</v>
      </c>
      <c r="U27" t="s">
        <v>410</v>
      </c>
    </row>
    <row r="28" spans="1:21" ht="12.75" customHeight="1" x14ac:dyDescent="0.15">
      <c r="A28" t="s">
        <v>45</v>
      </c>
      <c r="B28">
        <v>95353</v>
      </c>
      <c r="C28">
        <v>764891</v>
      </c>
      <c r="D28" s="2">
        <f t="shared" si="0"/>
        <v>0.12466220677194528</v>
      </c>
      <c r="E28">
        <v>68</v>
      </c>
      <c r="F28">
        <v>227</v>
      </c>
      <c r="G28" s="2">
        <f>$E$28/$F$28</f>
        <v>0.29955947136563876</v>
      </c>
      <c r="H28">
        <v>21.8</v>
      </c>
      <c r="I28">
        <v>65</v>
      </c>
      <c r="J28" s="2">
        <f>$I$28/$E$28</f>
        <v>0.95588235294117652</v>
      </c>
      <c r="K28">
        <v>3</v>
      </c>
      <c r="L28" s="2">
        <f>$K$28/$E$28</f>
        <v>4.4117647058823532E-2</v>
      </c>
      <c r="M28">
        <v>5</v>
      </c>
      <c r="N28">
        <v>8</v>
      </c>
      <c r="O28">
        <v>8</v>
      </c>
      <c r="P28">
        <v>13</v>
      </c>
      <c r="Q28">
        <v>14</v>
      </c>
      <c r="R28">
        <v>20</v>
      </c>
      <c r="S28" s="1">
        <f>$E$28/($B$28/100000)</f>
        <v>71.313959707612767</v>
      </c>
      <c r="T28" s="1">
        <f>($F$28-$E$28)/(($C$28-$B$28)/100000)</f>
        <v>23.747718576092769</v>
      </c>
      <c r="U28" t="s">
        <v>411</v>
      </c>
    </row>
    <row r="29" spans="1:21" ht="12.75" customHeight="1" x14ac:dyDescent="0.15">
      <c r="A29" t="s">
        <v>125</v>
      </c>
      <c r="B29">
        <v>144695</v>
      </c>
      <c r="C29">
        <v>1365316</v>
      </c>
      <c r="D29" s="2">
        <f t="shared" si="0"/>
        <v>0.10597912864128158</v>
      </c>
      <c r="E29" s="7">
        <v>28</v>
      </c>
      <c r="F29">
        <v>193</v>
      </c>
      <c r="G29" s="2">
        <f>$E$29/$F$29</f>
        <v>0.14507772020725387</v>
      </c>
      <c r="H29">
        <v>10.4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19.351048757731782</v>
      </c>
      <c r="T29" s="1">
        <f>($F$29-$E$29)/(($C$29-$B$29)/100000)</f>
        <v>13.51770942823366</v>
      </c>
      <c r="U29" t="s">
        <v>412</v>
      </c>
    </row>
    <row r="30" spans="1:21" ht="12.75" customHeight="1" x14ac:dyDescent="0.15">
      <c r="A30" t="s">
        <v>47</v>
      </c>
      <c r="B30">
        <v>230314</v>
      </c>
      <c r="C30">
        <v>2030027</v>
      </c>
      <c r="D30" s="2">
        <f t="shared" si="0"/>
        <v>0.11345366342418106</v>
      </c>
      <c r="E30">
        <v>116</v>
      </c>
      <c r="F30">
        <v>547</v>
      </c>
      <c r="G30" s="2">
        <f>$E$30/$F$30</f>
        <v>0.21206581352833637</v>
      </c>
      <c r="H30">
        <v>19.8</v>
      </c>
      <c r="I30">
        <v>112</v>
      </c>
      <c r="J30" s="2">
        <f>$I$30/$E$30</f>
        <v>0.96551724137931039</v>
      </c>
      <c r="K30">
        <v>4</v>
      </c>
      <c r="L30" s="2">
        <f>$K$30/$E$30</f>
        <v>3.4482758620689655E-2</v>
      </c>
      <c r="M30">
        <v>3</v>
      </c>
      <c r="N30">
        <v>7</v>
      </c>
      <c r="O30">
        <v>12</v>
      </c>
      <c r="P30">
        <v>17</v>
      </c>
      <c r="Q30">
        <v>33</v>
      </c>
      <c r="R30">
        <v>51</v>
      </c>
      <c r="S30" s="1">
        <f>$E$30/($B$30/100000)</f>
        <v>50.36602203947654</v>
      </c>
      <c r="T30" s="1">
        <f>($F$30-$E$30)/(($C$30-$B$30)/100000)</f>
        <v>23.948262861911875</v>
      </c>
      <c r="U30" t="s">
        <v>413</v>
      </c>
    </row>
    <row r="31" spans="1:21" ht="12.75" customHeight="1" x14ac:dyDescent="0.15">
      <c r="A31" t="s">
        <v>48</v>
      </c>
      <c r="B31">
        <v>114826</v>
      </c>
      <c r="C31">
        <v>1029988</v>
      </c>
      <c r="D31" s="2">
        <f t="shared" si="0"/>
        <v>0.11148285222740459</v>
      </c>
      <c r="E31" s="7"/>
      <c r="F31">
        <v>196</v>
      </c>
      <c r="G31" s="2">
        <f>$E$31/$F$31</f>
        <v>0</v>
      </c>
      <c r="H31">
        <v>14.1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21.416973169777592</v>
      </c>
      <c r="U31" t="s">
        <v>414</v>
      </c>
    </row>
    <row r="32" spans="1:21" ht="12.75" customHeight="1" x14ac:dyDescent="0.15">
      <c r="A32" t="s">
        <v>49</v>
      </c>
      <c r="B32">
        <v>453498</v>
      </c>
      <c r="C32">
        <v>6732067</v>
      </c>
      <c r="D32" s="2">
        <f t="shared" si="0"/>
        <v>6.7363857192746304E-2</v>
      </c>
      <c r="E32">
        <v>94</v>
      </c>
      <c r="F32">
        <v>719</v>
      </c>
      <c r="G32" s="2">
        <f>$E$32/$F$32</f>
        <v>0.13073713490959665</v>
      </c>
      <c r="H32">
        <v>7.7</v>
      </c>
      <c r="I32" s="7">
        <v>90</v>
      </c>
      <c r="J32" s="2">
        <f>$I$32/$E$32</f>
        <v>0.95744680851063835</v>
      </c>
      <c r="K32" s="7">
        <v>4</v>
      </c>
      <c r="L32" s="2">
        <f>$K$32/$E$32</f>
        <v>4.2553191489361701E-2</v>
      </c>
      <c r="M32" s="7"/>
      <c r="N32" s="7"/>
      <c r="O32" s="7"/>
      <c r="P32" s="7"/>
      <c r="Q32" s="7"/>
      <c r="R32" s="7"/>
      <c r="S32" s="1">
        <f>$E$32/($B$32/100000)</f>
        <v>20.72776506180843</v>
      </c>
      <c r="T32" s="1">
        <f>($F$32-$E$32)/(($C$32-$B$32)/100000)</f>
        <v>9.954497593321026</v>
      </c>
      <c r="U32" t="s">
        <v>415</v>
      </c>
    </row>
    <row r="33" spans="1:21" ht="12.75" customHeight="1" x14ac:dyDescent="0.15">
      <c r="A33" t="s">
        <v>50</v>
      </c>
      <c r="B33">
        <v>178732</v>
      </c>
      <c r="C33">
        <v>1539376</v>
      </c>
      <c r="D33" s="2">
        <f t="shared" si="0"/>
        <v>0.11610678612632651</v>
      </c>
      <c r="E33" s="7"/>
      <c r="F33">
        <v>413</v>
      </c>
      <c r="G33" s="2">
        <f>$E$33/$F$33</f>
        <v>0</v>
      </c>
      <c r="H33">
        <v>21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30.353273890892844</v>
      </c>
      <c r="U33" t="s">
        <v>416</v>
      </c>
    </row>
    <row r="34" spans="1:21" ht="12.75" customHeight="1" x14ac:dyDescent="0.15">
      <c r="A34" t="s">
        <v>51</v>
      </c>
      <c r="B34">
        <v>951890</v>
      </c>
      <c r="C34">
        <v>15055513</v>
      </c>
      <c r="D34" s="2">
        <f t="shared" ref="D34:D58" si="1">B34/C34</f>
        <v>6.3225344762413607E-2</v>
      </c>
      <c r="E34" s="7"/>
      <c r="F34">
        <v>1547</v>
      </c>
      <c r="G34" s="2">
        <f>$E$34/$F$34</f>
        <v>0</v>
      </c>
      <c r="H34">
        <v>7.7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10.968812765344055</v>
      </c>
      <c r="U34" t="s">
        <v>417</v>
      </c>
    </row>
    <row r="35" spans="1:21" ht="12.75" customHeight="1" x14ac:dyDescent="0.15">
      <c r="A35" t="s">
        <v>52</v>
      </c>
      <c r="B35">
        <v>726084</v>
      </c>
      <c r="C35">
        <v>7190151</v>
      </c>
      <c r="D35" s="2">
        <f t="shared" si="1"/>
        <v>0.10098313651549182</v>
      </c>
      <c r="E35">
        <v>222</v>
      </c>
      <c r="F35">
        <v>1174</v>
      </c>
      <c r="G35" s="2">
        <f>$E$35/$F$35</f>
        <v>0.18909710391822829</v>
      </c>
      <c r="H35">
        <v>12</v>
      </c>
      <c r="I35">
        <v>212</v>
      </c>
      <c r="J35" s="2">
        <f>$I$35/$E$35</f>
        <v>0.95495495495495497</v>
      </c>
      <c r="K35">
        <v>10</v>
      </c>
      <c r="L35" s="2">
        <f>$K$35/$E$35</f>
        <v>4.5045045045045043E-2</v>
      </c>
      <c r="M35">
        <v>13</v>
      </c>
      <c r="N35">
        <v>22</v>
      </c>
      <c r="O35">
        <v>22</v>
      </c>
      <c r="P35">
        <v>34</v>
      </c>
      <c r="Q35">
        <v>41</v>
      </c>
      <c r="R35">
        <v>90</v>
      </c>
      <c r="S35" s="1">
        <f>$E$35/($B$35/100000)</f>
        <v>30.574974796304559</v>
      </c>
      <c r="T35" s="1">
        <f>($F$35-$E$35)/(($C$35-$B$35)/100000)</f>
        <v>14.727570119554763</v>
      </c>
      <c r="U35" t="s">
        <v>418</v>
      </c>
    </row>
    <row r="36" spans="1:21" ht="12.75" customHeight="1" x14ac:dyDescent="0.15">
      <c r="A36" t="s">
        <v>83</v>
      </c>
      <c r="B36">
        <v>52076</v>
      </c>
      <c r="C36">
        <v>519829</v>
      </c>
      <c r="D36" s="2">
        <f t="shared" si="1"/>
        <v>0.10017909735701548</v>
      </c>
      <c r="E36">
        <v>24</v>
      </c>
      <c r="F36">
        <v>106</v>
      </c>
      <c r="G36" s="2">
        <f>$E$36/$F$36</f>
        <v>0.22641509433962265</v>
      </c>
      <c r="H36">
        <v>15.6</v>
      </c>
      <c r="I36">
        <v>24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4</v>
      </c>
      <c r="O36">
        <v>4</v>
      </c>
      <c r="P36">
        <v>4</v>
      </c>
      <c r="Q36">
        <v>5</v>
      </c>
      <c r="R36">
        <v>6</v>
      </c>
      <c r="S36" s="1">
        <f>$E$36/($B$36/100000)</f>
        <v>46.086488977648052</v>
      </c>
      <c r="T36" s="1">
        <f>($F$36-$E$36)/(($C$36-$B$36)/100000)</f>
        <v>17.530619792924899</v>
      </c>
      <c r="U36" t="s">
        <v>419</v>
      </c>
    </row>
    <row r="37" spans="1:21" ht="12.75" customHeight="1" x14ac:dyDescent="0.15">
      <c r="A37" t="s">
        <v>54</v>
      </c>
      <c r="B37">
        <v>892782</v>
      </c>
      <c r="C37">
        <v>8803836</v>
      </c>
      <c r="D37" s="2">
        <f t="shared" si="1"/>
        <v>0.10140829520222776</v>
      </c>
      <c r="E37">
        <v>268</v>
      </c>
      <c r="F37">
        <v>1439</v>
      </c>
      <c r="G37" s="2">
        <f>$E$37/$F$37</f>
        <v>0.1862404447533009</v>
      </c>
      <c r="H37">
        <v>12.2</v>
      </c>
      <c r="I37">
        <v>261</v>
      </c>
      <c r="J37" s="2">
        <f>$I$37/$E$37</f>
        <v>0.97388059701492535</v>
      </c>
      <c r="K37">
        <v>7</v>
      </c>
      <c r="L37" s="2">
        <f>$K$37/$E$37</f>
        <v>2.6119402985074626E-2</v>
      </c>
      <c r="M37">
        <v>5</v>
      </c>
      <c r="N37">
        <v>22</v>
      </c>
      <c r="O37">
        <v>39</v>
      </c>
      <c r="P37">
        <v>39</v>
      </c>
      <c r="Q37">
        <v>49</v>
      </c>
      <c r="R37">
        <v>114</v>
      </c>
      <c r="S37" s="1">
        <f>$E$37/($B$37/100000)</f>
        <v>30.018526359178388</v>
      </c>
      <c r="T37" s="1">
        <f>($F$37-$E$37)/(($C$37-$B$37)/100000)</f>
        <v>14.802073149797739</v>
      </c>
      <c r="U37" t="s">
        <v>420</v>
      </c>
    </row>
    <row r="38" spans="1:21" ht="12.75" customHeight="1" x14ac:dyDescent="0.15">
      <c r="A38" t="s">
        <v>55</v>
      </c>
      <c r="B38">
        <v>323461</v>
      </c>
      <c r="C38">
        <v>2810612</v>
      </c>
      <c r="D38" s="2">
        <f t="shared" si="1"/>
        <v>0.11508561124765709</v>
      </c>
      <c r="E38" s="7">
        <v>129</v>
      </c>
      <c r="F38">
        <v>618</v>
      </c>
      <c r="G38" s="2">
        <f>$E$38/$F$38</f>
        <v>0.20873786407766989</v>
      </c>
      <c r="H38">
        <v>16.5</v>
      </c>
      <c r="I38" s="7">
        <v>124</v>
      </c>
      <c r="J38" s="2">
        <f>$I$38/$E$38</f>
        <v>0.96124031007751942</v>
      </c>
      <c r="K38" s="7">
        <v>5</v>
      </c>
      <c r="L38" s="2">
        <f>$K$38/$E$38</f>
        <v>3.875968992248062E-2</v>
      </c>
      <c r="M38" s="7"/>
      <c r="N38" s="7"/>
      <c r="O38" s="7"/>
      <c r="P38" s="7"/>
      <c r="Q38" s="7"/>
      <c r="R38" s="7"/>
      <c r="S38" s="1">
        <f>$E$38/($B$38/100000)</f>
        <v>39.88116032535607</v>
      </c>
      <c r="T38" s="1">
        <f>($F$38-$E$38)/(($C$38-$B$38)/100000)</f>
        <v>19.661049932231698</v>
      </c>
      <c r="U38" t="s">
        <v>421</v>
      </c>
    </row>
    <row r="39" spans="1:21" ht="12.75" customHeight="1" x14ac:dyDescent="0.15">
      <c r="A39" t="s">
        <v>56</v>
      </c>
      <c r="B39">
        <v>331584</v>
      </c>
      <c r="C39">
        <v>2969208</v>
      </c>
      <c r="D39" s="2">
        <f t="shared" si="1"/>
        <v>0.11167422423757446</v>
      </c>
      <c r="E39">
        <v>151</v>
      </c>
      <c r="F39">
        <v>685</v>
      </c>
      <c r="G39" s="2">
        <f>$E$39/$F$39</f>
        <v>0.22043795620437956</v>
      </c>
      <c r="H39">
        <v>17.100000000000001</v>
      </c>
      <c r="I39">
        <v>146</v>
      </c>
      <c r="J39" s="2">
        <f>$I$39/$E$39</f>
        <v>0.9668874172185431</v>
      </c>
      <c r="K39">
        <v>5</v>
      </c>
      <c r="L39" s="2">
        <f>$K$39/$E$39</f>
        <v>3.3112582781456956E-2</v>
      </c>
      <c r="M39">
        <v>3</v>
      </c>
      <c r="N39">
        <v>9</v>
      </c>
      <c r="O39">
        <v>20</v>
      </c>
      <c r="P39">
        <v>23</v>
      </c>
      <c r="Q39">
        <v>36</v>
      </c>
      <c r="R39">
        <v>60</v>
      </c>
      <c r="S39" s="1">
        <f>$E$39/($B$39/100000)</f>
        <v>45.53898861223702</v>
      </c>
      <c r="T39" s="1">
        <f>($F$39-$E$39)/(($C$39-$B$39)/100000)</f>
        <v>20.245493671577147</v>
      </c>
      <c r="U39" t="s">
        <v>422</v>
      </c>
    </row>
    <row r="40" spans="1:21" ht="12.75" customHeight="1" x14ac:dyDescent="0.15">
      <c r="A40" t="s">
        <v>57</v>
      </c>
      <c r="B40">
        <v>981646</v>
      </c>
      <c r="C40">
        <v>9917938</v>
      </c>
      <c r="D40" s="2">
        <f t="shared" si="1"/>
        <v>9.897682360990763E-2</v>
      </c>
      <c r="E40">
        <v>285</v>
      </c>
      <c r="F40">
        <v>1576</v>
      </c>
      <c r="G40" s="2">
        <f>$E$40/$F$40</f>
        <v>0.18083756345177665</v>
      </c>
      <c r="H40">
        <v>11.9</v>
      </c>
      <c r="I40">
        <v>276</v>
      </c>
      <c r="J40" s="2">
        <f>$I$40/$E$40</f>
        <v>0.96842105263157896</v>
      </c>
      <c r="K40">
        <v>9</v>
      </c>
      <c r="L40" s="2">
        <f>$K$40/$E$40</f>
        <v>3.1578947368421054E-2</v>
      </c>
      <c r="M40">
        <v>5</v>
      </c>
      <c r="N40">
        <v>19</v>
      </c>
      <c r="O40">
        <v>23</v>
      </c>
      <c r="P40">
        <v>55</v>
      </c>
      <c r="Q40">
        <v>59</v>
      </c>
      <c r="R40">
        <v>124</v>
      </c>
      <c r="S40" s="1">
        <f>$E$40/($B$40/100000)</f>
        <v>29.032869282816822</v>
      </c>
      <c r="T40" s="1">
        <f>($F$40-$E$40)/(($C$40-$B$40)/100000)</f>
        <v>14.446707873914594</v>
      </c>
      <c r="U40" t="s">
        <v>423</v>
      </c>
    </row>
    <row r="41" spans="1:21" ht="12.75" customHeight="1" x14ac:dyDescent="0.15">
      <c r="A41" t="s">
        <v>58</v>
      </c>
      <c r="B41">
        <v>113093</v>
      </c>
      <c r="C41">
        <v>2822640</v>
      </c>
      <c r="D41" s="2">
        <f t="shared" si="1"/>
        <v>4.0066391746733557E-2</v>
      </c>
      <c r="E41" s="7"/>
      <c r="F41">
        <v>286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10.555269939956753</v>
      </c>
      <c r="U41" t="s">
        <v>424</v>
      </c>
    </row>
    <row r="42" spans="1:21" ht="12.75" customHeight="1" x14ac:dyDescent="0.15">
      <c r="A42" t="s">
        <v>59</v>
      </c>
      <c r="B42">
        <v>72835</v>
      </c>
      <c r="C42">
        <v>825652</v>
      </c>
      <c r="D42" s="2">
        <f t="shared" si="1"/>
        <v>8.8215131798869251E-2</v>
      </c>
      <c r="E42">
        <v>20</v>
      </c>
      <c r="F42">
        <v>129</v>
      </c>
      <c r="G42" s="2">
        <f>$E$42/$F$42</f>
        <v>0.15503875968992248</v>
      </c>
      <c r="H42">
        <v>12.3</v>
      </c>
      <c r="I42" s="7">
        <v>20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27.459325873549801</v>
      </c>
      <c r="T42" s="1">
        <f>($F$42-$E$42)/(($C$42-$B$42)/100000)</f>
        <v>14.478950395647281</v>
      </c>
      <c r="U42" t="s">
        <v>425</v>
      </c>
    </row>
    <row r="43" spans="1:21" ht="12.75" customHeight="1" x14ac:dyDescent="0.15">
      <c r="A43" t="s">
        <v>60</v>
      </c>
      <c r="B43">
        <v>409008</v>
      </c>
      <c r="C43">
        <v>3521443</v>
      </c>
      <c r="D43" s="2">
        <f t="shared" si="1"/>
        <v>0.1161478405301463</v>
      </c>
      <c r="E43">
        <v>132</v>
      </c>
      <c r="F43">
        <v>637</v>
      </c>
      <c r="G43" s="2">
        <f>$E$43/$F$43</f>
        <v>0.20722135007849293</v>
      </c>
      <c r="H43">
        <v>13.5</v>
      </c>
      <c r="I43">
        <v>129</v>
      </c>
      <c r="J43" s="2">
        <f>$I$43/$E$43</f>
        <v>0.97727272727272729</v>
      </c>
      <c r="K43">
        <v>3</v>
      </c>
      <c r="L43" s="2">
        <f>$K$43/$E$43</f>
        <v>2.2727272727272728E-2</v>
      </c>
      <c r="M43">
        <v>11</v>
      </c>
      <c r="N43">
        <v>8</v>
      </c>
      <c r="O43">
        <v>17</v>
      </c>
      <c r="P43">
        <v>13</v>
      </c>
      <c r="Q43">
        <v>36</v>
      </c>
      <c r="R43">
        <v>47</v>
      </c>
      <c r="S43" s="1">
        <f>$E$43/($B$43/100000)</f>
        <v>32.273207370026988</v>
      </c>
      <c r="T43" s="1">
        <f>($F$43-$E$43)/(($C$43-$B$43)/100000)</f>
        <v>16.225238438714381</v>
      </c>
      <c r="U43" t="s">
        <v>426</v>
      </c>
    </row>
    <row r="44" spans="1:21" ht="12.75" customHeight="1" x14ac:dyDescent="0.15">
      <c r="A44" t="s">
        <v>61</v>
      </c>
      <c r="B44">
        <v>69780</v>
      </c>
      <c r="C44">
        <v>610858</v>
      </c>
      <c r="D44" s="2">
        <f t="shared" si="1"/>
        <v>0.11423276768086855</v>
      </c>
      <c r="E44">
        <v>21</v>
      </c>
      <c r="F44">
        <v>140</v>
      </c>
      <c r="G44" s="2">
        <f>$E$44/$F$44</f>
        <v>0.15</v>
      </c>
      <c r="H44">
        <v>17.5</v>
      </c>
      <c r="I44" s="7">
        <v>21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30.09458297506449</v>
      </c>
      <c r="T44" s="1">
        <f>($F$44-$E$44)/(($C$44-$B$44)/100000)</f>
        <v>21.993132228625079</v>
      </c>
      <c r="U44" t="s">
        <v>427</v>
      </c>
    </row>
    <row r="45" spans="1:21" ht="12.75" customHeight="1" x14ac:dyDescent="0.15">
      <c r="A45" t="s">
        <v>62</v>
      </c>
      <c r="B45">
        <v>487899</v>
      </c>
      <c r="C45">
        <v>4846847</v>
      </c>
      <c r="D45" s="2">
        <f t="shared" si="1"/>
        <v>0.10066317339911905</v>
      </c>
      <c r="E45">
        <v>155</v>
      </c>
      <c r="F45">
        <v>943</v>
      </c>
      <c r="G45" s="2">
        <f>$E$45/$F$45</f>
        <v>0.16436903499469777</v>
      </c>
      <c r="H45">
        <v>14.6</v>
      </c>
      <c r="I45">
        <v>149</v>
      </c>
      <c r="J45" s="2">
        <f>$I$45/$E$45</f>
        <v>0.96129032258064517</v>
      </c>
      <c r="K45">
        <v>6</v>
      </c>
      <c r="L45" s="2">
        <f>$K$45/$E$45</f>
        <v>3.870967741935484E-2</v>
      </c>
      <c r="M45">
        <v>3</v>
      </c>
      <c r="N45">
        <v>12</v>
      </c>
      <c r="O45">
        <v>19</v>
      </c>
      <c r="P45">
        <v>34</v>
      </c>
      <c r="Q45">
        <v>24</v>
      </c>
      <c r="R45">
        <v>63</v>
      </c>
      <c r="S45" s="1">
        <f>$E$45/($B$45/100000)</f>
        <v>31.768870196495588</v>
      </c>
      <c r="T45" s="1">
        <f>($F$45-$E$45)/(($C$45-$B$45)/100000)</f>
        <v>18.077756376079734</v>
      </c>
      <c r="U45" t="s">
        <v>428</v>
      </c>
    </row>
    <row r="46" spans="1:21" ht="12.75" customHeight="1" x14ac:dyDescent="0.15">
      <c r="A46" t="s">
        <v>63</v>
      </c>
      <c r="B46">
        <v>1609732</v>
      </c>
      <c r="C46">
        <v>18268116</v>
      </c>
      <c r="D46" s="2">
        <f t="shared" si="1"/>
        <v>8.811702312378572E-2</v>
      </c>
      <c r="E46">
        <v>535</v>
      </c>
      <c r="F46">
        <v>2891</v>
      </c>
      <c r="G46" s="2">
        <f>$E$46/$F$46</f>
        <v>0.18505707367692839</v>
      </c>
      <c r="H46">
        <v>11.7</v>
      </c>
      <c r="I46">
        <v>525</v>
      </c>
      <c r="J46" s="2">
        <f>$I$46/$E$46</f>
        <v>0.98130841121495327</v>
      </c>
      <c r="K46">
        <v>10</v>
      </c>
      <c r="L46" s="2">
        <f>$K$46/$E$46</f>
        <v>1.8691588785046728E-2</v>
      </c>
      <c r="M46" s="7"/>
      <c r="N46" s="7"/>
      <c r="O46" s="7"/>
      <c r="P46" s="7"/>
      <c r="Q46" s="7"/>
      <c r="R46" s="7"/>
      <c r="S46" s="1">
        <f>$E$46/($B$46/100000)</f>
        <v>33.235346007906905</v>
      </c>
      <c r="T46" s="1">
        <f>($F$46-$E$46)/(($C$46-$B$46)/100000)</f>
        <v>14.143028519453027</v>
      </c>
      <c r="U46" t="s">
        <v>429</v>
      </c>
    </row>
    <row r="47" spans="1:21" ht="12.75" customHeight="1" x14ac:dyDescent="0.15">
      <c r="A47" t="s">
        <v>64</v>
      </c>
      <c r="B47">
        <v>152839</v>
      </c>
      <c r="C47">
        <v>1898882</v>
      </c>
      <c r="D47" s="2">
        <f t="shared" si="1"/>
        <v>8.0488940334365169E-2</v>
      </c>
      <c r="E47">
        <v>61</v>
      </c>
      <c r="F47">
        <v>473</v>
      </c>
      <c r="G47" s="2">
        <f>$E$47/$F$47</f>
        <v>0.12896405919661733</v>
      </c>
      <c r="H47">
        <v>18.3</v>
      </c>
      <c r="I47" s="7">
        <v>60</v>
      </c>
      <c r="J47" s="2">
        <f>$I$47/$E$47</f>
        <v>0.98360655737704916</v>
      </c>
      <c r="K47" s="7">
        <v>1</v>
      </c>
      <c r="L47" s="2">
        <f>$K$47/$E$47</f>
        <v>1.6393442622950821E-2</v>
      </c>
      <c r="M47" s="7"/>
      <c r="N47" s="7"/>
      <c r="O47" s="7"/>
      <c r="P47" s="7"/>
      <c r="Q47" s="7"/>
      <c r="R47" s="7"/>
      <c r="S47" s="1">
        <f>$E$47/($B$47/100000)</f>
        <v>39.911279189212181</v>
      </c>
      <c r="T47" s="1">
        <f>($F$47-$E$47)/(($C$47-$B$47)/100000)</f>
        <v>23.596211548054661</v>
      </c>
      <c r="U47" t="s">
        <v>430</v>
      </c>
    </row>
    <row r="48" spans="1:21" ht="12.75" customHeight="1" x14ac:dyDescent="0.15">
      <c r="A48" t="s">
        <v>65</v>
      </c>
      <c r="B48">
        <v>48498</v>
      </c>
      <c r="C48">
        <v>495796</v>
      </c>
      <c r="D48" s="2">
        <f t="shared" si="1"/>
        <v>9.7818457591428737E-2</v>
      </c>
      <c r="E48" s="7">
        <v>15</v>
      </c>
      <c r="F48">
        <v>106</v>
      </c>
      <c r="G48" s="2">
        <f>$E$48/$F$48</f>
        <v>0.14150943396226415</v>
      </c>
      <c r="H48">
        <v>15.7</v>
      </c>
      <c r="I48" s="7">
        <v>15</v>
      </c>
      <c r="J48" s="2">
        <f>$I$48/$E$48</f>
        <v>1</v>
      </c>
      <c r="K48" s="7">
        <v>0</v>
      </c>
      <c r="L48" s="2">
        <f>$K$48/$E$48</f>
        <v>0</v>
      </c>
      <c r="M48">
        <v>0</v>
      </c>
      <c r="N48">
        <v>9</v>
      </c>
      <c r="O48">
        <v>8</v>
      </c>
      <c r="P48">
        <v>11</v>
      </c>
      <c r="Q48">
        <v>21</v>
      </c>
      <c r="R48">
        <v>24</v>
      </c>
      <c r="S48" s="1">
        <f>$E$48/($B$48/100000)</f>
        <v>30.929110478782629</v>
      </c>
      <c r="T48" s="1">
        <f>($F$48-$E$48)/(($C$48-$B$48)/100000)</f>
        <v>20.34437891517512</v>
      </c>
      <c r="U48" t="s">
        <v>431</v>
      </c>
    </row>
    <row r="49" spans="1:21" ht="12.75" customHeight="1" x14ac:dyDescent="0.15">
      <c r="A49" t="s">
        <v>66</v>
      </c>
      <c r="B49">
        <v>742131</v>
      </c>
      <c r="C49">
        <v>6056442</v>
      </c>
      <c r="D49" s="2">
        <f t="shared" si="1"/>
        <v>0.12253580567600582</v>
      </c>
      <c r="E49">
        <v>188</v>
      </c>
      <c r="F49">
        <v>963</v>
      </c>
      <c r="G49" s="2">
        <f>$E$49/$F$49</f>
        <v>0.19522326064382139</v>
      </c>
      <c r="H49">
        <v>11.7</v>
      </c>
      <c r="I49">
        <v>181</v>
      </c>
      <c r="J49" s="2">
        <f>$I$49/$E$49</f>
        <v>0.96276595744680848</v>
      </c>
      <c r="K49">
        <v>7</v>
      </c>
      <c r="L49" s="2">
        <f>$K$49/$E$49</f>
        <v>3.7234042553191488E-2</v>
      </c>
      <c r="M49">
        <v>3</v>
      </c>
      <c r="N49">
        <v>16</v>
      </c>
      <c r="O49">
        <v>19</v>
      </c>
      <c r="P49">
        <v>36</v>
      </c>
      <c r="Q49">
        <v>35</v>
      </c>
      <c r="R49">
        <v>79</v>
      </c>
      <c r="S49" s="1">
        <f>$E$49/($B$49/100000)</f>
        <v>25.33245478224195</v>
      </c>
      <c r="T49" s="1">
        <f>($F$49-$E$49)/(($C$49-$B$49)/100000)</f>
        <v>14.583263945222626</v>
      </c>
      <c r="U49" t="s">
        <v>432</v>
      </c>
    </row>
    <row r="50" spans="1:21" ht="12.75" customHeight="1" x14ac:dyDescent="0.15">
      <c r="A50" t="s">
        <v>67</v>
      </c>
      <c r="B50">
        <v>592322</v>
      </c>
      <c r="C50">
        <v>5112364</v>
      </c>
      <c r="D50" s="2">
        <f t="shared" si="1"/>
        <v>0.11586068597619419</v>
      </c>
      <c r="E50">
        <v>222</v>
      </c>
      <c r="F50">
        <v>957</v>
      </c>
      <c r="G50" s="2">
        <f>$E$50/$F$50</f>
        <v>0.23197492163009403</v>
      </c>
      <c r="H50">
        <v>13.9</v>
      </c>
      <c r="I50">
        <v>212</v>
      </c>
      <c r="J50" s="2">
        <f>$I$50/$E$50</f>
        <v>0.95495495495495497</v>
      </c>
      <c r="K50">
        <v>10</v>
      </c>
      <c r="L50" s="2">
        <f>$K$50/$E$50</f>
        <v>4.5045045045045043E-2</v>
      </c>
      <c r="M50">
        <v>13</v>
      </c>
      <c r="N50">
        <v>22</v>
      </c>
      <c r="O50">
        <v>22</v>
      </c>
      <c r="P50">
        <v>34</v>
      </c>
      <c r="Q50">
        <v>41</v>
      </c>
      <c r="R50">
        <v>90</v>
      </c>
      <c r="S50" s="1">
        <f>$E$50/($B$50/100000)</f>
        <v>37.479614128801565</v>
      </c>
      <c r="T50" s="1">
        <f>($F$50-$E$50)/(($C$50-$B$50)/100000)</f>
        <v>16.260910849943429</v>
      </c>
      <c r="U50" t="s">
        <v>433</v>
      </c>
    </row>
    <row r="51" spans="1:21" ht="12.75" customHeight="1" x14ac:dyDescent="0.15">
      <c r="A51" t="s">
        <v>68</v>
      </c>
      <c r="B51">
        <v>163476</v>
      </c>
      <c r="C51">
        <v>1465012</v>
      </c>
      <c r="D51" s="2">
        <f t="shared" si="1"/>
        <v>0.11158679928901606</v>
      </c>
      <c r="E51" s="7">
        <v>37</v>
      </c>
      <c r="F51">
        <v>279</v>
      </c>
      <c r="G51" s="2">
        <f>$E$51/$F$51</f>
        <v>0.13261648745519714</v>
      </c>
      <c r="H51">
        <v>14.1</v>
      </c>
      <c r="I51" s="7">
        <v>35</v>
      </c>
      <c r="J51" s="2">
        <f>$I$51/$E$51</f>
        <v>0.94594594594594594</v>
      </c>
      <c r="K51" s="7">
        <v>2</v>
      </c>
      <c r="L51" s="2">
        <f>$K$51/$E$51</f>
        <v>5.4054054054054057E-2</v>
      </c>
      <c r="M51" s="7"/>
      <c r="N51" s="7"/>
      <c r="O51" s="7"/>
      <c r="P51" s="7"/>
      <c r="Q51" s="7"/>
      <c r="R51" s="7"/>
      <c r="S51" s="1">
        <f>$E$51/($B$51/100000)</f>
        <v>22.633291737013383</v>
      </c>
      <c r="T51" s="1">
        <f>($F$51-$E$51)/(($C$51-$B$51)/100000)</f>
        <v>18.593415779509748</v>
      </c>
      <c r="U51" t="s">
        <v>434</v>
      </c>
    </row>
    <row r="52" spans="1:21" ht="12.75" customHeight="1" x14ac:dyDescent="0.15">
      <c r="A52" t="s">
        <v>69</v>
      </c>
      <c r="B52">
        <v>420641</v>
      </c>
      <c r="C52">
        <v>4351489</v>
      </c>
      <c r="D52" s="2">
        <f t="shared" si="1"/>
        <v>9.6665991801886661E-2</v>
      </c>
      <c r="E52" s="7">
        <v>166</v>
      </c>
      <c r="F52">
        <v>793</v>
      </c>
      <c r="G52" s="2">
        <f>$E$52/$F$52</f>
        <v>0.20933165195460277</v>
      </c>
      <c r="H52">
        <v>13.4</v>
      </c>
      <c r="I52" s="7">
        <v>160</v>
      </c>
      <c r="J52" s="2">
        <f>$I$52/$E$52</f>
        <v>0.96385542168674698</v>
      </c>
      <c r="K52" s="7">
        <v>6</v>
      </c>
      <c r="L52" s="2">
        <f>$K$52/$E$52</f>
        <v>3.614457831325301E-2</v>
      </c>
      <c r="M52" s="7"/>
      <c r="N52" s="7"/>
      <c r="O52" s="7"/>
      <c r="P52" s="7"/>
      <c r="Q52" s="7"/>
      <c r="R52" s="7"/>
      <c r="S52" s="1">
        <f>$E$52/($B$52/100000)</f>
        <v>39.463580582967424</v>
      </c>
      <c r="T52" s="1">
        <f>($F$52-$E$52)/(($C$52-$B$52)/100000)</f>
        <v>15.950756681509942</v>
      </c>
      <c r="U52" t="s">
        <v>435</v>
      </c>
    </row>
    <row r="53" spans="1:21" ht="12.75" customHeight="1" x14ac:dyDescent="0.15">
      <c r="A53" t="s">
        <v>70</v>
      </c>
      <c r="B53">
        <v>52337</v>
      </c>
      <c r="C53">
        <v>425022</v>
      </c>
      <c r="D53" s="2">
        <f t="shared" si="1"/>
        <v>0.1231395080725233</v>
      </c>
      <c r="E53" s="5">
        <v>29</v>
      </c>
      <c r="F53">
        <v>131</v>
      </c>
      <c r="G53" s="2">
        <f>$E$53/$F$53</f>
        <v>0.22137404580152673</v>
      </c>
      <c r="H53">
        <v>22.4</v>
      </c>
      <c r="I53" s="7">
        <v>26</v>
      </c>
      <c r="J53" s="2">
        <f>$I$53/$E$53</f>
        <v>0.89655172413793105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55.410130500410801</v>
      </c>
      <c r="T53" s="1">
        <f>($F$53-$E$53)/(($C$53-$B$53)/100000)</f>
        <v>27.368957698860967</v>
      </c>
      <c r="U53" t="s">
        <v>436</v>
      </c>
    </row>
    <row r="54" spans="1:21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 s="7">
        <v>0</v>
      </c>
      <c r="F54">
        <v>8</v>
      </c>
      <c r="G54" s="2">
        <f>$E$54/$F$54</f>
        <v>0</v>
      </c>
      <c r="H54">
        <v>0</v>
      </c>
      <c r="I54" s="7">
        <v>0</v>
      </c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10.697761493407503</v>
      </c>
      <c r="U54" t="s">
        <v>437</v>
      </c>
    </row>
    <row r="55" spans="1:21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 t="e">
        <f>$I$55/$E$55</f>
        <v>#DIV/0!</v>
      </c>
      <c r="K55" s="7">
        <v>0</v>
      </c>
      <c r="L55" s="2" t="e">
        <f>$K$55/$E$55</f>
        <v>#DIV/0!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8.3263946711074102</v>
      </c>
      <c r="U55" t="s">
        <v>438</v>
      </c>
    </row>
    <row r="56" spans="1:21" ht="12.75" customHeight="1" x14ac:dyDescent="0.15">
      <c r="A56" t="s">
        <v>155</v>
      </c>
      <c r="B56">
        <v>30510</v>
      </c>
      <c r="C56">
        <v>500354</v>
      </c>
      <c r="D56" s="2">
        <f t="shared" si="1"/>
        <v>6.0976828405488917E-2</v>
      </c>
      <c r="E56" s="7"/>
      <c r="F56">
        <v>41</v>
      </c>
      <c r="G56" s="2">
        <f>$E$56/$F$56</f>
        <v>0</v>
      </c>
      <c r="H56">
        <v>6.9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8.7263006444692284</v>
      </c>
      <c r="U56" t="s">
        <v>439</v>
      </c>
    </row>
    <row r="57" spans="1:21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 s="7">
        <v>0</v>
      </c>
      <c r="F57" s="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440</v>
      </c>
    </row>
    <row r="58" spans="1:21" ht="12.75" customHeight="1" x14ac:dyDescent="0.15">
      <c r="A58" s="11" t="s">
        <v>75</v>
      </c>
      <c r="B58">
        <f>SUM(B2:B57)</f>
        <v>21925217</v>
      </c>
      <c r="C58">
        <f>SUM(C2:C57)</f>
        <v>237209778</v>
      </c>
      <c r="D58" s="2">
        <f t="shared" si="1"/>
        <v>9.2429651023913525E-2</v>
      </c>
      <c r="E58">
        <f>SUM(E2:E57)</f>
        <v>6406</v>
      </c>
      <c r="F58">
        <f>SUM(F2:F57)</f>
        <v>38692</v>
      </c>
      <c r="G58" s="2">
        <f>E58/F58</f>
        <v>0.16556394086632895</v>
      </c>
      <c r="H58">
        <v>12.1</v>
      </c>
      <c r="I58">
        <f>SUM(I2:I57)</f>
        <v>5504</v>
      </c>
      <c r="J58" s="2">
        <f>I58/E58</f>
        <v>0.8591945051514206</v>
      </c>
      <c r="K58">
        <f>SUM(K2:K57)</f>
        <v>184</v>
      </c>
      <c r="L58" s="2">
        <f>K58/E58</f>
        <v>2.8723072119887606E-2</v>
      </c>
      <c r="M58">
        <f t="shared" ref="M58:R58" si="2">SUM(M2:M57)</f>
        <v>141</v>
      </c>
      <c r="N58">
        <f t="shared" si="2"/>
        <v>269</v>
      </c>
      <c r="O58">
        <f t="shared" si="2"/>
        <v>367</v>
      </c>
      <c r="P58">
        <f t="shared" si="2"/>
        <v>609</v>
      </c>
      <c r="Q58">
        <f t="shared" si="2"/>
        <v>718</v>
      </c>
      <c r="R58">
        <f t="shared" si="2"/>
        <v>1409</v>
      </c>
      <c r="S58" s="1">
        <f>$E$58/($B$58/100000)</f>
        <v>29.217498736728579</v>
      </c>
      <c r="T58" s="1">
        <f>($F$58-$E$58)/(($C$58-$B$58)/100000)</f>
        <v>14.9968952023457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84</v>
      </c>
    </row>
    <row r="62" spans="1:21" ht="12.75" customHeight="1" x14ac:dyDescent="0.15">
      <c r="A62" t="s">
        <v>159</v>
      </c>
    </row>
    <row r="63" spans="1:21" ht="12.75" customHeight="1" x14ac:dyDescent="0.15">
      <c r="A63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4"/>
  <sheetViews>
    <sheetView workbookViewId="0">
      <pane ySplit="1" topLeftCell="A2" activePane="bottomLeft" state="frozen"/>
      <selection pane="bottomLeft" activeCell="F25" sqref="F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 s="7">
        <v>163</v>
      </c>
      <c r="F2" s="7">
        <v>680</v>
      </c>
      <c r="G2" s="2">
        <f>$E$2/$F$2</f>
        <v>0.23970588235294119</v>
      </c>
      <c r="H2">
        <v>14</v>
      </c>
      <c r="I2" s="7">
        <v>160</v>
      </c>
      <c r="J2" s="2">
        <f>$I$2/$E$2</f>
        <v>0.98159509202453987</v>
      </c>
      <c r="K2" s="7">
        <v>3</v>
      </c>
      <c r="L2" s="2">
        <f>$K$2/$E$2</f>
        <v>1.8404907975460124E-2</v>
      </c>
      <c r="M2" s="7"/>
      <c r="N2" s="7"/>
      <c r="O2" s="7"/>
      <c r="P2" s="7"/>
      <c r="Q2" s="7"/>
      <c r="R2" s="7"/>
      <c r="S2" s="1">
        <f>$E$2/($B$2/100000)</f>
        <v>41.187306223831527</v>
      </c>
      <c r="T2" s="1">
        <f>($F$2-$E$2)/(($C$2-$B$2)/100000)</f>
        <v>15.824155374229031</v>
      </c>
      <c r="U2" t="s">
        <v>441</v>
      </c>
    </row>
    <row r="3" spans="1:21" ht="12.75" customHeight="1" x14ac:dyDescent="0.15">
      <c r="A3" t="s">
        <v>20</v>
      </c>
      <c r="B3">
        <v>72407</v>
      </c>
      <c r="C3">
        <v>517799</v>
      </c>
      <c r="D3" s="2">
        <f t="shared" si="0"/>
        <v>0.13983611401335266</v>
      </c>
      <c r="E3">
        <v>27</v>
      </c>
      <c r="F3" s="7">
        <v>142</v>
      </c>
      <c r="G3" s="2">
        <f>$E$3/$F$3</f>
        <v>0.19014084507042253</v>
      </c>
      <c r="H3">
        <v>22.8</v>
      </c>
      <c r="I3">
        <v>25</v>
      </c>
      <c r="J3" s="2">
        <f>$I$3/$E$3</f>
        <v>0.92592592592592593</v>
      </c>
      <c r="K3">
        <v>2</v>
      </c>
      <c r="L3" s="2">
        <f>$K$3/$E$3</f>
        <v>7.407407407407407E-2</v>
      </c>
      <c r="M3">
        <v>4</v>
      </c>
      <c r="N3">
        <v>5</v>
      </c>
      <c r="O3">
        <v>3</v>
      </c>
      <c r="P3">
        <v>5</v>
      </c>
      <c r="Q3">
        <v>4</v>
      </c>
      <c r="R3">
        <v>6</v>
      </c>
      <c r="S3" s="1">
        <f>$E$3/($B$3/100000)</f>
        <v>37.289212368969849</v>
      </c>
      <c r="T3" s="1">
        <f>($F$3-$E$3)/(($C$3-$B$3)/100000)</f>
        <v>25.819951862628876</v>
      </c>
      <c r="U3" t="s">
        <v>442</v>
      </c>
    </row>
    <row r="4" spans="1:21" ht="12.75" customHeight="1" x14ac:dyDescent="0.15">
      <c r="A4" t="s">
        <v>21</v>
      </c>
      <c r="B4">
        <v>533608</v>
      </c>
      <c r="C4">
        <v>4842927</v>
      </c>
      <c r="D4" s="2">
        <f t="shared" si="0"/>
        <v>0.11018295340813521</v>
      </c>
      <c r="E4">
        <v>242</v>
      </c>
      <c r="F4" s="7">
        <v>1091</v>
      </c>
      <c r="G4" s="2">
        <f>$E$4/$F$4</f>
        <v>0.22181484876260313</v>
      </c>
      <c r="H4">
        <v>17</v>
      </c>
      <c r="I4" s="7">
        <v>222</v>
      </c>
      <c r="J4" s="2">
        <f>$I$4/$E$4</f>
        <v>0.9173553719008265</v>
      </c>
      <c r="K4" s="7">
        <v>20</v>
      </c>
      <c r="L4" s="2">
        <f>$K$4/$E$4</f>
        <v>8.2644628099173556E-2</v>
      </c>
      <c r="M4" s="7"/>
      <c r="N4" s="7"/>
      <c r="O4" s="7"/>
      <c r="P4" s="7"/>
      <c r="Q4" s="7"/>
      <c r="R4" s="7"/>
      <c r="S4" s="1">
        <f>$E$4/($B$4/100000)</f>
        <v>45.351643903389757</v>
      </c>
      <c r="T4" s="1">
        <f>($F$4-$E$4)/(($C$4-$B$4)/100000)</f>
        <v>19.701488796721708</v>
      </c>
      <c r="U4" t="s">
        <v>443</v>
      </c>
    </row>
    <row r="5" spans="1:21" ht="12.75" customHeight="1" x14ac:dyDescent="0.15">
      <c r="A5" t="s">
        <v>22</v>
      </c>
      <c r="B5">
        <v>238790</v>
      </c>
      <c r="C5">
        <v>2221409</v>
      </c>
      <c r="D5" s="2">
        <f t="shared" si="0"/>
        <v>0.10749483773586944</v>
      </c>
      <c r="E5">
        <v>89</v>
      </c>
      <c r="F5" s="7">
        <v>447</v>
      </c>
      <c r="G5" s="2">
        <f>$E$5/$F$5</f>
        <v>0.19910514541387025</v>
      </c>
      <c r="H5">
        <v>15.5</v>
      </c>
      <c r="I5">
        <v>89</v>
      </c>
      <c r="J5" s="2">
        <f>$I$5/$E$5</f>
        <v>1</v>
      </c>
      <c r="K5">
        <v>0</v>
      </c>
      <c r="L5" s="2">
        <f>$K$5/$E$5</f>
        <v>0</v>
      </c>
      <c r="M5">
        <v>5</v>
      </c>
      <c r="N5">
        <v>6</v>
      </c>
      <c r="O5">
        <v>15</v>
      </c>
      <c r="P5">
        <v>16</v>
      </c>
      <c r="Q5">
        <v>14</v>
      </c>
      <c r="R5">
        <v>33</v>
      </c>
      <c r="S5" s="1">
        <f>$E$5/($B$5/100000)</f>
        <v>37.271242514343143</v>
      </c>
      <c r="T5" s="1">
        <f>($F$5-$E$5)/(($C$5-$B$5)/100000)</f>
        <v>18.056923695374653</v>
      </c>
      <c r="U5" t="s">
        <v>444</v>
      </c>
    </row>
    <row r="6" spans="1:21" ht="12.75" customHeight="1" x14ac:dyDescent="0.15">
      <c r="A6" t="s">
        <v>23</v>
      </c>
      <c r="B6">
        <v>1910994</v>
      </c>
      <c r="C6">
        <v>28292703</v>
      </c>
      <c r="D6" s="2">
        <f t="shared" si="0"/>
        <v>6.7543705527181336E-2</v>
      </c>
      <c r="E6" s="7">
        <v>706</v>
      </c>
      <c r="F6" s="7">
        <v>3923</v>
      </c>
      <c r="G6" s="2">
        <f>$E$6/$F$6</f>
        <v>0.17996431302574561</v>
      </c>
      <c r="H6">
        <v>10.3</v>
      </c>
      <c r="I6" s="7">
        <v>686</v>
      </c>
      <c r="J6" s="2">
        <f>$I$6/$E$6</f>
        <v>0.97167138810198306</v>
      </c>
      <c r="K6" s="7">
        <v>20</v>
      </c>
      <c r="L6" s="2">
        <f>$K$6/$E$6</f>
        <v>2.8328611898016998E-2</v>
      </c>
      <c r="M6" s="7"/>
      <c r="N6" s="7"/>
      <c r="O6" s="7"/>
      <c r="P6" s="7"/>
      <c r="Q6" s="7"/>
      <c r="R6" s="7"/>
      <c r="S6" s="1">
        <f>$E$6/($B$6/100000)</f>
        <v>36.944124366690836</v>
      </c>
      <c r="T6" s="1">
        <f>($F$6-$E$6)/(($C$6-$B$6)/100000)</f>
        <v>12.194054600480962</v>
      </c>
      <c r="U6" t="s">
        <v>445</v>
      </c>
    </row>
    <row r="7" spans="1:21" ht="12.75" customHeight="1" x14ac:dyDescent="0.15">
      <c r="A7" t="s">
        <v>24</v>
      </c>
      <c r="B7">
        <v>411754</v>
      </c>
      <c r="C7">
        <v>3857537</v>
      </c>
      <c r="D7" s="2">
        <f t="shared" si="0"/>
        <v>0.10674012977710907</v>
      </c>
      <c r="F7" s="7">
        <v>879</v>
      </c>
      <c r="G7" s="2">
        <f>$E$7/$F$7</f>
        <v>0</v>
      </c>
      <c r="H7">
        <v>16.8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25.509441540572926</v>
      </c>
      <c r="U7" t="s">
        <v>446</v>
      </c>
    </row>
    <row r="8" spans="1:21" ht="12.75" customHeight="1" x14ac:dyDescent="0.15">
      <c r="A8" t="s">
        <v>25</v>
      </c>
      <c r="B8">
        <v>225987</v>
      </c>
      <c r="C8">
        <v>2768440</v>
      </c>
      <c r="D8" s="2">
        <f t="shared" si="0"/>
        <v>8.1629726488563953E-2</v>
      </c>
      <c r="E8" s="7">
        <v>54</v>
      </c>
      <c r="F8" s="7">
        <v>364</v>
      </c>
      <c r="G8" s="2">
        <f>$E$8/$F$8</f>
        <v>0.14835164835164835</v>
      </c>
      <c r="H8">
        <v>9.4</v>
      </c>
      <c r="I8" s="7">
        <v>50</v>
      </c>
      <c r="J8" s="2">
        <f>$I$8/$E$8</f>
        <v>0.92592592592592593</v>
      </c>
      <c r="K8" s="7">
        <v>4</v>
      </c>
      <c r="L8" s="2">
        <f>$K$8/$E$8</f>
        <v>7.407407407407407E-2</v>
      </c>
      <c r="M8" s="7"/>
      <c r="N8" s="7"/>
      <c r="O8" s="7"/>
      <c r="P8" s="7"/>
      <c r="Q8" s="7"/>
      <c r="R8" s="7"/>
      <c r="S8" s="1">
        <f>$E$8/($B$8/100000)</f>
        <v>23.895179811228083</v>
      </c>
      <c r="T8" s="1">
        <f>($F$8-$E$8)/(($C$8-$B$8)/100000)</f>
        <v>12.192949092864254</v>
      </c>
      <c r="U8" t="s">
        <v>447</v>
      </c>
    </row>
    <row r="9" spans="1:21" ht="12.75" customHeight="1" x14ac:dyDescent="0.15">
      <c r="A9" t="s">
        <v>26</v>
      </c>
      <c r="B9">
        <v>77885</v>
      </c>
      <c r="C9">
        <v>699180</v>
      </c>
      <c r="D9" s="2">
        <f t="shared" si="0"/>
        <v>0.11139477673846505</v>
      </c>
      <c r="E9" s="7">
        <v>17</v>
      </c>
      <c r="F9" s="7">
        <v>116</v>
      </c>
      <c r="G9" s="2">
        <f>$E$9/$F$9</f>
        <v>0.14655172413793102</v>
      </c>
      <c r="H9">
        <v>11.3</v>
      </c>
      <c r="I9" s="7">
        <v>17</v>
      </c>
      <c r="J9" s="2">
        <f>$I$9/$E$9</f>
        <v>1</v>
      </c>
      <c r="K9" s="7">
        <v>0</v>
      </c>
      <c r="L9" s="2">
        <f>$K$9/$E$9</f>
        <v>0</v>
      </c>
      <c r="M9" s="7"/>
      <c r="N9" s="7"/>
      <c r="O9" s="7"/>
      <c r="P9" s="7"/>
      <c r="Q9" s="7"/>
      <c r="R9" s="7"/>
      <c r="S9" s="1">
        <f>$E$9/($B$9/100000)</f>
        <v>21.827052705912561</v>
      </c>
      <c r="T9" s="1">
        <f>($F$9-$E$9)/(($C$9-$B$9)/100000)</f>
        <v>15.934459475772378</v>
      </c>
      <c r="U9" t="s">
        <v>448</v>
      </c>
    </row>
    <row r="10" spans="1:21" ht="12.75" customHeight="1" x14ac:dyDescent="0.15">
      <c r="A10" t="s">
        <v>104</v>
      </c>
      <c r="B10">
        <v>1571482</v>
      </c>
      <c r="C10">
        <v>15012091</v>
      </c>
      <c r="D10" s="2">
        <f t="shared" si="0"/>
        <v>0.10468108673202155</v>
      </c>
      <c r="E10" s="7">
        <v>671</v>
      </c>
      <c r="F10" s="7">
        <v>2799</v>
      </c>
      <c r="G10" s="2">
        <f>$E$10/$F$10</f>
        <v>0.23972847445516257</v>
      </c>
      <c r="H10">
        <v>13.7</v>
      </c>
      <c r="I10" s="7">
        <v>650</v>
      </c>
      <c r="J10" s="2">
        <f>$I$10/$E$10</f>
        <v>0.96870342771982121</v>
      </c>
      <c r="K10" s="7">
        <v>21</v>
      </c>
      <c r="L10" s="2">
        <f>$K$10/$E$10</f>
        <v>3.129657228017884E-2</v>
      </c>
      <c r="M10" s="7"/>
      <c r="N10" s="7"/>
      <c r="O10" s="7"/>
      <c r="P10" s="7"/>
      <c r="Q10" s="7"/>
      <c r="R10" s="7"/>
      <c r="S10" s="1">
        <f>$E$10/($B$10/100000)</f>
        <v>42.698548249359526</v>
      </c>
      <c r="T10" s="1">
        <f>($F$10-$E$10)/(($C$10-$B$10)/100000)</f>
        <v>15.832615917924551</v>
      </c>
      <c r="U10" t="s">
        <v>449</v>
      </c>
    </row>
    <row r="11" spans="1:21" ht="12.75" customHeight="1" x14ac:dyDescent="0.15">
      <c r="A11" t="s">
        <v>28</v>
      </c>
      <c r="B11">
        <v>686591</v>
      </c>
      <c r="C11">
        <v>7279776</v>
      </c>
      <c r="D11" s="2">
        <f t="shared" si="0"/>
        <v>9.4314852544913466E-2</v>
      </c>
      <c r="E11">
        <v>218</v>
      </c>
      <c r="F11" s="7">
        <v>1133</v>
      </c>
      <c r="G11" s="2">
        <f>$E$11/$F$11</f>
        <v>0.19240953221535745</v>
      </c>
      <c r="H11">
        <v>11.7</v>
      </c>
      <c r="I11" s="7">
        <v>210</v>
      </c>
      <c r="J11" s="2">
        <f>$I$11/$E$11</f>
        <v>0.96330275229357798</v>
      </c>
      <c r="K11" s="7">
        <v>8</v>
      </c>
      <c r="L11" s="2">
        <f>$K$11/$E$11</f>
        <v>3.669724770642202E-2</v>
      </c>
      <c r="M11" s="7"/>
      <c r="N11" s="7"/>
      <c r="O11" s="7"/>
      <c r="P11" s="7"/>
      <c r="Q11" s="7"/>
      <c r="R11" s="7"/>
      <c r="S11" s="1">
        <f>$E$11/($B$11/100000)</f>
        <v>31.751071598666453</v>
      </c>
      <c r="T11" s="1">
        <f>($F$11-$E$11)/(($C$11-$B$11)/100000)</f>
        <v>13.877966415321275</v>
      </c>
      <c r="U11" t="s">
        <v>450</v>
      </c>
    </row>
    <row r="12" spans="1:21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F12" s="7">
        <v>41</v>
      </c>
      <c r="G12" s="2">
        <f>$E$12/$F$12</f>
        <v>0</v>
      </c>
      <c r="H12">
        <v>19.2</v>
      </c>
      <c r="I12" s="7"/>
      <c r="J12" s="2" t="e">
        <f>$I$12/$E$12</f>
        <v>#DIV/0!</v>
      </c>
      <c r="K12" s="7"/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43.61702127659575</v>
      </c>
      <c r="U12" t="s">
        <v>451</v>
      </c>
    </row>
    <row r="13" spans="1:21" ht="12.75" customHeight="1" x14ac:dyDescent="0.15">
      <c r="A13" t="s">
        <v>30</v>
      </c>
      <c r="B13">
        <v>109218</v>
      </c>
      <c r="C13">
        <v>1034113</v>
      </c>
      <c r="D13" s="2">
        <f t="shared" si="0"/>
        <v>0.10561515037524913</v>
      </c>
      <c r="E13">
        <v>27</v>
      </c>
      <c r="F13" s="7">
        <v>207</v>
      </c>
      <c r="G13" s="2">
        <f>$E$13/$F$13</f>
        <v>0.13043478260869565</v>
      </c>
      <c r="H13">
        <v>15</v>
      </c>
      <c r="I13" s="7">
        <v>24</v>
      </c>
      <c r="J13" s="2">
        <f>$I$13/$E$13</f>
        <v>0.88888888888888884</v>
      </c>
      <c r="K13" s="7">
        <v>3</v>
      </c>
      <c r="L13" s="2">
        <f>$K$13/$E$13</f>
        <v>0.1111111111111111</v>
      </c>
      <c r="M13" s="7"/>
      <c r="N13" s="7"/>
      <c r="O13" s="7"/>
      <c r="P13" s="7"/>
      <c r="Q13" s="7"/>
      <c r="R13" s="7"/>
      <c r="S13" s="1">
        <f>$E$13/($B$13/100000)</f>
        <v>24.721199802230402</v>
      </c>
      <c r="T13" s="1">
        <f>($F$13-$E$13)/(($C$13-$B$13)/100000)</f>
        <v>19.461668621843558</v>
      </c>
      <c r="U13" t="s">
        <v>452</v>
      </c>
    </row>
    <row r="14" spans="1:21" ht="12.75" customHeight="1" x14ac:dyDescent="0.15">
      <c r="A14" t="s">
        <v>31</v>
      </c>
      <c r="B14">
        <v>121382</v>
      </c>
      <c r="C14">
        <v>1155068</v>
      </c>
      <c r="D14" s="2">
        <f t="shared" si="0"/>
        <v>0.1050864537845391</v>
      </c>
      <c r="E14">
        <v>68</v>
      </c>
      <c r="F14" s="7">
        <v>290</v>
      </c>
      <c r="G14" s="2">
        <f>$E$14/$F$14</f>
        <v>0.23448275862068965</v>
      </c>
      <c r="H14">
        <v>18.8</v>
      </c>
      <c r="I14">
        <v>67</v>
      </c>
      <c r="J14" s="2">
        <f>$I$14/$E$14</f>
        <v>0.98529411764705888</v>
      </c>
      <c r="K14">
        <v>1</v>
      </c>
      <c r="L14" s="2">
        <f>$K$14/$E$14</f>
        <v>1.4705882352941176E-2</v>
      </c>
      <c r="M14">
        <v>4</v>
      </c>
      <c r="N14">
        <v>3</v>
      </c>
      <c r="O14">
        <v>11</v>
      </c>
      <c r="P14">
        <v>11</v>
      </c>
      <c r="Q14">
        <v>17</v>
      </c>
      <c r="R14">
        <v>22</v>
      </c>
      <c r="S14" s="1">
        <f>$E$14/($B$14/100000)</f>
        <v>56.021485887528634</v>
      </c>
      <c r="T14" s="1">
        <f>($F$14-$E$14)/(($C$14-$B$14)/100000)</f>
        <v>21.476541232056931</v>
      </c>
      <c r="U14" t="s">
        <v>453</v>
      </c>
    </row>
    <row r="15" spans="1:21" ht="12.75" customHeight="1" x14ac:dyDescent="0.15">
      <c r="A15" t="s">
        <v>32</v>
      </c>
      <c r="B15">
        <v>719528</v>
      </c>
      <c r="C15">
        <v>9752324</v>
      </c>
      <c r="D15" s="2">
        <f t="shared" si="0"/>
        <v>7.3780157427091222E-2</v>
      </c>
      <c r="E15" s="7">
        <v>237</v>
      </c>
      <c r="F15" s="7">
        <v>1188</v>
      </c>
      <c r="G15" s="2">
        <f>$E$15/$F$15</f>
        <v>0.1994949494949495</v>
      </c>
      <c r="H15">
        <v>9</v>
      </c>
      <c r="I15" s="7">
        <v>230</v>
      </c>
      <c r="J15" s="2">
        <f>$I$15/$E$15</f>
        <v>0.97046413502109707</v>
      </c>
      <c r="K15" s="7">
        <v>7</v>
      </c>
      <c r="L15" s="2">
        <f>$K$15/$E$15</f>
        <v>2.9535864978902954E-2</v>
      </c>
      <c r="M15" s="7"/>
      <c r="N15" s="7"/>
      <c r="O15" s="7"/>
      <c r="P15" s="7"/>
      <c r="Q15" s="7"/>
      <c r="R15" s="7"/>
      <c r="S15" s="1">
        <f>$E$15/($B$15/100000)</f>
        <v>32.938259525689062</v>
      </c>
      <c r="T15" s="1">
        <f>($F$15-$E$15)/(($C$15-$B$15)/100000)</f>
        <v>10.528301535869955</v>
      </c>
      <c r="U15" t="s">
        <v>454</v>
      </c>
    </row>
    <row r="16" spans="1:21" ht="12.75" customHeight="1" x14ac:dyDescent="0.15">
      <c r="A16" t="s">
        <v>33</v>
      </c>
      <c r="B16">
        <v>458943</v>
      </c>
      <c r="C16">
        <v>4915722</v>
      </c>
      <c r="D16" s="2">
        <f t="shared" si="0"/>
        <v>9.3362277199564983E-2</v>
      </c>
      <c r="E16" s="7">
        <v>164</v>
      </c>
      <c r="F16" s="7">
        <v>864</v>
      </c>
      <c r="G16" s="2">
        <f>$E$16/$F$16</f>
        <v>0.18981481481481483</v>
      </c>
      <c r="H16">
        <v>13.1</v>
      </c>
      <c r="I16" s="7">
        <v>160</v>
      </c>
      <c r="J16" s="2">
        <f>$I$16/$E$16</f>
        <v>0.97560975609756095</v>
      </c>
      <c r="K16" s="7">
        <v>4</v>
      </c>
      <c r="L16" s="2">
        <f>$K$16/$E$16</f>
        <v>2.4390243902439025E-2</v>
      </c>
      <c r="M16" s="7"/>
      <c r="N16" s="7"/>
      <c r="O16" s="7"/>
      <c r="P16" s="7"/>
      <c r="Q16" s="7"/>
      <c r="R16" s="7"/>
      <c r="S16" s="1">
        <f>$E$16/($B$16/100000)</f>
        <v>35.734285085511708</v>
      </c>
      <c r="T16" s="1">
        <f>($F$16-$E$16)/(($C$16-$B$16)/100000)</f>
        <v>15.70641039189962</v>
      </c>
      <c r="U16" t="s">
        <v>455</v>
      </c>
    </row>
    <row r="17" spans="1:21" ht="12.75" customHeight="1" x14ac:dyDescent="0.15">
      <c r="A17" t="s">
        <v>34</v>
      </c>
      <c r="B17">
        <v>226737</v>
      </c>
      <c r="C17">
        <v>2336891</v>
      </c>
      <c r="D17" s="2">
        <f t="shared" si="0"/>
        <v>9.7025064498087413E-2</v>
      </c>
      <c r="E17">
        <v>83</v>
      </c>
      <c r="F17" s="7">
        <v>372</v>
      </c>
      <c r="G17" s="2">
        <f>$E$17/$F$17</f>
        <v>0.22311827956989247</v>
      </c>
      <c r="H17">
        <v>12.1</v>
      </c>
      <c r="I17" s="7">
        <v>80</v>
      </c>
      <c r="J17" s="2">
        <f>$I$17/$E$17</f>
        <v>0.96385542168674698</v>
      </c>
      <c r="K17" s="7">
        <v>3</v>
      </c>
      <c r="L17" s="2">
        <f>$K$17/$E$17</f>
        <v>3.614457831325301E-2</v>
      </c>
      <c r="M17" s="7"/>
      <c r="N17" s="7"/>
      <c r="O17" s="7"/>
      <c r="P17" s="7"/>
      <c r="Q17" s="7"/>
      <c r="R17" s="7"/>
      <c r="S17" s="1">
        <f>$E$17/($B$17/100000)</f>
        <v>36.60628834288184</v>
      </c>
      <c r="T17" s="1">
        <f>($F$17-$E$17)/(($C$17-$B$17)/100000)</f>
        <v>13.695682874330499</v>
      </c>
      <c r="U17" t="s">
        <v>456</v>
      </c>
    </row>
    <row r="18" spans="1:21" ht="12.75" customHeight="1" x14ac:dyDescent="0.15">
      <c r="A18" t="s">
        <v>35</v>
      </c>
      <c r="B18">
        <v>210240</v>
      </c>
      <c r="C18">
        <v>2132796</v>
      </c>
      <c r="D18" s="2">
        <f t="shared" si="0"/>
        <v>9.8574828534937237E-2</v>
      </c>
      <c r="E18">
        <v>72</v>
      </c>
      <c r="F18" s="7">
        <v>401</v>
      </c>
      <c r="G18" s="2">
        <f>$E$18/$F$18</f>
        <v>0.17955112219451372</v>
      </c>
      <c r="H18">
        <v>13.9</v>
      </c>
      <c r="I18">
        <v>70</v>
      </c>
      <c r="J18" s="2">
        <f>$I$18/$E$18</f>
        <v>0.97222222222222221</v>
      </c>
      <c r="K18">
        <v>2</v>
      </c>
      <c r="L18" s="2">
        <f>$K$18/$E$18</f>
        <v>2.7777777777777776E-2</v>
      </c>
      <c r="M18">
        <v>6</v>
      </c>
      <c r="N18">
        <v>6</v>
      </c>
      <c r="O18">
        <v>4</v>
      </c>
      <c r="P18">
        <v>9</v>
      </c>
      <c r="Q18">
        <v>16</v>
      </c>
      <c r="R18">
        <v>31</v>
      </c>
      <c r="S18" s="1">
        <f>$E$18/($B$18/100000)</f>
        <v>34.246575342465754</v>
      </c>
      <c r="T18" s="1">
        <f>($F$18-$E$18)/(($C$18-$B$18)/100000)</f>
        <v>17.112635470696301</v>
      </c>
      <c r="U18" t="s">
        <v>457</v>
      </c>
    </row>
    <row r="19" spans="1:21" ht="12.75" customHeight="1" x14ac:dyDescent="0.15">
      <c r="A19" t="s">
        <v>36</v>
      </c>
      <c r="B19">
        <v>311073</v>
      </c>
      <c r="C19">
        <v>3330313</v>
      </c>
      <c r="D19" s="2">
        <f t="shared" si="0"/>
        <v>9.3406535661963302E-2</v>
      </c>
      <c r="E19" s="5">
        <v>124</v>
      </c>
      <c r="F19" s="5">
        <v>641</v>
      </c>
      <c r="G19" s="2">
        <f>$E$19/$F$19</f>
        <v>0.19344773790951639</v>
      </c>
      <c r="H19">
        <v>14.2</v>
      </c>
      <c r="I19" s="7">
        <v>125</v>
      </c>
      <c r="J19" s="2">
        <f>$I$19/$E$19</f>
        <v>1.0080645161290323</v>
      </c>
      <c r="K19" s="7">
        <v>3</v>
      </c>
      <c r="L19" s="2">
        <f>$K$19/$E$19</f>
        <v>2.4193548387096774E-2</v>
      </c>
      <c r="M19" s="7"/>
      <c r="N19" s="7"/>
      <c r="O19" s="7"/>
      <c r="P19" s="7"/>
      <c r="Q19" s="7"/>
      <c r="R19" s="7"/>
      <c r="S19" s="1">
        <f>$E$19/($B$19/100000)</f>
        <v>39.86202595532238</v>
      </c>
      <c r="T19" s="1">
        <f>($F$19-$E$19)/(($C$19-$B$19)/100000)</f>
        <v>17.123514526834569</v>
      </c>
      <c r="U19" t="s">
        <v>458</v>
      </c>
    </row>
    <row r="20" spans="1:21" ht="12.75" customHeight="1" x14ac:dyDescent="0.15">
      <c r="A20" t="s">
        <v>37</v>
      </c>
      <c r="B20">
        <v>312953</v>
      </c>
      <c r="C20">
        <v>3442258</v>
      </c>
      <c r="D20" s="2">
        <f t="shared" si="0"/>
        <v>9.0915033097461032E-2</v>
      </c>
      <c r="E20">
        <v>106</v>
      </c>
      <c r="F20" s="7">
        <v>567</v>
      </c>
      <c r="G20" s="2">
        <f>$E$20/$F$20</f>
        <v>0.18694885361552027</v>
      </c>
      <c r="H20">
        <v>12.3</v>
      </c>
      <c r="I20" s="7">
        <v>100</v>
      </c>
      <c r="J20" s="2">
        <f>$I$20/$E$20</f>
        <v>0.94339622641509435</v>
      </c>
      <c r="K20" s="7">
        <v>6</v>
      </c>
      <c r="L20" s="2">
        <f>$K$20/$E$20</f>
        <v>5.6603773584905662E-2</v>
      </c>
      <c r="M20">
        <v>11</v>
      </c>
      <c r="N20">
        <v>6</v>
      </c>
      <c r="O20">
        <v>18</v>
      </c>
      <c r="P20">
        <v>11</v>
      </c>
      <c r="Q20">
        <v>21</v>
      </c>
      <c r="R20">
        <v>39</v>
      </c>
      <c r="S20" s="1">
        <f>$E$20/($B$20/100000)</f>
        <v>33.870900742283986</v>
      </c>
      <c r="T20" s="1">
        <f>($F$20-$E$20)/(($C$20-$B$20)/100000)</f>
        <v>14.731705602362185</v>
      </c>
      <c r="U20" t="s">
        <v>459</v>
      </c>
    </row>
    <row r="21" spans="1:21" ht="12.75" customHeight="1" x14ac:dyDescent="0.15">
      <c r="A21" t="s">
        <v>38</v>
      </c>
      <c r="B21">
        <v>128940</v>
      </c>
      <c r="C21">
        <v>1056250</v>
      </c>
      <c r="D21" s="2">
        <f t="shared" si="0"/>
        <v>0.12207337278106509</v>
      </c>
      <c r="E21" s="7">
        <v>30</v>
      </c>
      <c r="F21" s="7">
        <v>196</v>
      </c>
      <c r="G21" s="2">
        <f>$E$21/$F$21</f>
        <v>0.15306122448979592</v>
      </c>
      <c r="H21">
        <v>13.2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23.266635644485806</v>
      </c>
      <c r="T21" s="1">
        <f>($F$21-$E$21)/(($C$21-$B$21)/100000)</f>
        <v>17.901241224617443</v>
      </c>
      <c r="U21" t="s">
        <v>460</v>
      </c>
    </row>
    <row r="22" spans="1:21" ht="12.75" customHeight="1" x14ac:dyDescent="0.15">
      <c r="A22" t="s">
        <v>39</v>
      </c>
      <c r="B22">
        <v>425963</v>
      </c>
      <c r="C22">
        <v>4457846</v>
      </c>
      <c r="D22" s="2">
        <f t="shared" si="0"/>
        <v>9.5553547610213549E-2</v>
      </c>
      <c r="E22" s="7"/>
      <c r="F22" s="7">
        <v>512</v>
      </c>
      <c r="G22" s="2">
        <f>$E$22/$F$22</f>
        <v>0</v>
      </c>
      <c r="H22">
        <v>8.3000000000000007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12.698781189831154</v>
      </c>
      <c r="U22" t="s">
        <v>461</v>
      </c>
    </row>
    <row r="23" spans="1:21" ht="12.75" customHeight="1" x14ac:dyDescent="0.15">
      <c r="A23" t="s">
        <v>40</v>
      </c>
      <c r="B23">
        <v>386609</v>
      </c>
      <c r="C23">
        <v>5177318</v>
      </c>
      <c r="D23" s="2">
        <f t="shared" si="0"/>
        <v>7.467360513686816E-2</v>
      </c>
      <c r="E23" s="7"/>
      <c r="F23" s="7">
        <v>598</v>
      </c>
      <c r="G23" s="2">
        <f>$E$23/$F$23</f>
        <v>0</v>
      </c>
      <c r="H23">
        <v>8.8000000000000007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12.482494762257529</v>
      </c>
      <c r="U23" t="s">
        <v>462</v>
      </c>
    </row>
    <row r="24" spans="1:21" ht="12.75" customHeight="1" x14ac:dyDescent="0.15">
      <c r="A24" t="s">
        <v>41</v>
      </c>
      <c r="B24">
        <v>671051</v>
      </c>
      <c r="C24">
        <v>7579088</v>
      </c>
      <c r="D24" s="2">
        <f t="shared" si="0"/>
        <v>8.8539808483553695E-2</v>
      </c>
      <c r="E24" s="7"/>
      <c r="F24" s="7">
        <v>1273</v>
      </c>
      <c r="G24" s="2">
        <f>$E$24/$F$24</f>
        <v>0</v>
      </c>
      <c r="H24">
        <v>12.5</v>
      </c>
      <c r="I24" s="7"/>
      <c r="J24" s="2" t="e">
        <f>$I$24/$E$24</f>
        <v>#DIV/0!</v>
      </c>
      <c r="K24" s="7"/>
      <c r="L24" s="2" t="e">
        <f>$K$24/$E$24</f>
        <v>#DIV/0!</v>
      </c>
      <c r="M24" s="7"/>
      <c r="N24" s="7"/>
      <c r="O24" s="7"/>
      <c r="P24" s="7"/>
      <c r="Q24" s="7"/>
      <c r="R24" s="7"/>
      <c r="S24" s="1">
        <f>$E$24/($B$24/100000)</f>
        <v>0</v>
      </c>
      <c r="T24" s="1">
        <f>($F$24-$E$24)/(($C$24-$B$24)/100000)</f>
        <v>18.4278109685863</v>
      </c>
      <c r="U24" t="s">
        <v>463</v>
      </c>
    </row>
    <row r="25" spans="1:21" ht="12.75" customHeight="1" x14ac:dyDescent="0.15">
      <c r="A25" t="s">
        <v>42</v>
      </c>
      <c r="B25">
        <v>366790</v>
      </c>
      <c r="C25">
        <v>4065374</v>
      </c>
      <c r="D25" s="2">
        <f t="shared" si="0"/>
        <v>9.0222941357916892E-2</v>
      </c>
      <c r="E25" s="7">
        <v>112</v>
      </c>
      <c r="F25" s="7">
        <v>626</v>
      </c>
      <c r="G25" s="2">
        <f>$E$25/$F$25</f>
        <v>0.17891373801916932</v>
      </c>
      <c r="H25">
        <v>11.2</v>
      </c>
      <c r="I25" s="7"/>
      <c r="J25" s="2">
        <f>$I$25/$E$25</f>
        <v>0</v>
      </c>
      <c r="K25" s="7"/>
      <c r="L25" s="2">
        <f>$K$25/$E$25</f>
        <v>0</v>
      </c>
      <c r="M25" s="7"/>
      <c r="N25" s="7"/>
      <c r="O25" s="7"/>
      <c r="P25" s="7"/>
      <c r="Q25" s="7"/>
      <c r="R25" s="7"/>
      <c r="S25" s="1">
        <f>$E$25/($B$25/100000)</f>
        <v>30.535183620055072</v>
      </c>
      <c r="T25" s="1">
        <f>($F$25-$E$25)/(($C$25-$B$25)/100000)</f>
        <v>13.897210391868887</v>
      </c>
      <c r="U25" t="s">
        <v>464</v>
      </c>
    </row>
    <row r="26" spans="1:21" ht="12.75" customHeight="1" x14ac:dyDescent="0.15">
      <c r="A26" t="s">
        <v>43</v>
      </c>
      <c r="B26">
        <v>201148</v>
      </c>
      <c r="C26">
        <v>2215005</v>
      </c>
      <c r="D26" s="2">
        <f t="shared" si="0"/>
        <v>9.0811533156810023E-2</v>
      </c>
      <c r="E26" s="7"/>
      <c r="F26" s="7">
        <v>398</v>
      </c>
      <c r="G26" s="2">
        <f>$E$26/$F$26</f>
        <v>0</v>
      </c>
      <c r="H26">
        <v>13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19.763071558705509</v>
      </c>
      <c r="U26" t="s">
        <v>465</v>
      </c>
    </row>
    <row r="27" spans="1:21" ht="12.75" customHeight="1" x14ac:dyDescent="0.15">
      <c r="A27" t="s">
        <v>44</v>
      </c>
      <c r="B27">
        <v>490162</v>
      </c>
      <c r="C27">
        <v>4578570</v>
      </c>
      <c r="D27" s="2">
        <f t="shared" si="0"/>
        <v>0.10705569642923446</v>
      </c>
      <c r="E27" s="7"/>
      <c r="F27" s="7">
        <v>876</v>
      </c>
      <c r="G27" s="2">
        <f>$E$27/$F$27</f>
        <v>0</v>
      </c>
      <c r="H27">
        <v>14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21.426432978313322</v>
      </c>
      <c r="U27" t="s">
        <v>466</v>
      </c>
    </row>
    <row r="28" spans="1:21" ht="12.75" customHeight="1" x14ac:dyDescent="0.15">
      <c r="A28" t="s">
        <v>45</v>
      </c>
      <c r="B28">
        <v>94872</v>
      </c>
      <c r="C28">
        <v>772072</v>
      </c>
      <c r="D28" s="2">
        <f t="shared" si="0"/>
        <v>0.12287973142401226</v>
      </c>
      <c r="E28">
        <v>55</v>
      </c>
      <c r="F28" s="7">
        <v>227</v>
      </c>
      <c r="G28" s="2">
        <f>$E$28/$F$28</f>
        <v>0.24229074889867841</v>
      </c>
      <c r="H28">
        <v>21.8</v>
      </c>
      <c r="I28">
        <v>53</v>
      </c>
      <c r="J28" s="2">
        <f>$I$28/$E$28</f>
        <v>0.96363636363636362</v>
      </c>
      <c r="K28">
        <v>2</v>
      </c>
      <c r="L28" s="2">
        <f>$K$28/$E$28</f>
        <v>3.6363636363636362E-2</v>
      </c>
      <c r="M28">
        <v>2</v>
      </c>
      <c r="N28">
        <v>5</v>
      </c>
      <c r="O28">
        <v>6</v>
      </c>
      <c r="P28">
        <v>10</v>
      </c>
      <c r="Q28">
        <v>11</v>
      </c>
      <c r="R28">
        <v>21</v>
      </c>
      <c r="S28" s="1">
        <f>$E$28/($B$28/100000)</f>
        <v>57.972847626275403</v>
      </c>
      <c r="T28" s="1">
        <f>($F$28-$E$28)/(($C$28-$B$28)/100000)</f>
        <v>25.398700531600706</v>
      </c>
      <c r="U28" t="s">
        <v>467</v>
      </c>
    </row>
    <row r="29" spans="1:21" ht="12.75" customHeight="1" x14ac:dyDescent="0.15">
      <c r="A29" t="s">
        <v>125</v>
      </c>
      <c r="B29">
        <v>146104</v>
      </c>
      <c r="C29">
        <v>1377398</v>
      </c>
      <c r="D29" s="2">
        <f t="shared" si="0"/>
        <v>0.10607246416794565</v>
      </c>
      <c r="E29" s="7">
        <v>34</v>
      </c>
      <c r="F29" s="7">
        <v>188</v>
      </c>
      <c r="G29" s="2">
        <f>$E$29/$F$29</f>
        <v>0.18085106382978725</v>
      </c>
      <c r="H29">
        <v>10.4</v>
      </c>
      <c r="I29" s="7">
        <v>34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23.271094562777201</v>
      </c>
      <c r="T29" s="1">
        <f>($F$29-$E$29)/(($C$29-$B$29)/100000)</f>
        <v>12.507167256560985</v>
      </c>
      <c r="U29" t="s">
        <v>468</v>
      </c>
    </row>
    <row r="30" spans="1:21" ht="12.75" customHeight="1" x14ac:dyDescent="0.15">
      <c r="A30" t="s">
        <v>47</v>
      </c>
      <c r="B30">
        <v>228213</v>
      </c>
      <c r="C30">
        <v>2049720</v>
      </c>
      <c r="D30" s="2">
        <f t="shared" si="0"/>
        <v>0.11133862186054681</v>
      </c>
      <c r="E30" s="7">
        <v>116</v>
      </c>
      <c r="F30" s="7">
        <v>557</v>
      </c>
      <c r="G30" s="2">
        <f>$E$30/$F$30</f>
        <v>0.20825852782764812</v>
      </c>
      <c r="H30">
        <v>19.8</v>
      </c>
      <c r="I30" s="7">
        <v>110</v>
      </c>
      <c r="J30" s="2">
        <f>$I$30/$E$30</f>
        <v>0.94827586206896552</v>
      </c>
      <c r="K30" s="7">
        <v>6</v>
      </c>
      <c r="L30" s="2">
        <f>$K$30/$E$30</f>
        <v>5.1724137931034482E-2</v>
      </c>
      <c r="M30" s="7"/>
      <c r="N30" s="7"/>
      <c r="O30" s="7"/>
      <c r="P30" s="7"/>
      <c r="Q30" s="7"/>
      <c r="R30" s="7"/>
      <c r="S30" s="1">
        <f>$E$30/($B$30/100000)</f>
        <v>50.829707334814408</v>
      </c>
      <c r="T30" s="1">
        <f>($F$30-$E$30)/(($C$30-$B$30)/100000)</f>
        <v>24.210722220666732</v>
      </c>
      <c r="U30" t="s">
        <v>469</v>
      </c>
    </row>
    <row r="31" spans="1:21" ht="12.75" customHeight="1" x14ac:dyDescent="0.15">
      <c r="A31" t="s">
        <v>48</v>
      </c>
      <c r="B31">
        <v>115297</v>
      </c>
      <c r="C31">
        <v>1037312</v>
      </c>
      <c r="D31" s="2">
        <f t="shared" si="0"/>
        <v>0.11114977942991115</v>
      </c>
      <c r="E31" s="7"/>
      <c r="F31" s="7">
        <v>206</v>
      </c>
      <c r="G31" s="2">
        <f>$E$31/$F$31</f>
        <v>0</v>
      </c>
      <c r="H31">
        <v>14.1</v>
      </c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22.342369701143689</v>
      </c>
      <c r="U31" t="s">
        <v>470</v>
      </c>
    </row>
    <row r="32" spans="1:21" ht="12.75" customHeight="1" x14ac:dyDescent="0.15">
      <c r="A32" t="s">
        <v>49</v>
      </c>
      <c r="B32">
        <v>444887</v>
      </c>
      <c r="C32">
        <v>6771714</v>
      </c>
      <c r="D32" s="2">
        <f t="shared" si="0"/>
        <v>6.5697842525540798E-2</v>
      </c>
      <c r="E32">
        <v>92</v>
      </c>
      <c r="F32" s="7">
        <v>668</v>
      </c>
      <c r="G32" s="2">
        <f>$E$32/$F$32</f>
        <v>0.1377245508982036</v>
      </c>
      <c r="H32">
        <v>7.7</v>
      </c>
      <c r="I32" s="7">
        <v>90</v>
      </c>
      <c r="J32" s="2">
        <f>$I$32/$E$32</f>
        <v>0.97826086956521741</v>
      </c>
      <c r="K32" s="7">
        <v>2</v>
      </c>
      <c r="L32" s="2">
        <f>$K$32/$E$32</f>
        <v>2.1739130434782608E-2</v>
      </c>
      <c r="M32" s="7"/>
      <c r="N32" s="7"/>
      <c r="O32" s="7"/>
      <c r="P32" s="7"/>
      <c r="Q32" s="7"/>
      <c r="R32" s="7"/>
      <c r="S32" s="1">
        <f>$E$32/($B$32/100000)</f>
        <v>20.679408479007027</v>
      </c>
      <c r="T32" s="1">
        <f>($F$32-$E$32)/(($C$32-$B$32)/100000)</f>
        <v>9.1040896171177117</v>
      </c>
      <c r="U32" t="s">
        <v>471</v>
      </c>
    </row>
    <row r="33" spans="1:21" ht="12.75" customHeight="1" x14ac:dyDescent="0.15">
      <c r="A33" t="s">
        <v>50</v>
      </c>
      <c r="B33">
        <v>177041</v>
      </c>
      <c r="C33">
        <v>1555130</v>
      </c>
      <c r="D33" s="2">
        <f t="shared" si="0"/>
        <v>0.1138432156797181</v>
      </c>
      <c r="E33" s="7"/>
      <c r="F33" s="7">
        <v>423</v>
      </c>
      <c r="G33" s="2">
        <f>$E$33/$F$33</f>
        <v>0</v>
      </c>
      <c r="H33">
        <v>21</v>
      </c>
      <c r="I33" s="7"/>
      <c r="J33" s="2" t="e">
        <f>$I$33/$E$33</f>
        <v>#DIV/0!</v>
      </c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30.694679371216228</v>
      </c>
      <c r="U33" t="s">
        <v>472</v>
      </c>
    </row>
    <row r="34" spans="1:21" ht="12.75" customHeight="1" x14ac:dyDescent="0.15">
      <c r="A34" t="s">
        <v>51</v>
      </c>
      <c r="B34">
        <v>917741</v>
      </c>
      <c r="C34">
        <v>15160932</v>
      </c>
      <c r="D34" s="2">
        <f t="shared" ref="D34:D58" si="1">B34/C34</f>
        <v>6.0533283837695469E-2</v>
      </c>
      <c r="E34" s="7"/>
      <c r="F34" s="7">
        <v>1557</v>
      </c>
      <c r="G34" s="2">
        <f>$E$34/$F$34</f>
        <v>0</v>
      </c>
      <c r="H34">
        <v>7.7</v>
      </c>
      <c r="I34" s="7"/>
      <c r="J34" s="2" t="e">
        <f>$I$34/$E$34</f>
        <v>#DIV/0!</v>
      </c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10.931539147372243</v>
      </c>
      <c r="U34" t="s">
        <v>473</v>
      </c>
    </row>
    <row r="35" spans="1:21" ht="12.75" customHeight="1" x14ac:dyDescent="0.15">
      <c r="A35" t="s">
        <v>52</v>
      </c>
      <c r="B35">
        <v>740470</v>
      </c>
      <c r="C35">
        <v>7285172</v>
      </c>
      <c r="D35" s="2">
        <f t="shared" si="1"/>
        <v>0.10164070251189677</v>
      </c>
      <c r="E35">
        <v>207</v>
      </c>
      <c r="F35" s="7">
        <v>1174</v>
      </c>
      <c r="G35" s="2">
        <f>$E$35/$F$35</f>
        <v>0.17632027257240204</v>
      </c>
      <c r="H35">
        <v>12</v>
      </c>
      <c r="I35">
        <v>198</v>
      </c>
      <c r="J35" s="2">
        <f>$I$35/$E$35</f>
        <v>0.95652173913043481</v>
      </c>
      <c r="K35">
        <v>11</v>
      </c>
      <c r="L35" s="2">
        <f>$K$35/$E$35</f>
        <v>5.3140096618357488E-2</v>
      </c>
      <c r="M35">
        <v>9</v>
      </c>
      <c r="N35">
        <v>18</v>
      </c>
      <c r="O35">
        <v>26</v>
      </c>
      <c r="P35">
        <v>22</v>
      </c>
      <c r="Q35">
        <v>50</v>
      </c>
      <c r="R35">
        <v>82</v>
      </c>
      <c r="S35" s="1">
        <f>$E$35/($B$35/100000)</f>
        <v>27.955217632044512</v>
      </c>
      <c r="T35" s="1">
        <f>($F$35-$E$35)/(($C$35-$B$35)/100000)</f>
        <v>14.77530986131989</v>
      </c>
      <c r="U35" t="s">
        <v>474</v>
      </c>
    </row>
    <row r="36" spans="1:21" ht="12.75" customHeight="1" x14ac:dyDescent="0.15">
      <c r="A36" t="s">
        <v>83</v>
      </c>
      <c r="B36">
        <v>55556</v>
      </c>
      <c r="C36">
        <v>527822</v>
      </c>
      <c r="D36" s="2">
        <f t="shared" si="1"/>
        <v>0.10525518072380462</v>
      </c>
      <c r="E36">
        <v>25</v>
      </c>
      <c r="F36" s="7">
        <v>106</v>
      </c>
      <c r="G36" s="2">
        <f>$E$36/$F$36</f>
        <v>0.23584905660377359</v>
      </c>
      <c r="H36">
        <v>15.6</v>
      </c>
      <c r="I36">
        <v>25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4</v>
      </c>
      <c r="O36">
        <v>4</v>
      </c>
      <c r="P36">
        <v>4</v>
      </c>
      <c r="Q36">
        <v>5</v>
      </c>
      <c r="R36">
        <v>6</v>
      </c>
      <c r="S36" s="1">
        <f>$E$36/($B$36/100000)</f>
        <v>44.999640002879971</v>
      </c>
      <c r="T36" s="1">
        <f>($F$36-$E$36)/(($C$36-$B$36)/100000)</f>
        <v>17.151351145329116</v>
      </c>
      <c r="U36" t="s">
        <v>475</v>
      </c>
    </row>
    <row r="37" spans="1:21" ht="12.75" customHeight="1" x14ac:dyDescent="0.15">
      <c r="A37" t="s">
        <v>54</v>
      </c>
      <c r="B37">
        <v>876163</v>
      </c>
      <c r="C37">
        <v>8842889</v>
      </c>
      <c r="D37" s="2">
        <f t="shared" si="1"/>
        <v>9.9081080854910658E-2</v>
      </c>
      <c r="E37">
        <v>270</v>
      </c>
      <c r="F37" s="7">
        <v>1276</v>
      </c>
      <c r="G37" s="2">
        <f>$E$37/$F$37</f>
        <v>0.2115987460815047</v>
      </c>
      <c r="H37">
        <v>12.2</v>
      </c>
      <c r="I37">
        <v>267</v>
      </c>
      <c r="J37" s="2">
        <f>$I$37/$E$37</f>
        <v>0.98888888888888893</v>
      </c>
      <c r="K37">
        <v>3</v>
      </c>
      <c r="L37" s="2">
        <f>$K$37/$E$37</f>
        <v>1.1111111111111112E-2</v>
      </c>
      <c r="M37">
        <v>5</v>
      </c>
      <c r="N37">
        <v>26</v>
      </c>
      <c r="O37">
        <v>21</v>
      </c>
      <c r="P37">
        <v>49</v>
      </c>
      <c r="Q37">
        <v>66</v>
      </c>
      <c r="R37">
        <v>103</v>
      </c>
      <c r="S37" s="1">
        <f>$E$37/($B$37/100000)</f>
        <v>30.816183746631619</v>
      </c>
      <c r="T37" s="1">
        <f>($F$37-$E$37)/(($C$37-$B$37)/100000)</f>
        <v>12.62752101678908</v>
      </c>
      <c r="U37" t="s">
        <v>476</v>
      </c>
    </row>
    <row r="38" spans="1:21" ht="12.75" customHeight="1" x14ac:dyDescent="0.15">
      <c r="A38" t="s">
        <v>55</v>
      </c>
      <c r="B38">
        <v>319724</v>
      </c>
      <c r="C38">
        <v>2837898</v>
      </c>
      <c r="D38" s="2">
        <f t="shared" si="1"/>
        <v>0.11266225917915303</v>
      </c>
      <c r="E38" s="7">
        <v>133</v>
      </c>
      <c r="F38" s="7">
        <v>638</v>
      </c>
      <c r="G38" s="2">
        <f>$E$38/$F$38</f>
        <v>0.20846394984326019</v>
      </c>
      <c r="H38">
        <v>16.5</v>
      </c>
      <c r="I38" s="7">
        <v>130</v>
      </c>
      <c r="J38" s="2">
        <f>$I$38/$E$38</f>
        <v>0.97744360902255634</v>
      </c>
      <c r="K38" s="7">
        <v>3</v>
      </c>
      <c r="L38" s="2">
        <f>$K$38/$E$38</f>
        <v>2.2556390977443608E-2</v>
      </c>
      <c r="M38" s="7"/>
      <c r="N38" s="7"/>
      <c r="O38" s="7"/>
      <c r="P38" s="7"/>
      <c r="Q38" s="7"/>
      <c r="R38" s="7"/>
      <c r="S38" s="1">
        <f>$E$38/($B$38/100000)</f>
        <v>41.598378601543835</v>
      </c>
      <c r="T38" s="1">
        <f>($F$38-$E$38)/(($C$38-$B$38)/100000)</f>
        <v>20.054213886729034</v>
      </c>
      <c r="U38" t="s">
        <v>477</v>
      </c>
    </row>
    <row r="39" spans="1:21" ht="12.75" customHeight="1" x14ac:dyDescent="0.15">
      <c r="A39" t="s">
        <v>56</v>
      </c>
      <c r="B39">
        <v>319194</v>
      </c>
      <c r="C39">
        <v>3007303</v>
      </c>
      <c r="D39" s="2">
        <f t="shared" si="1"/>
        <v>0.10613962078314024</v>
      </c>
      <c r="E39">
        <v>150</v>
      </c>
      <c r="F39" s="7">
        <v>685</v>
      </c>
      <c r="G39" s="2">
        <f>$E$39/$F$39</f>
        <v>0.21897810218978103</v>
      </c>
      <c r="H39">
        <v>17.100000000000001</v>
      </c>
      <c r="I39">
        <v>144</v>
      </c>
      <c r="J39" s="2">
        <f>$I$39/$E$39</f>
        <v>0.96</v>
      </c>
      <c r="K39">
        <v>6</v>
      </c>
      <c r="L39" s="2">
        <f>$K$39/$E$39</f>
        <v>0.04</v>
      </c>
      <c r="M39" s="7"/>
      <c r="N39" s="7"/>
      <c r="O39" s="7"/>
      <c r="P39" s="7"/>
      <c r="Q39" s="7"/>
      <c r="R39" s="7"/>
      <c r="S39" s="1">
        <f>$E$39/($B$39/100000)</f>
        <v>46.99336453692738</v>
      </c>
      <c r="T39" s="1">
        <f>($F$39-$E$39)/(($C$39-$B$39)/100000)</f>
        <v>19.902466752650284</v>
      </c>
      <c r="U39" t="s">
        <v>478</v>
      </c>
    </row>
    <row r="40" spans="1:21" ht="12.75" customHeight="1" x14ac:dyDescent="0.15">
      <c r="A40" t="s">
        <v>57</v>
      </c>
      <c r="B40">
        <v>954659</v>
      </c>
      <c r="C40">
        <v>9976032</v>
      </c>
      <c r="D40" s="2">
        <f t="shared" si="1"/>
        <v>9.5695262404932147E-2</v>
      </c>
      <c r="E40" s="7">
        <v>283</v>
      </c>
      <c r="F40" s="7">
        <v>1576</v>
      </c>
      <c r="G40" s="2">
        <f>$E$40/$F$40</f>
        <v>0.17956852791878172</v>
      </c>
      <c r="H40">
        <v>11.9</v>
      </c>
      <c r="I40" s="7">
        <v>280</v>
      </c>
      <c r="J40" s="2">
        <f>$I$40/$E$40</f>
        <v>0.98939929328621912</v>
      </c>
      <c r="K40" s="7">
        <v>3</v>
      </c>
      <c r="L40" s="2">
        <f>$K$40/$E$40</f>
        <v>1.0600706713780919E-2</v>
      </c>
      <c r="M40" s="7"/>
      <c r="N40" s="7"/>
      <c r="O40" s="7"/>
      <c r="P40" s="7"/>
      <c r="Q40" s="7"/>
      <c r="R40" s="7"/>
      <c r="S40" s="1">
        <f>$E$40/($B$40/100000)</f>
        <v>29.644092812197862</v>
      </c>
      <c r="T40" s="1">
        <f>($F$40-$E$40)/(($C$40-$B$40)/100000)</f>
        <v>14.332629855788028</v>
      </c>
      <c r="U40" t="s">
        <v>479</v>
      </c>
    </row>
    <row r="41" spans="1:21" ht="12.75" customHeight="1" x14ac:dyDescent="0.15">
      <c r="A41" t="s">
        <v>58</v>
      </c>
      <c r="B41">
        <v>108464</v>
      </c>
      <c r="C41">
        <v>2828365</v>
      </c>
      <c r="D41" s="2">
        <f t="shared" si="1"/>
        <v>3.8348657263118445E-2</v>
      </c>
      <c r="E41" s="7"/>
      <c r="F41" s="7">
        <v>286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10.515088600651273</v>
      </c>
      <c r="U41" t="s">
        <v>480</v>
      </c>
    </row>
    <row r="42" spans="1:21" ht="12.75" customHeight="1" x14ac:dyDescent="0.15">
      <c r="A42" t="s">
        <v>59</v>
      </c>
      <c r="B42">
        <v>71863</v>
      </c>
      <c r="C42">
        <v>829243</v>
      </c>
      <c r="D42" s="2">
        <f t="shared" si="1"/>
        <v>8.666096668889578E-2</v>
      </c>
      <c r="E42">
        <v>18</v>
      </c>
      <c r="F42" s="7">
        <v>129</v>
      </c>
      <c r="G42" s="2">
        <f>$E$42/$F$42</f>
        <v>0.13953488372093023</v>
      </c>
      <c r="H42">
        <v>12.3</v>
      </c>
      <c r="I42" s="7">
        <v>18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25.047660131082754</v>
      </c>
      <c r="T42" s="1">
        <f>($F$42-$E$42)/(($C$42-$B$42)/100000)</f>
        <v>14.655787055375109</v>
      </c>
      <c r="U42" t="s">
        <v>481</v>
      </c>
    </row>
    <row r="43" spans="1:21" ht="12.75" customHeight="1" x14ac:dyDescent="0.15">
      <c r="A43" t="s">
        <v>60</v>
      </c>
      <c r="B43">
        <v>398985</v>
      </c>
      <c r="C43">
        <v>3563610</v>
      </c>
      <c r="D43" s="2">
        <f t="shared" si="1"/>
        <v>0.11196090481281622</v>
      </c>
      <c r="E43">
        <v>158</v>
      </c>
      <c r="F43" s="7">
        <v>647</v>
      </c>
      <c r="G43" s="2">
        <f>$E$43/$F$43</f>
        <v>0.24420401854714066</v>
      </c>
      <c r="H43">
        <v>13.5</v>
      </c>
      <c r="I43">
        <v>150</v>
      </c>
      <c r="J43" s="2">
        <f>$I$43/$E$43</f>
        <v>0.94936708860759489</v>
      </c>
      <c r="K43">
        <v>8</v>
      </c>
      <c r="L43" s="2">
        <f>$K$43/$E$43</f>
        <v>5.0632911392405063E-2</v>
      </c>
      <c r="M43">
        <v>8</v>
      </c>
      <c r="N43">
        <v>7</v>
      </c>
      <c r="O43">
        <v>15</v>
      </c>
      <c r="P43">
        <v>27</v>
      </c>
      <c r="Q43">
        <v>26</v>
      </c>
      <c r="R43">
        <v>57</v>
      </c>
      <c r="S43" s="1">
        <f>$E$43/($B$43/100000)</f>
        <v>39.600486233818316</v>
      </c>
      <c r="T43" s="1">
        <f>($F$43-$E$43)/(($C$43-$B$43)/100000)</f>
        <v>15.45206778054272</v>
      </c>
      <c r="U43" t="s">
        <v>482</v>
      </c>
    </row>
    <row r="44" spans="1:21" ht="12.75" customHeight="1" x14ac:dyDescent="0.15">
      <c r="A44" t="s">
        <v>61</v>
      </c>
      <c r="B44">
        <v>70027</v>
      </c>
      <c r="C44">
        <v>618454</v>
      </c>
      <c r="D44" s="2">
        <f t="shared" si="1"/>
        <v>0.11322911647430528</v>
      </c>
      <c r="E44">
        <v>25</v>
      </c>
      <c r="F44" s="7">
        <v>125</v>
      </c>
      <c r="G44" s="2">
        <f>$E$44/$F$44</f>
        <v>0.2</v>
      </c>
      <c r="H44">
        <v>17.5</v>
      </c>
      <c r="I44" s="7">
        <v>25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35.700515515444046</v>
      </c>
      <c r="T44" s="1">
        <f>($F$44-$E$44)/(($C$44-$B$44)/100000)</f>
        <v>18.233967328377339</v>
      </c>
      <c r="U44" t="s">
        <v>483</v>
      </c>
    </row>
    <row r="45" spans="1:21" ht="12.75" customHeight="1" x14ac:dyDescent="0.15">
      <c r="A45" t="s">
        <v>62</v>
      </c>
      <c r="B45">
        <v>486407</v>
      </c>
      <c r="C45">
        <v>4896267</v>
      </c>
      <c r="D45" s="2">
        <f t="shared" si="1"/>
        <v>9.9342417396763694E-2</v>
      </c>
      <c r="E45">
        <v>190</v>
      </c>
      <c r="F45" s="7">
        <v>943</v>
      </c>
      <c r="G45" s="2">
        <f>$E$45/$F$45</f>
        <v>0.20148462354188759</v>
      </c>
      <c r="H45">
        <v>14.6</v>
      </c>
      <c r="I45">
        <v>189</v>
      </c>
      <c r="J45" s="2">
        <f>$I$45/$E$45</f>
        <v>0.99473684210526314</v>
      </c>
      <c r="K45">
        <v>1</v>
      </c>
      <c r="L45" s="2">
        <f>$K$45/$E$45</f>
        <v>5.263157894736842E-3</v>
      </c>
      <c r="M45">
        <v>8</v>
      </c>
      <c r="N45">
        <v>17</v>
      </c>
      <c r="O45">
        <v>13</v>
      </c>
      <c r="P45">
        <v>28</v>
      </c>
      <c r="Q45">
        <v>52</v>
      </c>
      <c r="R45">
        <v>72</v>
      </c>
      <c r="S45" s="1">
        <f>$E$45/($B$45/100000)</f>
        <v>39.061937842177436</v>
      </c>
      <c r="T45" s="1">
        <f>($F$45-$E$45)/(($C$45-$B$45)/100000)</f>
        <v>17.075372007274609</v>
      </c>
      <c r="U45" t="s">
        <v>484</v>
      </c>
    </row>
    <row r="46" spans="1:21" ht="12.75" customHeight="1" x14ac:dyDescent="0.15">
      <c r="A46" t="s">
        <v>63</v>
      </c>
      <c r="B46">
        <v>1593072</v>
      </c>
      <c r="C46">
        <v>18617868</v>
      </c>
      <c r="D46" s="2">
        <f t="shared" si="1"/>
        <v>8.5566832894077877E-2</v>
      </c>
      <c r="E46">
        <v>527</v>
      </c>
      <c r="F46" s="7">
        <v>2891</v>
      </c>
      <c r="G46" s="2">
        <f>$E$46/$F$46</f>
        <v>0.1822898650985818</v>
      </c>
      <c r="H46">
        <v>11.7</v>
      </c>
      <c r="I46">
        <v>504</v>
      </c>
      <c r="J46" s="2">
        <f>$I$46/$E$46</f>
        <v>0.9563567362428842</v>
      </c>
      <c r="K46">
        <v>23</v>
      </c>
      <c r="L46" s="2">
        <f>$K$46/$E$46</f>
        <v>4.3643263757115747E-2</v>
      </c>
      <c r="M46" s="7"/>
      <c r="N46" s="7"/>
      <c r="O46" s="7"/>
      <c r="P46" s="7"/>
      <c r="Q46" s="7"/>
      <c r="R46" s="7"/>
      <c r="S46" s="1">
        <f>$E$46/($B$46/100000)</f>
        <v>33.080739602478729</v>
      </c>
      <c r="T46" s="1">
        <f>($F$46-$E$46)/(($C$46-$B$46)/100000)</f>
        <v>13.885628937932648</v>
      </c>
      <c r="U46" t="s">
        <v>485</v>
      </c>
    </row>
    <row r="47" spans="1:21" ht="12.75" customHeight="1" x14ac:dyDescent="0.15">
      <c r="A47" t="s">
        <v>64</v>
      </c>
      <c r="B47">
        <v>146806</v>
      </c>
      <c r="C47">
        <v>1930847</v>
      </c>
      <c r="D47" s="2">
        <f t="shared" si="1"/>
        <v>7.6031917598856871E-2</v>
      </c>
      <c r="E47" s="7">
        <v>11</v>
      </c>
      <c r="F47" s="7">
        <v>81</v>
      </c>
      <c r="G47" s="2">
        <f>$E$47/$F$47</f>
        <v>0.13580246913580246</v>
      </c>
      <c r="H47">
        <v>18.3</v>
      </c>
      <c r="I47" s="7">
        <v>11</v>
      </c>
      <c r="J47" s="2">
        <f>$I$47/$E$47</f>
        <v>1</v>
      </c>
      <c r="K47" s="7">
        <v>0</v>
      </c>
      <c r="L47" s="2">
        <f>$K$47/$E$47</f>
        <v>0</v>
      </c>
      <c r="M47">
        <v>0</v>
      </c>
      <c r="N47">
        <v>0</v>
      </c>
      <c r="O47">
        <v>0</v>
      </c>
      <c r="P47">
        <v>14</v>
      </c>
      <c r="Q47">
        <v>16</v>
      </c>
      <c r="R47">
        <v>31</v>
      </c>
      <c r="S47" s="1">
        <f>$E$47/($B$47/100000)</f>
        <v>7.4928817623257906</v>
      </c>
      <c r="T47" s="1">
        <f>($F$47-$E$47)/(($C$47-$B$47)/100000)</f>
        <v>3.9236766419605829</v>
      </c>
      <c r="U47" t="s">
        <v>486</v>
      </c>
    </row>
    <row r="48" spans="1:21" ht="12.75" customHeight="1" x14ac:dyDescent="0.15">
      <c r="A48" t="s">
        <v>65</v>
      </c>
      <c r="B48">
        <v>51373</v>
      </c>
      <c r="C48">
        <v>499809</v>
      </c>
      <c r="D48" s="2">
        <f t="shared" si="1"/>
        <v>0.10278526397083686</v>
      </c>
      <c r="E48" s="7">
        <v>18</v>
      </c>
      <c r="F48" s="7">
        <v>126</v>
      </c>
      <c r="G48" s="2">
        <f>$E$48/$F$48</f>
        <v>0.14285714285714285</v>
      </c>
      <c r="H48">
        <v>15.7</v>
      </c>
      <c r="I48" s="7">
        <v>18</v>
      </c>
      <c r="J48" s="2">
        <f>$I$48/$E$48</f>
        <v>1</v>
      </c>
      <c r="K48" s="7">
        <v>0</v>
      </c>
      <c r="L48" s="2">
        <f>$K$48/$E$48</f>
        <v>0</v>
      </c>
      <c r="M48" s="7"/>
      <c r="N48" s="7"/>
      <c r="O48" s="7"/>
      <c r="P48" s="7"/>
      <c r="Q48" s="7"/>
      <c r="R48" s="7"/>
      <c r="S48" s="1">
        <f>$E$48/($B$48/100000)</f>
        <v>35.037860354661007</v>
      </c>
      <c r="T48" s="1">
        <f>($F$48-$E$48)/(($C$48-$B$48)/100000)</f>
        <v>24.083704252111787</v>
      </c>
      <c r="U48" t="s">
        <v>487</v>
      </c>
    </row>
    <row r="49" spans="1:21" ht="12.75" customHeight="1" x14ac:dyDescent="0.15">
      <c r="A49" t="s">
        <v>66</v>
      </c>
      <c r="B49">
        <v>734757</v>
      </c>
      <c r="C49">
        <v>6137315</v>
      </c>
      <c r="D49" s="2">
        <f t="shared" si="1"/>
        <v>0.11971961680311341</v>
      </c>
      <c r="E49" s="7">
        <v>255</v>
      </c>
      <c r="F49" s="7">
        <v>983</v>
      </c>
      <c r="G49" s="2">
        <f>$E$49/$F$49</f>
        <v>0.25940996948118006</v>
      </c>
      <c r="H49">
        <v>11.7</v>
      </c>
      <c r="I49" s="7">
        <v>240</v>
      </c>
      <c r="J49" s="2">
        <f>$I$49/$E$49</f>
        <v>0.94117647058823528</v>
      </c>
      <c r="K49" s="7">
        <v>15</v>
      </c>
      <c r="L49" s="2">
        <f>$K$49/$E$49</f>
        <v>5.8823529411764705E-2</v>
      </c>
      <c r="M49" s="7"/>
      <c r="N49" s="7"/>
      <c r="O49" s="7"/>
      <c r="P49" s="7"/>
      <c r="Q49" s="7"/>
      <c r="R49" s="7"/>
      <c r="S49" s="1">
        <f>$E$49/($B$49/100000)</f>
        <v>34.705351565211352</v>
      </c>
      <c r="T49" s="1">
        <f>($F$49-$E$49)/(($C$49-$B$49)/100000)</f>
        <v>13.475098277519649</v>
      </c>
      <c r="U49" t="s">
        <v>488</v>
      </c>
    </row>
    <row r="50" spans="1:21" ht="12.75" customHeight="1" x14ac:dyDescent="0.15">
      <c r="A50" t="s">
        <v>67</v>
      </c>
      <c r="B50">
        <v>597778</v>
      </c>
      <c r="C50">
        <v>5194460</v>
      </c>
      <c r="D50" s="2">
        <f t="shared" si="1"/>
        <v>0.1150799120601564</v>
      </c>
      <c r="E50">
        <v>207</v>
      </c>
      <c r="F50" s="7">
        <v>957</v>
      </c>
      <c r="G50" s="2">
        <f>$E$50/$F$50</f>
        <v>0.21630094043887146</v>
      </c>
      <c r="H50">
        <v>13.9</v>
      </c>
      <c r="I50">
        <v>196</v>
      </c>
      <c r="J50" s="2">
        <f>$I$50/$E$50</f>
        <v>0.9468599033816425</v>
      </c>
      <c r="K50">
        <v>11</v>
      </c>
      <c r="L50" s="2">
        <f>$K$50/$E$50</f>
        <v>5.3140096618357488E-2</v>
      </c>
      <c r="M50">
        <v>9</v>
      </c>
      <c r="N50">
        <v>18</v>
      </c>
      <c r="O50">
        <v>26</v>
      </c>
      <c r="P50">
        <v>22</v>
      </c>
      <c r="Q50">
        <v>50</v>
      </c>
      <c r="R50">
        <v>82</v>
      </c>
      <c r="S50" s="1">
        <f>$E$50/($B$50/100000)</f>
        <v>34.628239915152449</v>
      </c>
      <c r="T50" s="1">
        <f>($F$50-$E$50)/(($C$50-$B$50)/100000)</f>
        <v>16.316116712010967</v>
      </c>
      <c r="U50" t="s">
        <v>489</v>
      </c>
    </row>
    <row r="51" spans="1:21" ht="12.75" customHeight="1" x14ac:dyDescent="0.15">
      <c r="A51" t="s">
        <v>68</v>
      </c>
      <c r="B51">
        <v>155581</v>
      </c>
      <c r="C51">
        <v>1467977</v>
      </c>
      <c r="D51" s="2">
        <f t="shared" si="1"/>
        <v>0.10598326813022275</v>
      </c>
      <c r="E51" s="7">
        <v>41</v>
      </c>
      <c r="F51" s="7">
        <v>279</v>
      </c>
      <c r="G51" s="2">
        <f>$E$51/$F$51</f>
        <v>0.14695340501792115</v>
      </c>
      <c r="H51">
        <v>14.1</v>
      </c>
      <c r="I51" s="7">
        <v>41</v>
      </c>
      <c r="J51" s="2">
        <f>$I$51/$E$51</f>
        <v>1</v>
      </c>
      <c r="K51" s="7">
        <v>0</v>
      </c>
      <c r="L51" s="2">
        <f>$K$51/$E$51</f>
        <v>0</v>
      </c>
      <c r="M51" s="7"/>
      <c r="N51" s="7"/>
      <c r="O51" s="7"/>
      <c r="P51" s="7"/>
      <c r="Q51" s="7"/>
      <c r="R51" s="7"/>
      <c r="S51" s="1">
        <f>$E$51/($B$51/100000)</f>
        <v>26.352832286718815</v>
      </c>
      <c r="T51" s="1">
        <f>($F$51-$E$51)/(($C$51-$B$51)/100000)</f>
        <v>18.134770297989327</v>
      </c>
      <c r="U51" t="s">
        <v>490</v>
      </c>
    </row>
    <row r="52" spans="1:21" ht="12.75" customHeight="1" x14ac:dyDescent="0.15">
      <c r="A52" t="s">
        <v>69</v>
      </c>
      <c r="B52">
        <v>413735</v>
      </c>
      <c r="C52">
        <v>4383985</v>
      </c>
      <c r="D52" s="2">
        <f t="shared" si="1"/>
        <v>9.4374182393416037E-2</v>
      </c>
      <c r="E52" s="7">
        <v>154</v>
      </c>
      <c r="F52" s="7">
        <v>737</v>
      </c>
      <c r="G52" s="2">
        <f>$E$52/$F$52</f>
        <v>0.20895522388059701</v>
      </c>
      <c r="H52">
        <v>13.4</v>
      </c>
      <c r="I52" s="7">
        <v>150</v>
      </c>
      <c r="J52" s="2">
        <f>$I$52/$E$52</f>
        <v>0.97402597402597402</v>
      </c>
      <c r="K52" s="7">
        <v>4</v>
      </c>
      <c r="L52" s="2">
        <f>$K$52/$E$52</f>
        <v>2.5974025974025976E-2</v>
      </c>
      <c r="M52" s="7"/>
      <c r="N52" s="7"/>
      <c r="O52" s="7"/>
      <c r="P52" s="7"/>
      <c r="Q52" s="7"/>
      <c r="R52" s="7"/>
      <c r="S52" s="1">
        <f>$E$52/($B$52/100000)</f>
        <v>37.221893240842569</v>
      </c>
      <c r="T52" s="1">
        <f>($F$52-$E$52)/(($C$52-$B$52)/100000)</f>
        <v>14.684213840438259</v>
      </c>
      <c r="U52" t="s">
        <v>491</v>
      </c>
    </row>
    <row r="53" spans="1:21" ht="12.75" customHeight="1" x14ac:dyDescent="0.15">
      <c r="A53" t="s">
        <v>70</v>
      </c>
      <c r="B53">
        <v>52415</v>
      </c>
      <c r="C53">
        <v>430554</v>
      </c>
      <c r="D53" s="2">
        <f t="shared" si="1"/>
        <v>0.12173850434556409</v>
      </c>
      <c r="E53" s="5">
        <v>30</v>
      </c>
      <c r="F53" s="7">
        <v>134</v>
      </c>
      <c r="G53" s="2">
        <f>$E$53/$F$53</f>
        <v>0.22388059701492538</v>
      </c>
      <c r="H53">
        <v>22.4</v>
      </c>
      <c r="I53" s="7">
        <v>26</v>
      </c>
      <c r="J53" s="2">
        <f>$I$53/$E$53</f>
        <v>0.8666666666666667</v>
      </c>
      <c r="K53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57.235524182008966</v>
      </c>
      <c r="T53" s="1">
        <f>($F$53-$E$53)/(($C$53-$B$53)/100000)</f>
        <v>27.503113934294003</v>
      </c>
      <c r="U53" t="s">
        <v>492</v>
      </c>
    </row>
    <row r="54" spans="1:21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 s="7">
        <v>0</v>
      </c>
      <c r="F54" s="7">
        <v>8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10.697761493407503</v>
      </c>
      <c r="U54" t="s">
        <v>493</v>
      </c>
    </row>
    <row r="55" spans="1:21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8.3263946711074102</v>
      </c>
      <c r="U55" t="s">
        <v>494</v>
      </c>
    </row>
    <row r="56" spans="1:21" ht="12.75" customHeight="1" x14ac:dyDescent="0.15">
      <c r="A56" t="s">
        <v>155</v>
      </c>
      <c r="B56">
        <v>29719</v>
      </c>
      <c r="C56">
        <v>510283</v>
      </c>
      <c r="D56" s="2">
        <f t="shared" si="1"/>
        <v>5.8240231401006891E-2</v>
      </c>
      <c r="E56" s="7"/>
      <c r="F56">
        <v>51</v>
      </c>
      <c r="G56" s="2">
        <f>$E$56/$F$56</f>
        <v>0</v>
      </c>
      <c r="H56">
        <v>6.9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10.612530276924613</v>
      </c>
      <c r="U56" t="s">
        <v>495</v>
      </c>
    </row>
    <row r="57" spans="1:21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 s="7">
        <v>0</v>
      </c>
      <c r="F57" s="7">
        <v>0</v>
      </c>
      <c r="G57" s="2">
        <v>0</v>
      </c>
      <c r="H57" s="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496</v>
      </c>
    </row>
    <row r="58" spans="1:21" ht="12.75" customHeight="1" x14ac:dyDescent="0.15">
      <c r="A58" s="11" t="s">
        <v>75</v>
      </c>
      <c r="B58">
        <f>SUM(B2:B57)</f>
        <v>21580938</v>
      </c>
      <c r="C58">
        <f>SUM(C2:C57)</f>
        <v>239743990</v>
      </c>
      <c r="D58" s="2">
        <f t="shared" si="1"/>
        <v>9.0016596453575334E-2</v>
      </c>
      <c r="E58">
        <f>SUM(E2:E57)</f>
        <v>6209</v>
      </c>
      <c r="F58">
        <f>SUM(F2:F57)</f>
        <v>38285</v>
      </c>
      <c r="G58" s="2">
        <f>E58/F58</f>
        <v>0.16217839885072483</v>
      </c>
      <c r="H58">
        <v>12.1</v>
      </c>
      <c r="I58">
        <f>SUM(I2:I57)</f>
        <v>5864</v>
      </c>
      <c r="J58" s="2">
        <f>I58/E58</f>
        <v>0.94443549685939765</v>
      </c>
      <c r="K58">
        <f>SUM(K2:K57)</f>
        <v>205</v>
      </c>
      <c r="L58" s="2">
        <f>K58/E58</f>
        <v>3.301658882267676E-2</v>
      </c>
      <c r="M58">
        <f t="shared" ref="M58:R58" si="2">SUM(M2:M57)</f>
        <v>73</v>
      </c>
      <c r="N58">
        <f t="shared" si="2"/>
        <v>121</v>
      </c>
      <c r="O58">
        <f t="shared" si="2"/>
        <v>162</v>
      </c>
      <c r="P58">
        <f t="shared" si="2"/>
        <v>228</v>
      </c>
      <c r="Q58">
        <f t="shared" si="2"/>
        <v>348</v>
      </c>
      <c r="R58">
        <f t="shared" si="2"/>
        <v>585</v>
      </c>
      <c r="S58" s="1">
        <f>$E$58/($B$58/100000)</f>
        <v>28.770760566570367</v>
      </c>
      <c r="T58" s="1">
        <f>($F$58-$E$58)/(($C$58-$B$58)/100000)</f>
        <v>14.702764609288652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497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498</v>
      </c>
      <c r="C1" s="11" t="s">
        <v>499</v>
      </c>
      <c r="D1" s="11" t="s">
        <v>91</v>
      </c>
      <c r="E1" s="11" t="s">
        <v>4</v>
      </c>
      <c r="F1" s="11" t="s">
        <v>500</v>
      </c>
      <c r="G1" s="11" t="s">
        <v>6</v>
      </c>
      <c r="H1" s="11" t="s">
        <v>501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>
        <f>SUM(((((((((((('2000'!E2+'2001'!E2)+'2002'!E2)+'2003'!E2)+'2004'!E2)+'2005'!E2)+'2006'!E2)+'2007'!E2)+'2008'!E2)+'2009'!E2)+'2010'!E2)+'2011'!E2))</f>
        <v>1576</v>
      </c>
      <c r="F2">
        <f>SUM(((((((((((('2000'!F2+'2001'!F2)+'2002'!F2)+'2003'!F2)+'2004'!F2)+'2005'!F2)+'2006'!F2)+'2007'!F2)+'2008'!F2)+'2009'!F2)+'2010'!F2)+'2011'!F2))</f>
        <v>7014</v>
      </c>
      <c r="G2" s="2">
        <f t="shared" ref="G2:G44" si="1">E2/F2</f>
        <v>0.22469347020245223</v>
      </c>
      <c r="H2" s="1">
        <f>SUM(((((((((((('2000'!$H$2+'2001'!$H$2)+'2002'!$H$2)+'2003'!$H$2)+'2004'!$H$2)+'2005'!$H$2)+'2006'!$H$2)+'2007'!$H$2)+'2008'!$H$2)+'2009'!$H$2)+'2010'!$H$2)+'2011'!$H$2))/12</f>
        <v>12.583333333333334</v>
      </c>
      <c r="I2">
        <f>SUM(((((((((((('2000'!I2+'2001'!I2)+'2002'!I2)+'2003'!I2)+'2004'!I2)+'2005'!I2)+'2006'!I2)+'2007'!I2)+'2008'!I2)+'2009'!I2)+'2010'!I2)+'2011'!I2))</f>
        <v>1017</v>
      </c>
      <c r="J2" s="2">
        <f t="shared" ref="J2:J37" si="2">I2/E2</f>
        <v>0.64530456852791873</v>
      </c>
      <c r="K2">
        <f>SUM(((((((((((('2000'!K2+'2001'!K2)+'2002'!K2)+'2003'!K2)+'2004'!K2)+'2005'!K2)+'2006'!K2)+'2007'!K2)+'2008'!K2)+'2009'!K2)+'2010'!K2)+'2011'!K2))</f>
        <v>28</v>
      </c>
      <c r="L2" s="2">
        <f t="shared" ref="L2:L33" si="3">K2/E2</f>
        <v>1.7766497461928935E-2</v>
      </c>
      <c r="M2">
        <f>SUM(((((((((((('2000'!M2+'2001'!M2)+'2002'!M2)+'2003'!M2)+'2004'!M2)+'2005'!M2)+'2006'!M2)+'2007'!M2)+'2008'!M2)+'2009'!M2)+'2010'!M7)+'2011'!M2))</f>
        <v>0</v>
      </c>
      <c r="N2">
        <f>SUM(((((((((((('2000'!$N$2+'2001'!$N$2)+'2002'!$N$2)+'2003'!$N$2)+'2004'!$N$2)+'2005'!$N$2)+'2006'!$N$2)+'2007'!$N$2)+'2008'!$N$2)+'2009'!$N$2)+'2010'!$N$2)+'2011'!$N$2))</f>
        <v>0</v>
      </c>
      <c r="O2">
        <f>SUM(((((((((((('2000'!$O$2+'2001'!$O$2)+'2002'!$O$2)+'2003'!$O$2)+'2004'!$O$2)+'2005'!$O$2)+'2006'!$O$2)+'2007'!$O$2)+'2008'!$O$2)+'2009'!$O$2)+'2010'!$O$2)+'2011'!$O$2))</f>
        <v>0</v>
      </c>
      <c r="P2">
        <f>SUM(((((((((((('2000'!$P$2+'2001'!$P$2)+'2002'!$P$2)+'2003'!$P$2)+'2004'!$P$2)+'2005'!$P$2)+'2006'!$P$2)+'2007'!$P$2)+'2008'!$P$2)+'2009'!$P$2)+'2010'!$P$2)+'2011'!$P$2))</f>
        <v>0</v>
      </c>
      <c r="Q2">
        <f>SUM(((((((((((('2000'!$Q$2+'2001'!$Q$2)+'2002'!$Q$2)+'2003'!$Q$2)+'2004'!$Q$2)+'2005'!$Q$2)+'2006'!$Q$2)+'2007'!$Q$2)+'2008'!$Q$2)+'2009'!$Q$2)+'2010'!$Q$2)+'2011'!$Q$2))</f>
        <v>0</v>
      </c>
      <c r="R2">
        <f>SUM(((((((((((('2000'!$P$2+'2001'!$P$2)+'2002'!$P$2)+'2003'!$P$2)+'2004'!$P$2)+'2005'!$P$2)+'2006'!$P$2)+'2007'!$P$2)+'2008'!$P$2)+'2009'!$P$2)+'2010'!$P$2)+'2011'!$P$2))</f>
        <v>0</v>
      </c>
    </row>
    <row r="3" spans="1:19" ht="12.75" customHeight="1" x14ac:dyDescent="0.15">
      <c r="A3" s="5" t="s">
        <v>20</v>
      </c>
      <c r="B3" s="5">
        <v>72407</v>
      </c>
      <c r="C3" s="5">
        <v>517799</v>
      </c>
      <c r="D3" s="3">
        <f t="shared" si="0"/>
        <v>0.13983611401335266</v>
      </c>
      <c r="E3" s="5">
        <f>SUM(((((((((((('2000'!E3+'2001'!E3)+'2002'!E3)+'2003'!E3)+'2004'!E3)+'2005'!E3)+'2006'!E3)+'2007'!E3)+'2008'!E3)+'2009'!E3)+'2010'!E3)+'2011'!E3))</f>
        <v>353</v>
      </c>
      <c r="F3" s="5">
        <f>SUM(((((((((((('2000'!F3+'2001'!F3)+'2002'!F3)+'2003'!F3)+'2004'!F3)+'2005'!F3)+'2006'!F3)+'2007'!F3)+'2008'!F3)+'2009'!F3)+'2010'!F3)+'2011'!F3))</f>
        <v>1683</v>
      </c>
      <c r="G3" s="3">
        <f t="shared" si="1"/>
        <v>0.20974450386215093</v>
      </c>
      <c r="H3" s="8">
        <f>SUM(((((((((((('2000'!$H$3+'2001'!$H$3)+'2002'!$H$3)+'2003'!$H$3)+'2004'!$H$3)+'2005'!$H$3)+'2006'!$H$3)+'2007'!$H$3)+'2008'!$H$3)+'2009'!$H$3)+'2010'!$H$3)+'2011'!$H$3))/12</f>
        <v>21.108333333333338</v>
      </c>
      <c r="I3" s="5">
        <f>SUM(((((((((((('2000'!I3+'2001'!I3)+'2002'!I3)+'2003'!I3)+'2004'!I3)+'2005'!I3)+'2006'!I3)+'2007'!I3)+'2008'!I3)+'2009'!I3)+'2010'!I3)+'2011'!I3))</f>
        <v>341</v>
      </c>
      <c r="J3" s="3">
        <f t="shared" si="2"/>
        <v>0.96600566572237956</v>
      </c>
      <c r="K3" s="5">
        <f>SUM(((((((((((('2000'!K3+'2001'!K3)+'2002'!K3)+'2003'!K3)+'2004'!K3)+'2005'!K3)+'2006'!K3)+'2007'!K3)+'2008'!K3)+'2009'!K3)+'2010'!K3)+'2011'!K3))</f>
        <v>12</v>
      </c>
      <c r="L3" s="3">
        <f t="shared" si="3"/>
        <v>3.39943342776204E-2</v>
      </c>
      <c r="M3" s="5">
        <f>SUM(((((((((((('2000'!M3+'2001'!M3)+'2002'!M3)+'2003'!M3)+'2004'!M3)+'2005'!M3)+'2006'!M3)+'2007'!M3)+'2008'!M3)+'2009'!M3)+'2010'!M3)+'2011'!M3))</f>
        <v>29</v>
      </c>
      <c r="N3" s="5">
        <f>SUM(((((((((((('2000'!$N$3+'2001'!$N$3)+'2002'!$N$3)+'2003'!$N$3)+'2004'!$N$3)+'2005'!$N$3)+'2006'!$N$3)+'2007'!$N$3)+'2008'!$N$3)+'2009'!$N$3)+'2010'!$N$3)+'2011'!$N$3))</f>
        <v>49</v>
      </c>
      <c r="O3" s="5">
        <f>SUM(((((((((((('2000'!$O$3+'2001'!$O$3)+'2002'!$O$3)+'2003'!$O$3)+'2004'!$O$3)+'2005'!$O$3)+'2006'!$O$3)+'2007'!$O$3)+'2008'!$O$3)+'2009'!$O$3)+'2010'!$O$3)+'2011'!$O$3))</f>
        <v>51</v>
      </c>
      <c r="P3" s="5">
        <f>SUM(((((((((((('2000'!$P$3+'2001'!$P$3)+'2002'!$P$3)+'2003'!$P$3)+'2004'!$P$3)+'2005'!$P$3)+'2006'!$P$3)+'2007'!$P$3)+'2008'!$P$3)+'2009'!$P$3)+'2010'!$P$3)+'2011'!$P$3))</f>
        <v>79</v>
      </c>
      <c r="Q3" s="5">
        <f>SUM(((((((((((('2000'!$Q$3+'2001'!$Q$3)+'2002'!$Q$3)+'2003'!$Q$3)+'2004'!$Q$3)+'2005'!$Q$3)+'2006'!$Q$3)+'2007'!$Q$3)+'2008'!$Q$3)+'2009'!$Q$3)+'2010'!$Q$3)+'2011'!$Q$3))</f>
        <v>77</v>
      </c>
      <c r="R3" s="5">
        <f>SUM(((((((((((('2000'!$P$3+'2001'!$P$3)+'2002'!$P$3)+'2003'!$P$3)+'2004'!$P$3)+'2005'!$P$3)+'2006'!$P$3)+'2007'!$P$3)+'2008'!$P$3)+'2009'!$P$3)+'2010'!$P$3)+'2011'!$P$3))</f>
        <v>79</v>
      </c>
    </row>
    <row r="4" spans="1:19" ht="12.75" customHeight="1" x14ac:dyDescent="0.15">
      <c r="A4" s="5" t="s">
        <v>21</v>
      </c>
      <c r="B4" s="5">
        <v>533608</v>
      </c>
      <c r="C4" s="5">
        <v>4842927</v>
      </c>
      <c r="D4" s="3">
        <f t="shared" si="0"/>
        <v>0.11018295340813521</v>
      </c>
      <c r="E4" s="5">
        <f>SUM(((((((((((('2000'!E4+'2001'!E4)+'2002'!E4)+'2003'!E4)+'2004'!E4)+'2005'!E4)+'2006'!E4)+'2007'!E4)+'2008'!E4)+'2009'!E4)+'2010'!E4)+'2011'!E4))</f>
        <v>2417</v>
      </c>
      <c r="F4" s="5">
        <f>SUM(((((((((((('2000'!F4+'2001'!F4)+'2002'!F4)+'2003'!F4)+'2004'!F4)+'2005'!F4)+'2006'!F4)+'2007'!F4)+'2008'!F4)+'2009'!F4)+'2010'!F4)+'2011'!F4))</f>
        <v>11313</v>
      </c>
      <c r="G4" s="3">
        <f t="shared" si="1"/>
        <v>0.21364801555732343</v>
      </c>
      <c r="H4" s="8">
        <f>SUM(((((((((((('2000'!$H$4+'2001'!$H$4)+'2002'!$H$4)+'2003'!$H$4)+'2004'!$H$4)+'2005'!$H$4)+'2006'!$H$4)+'2007'!$H$4)+'2008'!$H$4)+'2009'!$H$4)+'2010'!$H$4)+'2011'!$H$4))/12</f>
        <v>15.883333333333333</v>
      </c>
      <c r="I4" s="5">
        <f>SUM(((((((((((('2000'!I4+'2001'!I4)+'2002'!I4)+'2003'!I4)+'2004'!I4)+'2005'!I4)+'2006'!I4)+'2007'!I4)+'2008'!I4)+'2009'!I4)+'2010'!I4)+'2011'!I4))</f>
        <v>1566</v>
      </c>
      <c r="J4" s="3">
        <f t="shared" si="2"/>
        <v>0.64791063301613572</v>
      </c>
      <c r="K4" s="5">
        <f>SUM(((((((((((('2000'!K4+'2001'!K4)+'2002'!K4)+'2003'!K4)+'2004'!K4)+'2005'!K4)+'2006'!K4)+'2007'!K4)+'2008'!K4)+'2009'!K4)+'2010'!K4)+'2011'!K4))</f>
        <v>51</v>
      </c>
      <c r="L4" s="3">
        <f t="shared" si="3"/>
        <v>2.1100537856847332E-2</v>
      </c>
      <c r="M4" s="5">
        <f>SUM(((((((((((('2000'!M4+'2001'!M4)+'2002'!M4)+'2003'!M4)+'2004'!M4)+'2005'!M4)+'2006'!M4)+'2007'!M4)+'2008'!M4)+'2009'!M4)+'2010'!M4)+'2011'!M4))</f>
        <v>0</v>
      </c>
      <c r="N4" s="5">
        <f>SUM(((((((((((('2000'!$N$4+'2001'!$N$4)+'2002'!$N$4)+'2003'!$N$4)+'2004'!$N$4)+'2005'!$N$4)+'2006'!$N$4)+'2007'!$N$4)+'2008'!$N$4)+'2009'!$N$4)+'2010'!$N$4)+'2011'!$N$4))</f>
        <v>0</v>
      </c>
      <c r="O4" s="5">
        <f>SUM(((((((((((('2000'!$O$4+'2001'!$O$4)+'2002'!$O$4)+'2003'!$O$4)+'2004'!$O$4)+'2005'!$O$4)+'2006'!$O$4)+'2007'!$O$4)+'2008'!$O$4)+'2009'!$O$4)+'2010'!$O$4)+'2011'!$O$4))</f>
        <v>0</v>
      </c>
      <c r="P4" s="5">
        <f>SUM(((((((((((('2000'!$P$4+'2001'!$P$4)+'2002'!$P$4)+'2003'!$P$4)+'2004'!$P$4)+'2005'!$P$4)+'2006'!$P$4)+'2007'!$P$4)+'2008'!$P$4)+'2009'!$P$4)+'2010'!$P$4)+'2011'!$P$4))</f>
        <v>0</v>
      </c>
      <c r="Q4" s="5">
        <f>SUM(((((((((((('2000'!$Q$4+'2001'!$Q$4)+'2002'!$Q$4)+'2003'!$Q$4)+'2004'!$Q$4)+'2005'!$Q$4)+'2006'!$Q$4)+'2007'!$Q$4)+'2008'!$Q$4)+'2009'!$Q$4)+'2010'!$Q$4)+'2011'!$Q$4))</f>
        <v>0</v>
      </c>
      <c r="R4" s="5">
        <f>SUM(((((((((((('2000'!$P$4+'2001'!$P$4)+'2002'!$P$4)+'2003'!$P$4)+'2004'!$P$4)+'2005'!$P$4)+'2006'!$P$4)+'2007'!$P$4)+'2008'!$P$4)+'2009'!$P$4)+'2010'!$P$4)+'2011'!$P$4))</f>
        <v>0</v>
      </c>
    </row>
    <row r="5" spans="1:19" ht="12.75" customHeight="1" x14ac:dyDescent="0.15">
      <c r="A5" s="5" t="s">
        <v>22</v>
      </c>
      <c r="B5" s="5">
        <v>238790</v>
      </c>
      <c r="C5" s="5">
        <v>2221409</v>
      </c>
      <c r="D5" s="3">
        <f t="shared" si="0"/>
        <v>0.10749483773586944</v>
      </c>
      <c r="E5" s="5">
        <f>SUM(((((((((((('2000'!E5+'2001'!E5)+'2002'!E5)+'2003'!E5)+'2004'!E5)+'2005'!E5)+'2006'!E5)+'2007'!E5)+'2008'!E5)+'2009'!E5)+'2010'!E5)+'2011'!E5))</f>
        <v>1086</v>
      </c>
      <c r="F5" s="5">
        <f>SUM(((((((((((('2000'!F5+'2001'!F5)+'2002'!F5)+'2003'!F5)+'2004'!F5)+'2005'!F5)+'2006'!F5)+'2007'!F5)+'2008'!F5)+'2009'!F5)+'2010'!F5)+'2011'!F5))</f>
        <v>4784</v>
      </c>
      <c r="G5" s="3">
        <f t="shared" si="1"/>
        <v>0.22700668896321069</v>
      </c>
      <c r="H5" s="8">
        <f>SUM(((((((((((('2000'!$H$5+'2001'!$H$5)+'2002'!$H$5)+'2003'!$H$5)+'2004'!$H$5)+'2005'!$H$5)+'2006'!$H$5)+'2007'!$H$5)+'2008'!$H$5)+'2009'!$H$5)+'2010'!$H$5)+'2011'!$H$5))/12</f>
        <v>14.283333333333331</v>
      </c>
      <c r="I5" s="5">
        <f>SUM(((((((((((('2000'!I5+'2001'!I5)+'2002'!I5)+'2003'!I5)+'2004'!I5)+'2005'!I5)+'2006'!I5)+'2007'!I5)+'2008'!I5)+'2009'!I5)+'2010'!I5)+'2011'!I5))</f>
        <v>1056</v>
      </c>
      <c r="J5" s="3">
        <f t="shared" si="2"/>
        <v>0.97237569060773477</v>
      </c>
      <c r="K5" s="5">
        <f>SUM(((((((((((('2000'!K5+'2001'!K5)+'2002'!K5)+'2003'!K5)+'2004'!K5)+'2005'!K5)+'2006'!K5)+'2007'!K5)+'2008'!K5)+'2009'!K5)+'2010'!K5)+'2011'!K5))</f>
        <v>30</v>
      </c>
      <c r="L5" s="3">
        <f t="shared" si="3"/>
        <v>2.7624309392265192E-2</v>
      </c>
      <c r="M5" s="5">
        <f>SUM(((((((((((('2000'!M5+'2001'!M5)+'2002'!M5)+'2003'!M5)+'2004'!M5)+'2005'!M5)+'2006'!M5)+'2007'!M5)+'2008'!M5)+'2009'!M5)+'2010'!M5)+'2011'!M5))</f>
        <v>53</v>
      </c>
      <c r="N5" s="5">
        <f>SUM(((((((((((('2000'!$N$5+'2001'!$N$5)+'2002'!$N$5)+'2003'!$N$5)+'2004'!$N$5)+'2005'!$N$5)+'2006'!$N$5)+'2007'!$N$5)+'2008'!$N$5)+'2009'!$N$5)+'2010'!$N$5)+'2011'!$N$5))</f>
        <v>69</v>
      </c>
      <c r="O5" s="5">
        <f>SUM(((((((((((('2000'!$O$5+'2001'!$O$5)+'2002'!$O$5)+'2003'!$O$5)+'2004'!$O$5)+'2005'!$O$5)+'2006'!$O$5)+'2007'!$O$5)+'2008'!$O$5)+'2009'!$O$5)+'2010'!$O$5)+'2011'!$O$5))</f>
        <v>162</v>
      </c>
      <c r="P5" s="5">
        <f>SUM(((((((((((('2000'!$P$5+'2001'!$P$5)+'2002'!$P$5)+'2003'!$P$5)+'2004'!$P$5)+'2005'!$P$5)+'2006'!$P$5)+'2007'!$P$5)+'2008'!$P$5)+'2009'!$P$5)+'2010'!$P$5)+'2011'!$P$5))</f>
        <v>173</v>
      </c>
      <c r="Q5" s="5">
        <f>SUM(((((((((((('2000'!$Q$5+'2001'!$Q$5)+'2002'!$Q$5)+'2003'!$Q$5)+'2004'!$Q$5)+'2005'!$Q$5)+'2006'!$Q$5)+'2007'!$Q$5)+'2008'!$Q$5)+'2009'!$Q$5)+'2010'!$Q$5)+'2011'!$Q$5))</f>
        <v>220</v>
      </c>
      <c r="R5" s="5">
        <f>SUM(((((((((((('2000'!$P$5+'2001'!$P$5)+'2002'!$P$5)+'2003'!$P$5)+'2004'!$P$5)+'2005'!$P$5)+'2006'!$P$5)+'2007'!$P$5)+'2008'!$P$5)+'2009'!$P$5)+'2010'!$P$5)+'2011'!$P$5))</f>
        <v>173</v>
      </c>
    </row>
    <row r="6" spans="1:19" ht="12.75" customHeight="1" x14ac:dyDescent="0.15">
      <c r="A6" s="5" t="s">
        <v>23</v>
      </c>
      <c r="B6" s="5">
        <v>1910994</v>
      </c>
      <c r="C6" s="5">
        <v>28292703</v>
      </c>
      <c r="D6" s="3">
        <f t="shared" si="0"/>
        <v>6.7543705527181336E-2</v>
      </c>
      <c r="E6" s="5">
        <f>SUM(((((((((((('2000'!E6+'2001'!E6)+'2002'!E6)+'2003'!E6)+'2004'!E6)+'2005'!E6)+'2006'!E6)+'2007'!E6)+'2008'!E6)+'2009'!E6)+'2010'!E6)+'2011'!E6))</f>
        <v>4814</v>
      </c>
      <c r="F6" s="5">
        <f>SUM(((((((((((('2000'!F6+'2001'!F6)+'2002'!F6)+'2003'!F6)+'2004'!F6)+'2005'!F6)+'2006'!F6)+'2007'!F6)+'2008'!F6)+'2009'!F6)+'2010'!F6)+'2011'!F6))</f>
        <v>41369</v>
      </c>
      <c r="G6" s="3">
        <f t="shared" si="1"/>
        <v>0.11636732819260799</v>
      </c>
      <c r="H6" s="8">
        <f>SUM(((((((((((('2000'!$H$6+'2001'!$H$6)+'2002'!$H$6)+'2003'!$H$6)+'2004'!$H$6)+'2005'!$H$6)+'2006'!$H$6)+'2007'!$H$6)+'2008'!$H$6)+'2009'!$H$6)+'2010'!$H$6)+'2011'!$H$6))/12</f>
        <v>9.5333333333333332</v>
      </c>
      <c r="I6" s="5">
        <f>SUM(((((((((((('2000'!I6+'2001'!I6)+'2002'!I6)+'2003'!I6)+'2004'!I6)+'2005'!I6)+'2006'!I6)+'2007'!I6)+'2008'!I6)+'2009'!I6)+'2010'!I6)+'2011'!I6))</f>
        <v>4708</v>
      </c>
      <c r="J6" s="3">
        <f t="shared" si="2"/>
        <v>0.97798088907353553</v>
      </c>
      <c r="K6" s="5">
        <f>SUM(((((((((((('2000'!K6+'2001'!K6)+'2002'!K6)+'2003'!K6)+'2004'!K6)+'2005'!K6)+'2006'!K6)+'2007'!K6)+'2008'!K6)+'2009'!K6)+'2010'!K6)+'2011'!K6))</f>
        <v>127</v>
      </c>
      <c r="L6" s="3">
        <f t="shared" si="3"/>
        <v>2.6381387619443291E-2</v>
      </c>
      <c r="M6" s="5">
        <f>SUM(((((((((((('2000'!M6+'2001'!M6)+'2002'!M6)+'2003'!M6)+'2004'!M6)+'2005'!M6)+'2006'!M6)+'2007'!M6)+'2008'!M6)+'2009'!M6)+'2010'!M6)+'2011'!M6))</f>
        <v>115</v>
      </c>
      <c r="N6" s="5">
        <f>SUM(((((((((((('2000'!$N$6+'2001'!$N$6)+'2002'!$N$6)+'2003'!$N$6)+'2004'!$N$6)+'2005'!$N$6)+'2006'!$N$6)+'2007'!$N$6)+'2008'!$N$6)+'2009'!$N$6)+'2010'!$N$6)+'2011'!$N$6))</f>
        <v>278</v>
      </c>
      <c r="O6" s="5">
        <f>SUM(((((((((((('2000'!$O$6+'2001'!$O$6)+'2002'!$O$6)+'2003'!$O$6)+'2004'!$O$6)+'2005'!$O$6)+'2006'!$O$6)+'2007'!$O$6)+'2008'!$O$6)+'2009'!$O$6)+'2010'!$O$6)+'2011'!$O$6))</f>
        <v>280</v>
      </c>
      <c r="P6" s="5">
        <f>SUM(((((((((((('2000'!$P$6+'2001'!$P$6)+'2002'!$P$6)+'2003'!$P$6)+'2004'!$P$6)+'2005'!$P$6)+'2006'!$P$6)+'2007'!$P$6)+'2008'!$P$6)+'2009'!$P$6)+'2010'!$P$6)+'2011'!$P$6))</f>
        <v>753</v>
      </c>
      <c r="Q6" s="5">
        <f>SUM(((((((((((('2000'!$Q$6+'2001'!$Q$6)+'2002'!$Q$6)+'2003'!$Q$6)+'2004'!$Q$6)+'2005'!$Q$6)+'2006'!$Q$6)+'2007'!$Q$6)+'2008'!$Q$6)+'2009'!$Q$6)+'2010'!$Q$6)+'2011'!$Q$6))</f>
        <v>755</v>
      </c>
      <c r="R6" s="5">
        <f>SUM(((((((((((('2000'!$P$6+'2001'!$P$6)+'2002'!$P$6)+'2003'!$P$6)+'2004'!$P$6)+'2005'!$P$6)+'2006'!$P$6)+'2007'!$P$6)+'2008'!$P$6)+'2009'!$P$6)+'2010'!$P$6)+'2011'!$P$6))</f>
        <v>753</v>
      </c>
    </row>
    <row r="7" spans="1:19" ht="12.75" customHeight="1" x14ac:dyDescent="0.15">
      <c r="A7" s="5" t="s">
        <v>24</v>
      </c>
      <c r="B7" s="5">
        <v>411754</v>
      </c>
      <c r="C7" s="5">
        <v>3857537</v>
      </c>
      <c r="D7" s="3">
        <f t="shared" si="0"/>
        <v>0.10674012977710907</v>
      </c>
      <c r="E7" s="5">
        <f>SUM(((((((((((('2000'!E7+'2001'!E7)+'2002'!E7)+'2003'!E7)+'2004'!E7)+'2005'!E7)+'2006'!E7)+'2007'!E7)+'2008'!E7)+'2009'!E7)+'2010'!E7)+'2011'!E7))</f>
        <v>0</v>
      </c>
      <c r="F7" s="5">
        <f>SUM(((((((((((('2000'!F7+'2001'!F7)+'2002'!F7)+'2003'!F7)+'2004'!F7)+'2005'!F7)+'2006'!F7)+'2007'!F7)+'2008'!F7)+'2009'!F7)+'2010'!F7)+'2011'!F7))</f>
        <v>9416</v>
      </c>
      <c r="G7" s="3">
        <f t="shared" si="1"/>
        <v>0</v>
      </c>
      <c r="H7" s="8">
        <f>SUM(((((((((((('2000'!$H$7+'2001'!$H$7)+'2002'!$H$7)+'2003'!$H$7)+'2004'!$H$7)+'2005'!$H$7)+'2006'!$H$7)+'2007'!$H$7)+'2008'!$H$7)+'2009'!$H$7)+'2010'!$H$7)+'2011'!$H$7))/12</f>
        <v>16.483333333333334</v>
      </c>
      <c r="I7" s="5">
        <f>SUM(((((((((((('2000'!I7+'2001'!I7)+'2002'!I7)+'2003'!I7)+'2004'!I7)+'2005'!I7)+'2006'!I7)+'2007'!I7)+'2008'!I7)+'2009'!I7)+'2010'!I7)+'2011'!I7))</f>
        <v>0</v>
      </c>
      <c r="J7" s="3" t="e">
        <f t="shared" si="2"/>
        <v>#DIV/0!</v>
      </c>
      <c r="K7" s="5">
        <f>SUM(((((((((((('2000'!K7+'2001'!K7)+'2002'!K7)+'2003'!K7)+'2004'!K7)+'2005'!K7)+'2006'!K7)+'2007'!K7)+'2008'!K7)+'2009'!K7)+'2010'!K7)+'2011'!K7))</f>
        <v>0</v>
      </c>
      <c r="L7" s="3" t="e">
        <f t="shared" si="3"/>
        <v>#DIV/0!</v>
      </c>
      <c r="M7" s="5">
        <f>SUM(((((((((((('2000'!M7+'2001'!M7)+'2002'!M7)+'2003'!M7)+'2004'!M7)+'2005'!M7)+'2006'!M7)+'2007'!M7)+'2008'!M7)+'2009'!M7)+'2010'!M7)+'2011'!M7))</f>
        <v>0</v>
      </c>
      <c r="N7" s="5">
        <f>SUM(((((((((((('2000'!$N$7+'2001'!$N$7)+'2002'!$N$7)+'2003'!$N$7)+'2004'!$N$7)+'2005'!$N$7)+'2006'!$N$7)+'2007'!$N$7)+'2008'!$N$7)+'2009'!$N$7)+'2010'!$N$7)+'2011'!$N$7))</f>
        <v>0</v>
      </c>
      <c r="O7" s="5">
        <f>SUM(((((((((((('2000'!$O$7+'2001'!$O$7)+'2002'!$O$7)+'2003'!$O$7)+'2004'!$O$7)+'2005'!$O$7)+'2006'!$O$7)+'2007'!$O$7)+'2008'!$O$7)+'2009'!$O$7)+'2010'!$O$7)+'2011'!$O$7))</f>
        <v>0</v>
      </c>
      <c r="P7" s="5">
        <f>SUM(((((((((((('2000'!$P$7+'2001'!$P$7)+'2002'!$P$7)+'2003'!$P$7)+'2004'!$P$7)+'2005'!$P$7)+'2006'!$P$7)+'2007'!$P$7)+'2008'!$P$7)+'2009'!$P$7)+'2010'!$P$7)+'2011'!$P$7))</f>
        <v>0</v>
      </c>
      <c r="Q7" s="5">
        <f>SUM(((((((((((('2000'!$Q$7+'2001'!$Q$7)+'2002'!$Q$7)+'2003'!$Q$7)+'2004'!$Q$7)+'2005'!$Q$7)+'2006'!$Q$7)+'2007'!$Q$7)+'2008'!$Q$7)+'2009'!$Q$7)+'2010'!$Q$7)+'2011'!$Q$7))</f>
        <v>0</v>
      </c>
      <c r="R7" s="5">
        <f>SUM(((((((((((('2000'!$P$7+'2001'!$P$7)+'2002'!$P$7)+'2003'!$P$7)+'2004'!$P$7)+'2005'!$P$7)+'2006'!$P$7)+'2007'!$P$7)+'2008'!$P$7)+'2009'!$P$7)+'2010'!$P$7)+'2011'!$P$7))</f>
        <v>0</v>
      </c>
    </row>
    <row r="8" spans="1:19" ht="12.75" customHeight="1" x14ac:dyDescent="0.15">
      <c r="A8" s="5" t="s">
        <v>25</v>
      </c>
      <c r="B8" s="5">
        <v>225987</v>
      </c>
      <c r="C8" s="5">
        <v>2768440</v>
      </c>
      <c r="D8" s="3">
        <f t="shared" si="0"/>
        <v>8.1629726488563953E-2</v>
      </c>
      <c r="E8" s="5">
        <f>SUM(((((((((((('2000'!E8+'2001'!E8)+'2002'!E8)+'2003'!E8)+'2004'!E8)+'2005'!E8)+'2006'!E8)+'2007'!E8)+'2008'!E8)+'2009'!E8)+'2010'!E8)+'2011'!E8))</f>
        <v>488</v>
      </c>
      <c r="F8" s="5">
        <f>SUM(((((((((((('2000'!F8+'2001'!F8)+'2002'!F8)+'2003'!F8)+'2004'!F8)+'2005'!F8)+'2006'!F8)+'2007'!F8)+'2008'!F8)+'2009'!F8)+'2010'!F8)+'2011'!F8))</f>
        <v>3619</v>
      </c>
      <c r="G8" s="3">
        <f t="shared" si="1"/>
        <v>0.13484387952473059</v>
      </c>
      <c r="H8" s="8">
        <f>SUM(((((((((((('2000'!$H$8+'2001'!$H$8)+'2002'!$H$8)+'2003'!$H$8)+'2004'!$H$8)+'2005'!$H$8)+'2006'!$H$8)+'2007'!$H$8)+'2008'!$H$8)+'2009'!$H$8)+'2010'!$H$8)+'2011'!$H$8))/12</f>
        <v>8.4083333333333332</v>
      </c>
      <c r="I8" s="5">
        <f>SUM(((((((((((('2000'!I8+'2001'!I8)+'2002'!I8)+'2003'!I8)+'2004'!I8)+'2005'!I8)+'2006'!I8)+'2007'!I8)+'2008'!I8)+'2009'!I8)+'2010'!I8)+'2011'!I8))</f>
        <v>305</v>
      </c>
      <c r="J8" s="3">
        <f t="shared" si="2"/>
        <v>0.625</v>
      </c>
      <c r="K8" s="5">
        <f>SUM(((((((((((('2000'!K8+'2001'!K8)+'2002'!K8)+'2003'!K8)+'2004'!K8)+'2005'!K8)+'2006'!K8)+'2007'!K8)+'2008'!K8)+'2009'!K8)+'2010'!K8)+'2011'!K8))</f>
        <v>13</v>
      </c>
      <c r="L8" s="3">
        <f t="shared" si="3"/>
        <v>2.663934426229508E-2</v>
      </c>
      <c r="M8" s="5">
        <f>SUM(((((((((((('2000'!M8+'2001'!M8)+'2002'!M8)+'2003'!M8)+'2004'!M8)+'2005'!M8)+'2006'!M8)+'2007'!M8)+'2008'!M8)+'2009'!M8)+'2010'!M8)+'2011'!M8))</f>
        <v>0</v>
      </c>
      <c r="N8" s="5">
        <f>SUM(((((((((((('2000'!$N$8+'2001'!$N$8)+'2002'!$N$8)+'2003'!$N$8)+'2004'!$N$8)+'2005'!$N$8)+'2006'!$N$8)+'2007'!$N$8)+'2008'!$N$8)+'2009'!$N$8)+'2010'!$N$8)+'2011'!$N$8))</f>
        <v>0</v>
      </c>
      <c r="O8" s="5">
        <f>SUM(((((((((((('2000'!$O$8+'2001'!$O$8)+'2002'!$O$8)+'2003'!$O$8)+'2004'!$O$8)+'2005'!$O$8)+'2006'!$O$8)+'2007'!$O$8)+'2008'!$O$8)+'2009'!$O$8)+'2010'!$O$8)+'2011'!$O$8))</f>
        <v>0</v>
      </c>
      <c r="P8" s="5">
        <f>SUM(((((((((((('2000'!$P$8+'2001'!$P$8)+'2002'!$P$8)+'2003'!$P$8)+'2004'!$P$8)+'2005'!$P$8)+'2006'!$P$8)+'2007'!$P$8)+'2008'!$P$8)+'2009'!$P$8)+'2010'!$P$8)+'2011'!$P$8))</f>
        <v>0</v>
      </c>
      <c r="Q8" s="5">
        <f>SUM(((((((((((('2000'!$Q$8+'2001'!$Q$8)+'2002'!$Q$8)+'2003'!$Q$8)+'2004'!$Q$8)+'2005'!$Q$8)+'2006'!$Q$8)+'2007'!$Q$8)+'2008'!$Q$8)+'2009'!$Q$8)+'2010'!$Q$8)+'2011'!$Q$8))</f>
        <v>0</v>
      </c>
      <c r="R8" s="5">
        <f>SUM(((((((((((('2000'!$P$8+'2001'!$P$8)+'2002'!$P$8)+'2003'!$P$8)+'2004'!$P$8)+'2005'!$P$8)+'2006'!$P$8)+'2007'!$P$8)+'2008'!$P$8)+'2009'!$P$8)+'2010'!$P$8)+'2011'!$P$8))</f>
        <v>0</v>
      </c>
    </row>
    <row r="9" spans="1:19" ht="12.75" customHeight="1" x14ac:dyDescent="0.15">
      <c r="A9" s="5" t="s">
        <v>26</v>
      </c>
      <c r="B9" s="5">
        <v>77885</v>
      </c>
      <c r="C9" s="5">
        <v>699180</v>
      </c>
      <c r="D9" s="3">
        <f t="shared" si="0"/>
        <v>0.11139477673846505</v>
      </c>
      <c r="E9" s="5">
        <f>SUM(((((((((((('2000'!E9+'2001'!E9)+'2002'!E9)+'2003'!E9)+'2004'!E9)+'2005'!E9)+'2006'!E9)+'2007'!E9)+'2008'!E9)+'2009'!E9)+'2010'!E9)+'2011'!E9))</f>
        <v>207</v>
      </c>
      <c r="F9" s="5">
        <f>SUM(((((((((((('2000'!F9+'2001'!F9)+'2002'!F9)+'2003'!F9)+'2004'!F9)+'2005'!F9)+'2006'!F9)+'2007'!F9)+'2008'!F9)+'2009'!F9)+'2010'!F9)+'2011'!F9))</f>
        <v>1158</v>
      </c>
      <c r="G9" s="3">
        <f t="shared" si="1"/>
        <v>0.17875647668393782</v>
      </c>
      <c r="H9" s="8">
        <f>SUM(((((((((((('2000'!$H$9+'2001'!$H$9)+'2002'!$H$9)+'2003'!$H$9)+'2004'!$H$9)+'2005'!$H$9)+'2006'!$H$9)+'2007'!$H$9)+'2008'!$H$9)+'2009'!$H$9)+'2010'!$H$9)+'2011'!$H$9))/12</f>
        <v>11.149999999999999</v>
      </c>
      <c r="I9" s="5">
        <f>SUM(((((((((((('2000'!I9+'2001'!I9)+'2002'!I9)+'2003'!I9)+'2004'!I9)+'2005'!I9)+'2006'!I9)+'2007'!I9)+'2008'!I9)+'2009'!I9)+'2010'!I9)+'2011'!I9))</f>
        <v>203</v>
      </c>
      <c r="J9" s="3">
        <f t="shared" si="2"/>
        <v>0.98067632850241548</v>
      </c>
      <c r="K9" s="5">
        <f>SUM(((((((((((('2000'!K9+'2001'!K9)+'2002'!K9)+'2003'!K9)+'2004'!K9)+'2005'!K9)+'2006'!K9)+'2007'!K9)+'2008'!K9)+'2009'!K9)+'2010'!K9)+'2011'!K9))</f>
        <v>4</v>
      </c>
      <c r="L9" s="3">
        <f t="shared" si="3"/>
        <v>1.932367149758454E-2</v>
      </c>
      <c r="M9" s="5">
        <f>SUM(((((((((((('2000'!M9+'2001'!M9)+'2002'!M9)+'2003'!M9)+'2004'!M9)+'2005'!M9)+'2006'!M9)+'2007'!M9)+'2008'!M9)+'2009'!M9)+'2010'!M9)+'2011'!M9))</f>
        <v>30</v>
      </c>
      <c r="N9" s="5">
        <f>SUM(((((((((((('2000'!$N$9+'2001'!$N$9)+'2002'!$N$9)+'2003'!$N$9)+'2004'!$N$9)+'2005'!$N$9)+'2006'!$N$9)+'2007'!$N$9)+'2008'!$N$9)+'2009'!$N$9)+'2010'!$N$9)+'2011'!$N$9))</f>
        <v>7</v>
      </c>
      <c r="O9" s="5">
        <f>SUM(((((((((((('2000'!$O$9+'2001'!$O$9)+'2002'!$O$9)+'2003'!$O$9)+'2004'!$O$9)+'2005'!$O$9)+'2006'!$O$9)+'2007'!$O$9)+'2008'!$O$9)+'2009'!$O$9)+'2010'!$O$9)+'2011'!$O$9))</f>
        <v>24</v>
      </c>
      <c r="P9" s="5">
        <f>SUM(((((((((((('2000'!$P$9+'2001'!$P$9)+'2002'!$P$9)+'2003'!$P$9)+'2004'!$P$9)+'2005'!$P$9)+'2006'!$P$9)+'2007'!$P$9)+'2008'!$P$9)+'2009'!$P$9)+'2010'!$P$9)+'2011'!$P$9))</f>
        <v>41</v>
      </c>
      <c r="Q9" s="5">
        <f>SUM(((((((((((('2000'!$Q$9+'2001'!$Q$9)+'2002'!$Q$9)+'2003'!$Q$9)+'2004'!$Q$9)+'2005'!$Q$9)+'2006'!$Q$9)+'2007'!$Q$9)+'2008'!$Q$9)+'2009'!$Q$9)+'2010'!$Q$9)+'2011'!$Q$9))</f>
        <v>39</v>
      </c>
      <c r="R9" s="5">
        <f>SUM(((((((((((('2000'!$P$9+'2001'!$P$9)+'2002'!$P$9)+'2003'!$P$9)+'2004'!$P$9)+'2005'!$P$9)+'2006'!$P$9)+'2007'!$P$9)+'2008'!$P$9)+'2009'!$P$9)+'2010'!$P$9)+'2011'!$P$9))</f>
        <v>41</v>
      </c>
    </row>
    <row r="10" spans="1:19" ht="12.75" customHeight="1" x14ac:dyDescent="0.15">
      <c r="A10" s="5" t="s">
        <v>27</v>
      </c>
      <c r="B10" s="5">
        <v>1571482</v>
      </c>
      <c r="C10" s="5">
        <v>15012091</v>
      </c>
      <c r="D10" s="3">
        <f t="shared" si="0"/>
        <v>0.10468108673202155</v>
      </c>
      <c r="E10" s="5">
        <f>SUM(((((((((((('2000'!E10+'2001'!E10)+'2002'!E10)+'2003'!E10)+'2004'!E10)+'2005'!E10)+'2006'!E10)+'2007'!E10)+'2008'!E10)+'2009'!E10)+'2010'!E10)+'2011'!E10))</f>
        <v>4450</v>
      </c>
      <c r="F10" s="5">
        <f>SUM(((((((((((('2000'!F10+'2001'!F10)+'2002'!F10)+'2003'!F10)+'2004'!F10)+'2005'!F10)+'2006'!F10)+'2007'!F10)+'2008'!F10)+'2009'!F10)+'2010'!F10)+'2011'!F10))</f>
        <v>29984</v>
      </c>
      <c r="G10" s="3">
        <f t="shared" si="1"/>
        <v>0.14841248665955176</v>
      </c>
      <c r="H10" s="8">
        <f>SUM(((((((((((('2000'!$H$10+'2001'!$H$10)+'2002'!$H$10)+'2003'!$H$10)+'2004'!$H$10)+'2005'!$H$10)+'2006'!$H$10)+'2007'!$H$10)+'2008'!$H$10)+'2009'!$H$10)+'2010'!$H$10)+'2011'!$H$10))/12</f>
        <v>13.691666666666665</v>
      </c>
      <c r="I10" s="5">
        <f>SUM(((((((((((('2000'!I10+'2001'!I10)+'2002'!I10)+'2003'!I10)+'2004'!I10)+'2005'!I10)+'2006'!I10)+'2007'!I10)+'2008'!I10)+'2009'!I10)+'2010'!I10)+'2011'!I10))</f>
        <v>3682</v>
      </c>
      <c r="J10" s="3">
        <f t="shared" si="2"/>
        <v>0.8274157303370786</v>
      </c>
      <c r="K10" s="5">
        <f>SUM(((((((((((('2000'!K10+'2001'!K10)+'2002'!K10)+'2003'!K10)+'2004'!K10)+'2005'!K10)+'2006'!K10)+'2007'!K10)+'2008'!K10)+'2009'!K10)+'2010'!K10)+'2011'!K10))</f>
        <v>99</v>
      </c>
      <c r="L10" s="3">
        <f t="shared" si="3"/>
        <v>2.2247191011235956E-2</v>
      </c>
      <c r="M10" s="5">
        <f>SUM(((((((((((('2000'!M10+'2001'!M10)+'2002'!M10)+'2003'!M10)+'2004'!M10)+'2005'!M10)+'2006'!M10)+'2007'!M10)+'2008'!M10)+'2009'!M10)+'2010'!M10)+'2011'!M10))</f>
        <v>0</v>
      </c>
      <c r="N10" s="5">
        <f>SUM(((((((((((('2000'!$N$10+'2001'!$N$10)+'2002'!$N$10)+'2003'!$N$10)+'2004'!$N$10)+'2005'!$N$10)+'2006'!$N$10)+'2007'!$N$10)+'2008'!$N$10)+'2009'!$N$10)+'2010'!$N$10)+'2011'!$N$10))</f>
        <v>0</v>
      </c>
      <c r="O10" s="5">
        <f>SUM(((((((((((('2000'!$O$10+'2001'!$O$10)+'2002'!$O$10)+'2003'!$O$10)+'2004'!$O$10)+'2005'!$O$10)+'2006'!$O$10)+'2007'!$O$10)+'2008'!$O$10)+'2009'!$O$10)+'2010'!$O$10)+'2011'!$O$10))</f>
        <v>0</v>
      </c>
      <c r="P10" s="5">
        <f>SUM(((((((((((('2000'!$P$10+'2001'!$P$10)+'2002'!$P$10)+'2003'!$P$10)+'2004'!$P$10)+'2005'!$P$10)+'2006'!$P$10)+'2007'!$P$10)+'2008'!$P$10)+'2009'!$P$10)+'2010'!$P$10)+'2011'!$P$10))</f>
        <v>0</v>
      </c>
      <c r="Q10" s="5">
        <f>SUM(((((((((((('2000'!$Q$10+'2001'!$Q$10)+'2002'!$Q$10)+'2003'!$Q$10)+'2004'!$Q$10)+'2005'!$Q$10)+'2006'!$Q$10)+'2007'!$Q$10)+'2008'!$Q$10)+'2009'!$Q$10)+'2010'!$Q$10)+'2011'!$Q$10))</f>
        <v>0</v>
      </c>
      <c r="R10" s="5">
        <f>SUM(((((((((((('2000'!$P$10+'2001'!$P$10)+'2002'!$P$10)+'2003'!$P$10)+'2004'!$P$10)+'2005'!$P$10)+'2006'!$P$10)+'2007'!$P$10)+'2008'!$P$10)+'2009'!$P$10)+'2010'!$P$10)+'2011'!$P$10))</f>
        <v>0</v>
      </c>
    </row>
    <row r="11" spans="1:19" ht="12.75" customHeight="1" x14ac:dyDescent="0.15">
      <c r="A11" s="5" t="s">
        <v>28</v>
      </c>
      <c r="B11" s="5">
        <v>686591</v>
      </c>
      <c r="C11" s="5">
        <v>7279776</v>
      </c>
      <c r="D11" s="3">
        <f t="shared" si="0"/>
        <v>9.4314852544913466E-2</v>
      </c>
      <c r="E11" s="5">
        <f>SUM(((((((((((('2000'!E11+'2001'!E11)+'2002'!E11)+'2003'!E11)+'2004'!E11)+'2005'!E11)+'2006'!E11)+'2007'!E11)+'2008'!E11)+'2009'!E11)+'2010'!E11)+'2011'!E11))</f>
        <v>1440</v>
      </c>
      <c r="F11" s="5">
        <f>SUM(((((((((((('2000'!F11+'2001'!F11)+'2002'!F11)+'2003'!F11)+'2004'!F11)+'2005'!F11)+'2006'!F11)+'2007'!F11)+'2008'!F11)+'2009'!F11)+'2010'!F11)+'2011'!F11))</f>
        <v>11861</v>
      </c>
      <c r="G11" s="3">
        <f t="shared" si="1"/>
        <v>0.12140628952027653</v>
      </c>
      <c r="H11" s="8">
        <f>SUM(((((((((((('2000'!$H$11+'2001'!$H$11)+'2002'!$H$11)+'2003'!$H$11)+'2004'!$H$11)+'2005'!$H$11)+'2006'!$H$11)+'2007'!$H$11)+'2008'!$H$11)+'2009'!$H$11)+'2010'!$H$11)+'2011'!$H$11))/12</f>
        <v>10.916666666666666</v>
      </c>
      <c r="I11" s="5">
        <f>SUM(((((((((((('2000'!I11+'2001'!I11)+'2002'!I11)+'2003'!I11)+'2004'!I11)+'2005'!I11)+'2006'!I11)+'2007'!I11)+'2008'!I11)+'2009'!I11)+'2010'!I11)+'2011'!I11))</f>
        <v>1388</v>
      </c>
      <c r="J11" s="3">
        <f t="shared" si="2"/>
        <v>0.96388888888888891</v>
      </c>
      <c r="K11" s="5">
        <f>SUM(((((((((((('2000'!K11+'2001'!K11)+'2002'!K11)+'2003'!K11)+'2004'!K11)+'2005'!K11)+'2006'!K11)+'2007'!K11)+'2008'!K11)+'2009'!K11)+'2010'!K11)+'2011'!K11))</f>
        <v>52</v>
      </c>
      <c r="L11" s="3">
        <f t="shared" si="3"/>
        <v>3.6111111111111108E-2</v>
      </c>
      <c r="M11" s="5">
        <f>SUM(((((((((((('2000'!M11+'2001'!M11)+'2002'!M11)+'2003'!M11)+'2004'!M11)+'2005'!M11)+'2006'!M11)+'2007'!M11)+'2008'!M11)+'2009'!M11)+'2010'!M11)+'2011'!M11))</f>
        <v>0</v>
      </c>
      <c r="N11" s="5">
        <f>SUM(((((((((((('2000'!$N$11+'2001'!$N$11)+'2002'!$N$11)+'2003'!$N$11)+'2004'!$N$11)+'2005'!$N$11)+'2006'!$N$11)+'2007'!$N$11)+'2008'!$N$11)+'2009'!$N$11)+'2010'!$N$11)+'2011'!$N$11))</f>
        <v>0</v>
      </c>
      <c r="O11" s="5">
        <f>SUM(((((((((((('2000'!$O$11+'2001'!$O$11)+'2002'!$O$11)+'2003'!$O$11)+'2004'!$O$11)+'2005'!$O$11)+'2006'!$O$11)+'2007'!$O$11)+'2008'!$O$11)+'2009'!$O$11)+'2010'!$O$11)+'2011'!$O$11))</f>
        <v>0</v>
      </c>
      <c r="P11" s="5">
        <f>SUM(((((((((((('2000'!$P$11+'2001'!$P$11)+'2002'!$P$11)+'2003'!$P$11)+'2004'!$P$11)+'2005'!$P$11)+'2006'!$P$11)+'2007'!$P$11)+'2008'!$P$11)+'2009'!$P$11)+'2010'!$P$11)+'2011'!$P$11))</f>
        <v>0</v>
      </c>
      <c r="Q11" s="5">
        <f>SUM(((((((((((('2000'!$Q$11+'2001'!$Q$11)+'2002'!$Q$11)+'2003'!$Q$11)+'2004'!$Q$11)+'2005'!$Q$11)+'2006'!$Q$11)+'2007'!$Q$11)+'2008'!$Q$11)+'2009'!$Q$11)+'2010'!$Q$11)+'2011'!$Q$11))</f>
        <v>0</v>
      </c>
      <c r="R11" s="5">
        <f>SUM(((((((((((('2000'!$P$11+'2001'!$P$11)+'2002'!$P$11)+'2003'!$P$11)+'2004'!$P$11)+'2005'!$P$11)+'2006'!$P$11)+'2007'!$P$11)+'2008'!$P$11)+'2009'!$P$11)+'2010'!$P$11)+'2011'!$P$11))</f>
        <v>0</v>
      </c>
    </row>
    <row r="12" spans="1:19" ht="12.75" customHeight="1" x14ac:dyDescent="0.15">
      <c r="A12" s="5" t="s">
        <v>107</v>
      </c>
      <c r="B12" s="5">
        <v>8041</v>
      </c>
      <c r="C12" s="5">
        <v>102041</v>
      </c>
      <c r="D12" s="3">
        <f t="shared" si="0"/>
        <v>7.8801658157015314E-2</v>
      </c>
      <c r="E12" s="5">
        <f>SUM(((((((((((('2000'!E12+'2001'!E12)+'2002'!E12)+'2003'!E12)+'2004'!E12)+'2005'!E12)+'2006'!E12)+'2007'!E12)+'2008'!E12)+'2009'!E12)+'2010'!E12)+'2011'!E12))</f>
        <v>0</v>
      </c>
      <c r="F12" s="5">
        <f>SUM(((((((((((('2000'!F12+'2001'!F12)+'2002'!F12)+'2003'!F12)+'2004'!F12)+'2005'!F12)+'2006'!F12)+'2007'!F12)+'2008'!F12)+'2009'!F12)+'2010'!F12)+'2011'!F12))</f>
        <v>311</v>
      </c>
      <c r="G12" s="3">
        <f t="shared" si="1"/>
        <v>0</v>
      </c>
      <c r="H12" s="8">
        <f>SUM(((((((((((('2000'!$H$12+'2001'!$H$12)+'2002'!$H$12)+'2003'!$H$12)+'2004'!$H$12)+'2005'!$H$12)+'2006'!$H$12)+'2007'!$H$12)+'2008'!$H$12)+'2009'!$H$12)+'2010'!$H$12)+'2011'!$H$12))/12</f>
        <v>13.366666666666665</v>
      </c>
      <c r="I12" s="5">
        <f>SUM(((((((((((('2000'!I12+'2001'!I12)+'2002'!I12)+'2003'!I12)+'2004'!I12)+'2005'!I12)+'2006'!I12)+'2007'!I12)+'2008'!I12)+'2009'!I12)+'2010'!I12)+'2011'!I12))</f>
        <v>0</v>
      </c>
      <c r="J12" s="3" t="e">
        <f t="shared" si="2"/>
        <v>#DIV/0!</v>
      </c>
      <c r="K12" s="5">
        <f>SUM(((((((((((('2000'!K12+'2001'!K12)+'2002'!K12)+'2003'!K12)+'2004'!K12)+'2005'!K12)+'2006'!K12)+'2007'!K12)+'2008'!K12)+'2009'!K12)+'2010'!K12)+'2011'!K12))</f>
        <v>0</v>
      </c>
      <c r="L12" s="3" t="e">
        <f t="shared" si="3"/>
        <v>#DIV/0!</v>
      </c>
      <c r="M12" s="5">
        <f>SUM(((((((((((('2000'!M12+'2001'!M12)+'2002'!M12)+'2003'!M12)+'2004'!M12)+'2005'!M12)+'2006'!M12)+'2007'!M12)+'2008'!M12)+'2009'!M12)+'2010'!M12)+'2011'!M12))</f>
        <v>0</v>
      </c>
      <c r="N12" s="5">
        <f>SUM(((((((((((('2000'!$N$12+'2001'!$N$12)+'2002'!$N$12)+'2003'!$N$12)+'2004'!$N$12)+'2005'!$N$12)+'2006'!$N$12)+'2007'!$N$12)+'2008'!$N$12)+'2009'!$N$12)+'2010'!$N$12)+'2011'!$N$12))</f>
        <v>0</v>
      </c>
      <c r="O12" s="5">
        <f>SUM(((((((((((('2000'!$O$12+'2001'!$O$12)+'2002'!$O$12)+'2003'!$O$12)+'2004'!$O$12)+'2005'!$O$12)+'2006'!$O$12)+'2007'!$O$12)+'2008'!$O$12)+'2009'!$O$12)+'2010'!$O$12)+'2011'!$O$12))</f>
        <v>0</v>
      </c>
      <c r="P12" s="5">
        <f>SUM(((((((((((('2000'!$P$12+'2001'!$P$12)+'2002'!$P$12)+'2003'!$P$12)+'2004'!$P$12)+'2005'!$P$12)+'2006'!$P$12)+'2007'!$P$12)+'2008'!$P$12)+'2009'!$P$12)+'2010'!$P$12)+'2011'!$P$12))</f>
        <v>0</v>
      </c>
      <c r="Q12" s="5">
        <f>SUM(((((((((((('2000'!$Q$12+'2001'!$Q$12)+'2002'!$Q$12)+'2003'!$Q$12)+'2004'!$Q$12)+'2005'!$Q$12)+'2006'!$Q$12)+'2007'!$Q$12)+'2008'!$Q$12)+'2009'!$Q$12)+'2010'!$Q$12)+'2011'!$Q$12))</f>
        <v>0</v>
      </c>
      <c r="R12" s="5">
        <f>SUM(((((((((((('2000'!$P$12+'2001'!$P$12)+'2002'!$P$12)+'2003'!$P$12)+'2004'!$P$12)+'2005'!$P$12)+'2006'!$P$12)+'2007'!$P$12)+'2008'!$P$12)+'2009'!$P$12)+'2010'!$P$12)+'2011'!$P$12))</f>
        <v>0</v>
      </c>
    </row>
    <row r="13" spans="1:19" ht="12.75" customHeight="1" x14ac:dyDescent="0.15">
      <c r="A13" s="5" t="s">
        <v>30</v>
      </c>
      <c r="B13" s="5">
        <v>109218</v>
      </c>
      <c r="C13" s="5">
        <v>1034113</v>
      </c>
      <c r="D13" s="3">
        <f t="shared" si="0"/>
        <v>0.10561515037524913</v>
      </c>
      <c r="E13" s="5">
        <f>SUM(((((((((((('2000'!E13+'2001'!E13)+'2002'!E13)+'2003'!E13)+'2004'!E13)+'2005'!E13)+'2006'!E13)+'2007'!E13)+'2008'!E13)+'2009'!E13)+'2010'!E13)+'2011'!E13))</f>
        <v>295</v>
      </c>
      <c r="F13" s="5">
        <f>SUM(((((((((((('2000'!F13+'2001'!F13)+'2002'!F13)+'2003'!F13)+'2004'!F13)+'2005'!F13)+'2006'!F13)+'2007'!F13)+'2008'!F13)+'2009'!F13)+'2010'!F13)+'2011'!F13))</f>
        <v>1722</v>
      </c>
      <c r="G13" s="3">
        <f t="shared" si="1"/>
        <v>0.17131242740998839</v>
      </c>
      <c r="H13" s="8">
        <f>SUM(((((((((((('2000'!$H$13+'2001'!$H$13)+'2002'!$H$13)+'2003'!$H$13)+'2004'!$H$13)+'2005'!$H$13)+'2006'!$H$13)+'2007'!$H$13)+'2008'!$H$13)+'2009'!$H$13)+'2010'!$H$13)+'2011'!$H$13))/12</f>
        <v>11.033333333333331</v>
      </c>
      <c r="I13" s="5">
        <f>SUM(((((((((((('2000'!I13+'2001'!I13)+'2002'!I13)+'2003'!I13)+'2004'!I13)+'2005'!I13)+'2006'!I13)+'2007'!I13)+'2008'!I13)+'2009'!I13)+'2010'!I13)+'2011'!I13))</f>
        <v>156</v>
      </c>
      <c r="J13" s="3">
        <f t="shared" si="2"/>
        <v>0.52881355932203389</v>
      </c>
      <c r="K13" s="5">
        <f>SUM(((((((((((('2000'!K13+'2001'!K13)+'2002'!K13)+'2003'!K13)+'2004'!K13)+'2005'!K13)+'2006'!K13)+'2007'!K13)+'2008'!K13)+'2009'!K13)+'2010'!K13)+'2011'!K13))</f>
        <v>4</v>
      </c>
      <c r="L13" s="3">
        <f t="shared" si="3"/>
        <v>1.3559322033898305E-2</v>
      </c>
      <c r="M13" s="5">
        <f>SUM(((((((((((('2000'!M13+'2001'!M13)+'2002'!M13)+'2003'!M13)+'2004'!M13)+'2005'!M13)+'2006'!M13)+'2007'!M13)+'2008'!M13)+'2009'!M13)+'2010'!M13)+'2011'!M13))</f>
        <v>0</v>
      </c>
      <c r="N13" s="5">
        <f>SUM(((((((((((('2000'!$N$13+'2001'!$N$13)+'2002'!$N$13)+'2003'!$N$13)+'2004'!$N$13)+'2005'!$N$13)+'2006'!$N$13)+'2007'!$N$13)+'2008'!$N$13)+'2009'!$N$13)+'2010'!$N$13)+'2011'!$N$13))</f>
        <v>0</v>
      </c>
      <c r="O13" s="5">
        <f>SUM(((((((((((('2000'!$O$13+'2001'!$O$13)+'2002'!$O$13)+'2003'!$O$13)+'2004'!$O$13)+'2005'!$O$13)+'2006'!$O$13)+'2007'!$O$13)+'2008'!$O$13)+'2009'!$O$13)+'2010'!$O$13)+'2011'!$O$13))</f>
        <v>0</v>
      </c>
      <c r="P13" s="5">
        <f>SUM(((((((((((('2000'!$P$13+'2001'!$P$13)+'2002'!$P$13)+'2003'!$P$13)+'2004'!$P$13)+'2005'!$P$13)+'2006'!$P$13)+'2007'!$P$13)+'2008'!$P$13)+'2009'!$P$13)+'2010'!$P$13)+'2011'!$P$13))</f>
        <v>0</v>
      </c>
      <c r="Q13" s="5">
        <f>SUM(((((((((((('2000'!$Q$13+'2001'!$Q$13)+'2002'!$Q$13)+'2003'!$Q$13)+'2004'!$Q$13)+'2005'!$Q$13)+'2006'!$Q$13)+'2007'!$Q$13)+'2008'!$Q$13)+'2009'!$Q$13)+'2010'!$Q$13)+'2011'!$Q$13))</f>
        <v>0</v>
      </c>
      <c r="R13" s="5">
        <f>SUM(((((((((((('2000'!$P$13+'2001'!$P$13)+'2002'!$P$13)+'2003'!$P$13)+'2004'!$P$13)+'2005'!$P$13)+'2006'!$P$13)+'2007'!$P$13)+'2008'!$P$13)+'2009'!$P$13)+'2010'!$P$13)+'2011'!$P$13))</f>
        <v>0</v>
      </c>
    </row>
    <row r="14" spans="1:19" ht="12.75" customHeight="1" x14ac:dyDescent="0.15">
      <c r="A14" s="5" t="s">
        <v>31</v>
      </c>
      <c r="B14" s="5">
        <v>121382</v>
      </c>
      <c r="C14" s="5">
        <v>1155068</v>
      </c>
      <c r="D14" s="3">
        <f t="shared" si="0"/>
        <v>0.1050864537845391</v>
      </c>
      <c r="E14" s="5">
        <f>SUM(((((((((((('2000'!E14+'2001'!E14)+'2002'!E14)+'2003'!E14)+'2004'!E14)+'2005'!E14)+'2006'!E14)+'2007'!E14)+'2008'!E14)+'2009'!E14)+'2010'!E14)+'2011'!E14))</f>
        <v>713</v>
      </c>
      <c r="F14" s="5">
        <f>SUM(((((((((((('2000'!F14+'2001'!F14)+'2002'!F14)+'2003'!F14)+'2004'!F14)+'2005'!F14)+'2006'!F14)+'2007'!F14)+'2008'!F14)+'2009'!F14)+'2010'!F14)+'2011'!F14))</f>
        <v>2841</v>
      </c>
      <c r="G14" s="3">
        <f t="shared" si="1"/>
        <v>0.25096796902499119</v>
      </c>
      <c r="H14" s="8">
        <f>SUM(((((((((((('2000'!$H$14+'2001'!$H$14)+'2002'!$H$14)+'2003'!$H$14)+'2004'!$H$14)+'2005'!$H$14)+'2006'!$H$14)+'2007'!$H$14)+'2008'!$H$14)+'2009'!$H$14)+'2010'!$H$14)+'2011'!$H$14))/12</f>
        <v>16.500000000000004</v>
      </c>
      <c r="I14" s="5">
        <f>SUM(((((((((((('2000'!I14+'2001'!I14)+'2002'!I14)+'2003'!I14)+'2004'!I14)+'2005'!I14)+'2006'!I14)+'2007'!I14)+'2008'!I14)+'2009'!I14)+'2010'!I14)+'2011'!I14))</f>
        <v>687</v>
      </c>
      <c r="J14" s="3">
        <f t="shared" si="2"/>
        <v>0.96353436185133234</v>
      </c>
      <c r="K14" s="5">
        <f>SUM(((((((((((('2000'!K14+'2001'!K14)+'2002'!K14)+'2003'!K14)+'2004'!K14)+'2005'!K14)+'2006'!K14)+'2007'!K14)+'2008'!K14)+'2009'!K14)+'2010'!K14)+'2011'!K14))</f>
        <v>21</v>
      </c>
      <c r="L14" s="3">
        <f t="shared" si="3"/>
        <v>2.9453015427769985E-2</v>
      </c>
      <c r="M14" s="5">
        <f>SUM(((((((((((('2000'!M14+'2001'!M14)+'2002'!M14)+'2003'!M14)+'2004'!M14)+'2005'!M14)+'2006'!M14)+'2007'!M14)+'2008'!M14)+'2009'!M14)+'2010'!M14)+'2011'!M14))</f>
        <v>20</v>
      </c>
      <c r="N14" s="5">
        <f>SUM(((((((((((('2000'!$N$14+'2001'!$N$14)+'2002'!$N$14)+'2003'!$N$14)+'2004'!$N$14)+'2005'!$N$14)+'2006'!$N$14)+'2007'!$N$14)+'2008'!$N$14)+'2009'!$N$14)+'2010'!$N$14)+'2011'!$N$14))</f>
        <v>48</v>
      </c>
      <c r="O14" s="5">
        <f>SUM(((((((((((('2000'!$O$14+'2001'!$O$14)+'2002'!$O$14)+'2003'!$O$14)+'2004'!$O$14)+'2005'!$O$14)+'2006'!$O$14)+'2007'!$O$14)+'2008'!$O$14)+'2009'!$O$14)+'2010'!$O$14)+'2011'!$O$14))</f>
        <v>93</v>
      </c>
      <c r="P14" s="5">
        <f>SUM(((((((((((('2000'!$P$14+'2001'!$P$14)+'2002'!$P$14)+'2003'!$P$14)+'2004'!$P$14)+'2005'!$P$14)+'2006'!$P$14)+'2007'!$P$14)+'2008'!$P$14)+'2009'!$P$14)+'2010'!$P$14)+'2011'!$P$14))</f>
        <v>107</v>
      </c>
      <c r="Q14" s="5">
        <f>SUM(((((((((((('2000'!$Q$14+'2001'!$Q$14)+'2002'!$Q$14)+'2003'!$Q$14)+'2004'!$Q$14)+'2005'!$Q$14)+'2006'!$Q$14)+'2007'!$Q$14)+'2008'!$Q$14)+'2009'!$Q$14)+'2010'!$Q$14)+'2011'!$Q$14))</f>
        <v>145</v>
      </c>
      <c r="R14" s="5">
        <f>SUM(((((((((((('2000'!$P$14+'2001'!$P$14)+'2002'!$P$14)+'2003'!$P$14)+'2004'!$P$14)+'2005'!$P$14)+'2006'!$P$14)+'2007'!$P$14)+'2008'!$P$14)+'2009'!$P$14)+'2010'!$P$14)+'2011'!$P$14))</f>
        <v>107</v>
      </c>
    </row>
    <row r="15" spans="1:19" ht="12.75" customHeight="1" x14ac:dyDescent="0.15">
      <c r="A15" s="5" t="s">
        <v>32</v>
      </c>
      <c r="B15" s="5">
        <v>719528</v>
      </c>
      <c r="C15" s="5">
        <v>9752324</v>
      </c>
      <c r="D15" s="3">
        <f t="shared" si="0"/>
        <v>7.3780157427091222E-2</v>
      </c>
      <c r="E15" s="5">
        <f>SUM(((((((((((('2000'!E15+'2001'!E15)+'2002'!E15)+'2003'!E15)+'2004'!E15)+'2005'!E15)+'2006'!E15)+'2007'!E15)+'2008'!E15)+'2009'!E15)+'2010'!E15)+'2011'!E15))</f>
        <v>2590</v>
      </c>
      <c r="F15" s="5">
        <f>SUM(((((((((((('2000'!F15+'2001'!F15)+'2002'!F15)+'2003'!F15)+'2004'!F15)+'2005'!F15)+'2006'!F15)+'2007'!F15)+'2008'!F15)+'2009'!F15)+'2010'!F15)+'2011'!F15))</f>
        <v>13271</v>
      </c>
      <c r="G15" s="3">
        <f t="shared" si="1"/>
        <v>0.195162384145882</v>
      </c>
      <c r="H15" s="8">
        <f>SUM(((((((((((('2000'!$H$15+'2001'!$H$15)+'2002'!$H$15)+'2003'!$H$15)+'2004'!$H$15)+'2005'!$H$15)+'2006'!$H$15)+'2007'!$H$15)+'2008'!$H$15)+'2009'!$H$15)+'2010'!$H$15)+'2011'!$H$15))/12</f>
        <v>8.6333333333333346</v>
      </c>
      <c r="I15" s="5">
        <f>SUM(((((((((((('2000'!I15+'2001'!I15)+'2002'!I15)+'2003'!I15)+'2004'!I15)+'2005'!I15)+'2006'!I15)+'2007'!I15)+'2008'!I15)+'2009'!I15)+'2010'!I15)+'2011'!I15))</f>
        <v>1440</v>
      </c>
      <c r="J15" s="3">
        <f t="shared" si="2"/>
        <v>0.55598455598455598</v>
      </c>
      <c r="K15" s="5">
        <f>SUM(((((((((((('2000'!K15+'2001'!K15)+'2002'!K15)+'2003'!K15)+'2004'!K15)+'2005'!K15)+'2006'!K15)+'2007'!K15)+'2008'!K15)+'2009'!K15)+'2010'!K15)+'2011'!K15))</f>
        <v>48</v>
      </c>
      <c r="L15" s="3">
        <f t="shared" si="3"/>
        <v>1.8532818532818532E-2</v>
      </c>
      <c r="M15" s="5">
        <f>SUM(((((((((((('2000'!M15+'2001'!M15)+'2002'!M15)+'2003'!M15)+'2004'!M15)+'2005'!M15)+'2006'!M15)+'2007'!M15)+'2008'!M15)+'2009'!M15)+'2010'!M15)+'2011'!M15))</f>
        <v>62</v>
      </c>
      <c r="N15" s="5">
        <f>SUM(((((((((((('2000'!$N$15+'2001'!$N$15)+'2002'!$N$15)+'2003'!$N$15)+'2004'!$N$15)+'2005'!$N$15)+'2006'!$N$15)+'2007'!$N$15)+'2008'!$N$15)+'2009'!$N$15)+'2010'!$N$15)+'2011'!$N$15))</f>
        <v>144</v>
      </c>
      <c r="O15" s="5">
        <f>SUM(((((((((((('2000'!$O$15+'2001'!$O$15)+'2002'!$O$15)+'2003'!$O$15)+'2004'!$O$15)+'2005'!$O$15)+'2006'!$O$15)+'2007'!$O$15)+'2008'!$O$15)+'2009'!$O$15)+'2010'!$O$15)+'2011'!$O$15))</f>
        <v>293</v>
      </c>
      <c r="P15" s="5">
        <f>SUM(((((((((((('2000'!$P$15+'2001'!$P$15)+'2002'!$P$15)+'2003'!$P$15)+'2004'!$P$15)+'2005'!$P$15)+'2006'!$P$15)+'2007'!$P$15)+'2008'!$P$15)+'2009'!$P$15)+'2010'!$P$15)+'2011'!$P$15))</f>
        <v>386</v>
      </c>
      <c r="Q15" s="5">
        <f>SUM(((((((((((('2000'!$Q$15+'2001'!$Q$15)+'2002'!$Q$15)+'2003'!$Q$15)+'2004'!$Q$15)+'2005'!$Q$15)+'2006'!$Q$15)+'2007'!$Q$15)+'2008'!$Q$15)+'2009'!$Q$15)+'2010'!$Q$15)+'2011'!$Q$15))</f>
        <v>426</v>
      </c>
      <c r="R15" s="5">
        <f>SUM(((((((((((('2000'!$P$15+'2001'!$P$15)+'2002'!$P$15)+'2003'!$P$15)+'2004'!$P$15)+'2005'!$P$15)+'2006'!$P$15)+'2007'!$P$15)+'2008'!$P$15)+'2009'!$P$15)+'2010'!$P$15)+'2011'!$P$15))</f>
        <v>386</v>
      </c>
    </row>
    <row r="16" spans="1:19" ht="12.75" customHeight="1" x14ac:dyDescent="0.15">
      <c r="A16" t="s">
        <v>33</v>
      </c>
      <c r="B16" s="5">
        <v>458943</v>
      </c>
      <c r="C16" s="5">
        <v>4915722</v>
      </c>
      <c r="D16" s="3">
        <f t="shared" si="0"/>
        <v>9.3362277199564983E-2</v>
      </c>
      <c r="E16" s="5">
        <f>SUM(((((((((((('2000'!E16+'2001'!E16)+'2002'!E16)+'2003'!E16)+'2004'!E16)+'2005'!E16)+'2006'!E16)+'2007'!E16)+'2008'!E16)+'2009'!E16)+'2010'!E16)+'2011'!E16))</f>
        <v>1540</v>
      </c>
      <c r="F16" s="5">
        <f>SUM(((((((((((('2000'!F16+'2001'!F16)+'2002'!F16)+'2003'!F16)+'2004'!F16)+'2005'!F16)+'2006'!F16)+'2007'!F16)+'2008'!F16)+'2009'!F16)+'2010'!F16)+'2011'!F16))</f>
        <v>9305</v>
      </c>
      <c r="G16" s="3">
        <f t="shared" si="1"/>
        <v>0.16550241805480925</v>
      </c>
      <c r="H16" s="8">
        <f>SUM(((((((((((('2000'!$H$16+'2001'!$H$16)+'2002'!$H$16)+'2003'!$H$16)+'2004'!$H$16)+'2005'!$H$16)+'2006'!$H$16)+'2007'!$H$16)+'2008'!$H$16)+'2009'!$H$16)+'2010'!$H$16)+'2011'!$H$16))/12</f>
        <v>12.283333333333333</v>
      </c>
      <c r="I16" s="5">
        <f>SUM(((((((((((('2000'!I16+'2001'!I16)+'2002'!I16)+'2003'!I16)+'2004'!I16)+'2005'!I16)+'2006'!I16)+'2007'!I16)+'2008'!I16)+'2009'!I16)+'2010'!I16)+'2011'!I16))</f>
        <v>1518</v>
      </c>
      <c r="J16" s="3">
        <f t="shared" si="2"/>
        <v>0.98571428571428577</v>
      </c>
      <c r="K16" s="5">
        <f>SUM(((((((((((('2000'!K16+'2001'!K16)+'2002'!K16)+'2003'!K16)+'2004'!K16)+'2005'!K16)+'2006'!K16)+'2007'!K16)+'2008'!K16)+'2009'!K16)+'2010'!K16)+'2011'!K16))</f>
        <v>22</v>
      </c>
      <c r="L16" s="3">
        <f t="shared" si="3"/>
        <v>1.4285714285714285E-2</v>
      </c>
      <c r="M16" s="5">
        <f>SUM(((((((((((('2000'!M16+'2001'!M16)+'2002'!M16)+'2003'!M16)+'2004'!M16)+'2005'!M16)+'2006'!M16)+'2007'!M16)+'2008'!M16)+'2009'!M16)+'2010'!M16)+'2011'!M16))</f>
        <v>58</v>
      </c>
      <c r="N16" s="5">
        <f>SUM(((((((((((('2000'!$N$16+'2001'!$N$16)+'2002'!$N$16)+'2003'!$N$16)+'2004'!$N$16)+'2005'!$N$16)+'2006'!$N$16)+'2007'!$N$16)+'2008'!$N$16)+'2009'!$N$16)+'2010'!$N$16)+'2011'!$N$16))</f>
        <v>129</v>
      </c>
      <c r="O16" s="5">
        <f>SUM(((((((((((('2000'!$O$16+'2001'!$O$16)+'2002'!$O$16)+'2003'!$O$16)+'2004'!$O$16)+'2005'!$O$16)+'2006'!$O$16)+'2007'!$O$16)+'2008'!$O$16)+'2009'!$O$16)+'2010'!$O$16)+'2011'!$O$16))</f>
        <v>204</v>
      </c>
      <c r="P16" s="5">
        <f>SUM(((((((((((('2000'!$P$16+'2001'!$P$16)+'2002'!$P$16)+'2003'!$P$16)+'2004'!$P$16)+'2005'!$P$16)+'2006'!$P$16)+'2007'!$P$16)+'2008'!$P$16)+'2009'!$P$16)+'2010'!$P$16)+'2011'!$P$16))</f>
        <v>287</v>
      </c>
      <c r="Q16" s="5">
        <f>SUM(((((((((((('2000'!$Q$16+'2001'!$Q$16)+'2002'!$Q$16)+'2003'!$Q$16)+'2004'!$Q$16)+'2005'!$Q$16)+'2006'!$Q$16)+'2007'!$Q$16)+'2008'!$Q$16)+'2009'!$Q$16)+'2010'!$Q$16)+'2011'!$Q$16))</f>
        <v>219</v>
      </c>
      <c r="R16" s="5">
        <f>SUM(((((((((((('2000'!$P$16+'2001'!$P$16)+'2002'!$P$16)+'2003'!$P$16)+'2004'!$P$16)+'2005'!$P$16)+'2006'!$P$16)+'2007'!$P$16)+'2008'!$P$16)+'2009'!$P$16)+'2010'!$P$16)+'2011'!$P$16))</f>
        <v>287</v>
      </c>
    </row>
    <row r="17" spans="1:18" ht="12.75" customHeight="1" x14ac:dyDescent="0.15">
      <c r="A17" s="5" t="s">
        <v>34</v>
      </c>
      <c r="B17" s="5">
        <v>226737</v>
      </c>
      <c r="C17" s="5">
        <v>2336891</v>
      </c>
      <c r="D17" s="3">
        <f t="shared" si="0"/>
        <v>9.7025064498087413E-2</v>
      </c>
      <c r="E17" s="5">
        <f>SUM(((((((((((('2000'!E17+'2001'!E17)+'2002'!E17)+'2003'!E17)+'2004'!E17)+'2005'!E17)+'2006'!E17)+'2007'!E17)+'2008'!E17)+'2009'!E17)+'2010'!E17)+'2011'!E17))</f>
        <v>488</v>
      </c>
      <c r="F17" s="5">
        <f>SUM(((((((((((('2000'!F17+'2001'!F17)+'2002'!F17)+'2003'!F17)+'2004'!F17)+'2005'!F17)+'2006'!F17)+'2007'!F17)+'2008'!F17)+'2009'!F17)+'2010'!F17)+'2011'!F17))</f>
        <v>4076</v>
      </c>
      <c r="G17" s="3">
        <f t="shared" si="1"/>
        <v>0.1197252208047105</v>
      </c>
      <c r="H17" s="8">
        <f>SUM(((((((((((('2000'!$H$17+'2001'!$H$17)+'2002'!$H$17)+'2003'!$H$17)+'2004'!$H$17)+'2005'!$H$17)+'2006'!$H$17)+'2007'!$H$17)+'2008'!$H$17)+'2009'!$H$17)+'2010'!$H$17)+'2011'!$H$17))/12</f>
        <v>11.341666666666667</v>
      </c>
      <c r="I17" s="5">
        <f>SUM(((((((((((('2000'!I17+'2001'!I17)+'2002'!I17)+'2003'!I17)+'2004'!I17)+'2005'!I17)+'2006'!I17)+'2007'!I17)+'2008'!I17)+'2009'!I17)+'2010'!I17)+'2011'!I17))</f>
        <v>472</v>
      </c>
      <c r="J17" s="3">
        <f t="shared" si="2"/>
        <v>0.96721311475409832</v>
      </c>
      <c r="K17" s="5">
        <f>SUM(((((((((((('2000'!K17+'2001'!K17)+'2002'!K17)+'2003'!K17)+'2004'!K17)+'2005'!K17)+'2006'!K17)+'2007'!K17)+'2008'!K17)+'2009'!K17)+'2010'!K17)+'2011'!K17))</f>
        <v>16</v>
      </c>
      <c r="L17" s="3">
        <f t="shared" si="3"/>
        <v>3.2786885245901641E-2</v>
      </c>
      <c r="M17" s="5">
        <f>SUM(((((((((((('2000'!M17+'2001'!M17)+'2002'!M17)+'2003'!M17)+'2004'!M17)+'2005'!M17)+'2006'!M17)+'2007'!M17)+'2008'!M17)+'2009'!M17)+'2010'!M17)+'2011'!M17))</f>
        <v>0</v>
      </c>
      <c r="N17" s="5">
        <f>SUM(((((((((((('2000'!$N$17+'2001'!$N$17)+'2002'!$N$17)+'2003'!$N$17)+'2004'!$N$17)+'2005'!$N$17)+'2006'!$N$17)+'2007'!$N$17)+'2008'!$N$17)+'2009'!$N$17)+'2010'!$N$17)+'2011'!$N$17))</f>
        <v>0</v>
      </c>
      <c r="O17" s="5">
        <f>SUM(((((((((((('2000'!$O$17+'2001'!$O$17)+'2002'!$O$17)+'2003'!$O$17)+'2004'!$O$17)+'2005'!$O$17)+'2006'!$O$17)+'2007'!$O$17)+'2008'!$O$17)+'2009'!$O$17)+'2010'!$O$17)+'2011'!$O$17))</f>
        <v>0</v>
      </c>
      <c r="P17" s="5">
        <f>SUM(((((((((((('2000'!$P$17+'2001'!$P$17)+'2002'!$P$17)+'2003'!$P$17)+'2004'!$P$17)+'2005'!$P$17)+'2006'!$P$17)+'2007'!$P$17)+'2008'!$P$17)+'2009'!$P$17)+'2010'!$P$17)+'2011'!$P$17))</f>
        <v>0</v>
      </c>
      <c r="Q17" s="5">
        <f>SUM(((((((((((('2000'!$Q$17+'2001'!$Q$17)+'2002'!$Q$17)+'2003'!$Q$17)+'2004'!$Q$17)+'2005'!$Q$17)+'2006'!$Q$17)+'2007'!$Q$17)+'2008'!$Q$17)+'2009'!$Q$17)+'2010'!$Q$17)+'2011'!$Q$17))</f>
        <v>0</v>
      </c>
      <c r="R17" s="5">
        <f>SUM(((((((((((('2000'!$P$17+'2001'!$P$17)+'2002'!$P$17)+'2003'!$P$17)+'2004'!$P$17)+'2005'!$P$17)+'2006'!$P$17)+'2007'!$P$17)+'2008'!$P$17)+'2009'!$P$17)+'2010'!$P$17)+'2011'!$P$17))</f>
        <v>0</v>
      </c>
    </row>
    <row r="18" spans="1:18" ht="12.75" customHeight="1" x14ac:dyDescent="0.15">
      <c r="A18" s="5" t="s">
        <v>35</v>
      </c>
      <c r="B18" s="5">
        <v>210240</v>
      </c>
      <c r="C18" s="5">
        <v>2132796</v>
      </c>
      <c r="D18" s="3">
        <f t="shared" si="0"/>
        <v>9.8574828534937237E-2</v>
      </c>
      <c r="E18" s="5">
        <f>SUM(((((((((((('2000'!E18+'2001'!E18)+'2002'!E18)+'2003'!E18)+'2004'!E18)+'2005'!E18)+'2006'!E18)+'2007'!E18)+'2008'!E18)+'2009'!E18)+'2010'!E18)+'2011'!E18))</f>
        <v>1016</v>
      </c>
      <c r="F18" s="5">
        <f>SUM(((((((((((('2000'!F18+'2001'!F18)+'2002'!F18)+'2003'!F18)+'2004'!F18)+'2005'!F18)+'2006'!F18)+'2007'!F18)+'2008'!F18)+'2009'!F18)+'2010'!F18)+'2011'!F18))</f>
        <v>4324</v>
      </c>
      <c r="G18" s="3">
        <f t="shared" si="1"/>
        <v>0.23496762257169287</v>
      </c>
      <c r="H18" s="8">
        <f>SUM(((((((((((('2000'!$H$18+'2001'!$H$18)+'2002'!$H$18)+'2003'!$H$18)+'2004'!$H$18)+'2005'!$H$18)+'2006'!$H$18)+'2007'!$H$18)+'2008'!$H$18)+'2009'!$H$18)+'2010'!$H$18)+'2011'!$H$18))/12</f>
        <v>12.991666666666667</v>
      </c>
      <c r="I18" s="5">
        <f>SUM(((((((((((('2000'!I18+'2001'!I18)+'2002'!I18)+'2003'!I18)+'2004'!I18)+'2005'!I18)+'2006'!I18)+'2007'!I18)+'2008'!I18)+'2009'!I18)+'2010'!I18)+'2011'!I18))</f>
        <v>985</v>
      </c>
      <c r="J18" s="3">
        <f t="shared" si="2"/>
        <v>0.96948818897637801</v>
      </c>
      <c r="K18" s="5">
        <f>SUM(((((((((((('2000'!K18+'2001'!K18)+'2002'!K18)+'2003'!K18)+'2004'!K18)+'2005'!K18)+'2006'!K18)+'2007'!K18)+'2008'!K18)+'2009'!K18)+'2010'!K18)+'2011'!K18))</f>
        <v>31</v>
      </c>
      <c r="L18" s="3">
        <f t="shared" si="3"/>
        <v>3.0511811023622049E-2</v>
      </c>
      <c r="M18" s="5">
        <f>SUM(((((((((((('2000'!M18+'2001'!M18)+'2002'!M18)+'2003'!M18)+'2004'!M18)+'2005'!M18)+'2006'!M18)+'2007'!M18)+'2008'!M18)+'2009'!M18)+'2010'!M18)+'2011'!M18))</f>
        <v>46</v>
      </c>
      <c r="N18" s="5">
        <f>SUM(((((((((((('2000'!$N$18+'2001'!$N$18)+'2002'!$N$18)+'2003'!$N$18)+'2004'!$N$18)+'2005'!$N$18)+'2006'!$N$18)+'2007'!$N$18)+'2008'!$N$18)+'2009'!$N$18)+'2010'!$N$18)+'2011'!$N$18))</f>
        <v>88</v>
      </c>
      <c r="O18" s="5">
        <f>SUM(((((((((((('2000'!$O$18+'2001'!$O$18)+'2002'!$O$18)+'2003'!$O$18)+'2004'!$O$18)+'2005'!$O$18)+'2006'!$O$18)+'2007'!$O$18)+'2008'!$O$18)+'2009'!$O$18)+'2010'!$O$18)+'2011'!$O$18))</f>
        <v>149</v>
      </c>
      <c r="P18" s="5">
        <f>SUM(((((((((((('2000'!$P$18+'2001'!$P$18)+'2002'!$P$18)+'2003'!$P$18)+'2004'!$P$18)+'2005'!$P$18)+'2006'!$P$18)+'2007'!$P$18)+'2008'!$P$18)+'2009'!$P$18)+'2010'!$P$18)+'2011'!$P$18))</f>
        <v>182</v>
      </c>
      <c r="Q18" s="5">
        <f>SUM(((((((((((('2000'!$Q$18+'2001'!$Q$18)+'2002'!$Q$18)+'2003'!$Q$18)+'2004'!$Q$18)+'2005'!$Q$18)+'2006'!$Q$18)+'2007'!$Q$18)+'2008'!$Q$18)+'2009'!$Q$18)+'2010'!$Q$18)+'2011'!$Q$18))</f>
        <v>180</v>
      </c>
      <c r="R18" s="5">
        <f>SUM(((((((((((('2000'!$P$18+'2001'!$P$18)+'2002'!$P$18)+'2003'!$P$18)+'2004'!$P$18)+'2005'!$P$18)+'2006'!$P$18)+'2007'!$P$18)+'2008'!$P$18)+'2009'!$P$18)+'2010'!$P$18)+'2011'!$P$18))</f>
        <v>182</v>
      </c>
    </row>
    <row r="19" spans="1:18" ht="12.75" customHeight="1" x14ac:dyDescent="0.15">
      <c r="A19" s="5" t="s">
        <v>36</v>
      </c>
      <c r="B19" s="5">
        <v>311073</v>
      </c>
      <c r="C19" s="5">
        <v>3330313</v>
      </c>
      <c r="D19" s="3">
        <f t="shared" si="0"/>
        <v>9.3406535661963302E-2</v>
      </c>
      <c r="E19" s="5">
        <f>SUM(((((((((((('2000'!E19+'2001'!E19)+'2002'!E19)+'2003'!E19)+'2004'!E19)+'2005'!E19)+'2006'!E19)+'2007'!E19)+'2008'!E19)+'2009'!E19)+'2010'!E19)+'2011'!E19))</f>
        <v>820</v>
      </c>
      <c r="F19" s="5">
        <f>SUM(((((((((((('2000'!F19+'2001'!F19)+'2002'!F19)+'2003'!F19)+'2004'!F19)+'2005'!F19)+'2006'!F19)+'2007'!F19)+'2008'!F19)+'2009'!F19)+'2010'!F19)+'2011'!F19))</f>
        <v>6996</v>
      </c>
      <c r="G19" s="3">
        <f t="shared" si="1"/>
        <v>0.11720983419096627</v>
      </c>
      <c r="H19" s="8">
        <f>SUM(((((((((((('2000'!$H$19+'2001'!$H$19)+'2002'!$H$19)+'2003'!$H$19)+'2004'!$H$19)+'2005'!$H$19)+'2006'!$H$19)+'2007'!$H$19)+'2008'!$H$19)+'2009'!$H$19)+'2010'!$H$19)+'2011'!$H$19))/12</f>
        <v>13.733333333333329</v>
      </c>
      <c r="I19" s="5">
        <f>SUM(((((((((((('2000'!I19+'2001'!I19)+'2002'!I19)+'2003'!I19)+'2004'!I19)+'2005'!I19)+'2006'!I19)+'2007'!I19)+'2008'!I19)+'2009'!I19)+'2010'!I19)+'2011'!I19))</f>
        <v>802</v>
      </c>
      <c r="J19" s="3">
        <f t="shared" si="2"/>
        <v>0.97804878048780486</v>
      </c>
      <c r="K19" s="5">
        <f>SUM(((((((((((('2000'!K19+'2001'!K19)+'2002'!K19)+'2003'!K19)+'2004'!K19)+'2005'!K19)+'2006'!K19)+'2007'!K19)+'2008'!K19)+'2009'!K19)+'2010'!K19)+'2011'!K19))</f>
        <v>22</v>
      </c>
      <c r="L19" s="3">
        <f t="shared" si="3"/>
        <v>2.6829268292682926E-2</v>
      </c>
      <c r="M19" s="5">
        <f>SUM(((((((((((('2000'!M19+'2001'!M19)+'2002'!M19)+'2003'!M19)+'2004'!M19)+'2005'!M19)+'2006'!M19)+'2007'!M19)+'2008'!M19)+'2009'!M19)+'2010'!M19)+'2011'!M19))</f>
        <v>0</v>
      </c>
      <c r="N19" s="5">
        <f>SUM(((((((((((('2000'!$N$19+'2001'!$N$19)+'2002'!$N$19)+'2003'!$N$19)+'2004'!$N$19)+'2005'!$N$19)+'2006'!$N$19)+'2007'!$N$19)+'2008'!$N$19)+'2009'!$N$19)+'2010'!$N$19)+'2011'!$N$19))</f>
        <v>0</v>
      </c>
      <c r="O19" s="5">
        <f>SUM(((((((((((('2000'!$O$19+'2001'!$O$19)+'2002'!$O$19)+'2003'!$O$19)+'2004'!$O$19)+'2005'!$O$19)+'2006'!$O$19)+'2007'!$O$19)+'2008'!$O$19)+'2009'!$O$19)+'2010'!$O$19)+'2011'!$O$19))</f>
        <v>0</v>
      </c>
      <c r="P19" s="5">
        <f>SUM(((((((((((('2000'!$P$19+'2001'!$P$19)+'2002'!$P$19)+'2003'!$P$19)+'2004'!$P$19)+'2005'!$P$19)+'2006'!$P$19)+'2007'!$P$19)+'2008'!$P$19)+'2009'!$P$19)+'2010'!$P$19)+'2011'!$P$19))</f>
        <v>0</v>
      </c>
      <c r="Q19" s="5">
        <f>SUM(((((((((((('2000'!$Q$19+'2001'!$Q$19)+'2002'!$Q$19)+'2003'!$Q$19)+'2004'!$Q$19)+'2005'!$Q$19)+'2006'!$Q$19)+'2007'!$Q$19)+'2008'!$Q$19)+'2009'!$Q$19)+'2010'!$Q$19)+'2011'!$Q$19))</f>
        <v>0</v>
      </c>
      <c r="R19" s="5">
        <f>SUM(((((((((((('2000'!$P$19+'2001'!$P$19)+'2002'!$P$19)+'2003'!$P$19)+'2004'!$P$19)+'2005'!$P$19)+'2006'!$P$19)+'2007'!$P$19)+'2008'!$P$19)+'2009'!$P$19)+'2010'!$P$19)+'2011'!$P$19))</f>
        <v>0</v>
      </c>
    </row>
    <row r="20" spans="1:18" ht="12.75" customHeight="1" x14ac:dyDescent="0.15">
      <c r="A20" s="5" t="s">
        <v>37</v>
      </c>
      <c r="B20" s="5">
        <v>312953</v>
      </c>
      <c r="C20" s="5">
        <v>3442258</v>
      </c>
      <c r="D20" s="3">
        <f t="shared" si="0"/>
        <v>9.0915033097461032E-2</v>
      </c>
      <c r="E20" s="5">
        <f>SUM(((((((((((('2000'!E20+'2001'!E20)+'2002'!E20)+'2003'!E20)+'2004'!E20)+'2005'!E20)+'2006'!E20)+'2007'!E20)+'2008'!E20)+'2009'!E20)+'2010'!E20)+'2011'!E20))</f>
        <v>1152</v>
      </c>
      <c r="F20" s="5">
        <f>SUM(((((((((((('2000'!F20+'2001'!F20)+'2002'!F20)+'2003'!F20)+'2004'!F20)+'2005'!F20)+'2006'!F20)+'2007'!F20)+'2008'!F20)+'2009'!F20)+'2010'!F20)+'2011'!F20))</f>
        <v>6123</v>
      </c>
      <c r="G20" s="3">
        <f t="shared" si="1"/>
        <v>0.18814306712395884</v>
      </c>
      <c r="H20" s="8">
        <f>SUM(((((((((((('2000'!$H$20+'2001'!$H$20)+'2002'!$H$20)+'2003'!$H$20)+'2004'!$H$20)+'2005'!$H$20)+'2006'!$H$20)+'2007'!$H$20)+'2008'!$H$20)+'2009'!$H$20)+'2010'!$H$20)+'2011'!$H$20))/12</f>
        <v>11.450000000000001</v>
      </c>
      <c r="I20" s="5">
        <f>SUM(((((((((((('2000'!I20+'2001'!I20)+'2002'!I20)+'2003'!I20)+'2004'!I20)+'2005'!I20)+'2006'!I20)+'2007'!I20)+'2008'!I20)+'2009'!I20)+'2010'!I20)+'2011'!I20))</f>
        <v>577</v>
      </c>
      <c r="J20" s="3">
        <f t="shared" si="2"/>
        <v>0.50086805555555558</v>
      </c>
      <c r="K20" s="5">
        <f>SUM(((((((((((('2000'!K20+'2001'!K20)+'2002'!K20)+'2003'!K20)+'2004'!K20)+'2005'!K20)+'2006'!K20)+'2007'!K20)+'2008'!K20)+'2009'!K20)+'2010'!K20)+'2011'!K20))</f>
        <v>25</v>
      </c>
      <c r="L20" s="3">
        <f t="shared" si="3"/>
        <v>2.1701388888888888E-2</v>
      </c>
      <c r="M20" s="5">
        <f>SUM(((((((((((('2000'!M20+'2001'!M20)+'2002'!M20)+'2003'!M20)+'2004'!M20)+'2005'!M20)+'2006'!M20)+'2007'!M20)+'2008'!M20)+'2009'!M20)+'2010'!M20)+'2011'!M20))</f>
        <v>94</v>
      </c>
      <c r="N20" s="5">
        <f>SUM(((((((((((('2000'!$N$20+'2001'!$N$20)+'2002'!$N$20)+'2003'!$N$20)+'2004'!$N$20)+'2005'!$N$20)+'2006'!$N$20)+'2007'!$N$20)+'2008'!$N$20)+'2009'!$N$20)+'2010'!$N$20)+'2011'!$N$20))</f>
        <v>134</v>
      </c>
      <c r="O20" s="5">
        <f>SUM(((((((((((('2000'!$O$20+'2001'!$O$20)+'2002'!$O$20)+'2003'!$O$20)+'2004'!$O$20)+'2005'!$O$20)+'2006'!$O$20)+'2007'!$O$20)+'2008'!$O$20)+'2009'!$O$20)+'2010'!$O$20)+'2011'!$O$20))</f>
        <v>141</v>
      </c>
      <c r="P20" s="5">
        <f>SUM(((((((((((('2000'!$P$20+'2001'!$P$20)+'2002'!$P$20)+'2003'!$P$20)+'2004'!$P$20)+'2005'!$P$20)+'2006'!$P$20)+'2007'!$P$20)+'2008'!$P$20)+'2009'!$P$20)+'2010'!$P$20)+'2011'!$P$20))</f>
        <v>217</v>
      </c>
      <c r="Q20" s="5">
        <f>SUM(((((((((((('2000'!$Q$20+'2001'!$Q$20)+'2002'!$Q$20)+'2003'!$Q$20)+'2004'!$Q$20)+'2005'!$Q$20)+'2006'!$Q$20)+'2007'!$Q$20)+'2008'!$Q$20)+'2009'!$Q$20)+'2010'!$Q$20)+'2011'!$Q$20))</f>
        <v>190</v>
      </c>
      <c r="R20" s="5">
        <f>SUM(((((((((((('2000'!$P$20+'2001'!$P$20)+'2002'!$P$20)+'2003'!$P$20)+'2004'!$P$20)+'2005'!$P$20)+'2006'!$P$20)+'2007'!$P$20)+'2008'!$P$20)+'2009'!$P$20)+'2010'!$P$20)+'2011'!$P$20))</f>
        <v>217</v>
      </c>
    </row>
    <row r="21" spans="1:18" ht="12.75" customHeight="1" x14ac:dyDescent="0.15">
      <c r="A21" s="5" t="s">
        <v>38</v>
      </c>
      <c r="B21" s="5">
        <v>128940</v>
      </c>
      <c r="C21" s="5">
        <v>1056250</v>
      </c>
      <c r="D21" s="3">
        <f t="shared" si="0"/>
        <v>0.12207337278106509</v>
      </c>
      <c r="E21" s="5">
        <f>SUM(((((((((((('2000'!E21+'2001'!E21)+'2002'!E21)+'2003'!E21)+'2004'!E21)+'2005'!E21)+'2006'!E21)+'2007'!E21)+'2008'!E21)+'2009'!E21)+'2010'!E21)+'2011'!E21))</f>
        <v>296</v>
      </c>
      <c r="F21" s="5">
        <f>SUM(((((((((((('2000'!F21+'2001'!F21)+'2002'!F21)+'2003'!F21)+'2004'!F21)+'2005'!F21)+'2006'!F21)+'2007'!F21)+'2008'!F21)+'2009'!F21)+'2010'!F21)+'2011'!F21))</f>
        <v>2073</v>
      </c>
      <c r="G21" s="3">
        <f t="shared" si="1"/>
        <v>0.1427882296189098</v>
      </c>
      <c r="H21" s="8">
        <f>SUM(((((((((((('2000'!$H$21+'2001'!$H$21)+'2002'!$H$21)+'2003'!$H$21)+'2004'!$H$21)+'2005'!$H$21)+'2006'!$H$21)+'2007'!$H$21)+'2008'!$H$21)+'2009'!$H$21)+'2010'!$H$21)+'2011'!$H$21))/12</f>
        <v>12.691666666666665</v>
      </c>
      <c r="I21" s="5">
        <f>SUM(((((((((((('2000'!I21+'2001'!I21)+'2002'!I21)+'2003'!I21)+'2004'!I21)+'2005'!I21)+'2006'!I21)+'2007'!I21)+'2008'!I21)+'2009'!I21)+'2010'!I21)+'2011'!I21))</f>
        <v>0</v>
      </c>
      <c r="J21" s="3">
        <f t="shared" si="2"/>
        <v>0</v>
      </c>
      <c r="K21" s="5">
        <f>SUM(((((((((((('2000'!K21+'2001'!K21)+'2002'!K21)+'2003'!K21)+'2004'!K21)+'2005'!K21)+'2006'!K21)+'2007'!K21)+'2008'!K21)+'2009'!K21)+'2010'!K21)+'2011'!K21))</f>
        <v>0</v>
      </c>
      <c r="L21" s="3">
        <f t="shared" si="3"/>
        <v>0</v>
      </c>
      <c r="M21" s="5">
        <f>SUM(((((((((((('2000'!M21+'2001'!M21)+'2002'!M21)+'2003'!M21)+'2004'!M21)+'2005'!M21)+'2006'!M21)+'2007'!M21)+'2008'!M21)+'2009'!M21)+'2010'!M21)+'2011'!M21))</f>
        <v>0</v>
      </c>
      <c r="N21" s="5">
        <f>SUM(((((((((((('2000'!$N$21+'2001'!$N$21)+'2002'!$N$21)+'2003'!$N$21)+'2004'!$N$21)+'2005'!$N$21)+'2006'!$N$21)+'2007'!$N$21)+'2008'!$N$21)+'2009'!$N$21)+'2010'!$N$21)+'2011'!$N$21))</f>
        <v>0</v>
      </c>
      <c r="O21" s="5">
        <f>SUM(((((((((((('2000'!$O$21+'2001'!$O$21)+'2002'!$O$21)+'2003'!$O$21)+'2004'!$O$21)+'2005'!$O$21)+'2006'!$O$21)+'2007'!$O$21)+'2008'!$O$21)+'2009'!$O$21)+'2010'!$O$21)+'2011'!$O$21))</f>
        <v>0</v>
      </c>
      <c r="P21" s="5">
        <f>SUM(((((((((((('2000'!$P$21+'2001'!$P$21)+'2002'!$P$21)+'2003'!$P$21)+'2004'!$P$21)+'2005'!$P$21)+'2006'!$P$21)+'2007'!$P$21)+'2008'!$P$21)+'2009'!$P$21)+'2010'!$P$21)+'2011'!$P$21))</f>
        <v>0</v>
      </c>
      <c r="Q21" s="5">
        <f>SUM(((((((((((('2000'!$Q$21+'2001'!$Q$21)+'2002'!$Q$21)+'2003'!$Q$21)+'2004'!$Q$21)+'2005'!$Q$21)+'2006'!$Q$21)+'2007'!$Q$21)+'2008'!$Q$21)+'2009'!$Q$21)+'2010'!$Q$21)+'2011'!$Q$21))</f>
        <v>0</v>
      </c>
      <c r="R21" s="5">
        <f>SUM(((((((((((('2000'!$P$21+'2001'!$P$21)+'2002'!$P$21)+'2003'!$P$21)+'2004'!$P$21)+'2005'!$P$21)+'2006'!$P$21)+'2007'!$P$21)+'2008'!$P$21)+'2009'!$P$21)+'2010'!$P$21)+'2011'!$P$21))</f>
        <v>0</v>
      </c>
    </row>
    <row r="22" spans="1:18" ht="12.75" customHeight="1" x14ac:dyDescent="0.15">
      <c r="A22" s="5" t="s">
        <v>39</v>
      </c>
      <c r="B22" s="5">
        <v>425963</v>
      </c>
      <c r="C22" s="5">
        <v>4457846</v>
      </c>
      <c r="D22" s="3">
        <f t="shared" si="0"/>
        <v>9.5553547610213549E-2</v>
      </c>
      <c r="E22" s="5">
        <f>SUM(((((((((((('2000'!E22+'2001'!E22)+'2002'!E22)+'2003'!E22)+'2004'!E22)+'2005'!E22)+'2006'!E22)+'2007'!E22)+'2008'!E22)+'2009'!E22)+'2010'!E22)+'2011'!E22))</f>
        <v>0</v>
      </c>
      <c r="F22" s="5">
        <f>SUM(((((((((((('2000'!F22+'2001'!F22)+'2002'!F22)+'2003'!F22)+'2004'!F22)+'2005'!F22)+'2006'!F22)+'2007'!F22)+'2008'!F22)+'2009'!F22)+'2010'!F22)+'2011'!F22))</f>
        <v>5953</v>
      </c>
      <c r="G22" s="3">
        <f t="shared" si="1"/>
        <v>0</v>
      </c>
      <c r="H22" s="8">
        <f>SUM(((((((((((('2000'!$H$22+'2001'!$H$22)+'2002'!$H$22)+'2003'!$H$22)+'2004'!$H$22)+'2005'!$H$22)+'2006'!$H$22)+'2007'!$H$22)+'2008'!$H$22)+'2009'!$H$22)+'2010'!$H$22)+'2011'!$H$22))/12</f>
        <v>8.7583333333333329</v>
      </c>
      <c r="I22" s="5">
        <f>SUM(((((((((((('2000'!I22+'2001'!I22)+'2002'!I22)+'2003'!I22)+'2004'!I22)+'2005'!I22)+'2006'!I22)+'2007'!I22)+'2008'!I22)+'2009'!I22)+'2010'!I22)+'2011'!I22))</f>
        <v>0</v>
      </c>
      <c r="J22" s="3" t="e">
        <f t="shared" si="2"/>
        <v>#DIV/0!</v>
      </c>
      <c r="K22" s="5">
        <f>SUM(((((((((((('2000'!K22+'2001'!K22)+'2002'!K22)+'2003'!K22)+'2004'!K22)+'2005'!K22)+'2006'!K22)+'2007'!K22)+'2008'!K22)+'2009'!K22)+'2010'!K22)+'2011'!K22))</f>
        <v>0</v>
      </c>
      <c r="L22" s="3" t="e">
        <f t="shared" si="3"/>
        <v>#DIV/0!</v>
      </c>
      <c r="M22" s="5">
        <f>SUM(((((((((((('2000'!M22+'2001'!M22)+'2002'!M22)+'2003'!M22)+'2004'!M22)+'2005'!M22)+'2006'!M22)+'2007'!M22)+'2008'!M22)+'2009'!M22)+'2010'!M22)+'2011'!M22))</f>
        <v>0</v>
      </c>
      <c r="N22" s="5">
        <f>SUM(((((((((((('2000'!$N$22+'2001'!$N$22)+'2002'!$N$22)+'2003'!$N$22)+'2004'!$N$22)+'2005'!$N$22)+'2006'!$N$22)+'2007'!$N$22)+'2008'!$N$22)+'2009'!$N$22)+'2010'!$N$22)+'2011'!$N$22))</f>
        <v>0</v>
      </c>
      <c r="O22" s="5">
        <f>SUM(((((((((((('2000'!$O$22+'2001'!$O$22)+'2002'!$O$22)+'2003'!$O$22)+'2004'!$O$22)+'2005'!$O$22)+'2006'!$O$22)+'2007'!$O$22)+'2008'!$O$22)+'2009'!$O$22)+'2010'!$O$22)+'2011'!$O$22))</f>
        <v>0</v>
      </c>
      <c r="P22" s="5">
        <f>SUM(((((((((((('2000'!$P$22+'2001'!$P$22)+'2002'!$P$22)+'2003'!$P$22)+'2004'!$P$22)+'2005'!$P$22)+'2006'!$P$22)+'2007'!$P$22)+'2008'!$P$22)+'2009'!$P$22)+'2010'!$P$22)+'2011'!$P$22))</f>
        <v>0</v>
      </c>
      <c r="Q22" s="5">
        <f>SUM(((((((((((('2000'!$Q$22+'2001'!$Q$22)+'2002'!$Q$22)+'2003'!$Q$22)+'2004'!$Q$22)+'2005'!$Q$22)+'2006'!$Q$22)+'2007'!$Q$22)+'2008'!$Q$22)+'2009'!$Q$22)+'2010'!$Q$22)+'2011'!$Q$22))</f>
        <v>0</v>
      </c>
      <c r="R22" s="5">
        <f>SUM(((((((((((('2000'!$P$22+'2001'!$P$22)+'2002'!$P$22)+'2003'!$P$22)+'2004'!$P$22)+'2005'!$P$22)+'2006'!$P$22)+'2007'!$P$22)+'2008'!$P$22)+'2009'!$P$22)+'2010'!$P$22)+'2011'!$P$22))</f>
        <v>0</v>
      </c>
    </row>
    <row r="23" spans="1:18" ht="12.75" customHeight="1" x14ac:dyDescent="0.15">
      <c r="A23" s="5" t="s">
        <v>40</v>
      </c>
      <c r="B23" s="5">
        <v>386609</v>
      </c>
      <c r="C23" s="5">
        <v>5177318</v>
      </c>
      <c r="D23" s="3">
        <f t="shared" si="0"/>
        <v>7.467360513686816E-2</v>
      </c>
      <c r="E23" s="5">
        <f>SUM(((((((((((('2000'!E23+'2001'!E23)+'2002'!E23)+'2003'!E23)+'2004'!E23)+'2005'!E23)+'2006'!E23)+'2007'!E23)+'2008'!E23)+'2009'!E23)+'2010'!E23)+'2011'!E23))</f>
        <v>0</v>
      </c>
      <c r="F23" s="5">
        <f>SUM(((((((((((('2000'!F23+'2001'!F23)+'2002'!F23)+'2003'!F23)+'2004'!F23)+'2005'!F23)+'2006'!F23)+'2007'!F23)+'2008'!F23)+'2009'!F23)+'2010'!F23)+'2011'!F23))</f>
        <v>5788</v>
      </c>
      <c r="G23" s="3">
        <f t="shared" si="1"/>
        <v>0</v>
      </c>
      <c r="H23" s="8">
        <f>SUM(((((((((((('2000'!$H$23+'2001'!$H$23)+'2002'!$H$23)+'2003'!$H$23)+'2004'!$H$23)+'2005'!$H$23)+'2006'!$H$23)+'2007'!$H$23)+'2008'!$H$23)+'2009'!$H$23)+'2010'!$H$23)+'2011'!$H$23))/12</f>
        <v>7.3</v>
      </c>
      <c r="I23" s="5">
        <f>SUM(((((((((((('2000'!I23+'2001'!I23)+'2002'!I23)+'2003'!I23)+'2004'!I23)+'2005'!I23)+'2006'!I23)+'2007'!I23)+'2008'!I23)+'2009'!I23)+'2010'!I23)+'2011'!I23))</f>
        <v>0</v>
      </c>
      <c r="J23" s="3" t="e">
        <f t="shared" si="2"/>
        <v>#DIV/0!</v>
      </c>
      <c r="K23" s="5">
        <f>SUM(((((((((((('2000'!K23+'2001'!K23)+'2002'!K23)+'2003'!K23)+'2004'!K23)+'2005'!K23)+'2006'!K23)+'2007'!K23)+'2008'!K23)+'2009'!K23)+'2010'!K23)+'2011'!K23))</f>
        <v>0</v>
      </c>
      <c r="L23" s="3" t="e">
        <f t="shared" si="3"/>
        <v>#DIV/0!</v>
      </c>
      <c r="M23" s="5">
        <f>SUM(((((((((((('2000'!M23+'2001'!M23)+'2002'!M23)+'2003'!M23)+'2004'!M23)+'2005'!M23)+'2006'!M23)+'2007'!M23)+'2008'!M23)+'2009'!M23)+'2010'!M23)+'2011'!M23))</f>
        <v>0</v>
      </c>
      <c r="N23" s="5">
        <f>SUM(((((((((((('2000'!$N$23+'2001'!$N$23)+'2002'!$N$23)+'2003'!$N$23)+'2004'!$N$23)+'2005'!$N$23)+'2006'!$N$23)+'2007'!$N$23)+'2008'!$N$23)+'2009'!$N$23)+'2010'!$N$23)+'2011'!$N$23))</f>
        <v>0</v>
      </c>
      <c r="O23" s="5">
        <f>SUM(((((((((((('2000'!$O$23+'2001'!$O$23)+'2002'!$O$23)+'2003'!$O$23)+'2004'!$O$23)+'2005'!$O$23)+'2006'!$O$23)+'2007'!$O$23)+'2008'!$O$23)+'2009'!$O$23)+'2010'!$O$23)+'2011'!$O$23))</f>
        <v>0</v>
      </c>
      <c r="P23" s="5">
        <f>SUM(((((((((((('2000'!$P$23+'2001'!$P$23)+'2002'!$P$23)+'2003'!$P$23)+'2004'!$P$23)+'2005'!$P$23)+'2006'!$P$23)+'2007'!$P$23)+'2008'!$P$23)+'2009'!$P$23)+'2010'!$P$23)+'2011'!$P$23))</f>
        <v>0</v>
      </c>
      <c r="Q23" s="5">
        <f>SUM(((((((((((('2000'!$Q$23+'2001'!$Q$23)+'2002'!$Q$23)+'2003'!$Q$23)+'2004'!$Q$23)+'2005'!$Q$23)+'2006'!$Q$23)+'2007'!$Q$23)+'2008'!$Q$23)+'2009'!$Q$23)+'2010'!$Q$23)+'2011'!$Q$23))</f>
        <v>0</v>
      </c>
      <c r="R23" s="5">
        <f>SUM(((((((((((('2000'!$P$23+'2001'!$P$23)+'2002'!$P$23)+'2003'!$P$23)+'2004'!$P$23)+'2005'!$P$23)+'2006'!$P$23)+'2007'!$P$23)+'2008'!$P$23)+'2009'!$P$23)+'2010'!$P$23)+'2011'!$P$23))</f>
        <v>0</v>
      </c>
    </row>
    <row r="24" spans="1:18" ht="12.75" customHeight="1" x14ac:dyDescent="0.15">
      <c r="A24" s="5" t="s">
        <v>41</v>
      </c>
      <c r="B24" s="5">
        <v>671051</v>
      </c>
      <c r="C24" s="5">
        <v>7579088</v>
      </c>
      <c r="D24" s="3">
        <f t="shared" si="0"/>
        <v>8.8539808483553695E-2</v>
      </c>
      <c r="E24" s="5">
        <f>SUM(((((((((((('2000'!E24+'2001'!E24)+'2002'!E24)+'2003'!E24)+'2004'!E24)+'2005'!E24)+'2006'!E24)+'2007'!E24)+'2008'!E24)+'2009'!E24)+'2010'!E24)+'2011'!E24))</f>
        <v>2517</v>
      </c>
      <c r="F24" s="5">
        <f>SUM(((((((((((('2000'!F24+'2001'!F24)+'2002'!F24)+'2003'!F24)+'2004'!F24)+'2005'!F24)+'2006'!F24)+'2007'!F24)+'2008'!F24)+'2009'!F24)+'2010'!F24)+'2011'!F24))</f>
        <v>13521</v>
      </c>
      <c r="G24" s="3">
        <f t="shared" si="1"/>
        <v>0.18615487020190813</v>
      </c>
      <c r="H24" s="8">
        <f>SUM(((((((((((('2000'!$H$24+'2001'!$H$24)+'2002'!$H$24)+'2003'!$H$24)+'2004'!$H$24)+'2005'!$H$24)+'2006'!$H$24)+'2007'!$H$24)+'2008'!$H$24)+'2009'!$H$24)+'2010'!$H$24)+'2011'!$H$24))/12</f>
        <v>11.125</v>
      </c>
      <c r="I24" s="5">
        <f>SUM(((((((((((('2000'!I24+'2001'!I24)+'2002'!I24)+'2003'!I24)+'2004'!I24)+'2005'!I24)+'2006'!I24)+'2007'!I24)+'2008'!I24)+'2009'!I24)+'2010'!I24)+'2011'!I24))</f>
        <v>2463</v>
      </c>
      <c r="J24" s="3">
        <f t="shared" si="2"/>
        <v>0.97854588796185937</v>
      </c>
      <c r="K24" s="5">
        <f>SUM(((((((((((('2000'!K24+'2001'!K24)+'2002'!K24)+'2003'!K24)+'2004'!K24)+'2005'!K24)+'2006'!K24)+'2007'!K24)+'2008'!K24)+'2009'!K24)+'2010'!K24)+'2011'!K24))</f>
        <v>54</v>
      </c>
      <c r="L24" s="3">
        <f t="shared" si="3"/>
        <v>2.1454112038140644E-2</v>
      </c>
      <c r="M24" s="5">
        <f>SUM(((((((((((('2000'!M24+'2001'!M24)+'2002'!M24)+'2003'!M24)+'2004'!M24)+'2005'!M24)+'2006'!M24)+'2007'!M24)+'2008'!M24)+'2009'!M24)+'2010'!M24)+'2011'!M24))</f>
        <v>51</v>
      </c>
      <c r="N24" s="5">
        <f>SUM(((((((((((('2000'!$N$24+'2001'!$N$24)+'2002'!$N$24)+'2003'!$N$24)+'2004'!$N$24)+'2005'!$N$24)+'2006'!$N$24)+'2007'!$N$24)+'2008'!$N$24)+'2009'!$N$24)+'2010'!$N$24)+'2011'!$N$24))</f>
        <v>157</v>
      </c>
      <c r="O24" s="5">
        <f>SUM(((((((((((('2000'!$O$24+'2001'!$O$24)+'2002'!$O$24)+'2003'!$O$24)+'2004'!$O$24)+'2005'!$O$24)+'2006'!$O$24)+'2007'!$O$24)+'2008'!$O$24)+'2009'!$O$24)+'2010'!$O$24)+'2011'!$O$24))</f>
        <v>352</v>
      </c>
      <c r="P24" s="5">
        <f>SUM(((((((((((('2000'!$P$24+'2001'!$P$24)+'2002'!$P$24)+'2003'!$P$24)+'2004'!$P$24)+'2005'!$P$24)+'2006'!$P$24)+'2007'!$P$24)+'2008'!$P$24)+'2009'!$P$24)+'2010'!$P$24)+'2011'!$P$24))</f>
        <v>507</v>
      </c>
      <c r="Q24" s="5">
        <f>SUM(((((((((((('2000'!$Q$24+'2001'!$Q$24)+'2002'!$Q$24)+'2003'!$Q$24)+'2004'!$Q$24)+'2005'!$Q$24)+'2006'!$Q$24)+'2007'!$Q$24)+'2008'!$Q$24)+'2009'!$Q$24)+'2010'!$Q$24)+'2011'!$Q$24))</f>
        <v>477</v>
      </c>
      <c r="R24" s="5">
        <f>SUM(((((((((((('2000'!$P$24+'2001'!$P$24)+'2002'!$P$24)+'2003'!$P$24)+'2004'!$P$24)+'2005'!$P$24)+'2006'!$P$24)+'2007'!$P$24)+'2008'!$P$24)+'2009'!$P$24)+'2010'!$P$24)+'2011'!$P$24))</f>
        <v>507</v>
      </c>
    </row>
    <row r="25" spans="1:18" ht="12.75" customHeight="1" x14ac:dyDescent="0.15">
      <c r="A25" s="5" t="s">
        <v>42</v>
      </c>
      <c r="B25" s="5">
        <v>366790</v>
      </c>
      <c r="C25" s="5">
        <v>4065374</v>
      </c>
      <c r="D25" s="3">
        <f t="shared" si="0"/>
        <v>9.0222941357916892E-2</v>
      </c>
      <c r="E25" s="5">
        <f>SUM(((((((((((('2000'!E25+'2001'!E25)+'2002'!E25)+'2003'!E25)+'2004'!E25)+'2005'!E25)+'2006'!E25)+'2007'!E25)+'2008'!E25)+'2009'!E25)+'2010'!E25)+'2011'!E25))</f>
        <v>1266</v>
      </c>
      <c r="F25" s="5">
        <f>SUM(((((((((((('2000'!F25+'2001'!F25)+'2002'!F25)+'2003'!F25)+'2004'!F25)+'2005'!F25)+'2006'!F25)+'2007'!F25)+'2008'!F25)+'2009'!F25)+'2010'!F25)+'2011'!F25))</f>
        <v>6523</v>
      </c>
      <c r="G25" s="3">
        <f t="shared" si="1"/>
        <v>0.19408247738770504</v>
      </c>
      <c r="H25" s="8">
        <f>SUM(((((((((((('2000'!$H$25+'2001'!$H$25)+'2002'!$H$25)+'2003'!$H$25)+'2004'!$H$25)+'2005'!$H$25)+'2006'!$H$25)+'2007'!$H$25)+'2008'!$H$25)+'2009'!$H$25)+'2010'!$H$25)+'2011'!$H$25))/12</f>
        <v>10.4</v>
      </c>
      <c r="I25" s="5">
        <f>SUM(((((((((((('2000'!I25+'2001'!I25)+'2002'!I25)+'2003'!I25)+'2004'!I25)+'2005'!I25)+'2006'!I25)+'2007'!I25)+'2008'!I25)+'2009'!I25)+'2010'!I25)+'2011'!I25))</f>
        <v>1131</v>
      </c>
      <c r="J25" s="3">
        <f t="shared" si="2"/>
        <v>0.89336492890995256</v>
      </c>
      <c r="K25" s="5">
        <f>SUM(((((((((((('2000'!K25+'2001'!K25)+'2002'!K25)+'2003'!K25)+'2004'!K25)+'2005'!K25)+'2006'!K25)+'2007'!K25)+'2008'!K25)+'2009'!K25)+'2010'!K25)+'2011'!K25))</f>
        <v>23</v>
      </c>
      <c r="L25" s="3">
        <f t="shared" si="3"/>
        <v>1.8167456556082148E-2</v>
      </c>
      <c r="M25" s="5">
        <f>SUM(((((((((((('2000'!M25+'2001'!M25)+'2002'!M25)+'2003'!M25)+'2004'!M25)+'2005'!M25)+'2006'!M25)+'2007'!M25)+'2008'!M25)+'2009'!M25)+'2010'!M25)+'2011'!M25))</f>
        <v>38</v>
      </c>
      <c r="N25" s="5">
        <f>SUM(((((((((((('2000'!$N$25+'2001'!$N$25)+'2002'!$N$25)+'2003'!$N$25)+'2004'!$N$25)+'2005'!$N$25)+'2006'!$N$25)+'2007'!$N$25)+'2008'!$N$25)+'2009'!$N$25)+'2010'!$N$25)+'2011'!$N$25))</f>
        <v>73</v>
      </c>
      <c r="O25" s="5">
        <f>SUM(((((((((((('2000'!$O$25+'2001'!$O$25)+'2002'!$O$25)+'2003'!$O$25)+'2004'!$O$25)+'2005'!$O$25)+'2006'!$O$25)+'2007'!$O$25)+'2008'!$O$25)+'2009'!$O$25)+'2010'!$O$25)+'2011'!$O$25))</f>
        <v>152</v>
      </c>
      <c r="P25" s="5">
        <f>SUM(((((((((((('2000'!$P$25+'2001'!$P$25)+'2002'!$P$25)+'2003'!$P$25)+'2004'!$P$25)+'2005'!$P$25)+'2006'!$P$25)+'2007'!$P$25)+'2008'!$P$25)+'2009'!$P$25)+'2010'!$P$25)+'2011'!$P$25))</f>
        <v>287</v>
      </c>
      <c r="Q25" s="5">
        <f>SUM(((((((((((('2000'!$Q$25+'2001'!$Q$25)+'2002'!$Q$25)+'2003'!$Q$25)+'2004'!$Q$25)+'2005'!$Q$25)+'2006'!$Q$25)+'2007'!$Q$25)+'2008'!$Q$25)+'2009'!$Q$25)+'2010'!$Q$25)+'2011'!$Q$25))</f>
        <v>265</v>
      </c>
      <c r="R25" s="5">
        <f>SUM(((((((((((('2000'!$P$25+'2001'!$P$25)+'2002'!$P$25)+'2003'!$P$25)+'2004'!$P$25)+'2005'!$P$25)+'2006'!$P$25)+'2007'!$P$25)+'2008'!$P$25)+'2009'!$P$25)+'2010'!$P$25)+'2011'!$P$25))</f>
        <v>287</v>
      </c>
    </row>
    <row r="26" spans="1:18" ht="12.75" customHeight="1" x14ac:dyDescent="0.15">
      <c r="A26" s="5" t="s">
        <v>43</v>
      </c>
      <c r="B26" s="5">
        <v>201148</v>
      </c>
      <c r="C26" s="5">
        <v>2215005</v>
      </c>
      <c r="D26" s="3">
        <f t="shared" si="0"/>
        <v>9.0811533156810023E-2</v>
      </c>
      <c r="E26" s="5">
        <f>SUM(((((((((((('2000'!E26+'2001'!E26)+'2002'!E26)+'2003'!E26)+'2004'!E26)+'2005'!E26)+'2006'!E26)+'2007'!E26)+'2008'!E26)+'2009'!E26)+'2010'!E26)+'2011'!E26))</f>
        <v>0</v>
      </c>
      <c r="F26" s="5">
        <f>SUM(((((((((((('2000'!F26+'2001'!F26)+'2002'!F26)+'2003'!F26)+'2004'!F26)+'2005'!F26)+'2006'!F26)+'2007'!F26)+'2008'!F26)+'2009'!F26)+'2010'!F26)+'2011'!F26))</f>
        <v>4311</v>
      </c>
      <c r="G26" s="3">
        <f t="shared" si="1"/>
        <v>0</v>
      </c>
      <c r="H26" s="8">
        <f>SUM(((((((((((('2000'!$H$26+'2001'!$H$26)+'2002'!$H$26)+'2003'!$H$26)+'2004'!$H$26)+'2005'!$H$26)+'2006'!$H$26)+'2007'!$H$26)+'2008'!$H$26)+'2009'!$H$26)+'2010'!$H$26)+'2011'!$H$26))/12</f>
        <v>12.375</v>
      </c>
      <c r="I26" s="5">
        <f>SUM(((((((((((('2000'!I26+'2001'!I26)+'2002'!I26)+'2003'!I26)+'2004'!I26)+'2005'!I26)+'2006'!I26)+'2007'!I26)+'2008'!I26)+'2009'!I26)+'2010'!I26)+'2011'!I26))</f>
        <v>0</v>
      </c>
      <c r="J26" s="3" t="e">
        <f t="shared" si="2"/>
        <v>#DIV/0!</v>
      </c>
      <c r="K26" s="5">
        <f>SUM(((((((((((('2000'!K26+'2001'!K26)+'2002'!K26)+'2003'!K26)+'2004'!K26)+'2005'!K26)+'2006'!K26)+'2007'!K26)+'2008'!K26)+'2009'!K26)+'2010'!K26)+'2011'!K26))</f>
        <v>0</v>
      </c>
      <c r="L26" s="3" t="e">
        <f t="shared" si="3"/>
        <v>#DIV/0!</v>
      </c>
      <c r="M26" s="5">
        <f>SUM(((((((((((('2000'!M26+'2001'!M26)+'2002'!M26)+'2003'!M26)+'2004'!M26)+'2005'!M26)+'2006'!M26)+'2007'!M26)+'2008'!M26)+'2009'!M26)+'2010'!M26)+'2011'!M26))</f>
        <v>0</v>
      </c>
      <c r="N26" s="5">
        <f>SUM(((((((((((('2000'!$N$26+'2001'!$N$26)+'2002'!$N$26)+'2003'!$N$26)+'2004'!$N$26)+'2005'!$N$26)+'2006'!$N$26)+'2007'!$N$26)+'2008'!$N$26)+'2009'!$N$26)+'2010'!$N$26)+'2011'!$N$26))</f>
        <v>0</v>
      </c>
      <c r="O26" s="5">
        <f>SUM(((((((((((('2000'!$O$26+'2001'!$O$26)+'2002'!$O$26)+'2003'!$O$26)+'2004'!$O$26)+'2005'!$O$26)+'2006'!$O$26)+'2007'!$O$26)+'2008'!$O$26)+'2009'!$O$26)+'2010'!$O$26)+'2011'!$O$26))</f>
        <v>0</v>
      </c>
      <c r="P26" s="5">
        <f>SUM(((((((((((('2000'!$P$26+'2001'!$P$26)+'2002'!$P$26)+'2003'!$P$26)+'2004'!$P$26)+'2005'!$P$26)+'2006'!$P$26)+'2007'!$P$26)+'2008'!$P$26)+'2009'!$P$26)+'2010'!$P$26)+'2011'!$P$26))</f>
        <v>0</v>
      </c>
      <c r="Q26" s="5">
        <f>SUM(((((((((((('2000'!$Q$26+'2001'!$Q$26)+'2002'!$Q$26)+'2003'!$Q$26)+'2004'!$Q$26)+'2005'!$Q$26)+'2006'!$Q$26)+'2007'!$Q$26)+'2008'!$Q$26)+'2009'!$Q$26)+'2010'!$Q$26)+'2011'!$Q$26))</f>
        <v>0</v>
      </c>
      <c r="R26" s="5">
        <f>SUM(((((((((((('2000'!$P$26+'2001'!$P$26)+'2002'!$P$26)+'2003'!$P$26)+'2004'!$P$26)+'2005'!$P$26)+'2006'!$P$26)+'2007'!$P$26)+'2008'!$P$26)+'2009'!$P$26)+'2010'!$P$26)+'2011'!$P$26))</f>
        <v>0</v>
      </c>
    </row>
    <row r="27" spans="1:18" ht="12.75" customHeight="1" x14ac:dyDescent="0.15">
      <c r="A27" s="5" t="s">
        <v>44</v>
      </c>
      <c r="B27" s="5">
        <v>490162</v>
      </c>
      <c r="C27" s="5">
        <v>4578570</v>
      </c>
      <c r="D27" s="3">
        <f t="shared" si="0"/>
        <v>0.10705569642923446</v>
      </c>
      <c r="E27" s="5">
        <f>SUM(((((((((((('2000'!E27+'2001'!E27)+'2002'!E27)+'2003'!E27)+'2004'!E27)+'2005'!E27)+'2007'!E27)+'2007'!E27)+'2008'!E27)+'2009'!E27)+'2010'!E27)+'2011'!E27))</f>
        <v>0</v>
      </c>
      <c r="F27" s="5">
        <f>SUM(((((((((((('2000'!F27+'2001'!F27)+'2002'!F27)+'2003'!F27)+'2004'!F27)+'2005'!F27)+'2006'!F27)+'2007'!F27)+'2008'!F27)+'2009'!F27)+'2010'!F27)+'2011'!F27))</f>
        <v>9216</v>
      </c>
      <c r="G27" s="3">
        <f t="shared" si="1"/>
        <v>0</v>
      </c>
      <c r="H27" s="8">
        <f>SUM(((((((((((('2000'!$H$27+'2001'!$H$27)+'2002'!$H$27)+'2003'!$H$27)+'2004'!$H$27)+'2005'!$H$27)+'2006'!$H$27)+'2007'!$H$27)+'2008'!$H$27)+'2009'!$H$27)+'2010'!$H$27)+'2011'!$H$27))/12</f>
        <v>13.075000000000001</v>
      </c>
      <c r="I27" s="5">
        <v>2123</v>
      </c>
      <c r="J27" s="3" t="e">
        <f t="shared" si="2"/>
        <v>#DIV/0!</v>
      </c>
      <c r="K27" s="5">
        <v>45</v>
      </c>
      <c r="L27" s="3" t="e">
        <f t="shared" si="3"/>
        <v>#DIV/0!</v>
      </c>
      <c r="M27" s="5">
        <f>SUM(((((((((((('2000'!M27+'2001'!M27)+'2002'!M27)+'2003'!M27)+'2004'!M27)+'2005'!M27)+'2006'!M27)+'2007'!M27)+'2008'!M27)+'2009'!M27)+'2010'!M27)+'2011'!M27))</f>
        <v>0</v>
      </c>
      <c r="N27" s="5">
        <f>SUM(((((((((((('2000'!$N$27+'2001'!$N$27)+'2002'!$N$27)+'2003'!$N$27)+'2004'!$N$27)+'2005'!$N$27)+'2006'!$N$27)+'2007'!$N$27)+'2008'!$N$27)+'2009'!$N$27)+'2010'!$N$27)+'2011'!$N$27))</f>
        <v>0</v>
      </c>
      <c r="O27" s="5">
        <f>SUM(((((((((((('2000'!$O$27+'2001'!$O$27)+'2002'!$O$27)+'2003'!$O$27)+'2004'!$O$27)+'2005'!$O$27)+'2006'!$O$27)+'2007'!$O$27)+'2008'!$O$27)+'2009'!$O$27)+'2010'!$O$27)+'2011'!$O$27))</f>
        <v>0</v>
      </c>
      <c r="P27" s="5">
        <f>SUM(((((((((((('2000'!$P$27+'2001'!$P$27)+'2002'!$P$27)+'2003'!$P$27)+'2004'!$P$27)+'2005'!$P$27)+'2006'!$P$27)+'2007'!$P$27)+'2008'!$P$27)+'2009'!$P$27)+'2010'!$P$27)+'2011'!$P$27))</f>
        <v>0</v>
      </c>
      <c r="Q27" s="5">
        <f>SUM(((((((((((('2000'!$Q$27+'2001'!$Q$27)+'2002'!$Q$27)+'2003'!$Q$27)+'2004'!$Q$27)+'2005'!$Q$27)+'2006'!$Q$27)+'2007'!$Q$27)+'2008'!$Q$27)+'2009'!$Q$27)+'2010'!$Q$27)+'2011'!$Q$27))</f>
        <v>0</v>
      </c>
      <c r="R27" s="5">
        <f>SUM(((((((((((('2000'!$P$27+'2001'!$P$27)+'2002'!$P$27)+'2003'!$P$27)+'2004'!$P$27)+'2005'!$P$27)+'2006'!$P$27)+'2007'!$P$27)+'2008'!$P$27)+'2009'!$P$27)+'2010'!$P$27)+'2011'!$P$27))</f>
        <v>0</v>
      </c>
    </row>
    <row r="28" spans="1:18" ht="12.75" customHeight="1" x14ac:dyDescent="0.15">
      <c r="A28" s="5" t="s">
        <v>45</v>
      </c>
      <c r="B28" s="5">
        <v>94872</v>
      </c>
      <c r="C28" s="5">
        <v>772072</v>
      </c>
      <c r="D28" s="3">
        <f t="shared" si="0"/>
        <v>0.12287973142401226</v>
      </c>
      <c r="E28" s="5">
        <f>SUM(((((((((((('2000'!E28+'2001'!E28)+'2002'!E28)+'2003'!E28)+'2004'!E28)+'2005'!E28)+'2006'!E28)+'2007'!E28)+'2008'!E28)+'2009'!E28)+'2010'!E28)+'2011'!E28))</f>
        <v>471</v>
      </c>
      <c r="F28" s="5">
        <f>SUM(((((((((((('2000'!F28+'2001'!F28)+'2002'!F28)+'2003'!F28)+'2004'!F28)+'2005'!F28)+'2006'!F28)+'2007'!F28)+'2008'!F28)+'2009'!F28)+'2010'!F28)+'2011'!F28))</f>
        <v>2339</v>
      </c>
      <c r="G28" s="3">
        <f t="shared" si="1"/>
        <v>0.2013681060282172</v>
      </c>
      <c r="H28" s="8">
        <f>SUM(((((((((((('2000'!$H$28+'2001'!$H$28)+'2002'!$H$28)+'2003'!$H$28)+'2004'!$H$28)+'2005'!$H$28)+'2006'!$H$28)+'2007'!$H$28)+'2008'!$H$28)+'2009'!$H$28)+'2010'!$H$28)+'2011'!$H$28))/12</f>
        <v>20.183333333333337</v>
      </c>
      <c r="I28" s="5">
        <f>SUM(((((((((((('2000'!I28+'2001'!I28)+'2002'!I28)+'2003'!I28)+'2004'!I28)+'2005'!I28)+'2006'!I28)+'2007'!I28)+'2008'!I28)+'2009'!I28)+'2010'!I28)+'2011'!I28))</f>
        <v>460</v>
      </c>
      <c r="J28" s="3">
        <f t="shared" si="2"/>
        <v>0.97664543524416136</v>
      </c>
      <c r="K28" s="5">
        <f>SUM(((((((((((('2000'!K28+'2001'!K28)+'2002'!K28)+'2003'!K28)+'2004'!K28)+'2005'!K28)+'2006'!K28)+'2007'!K28)+'2008'!K28)+'2009'!K28)+'2010'!K28)+'2011'!K28))</f>
        <v>11</v>
      </c>
      <c r="L28" s="3">
        <f t="shared" si="3"/>
        <v>2.3354564755838639E-2</v>
      </c>
      <c r="M28" s="5">
        <f>SUM(((((((((((('2000'!M28+'2001'!M28)+'2002'!M28)+'2003'!M28)+'2004'!M28)+'2005'!M28)+'2006'!M28)+'2007'!M28)+'2008'!M28)+'2009'!M28)+'2010'!M28)+'2011'!M28))</f>
        <v>15</v>
      </c>
      <c r="N28" s="5">
        <f>SUM(((((((((((('2000'!$N$28+'2001'!$N$28)+'2002'!$N$28)+'2003'!$N$28)+'2004'!$N$28)+'2005'!$N$28)+'2006'!$N$28)+'2007'!$N$28)+'2008'!$N$28)+'2009'!$N$28)+'2010'!$N$28)+'2011'!$N$28))</f>
        <v>40</v>
      </c>
      <c r="O28" s="5">
        <f>SUM(((((((((((('2000'!$O$28+'2001'!$O$28)+'2002'!$O$28)+'2003'!$O$28)+'2004'!$O$28)+'2005'!$O$28)+'2006'!$O$28)+'2007'!$O$28)+'2008'!$O$28)+'2009'!$O$28)+'2010'!$O$28)+'2011'!$O$28))</f>
        <v>43</v>
      </c>
      <c r="P28" s="5">
        <f>SUM(((((((((((('2000'!$P$28+'2001'!$P$28)+'2002'!$P$28)+'2003'!$P$28)+'2004'!$P$28)+'2005'!$P$28)+'2006'!$P$28)+'2007'!$P$28)+'2008'!$P$28)+'2009'!$P$28)+'2010'!$P$28)+'2011'!$P$28))</f>
        <v>91</v>
      </c>
      <c r="Q28" s="5">
        <f>SUM(((((((((((('2000'!$Q$28+'2001'!$Q$28)+'2002'!$Q$28)+'2003'!$Q$28)+'2004'!$Q$28)+'2005'!$Q$28)+'2006'!$Q$28)+'2007'!$Q$28)+'2008'!$Q$28)+'2009'!$Q$28)+'2010'!$Q$28)+'2011'!$Q$28))</f>
        <v>98</v>
      </c>
      <c r="R28" s="5">
        <f>SUM(((((((((((('2000'!$P$28+'2001'!$P$28)+'2002'!$P$28)+'2003'!$P$28)+'2004'!$P$28)+'2005'!$P$28)+'2006'!$P$28)+'2007'!$P$28)+'2008'!$P$28)+'2009'!$P$28)+'2010'!$P$28)+'2011'!$P$28))</f>
        <v>91</v>
      </c>
    </row>
    <row r="29" spans="1:18" ht="12.75" customHeight="1" x14ac:dyDescent="0.15">
      <c r="A29" s="5" t="s">
        <v>46</v>
      </c>
      <c r="B29" s="5">
        <v>146104</v>
      </c>
      <c r="C29" s="5">
        <v>1377398</v>
      </c>
      <c r="D29" s="3">
        <f t="shared" si="0"/>
        <v>0.10607246416794565</v>
      </c>
      <c r="E29" s="5">
        <f>SUM(((((((((((('2000'!E29+'2001'!E29)+'2002'!E29)+'2003'!E29)+'2004'!E29)+'2005'!E29)+'2006'!E29)+'2007'!E29)+'2008'!E29)+'2009'!E29)+'2010'!E29)+'2011'!E29))</f>
        <v>200</v>
      </c>
      <c r="F29" s="5">
        <f>SUM(((((((((((('2000'!F29+'2001'!F29)+'2002'!F29)+'2003'!F29)+'2004'!F29)+'2005'!F29)+'2006'!F29)+'2007'!F29)+'2008'!F29)+'2009'!F29)+'2010'!F29)+'2011'!F29))</f>
        <v>2235</v>
      </c>
      <c r="G29" s="3">
        <f t="shared" si="1"/>
        <v>8.9485458612975396E-2</v>
      </c>
      <c r="H29" s="8">
        <f>SUM(((((((((((('2000'!$H$29+'2001'!$H$29)+'2002'!$H$29)+'2003'!$H$29)+'2004'!$H$29)+'2005'!$H$29)+'2006'!$H$29)+'2007'!$H$29)+'2008'!$H$29)+'2009'!$H$29)+'2010'!$H$29)+'2011'!$H$29))/12</f>
        <v>10.583333333333336</v>
      </c>
      <c r="I29" s="5">
        <f>SUM(((((((((((('2000'!I29+'2001'!I29)+'2002'!I29)+'2003'!I29)+'2004'!I29)+'2005'!I29)+'2006'!I29)+'2007'!I29)+'2008'!I29)+'2009'!I29)+'2010'!I29)+'2011'!I29))</f>
        <v>200</v>
      </c>
      <c r="J29" s="3">
        <f t="shared" si="2"/>
        <v>1</v>
      </c>
      <c r="K29" s="5">
        <f>SUM(((((((((((('2000'!K29+'2001'!K29)+'2002'!K29)+'2003'!K29)+'2004'!K29)+'2005'!K29)+'2006'!K29)+'2007'!K29)+'2008'!K29)+'2009'!K29)+'2010'!K29)+'2011'!K29))</f>
        <v>0</v>
      </c>
      <c r="L29" s="3">
        <f t="shared" si="3"/>
        <v>0</v>
      </c>
      <c r="M29" s="5">
        <f>SUM(((((((((((('2000'!M29+'2001'!M29)+'2002'!M29)+'2003'!M29)+'2004'!M29)+'2005'!M29)+'2006'!M29)+'2007'!M29)+'2008'!M29)+'2009'!M29)+'2010'!M29)+'2011'!M29))</f>
        <v>0</v>
      </c>
      <c r="N29" s="5">
        <f>SUM(((((((((((('2000'!$N$29+'2001'!$N$29)+'2002'!$N$29)+'2003'!$N$29)+'2004'!$N$29)+'2005'!$N$29)+'2006'!$N$29)+'2007'!$N$29)+'2008'!$N$29)+'2009'!$N$29)+'2010'!$N$29)+'2011'!$N$29))</f>
        <v>0</v>
      </c>
      <c r="O29" s="5">
        <f>SUM(((((((((((('2000'!$O$29+'2001'!$O$29)+'2002'!$O$29)+'2003'!$O$29)+'2004'!$O$29)+'2005'!$O$29)+'2006'!$O$29)+'2007'!$O$29)+'2008'!$O$29)+'2009'!$O$29)+'2010'!$O$29)+'2011'!$O$29))</f>
        <v>0</v>
      </c>
      <c r="P29" s="5">
        <f>SUM(((((((((((('2000'!$P$29+'2001'!$P$29)+'2002'!$P$29)+'2003'!$P$29)+'2004'!$P$29)+'2005'!$P$29)+'2006'!$P$29)+'2007'!$P$29)+'2008'!$P$29)+'2009'!$P$29)+'2010'!$P$29)+'2011'!$P$29))</f>
        <v>0</v>
      </c>
      <c r="Q29" s="5">
        <f>SUM(((((((((((('2000'!$Q$29+'2001'!$Q$29)+'2002'!$Q$29)+'2003'!$Q$29)+'2004'!$Q$29)+'2005'!$Q$29)+'2006'!$Q$29)+'2007'!$Q$29)+'2008'!$Q$29)+'2009'!$Q$29)+'2010'!$Q$29)+'2011'!$Q$29))</f>
        <v>0</v>
      </c>
      <c r="R29" s="5">
        <f>SUM(((((((((((('2000'!$P$29+'2001'!$P$29)+'2002'!$P$29)+'2003'!$P$29)+'2004'!$P$29)+'2005'!$P$29)+'2006'!$P$29)+'2007'!$P$29)+'2008'!$P$29)+'2009'!$P$29)+'2010'!$P$29)+'2011'!$P$29))</f>
        <v>0</v>
      </c>
    </row>
    <row r="30" spans="1:18" ht="12.75" customHeight="1" x14ac:dyDescent="0.15">
      <c r="A30" s="5" t="s">
        <v>47</v>
      </c>
      <c r="B30" s="5">
        <v>228213</v>
      </c>
      <c r="C30" s="5">
        <v>2049720</v>
      </c>
      <c r="D30" s="3">
        <f t="shared" si="0"/>
        <v>0.11133862186054681</v>
      </c>
      <c r="E30" s="5">
        <f>SUM(((((((((((('2000'!E30+'2001'!E30)+'2002'!E30)+'2003'!E30)+'2004'!E30)+'2005'!E30)+'2006'!E30)+'2007'!E30)+'2008'!E30)+'2009'!E30)+'2010'!E30)+'2011'!E30))</f>
        <v>755</v>
      </c>
      <c r="F30" s="5">
        <f>SUM(((((((((((('2000'!F30+'2001'!F30)+'2002'!F30)+'2003'!F30)+'2004'!F30)+'2005'!F30)+'2006'!F30)+'2007'!F30)+'2008'!F30)+'2009'!F30)+'2010'!F30)+'2011'!F30))</f>
        <v>5658</v>
      </c>
      <c r="G30" s="3">
        <f t="shared" si="1"/>
        <v>0.13343937787203958</v>
      </c>
      <c r="H30" s="8">
        <f>SUM(((((((((((('2000'!$H$30+'2001'!$H$30)+'2002'!$H$30)+'2003'!$H$30)+'2004'!$H$30)+'2005'!$H$30)+'2006'!$H$30)+'2007'!$H$30)+'2008'!$H$30)+'2009'!$H$30)+'2010'!$H$30)+'2011'!$H$30))/12</f>
        <v>19.516666666666669</v>
      </c>
      <c r="I30" s="5">
        <f>SUM(((((((((((('2000'!I30+'2001'!I30)+'2002'!I30)+'2003'!I30)+'2004'!I30)+'2005'!I30)+'2006'!I30)+'2007'!I30)+'2008'!I30)+'2009'!I30)+'2010'!I30)+'2011'!I30))</f>
        <v>722</v>
      </c>
      <c r="J30" s="3">
        <f t="shared" si="2"/>
        <v>0.9562913907284768</v>
      </c>
      <c r="K30" s="5">
        <f>SUM(((((((((((('2000'!K30+'2001'!K30)+'2002'!K30)+'2003'!K30)+'2004'!K30)+'2005'!K30)+'2006'!K30)+'2007'!K30)+'2008'!K30)+'2009'!K30)+'2010'!K30)+'2011'!K30))</f>
        <v>33</v>
      </c>
      <c r="L30" s="3">
        <f t="shared" si="3"/>
        <v>4.3708609271523181E-2</v>
      </c>
      <c r="M30" s="5">
        <f>SUM(((((((((((('2000'!M30+'2001'!M30)+'2002'!M30)+'2003'!M30)+'2004'!M30)+'2005'!M30)+'2006'!M30)+'2007'!M30)+'2008'!M30)+'2009'!M30)+'2010'!M30)+'2011'!M30))</f>
        <v>9</v>
      </c>
      <c r="N30" s="5">
        <f>SUM(((((((((((('2000'!$N$30+'2001'!$N$30)+'2002'!$N$30)+'2003'!$N$30)+'2004'!$N$30)+'2005'!$N$30)+'2006'!$N$30)+'2007'!$N$30)+'2008'!$N$30)+'2009'!$N$30)+'2010'!$N$30)+'2011'!$N$30))</f>
        <v>16</v>
      </c>
      <c r="O30" s="5">
        <f>SUM(((((((((((('2000'!$O$30+'2001'!$O$30)+'2002'!$O$30)+'2003'!$O$30)+'2004'!$O$30)+'2005'!$O$30)+'2006'!$O$30)+'2007'!$O$30)+'2008'!$O$30)+'2009'!$O$30)+'2010'!$O$30)+'2011'!$O$30))</f>
        <v>34</v>
      </c>
      <c r="P30" s="5">
        <f>SUM(((((((((((('2000'!$P$30+'2001'!$P$30)+'2002'!$P$30)+'2003'!$P$30)+'2004'!$P$30)+'2005'!$P$30)+'2006'!$P$30)+'2007'!$P$30)+'2008'!$P$30)+'2009'!$P$30)+'2010'!$P$30)+'2011'!$P$30))</f>
        <v>59</v>
      </c>
      <c r="Q30" s="5">
        <f>SUM(((((((((((('2000'!$Q$30+'2001'!$Q$30)+'2002'!$Q$30)+'2003'!$Q$30)+'2004'!$Q$30)+'2005'!$Q$30)+'2006'!$Q$30)+'2007'!$Q$30)+'2008'!$Q$30)+'2009'!$Q$30)+'2010'!$Q$30)+'2011'!$Q$30))</f>
        <v>93</v>
      </c>
      <c r="R30" s="5">
        <f>SUM(((((((((((('2000'!$P$30+'2001'!$P$30)+'2002'!$P$30)+'2003'!$P$30)+'2004'!$P$30)+'2005'!$P$30)+'2006'!$P$30)+'2007'!$P$30)+'2008'!$P$30)+'2009'!$P$30)+'2010'!$P$30)+'2011'!$P$30))</f>
        <v>59</v>
      </c>
    </row>
    <row r="31" spans="1:18" ht="12.75" customHeight="1" x14ac:dyDescent="0.15">
      <c r="A31" s="5" t="s">
        <v>48</v>
      </c>
      <c r="B31" s="5">
        <v>115297</v>
      </c>
      <c r="C31" s="5">
        <v>1037312</v>
      </c>
      <c r="D31" s="3">
        <f t="shared" si="0"/>
        <v>0.11114977942991115</v>
      </c>
      <c r="E31" s="5">
        <f>SUM(((((((((((('2000'!E31+'2001'!E31)+'2002'!E31)+'2003'!E31)+'2004'!E31)+'2005'!E31)+'2006'!E31)+'2007'!E31)+'2008'!E31)+'2009'!E31)+'2010'!E31)+'2011'!E31))</f>
        <v>0</v>
      </c>
      <c r="F31" s="5">
        <f>SUM(((((((((((('2000'!F31+'2001'!F31)+'2002'!F31)+'2003'!F31)+'2004'!F31)+'2005'!F31)+'2006'!F31)+'2007'!F31)+'2008'!F31)+'2009'!F31)+'2010'!F31)+'2011'!F31))</f>
        <v>1939</v>
      </c>
      <c r="G31" s="3">
        <f t="shared" si="1"/>
        <v>0</v>
      </c>
      <c r="H31" s="8">
        <f>SUM(((((((((((('2000'!$H$31+'2001'!$H$31)+'2002'!$H$31)+'2003'!$H$31)+'2004'!$H$31)+'2005'!$H$31)+'2006'!$H$31)+'2007'!$H$31)+'2008'!$H$31)+'2009'!$H$31)+'2010'!$H$31)+'2011'!$H$31))/12</f>
        <v>12.033333333333331</v>
      </c>
      <c r="I31" s="5">
        <f>SUM(((((((((((('2000'!I31+'2001'!I31)+'2002'!I31)+'2003'!I31)+'2004'!I31)+'2005'!I31)+'2006'!I31)+'2007'!I31)+'2008'!I31)+'2009'!I31)+'2010'!I31)+'2011'!I31))</f>
        <v>0</v>
      </c>
      <c r="J31" s="3" t="e">
        <f t="shared" si="2"/>
        <v>#DIV/0!</v>
      </c>
      <c r="K31" s="5">
        <f>SUM(((((((((((('2000'!K31+'2001'!K31)+'2002'!K31)+'2003'!K31)+'2004'!K31)+'2005'!K31)+'2006'!K31)+'2007'!K31)+'2008'!K31)+'2009'!K31)+'2010'!K31)+'2011'!K31))</f>
        <v>0</v>
      </c>
      <c r="L31" s="3" t="e">
        <f t="shared" si="3"/>
        <v>#DIV/0!</v>
      </c>
      <c r="M31" s="5">
        <f>SUM(((((((((((('2000'!M31+'2001'!M31)+'2002'!M31)+'2003'!M31)+'2004'!M31)+'2005'!M31)+'2006'!M31)+'2007'!M31)+'2008'!M31)+'2009'!M31)+'2010'!M31)+'2011'!M31))</f>
        <v>0</v>
      </c>
      <c r="N31" s="5">
        <f>SUM(((((((((((('2000'!$N$31+'2001'!$N$31)+'2002'!$N$31)+'2003'!$N$31)+'2004'!$N$31)+'2005'!$N$31)+'2006'!$N$31)+'2007'!$N$31)+'2008'!$N$31)+'2009'!$N$31)+'2010'!$N$31)+'2011'!$N$31))</f>
        <v>0</v>
      </c>
      <c r="O31" s="5">
        <f>SUM(((((((((((('2000'!$O$31+'2001'!$O$31)+'2002'!$O$31)+'2003'!$O$31)+'2004'!$O$31)+'2005'!$O$31)+'2006'!$O$31)+'2007'!$O$31)+'2008'!$O$31)+'2009'!$O$31)+'2010'!$O$31)+'2011'!$O$31))</f>
        <v>0</v>
      </c>
      <c r="P31" s="5">
        <f>SUM(((((((((((('2000'!$P$31+'2001'!$P$31)+'2002'!$P$31)+'2003'!$P$31)+'2004'!$P$31)+'2005'!$P$31)+'2006'!$P$31)+'2007'!$P$31)+'2008'!$P$31)+'2009'!$P$31)+'2010'!$P$31)+'2011'!$P$31))</f>
        <v>0</v>
      </c>
      <c r="Q31" s="5">
        <f>SUM(((((((((((('2000'!$Q$31+'2001'!$Q$31)+'2002'!$Q$31)+'2003'!$Q$31)+'2004'!$Q$31)+'2005'!$Q$31)+'2006'!$Q$31)+'2007'!$Q$31)+'2008'!$Q$31)+'2009'!$Q$31)+'2010'!$Q$31)+'2011'!$Q$31))</f>
        <v>0</v>
      </c>
      <c r="R31" s="5">
        <f>SUM(((((((((((('2000'!$P$31+'2001'!$P$31)+'2002'!$P$31)+'2003'!$P$31)+'2004'!$P$31)+'2005'!$P$31)+'2006'!$P$31)+'2007'!$P$31)+'2008'!$P$31)+'2009'!$P$31)+'2010'!$P$31)+'2011'!$P$31))</f>
        <v>0</v>
      </c>
    </row>
    <row r="32" spans="1:18" ht="12.75" customHeight="1" x14ac:dyDescent="0.15">
      <c r="A32" s="5" t="s">
        <v>49</v>
      </c>
      <c r="B32" s="5">
        <v>444887</v>
      </c>
      <c r="C32" s="5">
        <v>6771714</v>
      </c>
      <c r="D32" s="3">
        <f t="shared" si="0"/>
        <v>6.5697842525540798E-2</v>
      </c>
      <c r="E32" s="5">
        <f>SUM(((((((((((('2000'!E32+'2001'!E32)+'2002'!E32)+'2003'!E32)+'2004'!E32)+'2005'!E32)+'2006'!E32)+'2007'!E32)+'2008'!E32)+'2009'!E32)+'2010'!E32)+'2011'!E32))</f>
        <v>829</v>
      </c>
      <c r="F32" s="5">
        <f>SUM(((((((((((('2000'!F32+'2001'!F32)+'2002'!F32)+'2003'!F32)+'2004'!F32)+'2005'!F32)+'2006'!F32)+'2007'!F32)+'2008'!F32)+'2009'!F32)+'2010'!F32)+'2011'!F32))</f>
        <v>7162</v>
      </c>
      <c r="G32" s="3">
        <f t="shared" si="1"/>
        <v>0.11574979056129572</v>
      </c>
      <c r="H32" s="8">
        <f>SUM(((((((((((('2000'!$H$32+'2001'!$H$32)+'2002'!$H$32)+'2003'!$H$32)+'2004'!$H$32)+'2005'!$H$32)+'2006'!$H$32)+'2007'!$H$32)+'2008'!$H$32)+'2009'!$H$32)+'2010'!$H$32)+'2011'!$H$32))/12</f>
        <v>6.8000000000000007</v>
      </c>
      <c r="I32" s="5">
        <f>SUM(((((((((((('2000'!I32+'2001'!I32)+'2002'!I32)+'2003'!I32)+'2004'!I32)+'2005'!I32)+'2006'!I32)+'2007'!I32)+'2008'!I32)+'2009'!I32)+'2010'!I32)+'2011'!I32))</f>
        <v>406</v>
      </c>
      <c r="J32" s="3">
        <f t="shared" si="2"/>
        <v>0.48974668275030159</v>
      </c>
      <c r="K32" s="5">
        <f>SUM(((((((((((('2000'!K32+'2001'!K32)+'2002'!K32)+'2003'!K32)+'2004'!K32)+'2005'!K32)+'2006'!K32)+'2007'!K32)+'2008'!K32)+'2009'!K32)+'2010'!K32)+'2011'!K32))</f>
        <v>18</v>
      </c>
      <c r="L32" s="3">
        <f t="shared" si="3"/>
        <v>2.1712907117008445E-2</v>
      </c>
      <c r="M32" s="5">
        <f>SUM(((((((((((('2000'!M32+'2001'!M32)+'2002'!M32)+'2003'!M32)+'2004'!M32)+'2005'!M32)+'2006'!M32)+'2007'!M32)+'2008'!M32)+'2009'!M32)+'2010'!M32)+'2011'!M32))</f>
        <v>0</v>
      </c>
      <c r="N32" s="5">
        <f>SUM(((((((((((('2000'!$N$32+'2001'!$N$32)+'2002'!$N$32)+'2003'!$N$32)+'2004'!$N$32)+'2005'!$N$32)+'2006'!$N$32)+'2007'!$N$32)+'2008'!$N$32)+'2009'!$N$32)+'2010'!$N$32)+'2011'!$N$32))</f>
        <v>0</v>
      </c>
      <c r="O32" s="5">
        <f>SUM(((((((((((('2000'!$O$32+'2001'!$O$32)+'2002'!$O$32)+'2003'!$O$32)+'2004'!$O$32)+'2005'!$O$32)+'2006'!$O$32)+'2007'!$O$32)+'2008'!$O$32)+'2009'!$O$32)+'2010'!$O$32)+'2011'!$O$32))</f>
        <v>0</v>
      </c>
      <c r="P32" s="5">
        <f>SUM(((((((((((('2000'!$P$32+'2001'!$P$32)+'2002'!$P$32)+'2003'!$P$32)+'2004'!$P$32)+'2005'!$P$32)+'2006'!$P$32)+'2007'!$P$32)+'2008'!$P$32)+'2009'!$P$32)+'2010'!$P$32)+'2011'!$P$32))</f>
        <v>0</v>
      </c>
      <c r="Q32" s="5">
        <f>SUM(((((((((((('2000'!$Q$32+'2001'!$Q$32)+'2002'!$Q$32)+'2003'!$Q$32)+'2004'!$Q$32)+'2005'!$Q$32)+'2006'!$Q$32)+'2007'!$Q$32)+'2008'!$Q$32)+'2009'!$Q$32)+'2010'!$Q$32)+'2011'!$Q$32))</f>
        <v>0</v>
      </c>
      <c r="R32" s="5">
        <f>SUM(((((((((((('2000'!$P$32+'2001'!$P$32)+'2002'!$P$32)+'2003'!$P$32)+'2004'!$P$32)+'2005'!$P$32)+'2006'!$P$32)+'2007'!$P$32)+'2008'!$P$32)+'2009'!$P$32)+'2010'!$P$32)+'2011'!$P$32))</f>
        <v>0</v>
      </c>
    </row>
    <row r="33" spans="1:18" ht="12.75" customHeight="1" x14ac:dyDescent="0.15">
      <c r="A33" s="5" t="s">
        <v>50</v>
      </c>
      <c r="B33" s="5">
        <v>177041</v>
      </c>
      <c r="C33" s="5">
        <v>1555130</v>
      </c>
      <c r="D33" s="3">
        <f t="shared" si="0"/>
        <v>0.1138432156797181</v>
      </c>
      <c r="E33" s="5">
        <f>SUM(((((((((((('2000'!E33+'2001'!E33)+'2002'!E33)+'2003'!E33)+'2004'!E33)+'2005'!E33)+'2006'!E33)+'2007'!E3)+'2008'!E33)+'2009'!E33)+'2010'!E33)+'2011'!E33))</f>
        <v>30</v>
      </c>
      <c r="F33" s="5">
        <f>SUM(((((((((((('2000'!F33+'2001'!F33)+'2002'!F33)+'2003'!F33)+'2004'!F33)+'2005'!F33)+'2006'!F33)+'2007'!F33)+'2008'!F33)+'2009'!F33)+'2010'!F33)+'2011'!F33))</f>
        <v>4463</v>
      </c>
      <c r="G33" s="3">
        <f t="shared" si="1"/>
        <v>6.7219359175442524E-3</v>
      </c>
      <c r="H33" s="8">
        <f>SUM(((((((((((('2000'!$H$33+'2001'!$H$33)+'2002'!$H$33)+'2003'!$H$33)+'2004'!$H$33)+'2005'!$H$33)+'2006'!$H$33)+'2007'!$H$33)+'2008'!$H$33)+'2009'!$H$33)+'2010'!$H$33)+'2011'!$H$33))/12</f>
        <v>19.341666666666665</v>
      </c>
      <c r="I33" s="5">
        <f>SUM(((((((((((('2000'!I33+'2001'!I33)+'2002'!I33)+'2003'!I33)+'2004'!I33)+'2005'!I33)+'2006'!I33)+'2007'!I33)+'2008'!I33)+'2009'!I33)+'2010'!I33)+'2011'!I33))</f>
        <v>0</v>
      </c>
      <c r="J33" s="3">
        <f t="shared" si="2"/>
        <v>0</v>
      </c>
      <c r="K33" s="5">
        <f>SUM(((((((((((('2000'!K33+'2001'!K33)+'2002'!K33)+'2003'!K33)+'2004'!K33)+'2005'!K33)+'2006'!K33)+'2007'!K33)+'2008'!K33)+'2009'!K33)+'2010'!K33)+'2011'!K33))</f>
        <v>0</v>
      </c>
      <c r="L33" s="3">
        <f t="shared" si="3"/>
        <v>0</v>
      </c>
      <c r="M33" s="5">
        <f>SUM(((((((((((('2000'!M33+'2001'!M33)+'2002'!M33)+'2003'!M33)+'2004'!M33)+'2005'!M33)+'2006'!M33)+'2007'!M33)+'2008'!M33)+'2009'!M33)+'2010'!M33)+'2011'!M33))</f>
        <v>0</v>
      </c>
      <c r="N33" s="5">
        <f>SUM(((((((((((('2000'!$N$33+'2001'!$N$33)+'2002'!$N$33)+'2003'!$N$33)+'2004'!$N$33)+'2005'!$N$33)+'2006'!$N$33)+'2007'!$N$33)+'2008'!$N$33)+'2009'!$N$33)+'2010'!$N$33)+'2011'!$N$33))</f>
        <v>0</v>
      </c>
      <c r="O33" s="5">
        <f>SUM(((((((((((('2000'!$O$33+'2001'!$O$33)+'2002'!$O$33)+'2003'!$O$33)+'2004'!$O$33)+'2005'!$O$33)+'2006'!$O$33)+'2007'!$O$33)+'2008'!$O$33)+'2009'!$O$33)+'2010'!$O$33)+'2011'!$O$33))</f>
        <v>0</v>
      </c>
      <c r="P33" s="5">
        <f>SUM(((((((((((('2000'!$P$33+'2001'!$P$33)+'2002'!$P$33)+'2003'!$P$33)+'2004'!$P$33)+'2005'!$P$33)+'2006'!$P$33)+'2007'!$P$33)+'2008'!$P$33)+'2009'!$P$33)+'2010'!$P$33)+'2011'!$P$33))</f>
        <v>0</v>
      </c>
      <c r="Q33" s="5">
        <f>SUM(((((((((((('2000'!$Q$33+'2001'!$Q$33)+'2002'!$Q$33)+'2003'!$Q$33)+'2004'!$Q$33)+'2005'!$Q$33)+'2006'!$Q$33)+'2007'!$Q$33)+'2008'!$Q$33)+'2009'!$Q$33)+'2010'!$Q$33)+'2011'!$Q$33))</f>
        <v>0</v>
      </c>
      <c r="R33" s="5">
        <f>SUM(((((((((((('2000'!$P$33+'2001'!$P$33)+'2002'!$P$33)+'2003'!$P$33)+'2004'!$P$33)+'2005'!$P$33)+'2006'!$P$33)+'2007'!$P$33)+'2008'!$P$33)+'2009'!$P$33)+'2010'!$P$33)+'2011'!$P$33))</f>
        <v>0</v>
      </c>
    </row>
    <row r="34" spans="1:18" ht="12.75" customHeight="1" x14ac:dyDescent="0.15">
      <c r="A34" s="5" t="s">
        <v>51</v>
      </c>
      <c r="B34" s="5">
        <v>917741</v>
      </c>
      <c r="C34" s="5">
        <v>15160932</v>
      </c>
      <c r="D34" s="3">
        <f t="shared" ref="D34:D58" si="4">B34/C34</f>
        <v>6.0533283837695469E-2</v>
      </c>
      <c r="E34" s="5">
        <f>SUM(((((((((((('2000'!E34+'2001'!E34)+'2002'!E34)+'2003'!E34)+'2004'!E34)+'2005'!E34)+'2006'!E34)+'2007'!E34)+'2008'!E34)+'2009'!E34)+'2010'!E34)+'2011'!E34))</f>
        <v>0</v>
      </c>
      <c r="F34" s="5">
        <f>SUM(((((((((((('2000'!F34+'2001'!F34)+'2002'!F34)+'2003'!F34)+'2004'!F34)+'2005'!F34)+'2006'!F34)+'2007'!F34)+'2008'!F34)+'2009'!F34)+'2010'!F34)+'2011'!F34))</f>
        <v>15810</v>
      </c>
      <c r="G34" s="3">
        <f t="shared" si="1"/>
        <v>0</v>
      </c>
      <c r="H34" s="8">
        <f>SUM(((((((((((('2000'!$H$34+'2001'!$H$34)+'2002'!$H$34)+'2003'!$H$34)+'2004'!$H$34)+'2005'!$H$34)+'2006'!$H$34)+'2007'!$H$34)+'2008'!$H$34)+'2009'!$H$34)+'2010'!$H$34)+'2011'!$H$34))/12</f>
        <v>6.7250000000000005</v>
      </c>
      <c r="I34" s="5">
        <f>SUM(((((((((((('2000'!I34+'2001'!I34)+'2002'!I34)+'2003'!I34)+'2004'!I34)+'2005'!I34)+'2006'!I34)+'2007'!I34)+'2008'!I34)+'2009'!I34)+'2010'!I34)+'2011'!I34))</f>
        <v>0</v>
      </c>
      <c r="J34" s="3" t="e">
        <f t="shared" si="2"/>
        <v>#DIV/0!</v>
      </c>
      <c r="K34" s="5">
        <f>SUM(((((((((((('2000'!K34+'2001'!K34)+'2002'!K34)+'2003'!K34)+'2004'!K34)+'2005'!K34)+'2006'!K34)+'2007'!K34)+'2008'!K34)+'2009'!K34)+'2010'!K34)+'2011'!K34))</f>
        <v>0</v>
      </c>
      <c r="L34" s="3" t="e">
        <f t="shared" ref="L34:L56" si="5">K34/E34</f>
        <v>#DIV/0!</v>
      </c>
      <c r="M34" s="5">
        <f>SUM(((((((((((('2000'!M34+'2001'!M34)+'2002'!M34)+'2003'!M34)+'2004'!M34)+'2005'!M34)+'2006'!M34)+'2007'!M34)+'2008'!M34)+'2009'!M34)+'2010'!M34)+'2011'!M34))</f>
        <v>0</v>
      </c>
      <c r="N34" s="5">
        <f>SUM(((((((((((('2000'!$N$34+'2001'!$N$34)+'2002'!$N$34)+'2003'!$N$34)+'2004'!$N$34)+'2005'!$N$34)+'2006'!$N$34)+'2007'!$N$34)+'2008'!$N$34)+'2009'!$N$34)+'2010'!$N$34)+'2011'!$N$34))</f>
        <v>0</v>
      </c>
      <c r="O34" s="5">
        <f>SUM(((((((((((('2000'!$O$34+'2001'!$O$34)+'2002'!$O$34)+'2003'!$O$34)+'2004'!$O$34)+'2005'!$O$34)+'2006'!$O$34)+'2007'!$O$34)+'2008'!$O$34)+'2009'!$O$34)+'2010'!$O$34)+'2011'!$O$34))</f>
        <v>0</v>
      </c>
      <c r="P34" s="5">
        <f>SUM(((((((((((('2000'!$P$34+'2001'!$P$34)+'2002'!$P$34)+'2003'!$P$34)+'2004'!$P$34)+'2005'!$P$34)+'2006'!$P$34)+'2007'!$P$34)+'2008'!$P$34)+'2009'!$P$34)+'2010'!$P$34)+'2011'!$P$34))</f>
        <v>0</v>
      </c>
      <c r="Q34" s="5">
        <f>SUM(((((((((((('2000'!$Q$34+'2001'!$Q$34)+'2002'!$Q$34)+'2003'!$Q$34)+'2004'!$Q$34)+'2005'!$Q$34)+'2006'!$Q$34)+'2007'!$Q$34)+'2008'!$Q$34)+'2009'!$Q$34)+'2010'!$Q$34)+'2011'!$Q$34))</f>
        <v>0</v>
      </c>
      <c r="R34" s="5">
        <f>SUM(((((((((((('2000'!$P$34+'2001'!$P$34)+'2002'!$P$34)+'2003'!$P$34)+'2004'!$P$34)+'2005'!$P$34)+'2006'!$P$34)+'2007'!$P$34)+'2008'!$P$34)+'2009'!$P$34)+'2010'!$P$34)+'2011'!$P$34))</f>
        <v>0</v>
      </c>
    </row>
    <row r="35" spans="1:18" ht="12.75" customHeight="1" x14ac:dyDescent="0.15">
      <c r="A35" s="5" t="s">
        <v>52</v>
      </c>
      <c r="B35" s="5">
        <v>740470</v>
      </c>
      <c r="C35" s="5">
        <v>7285172</v>
      </c>
      <c r="D35" s="3">
        <f t="shared" si="4"/>
        <v>0.10164070251189677</v>
      </c>
      <c r="E35" s="5">
        <f>SUM(((((((((((('2000'!E35+'2001'!E35)+'2002'!E35)+'2003'!E35)+'2004'!E35)+'2005'!E35)+'2006'!E35)+'2007'!E35)+'2008'!E35)+'2009'!E35)+'2010'!E35)+'2011'!E35))</f>
        <v>2649</v>
      </c>
      <c r="F35" s="5">
        <f>SUM(((((((((((('2000'!F35+'2001'!F35)+'2002'!F35)+'2003'!F35)+'2004'!F35)+'2005'!F35)+'2006'!F35)+'2007'!F35)+'2008'!F35)+'2009'!F35)+'2010'!F35)+'2011'!F35))</f>
        <v>12812</v>
      </c>
      <c r="G35" s="3">
        <f t="shared" si="1"/>
        <v>0.20675928816734312</v>
      </c>
      <c r="H35" s="8">
        <f>SUM(((((((((((('2000'!$H$35+'2001'!$H$35)+'2002'!$H$35)+'2003'!$H$35)+'2004'!$H$35)+'2005'!$H$35)+'2006'!$H$35)+'2007'!$H$35)+'2008'!$H$35)+'2009'!$H$35)+'2010'!$H$35)+'2011'!$H$35))/12</f>
        <v>12.033333333333337</v>
      </c>
      <c r="I35" s="5">
        <f>SUM(((((((((((('2000'!I35+'2001'!I35)+'2002'!I35)+'2003'!I35)+'2004'!I35)+'2005'!I35)+'2006'!I35)+'2007'!I35)+'2008'!I35)+'2009'!I35)+'2010'!I35)+'2011'!I35))</f>
        <v>2564</v>
      </c>
      <c r="J35" s="3">
        <f t="shared" si="2"/>
        <v>0.96791241978104947</v>
      </c>
      <c r="K35" s="5">
        <f>SUM(((((((((((('2000'!K35+'2001'!K35)+'2002'!K35)+'2003'!K35)+'2004'!K35)+'2005'!K35)+'2006'!K35)+'2007'!K35)+'2008'!K35)+'2009'!K35)+'2010'!K35)+'2011'!K35))</f>
        <v>87</v>
      </c>
      <c r="L35" s="3">
        <f t="shared" si="5"/>
        <v>3.2842582106455263E-2</v>
      </c>
      <c r="M35" s="5">
        <f>SUM(((((((((((('2000'!M35+'2001'!M35)+'2002'!M35)+'2003'!M35)+'2004'!M35)+'2005'!M35)+'2006'!M35)+'2007'!M35)+'2008'!M35)+'2009'!M35)+'2010'!M35)+'2011'!M35))</f>
        <v>83</v>
      </c>
      <c r="N35" s="5">
        <f>SUM(((((((((((('2000'!$N$35+'2001'!$N$35)+'2002'!$N$35)+'2003'!$N$35)+'2004'!$N$35)+'2005'!$N$35)+'2006'!$N$35)+'2007'!$N$35)+'2008'!$N$35)+'2009'!$N$35)+'2010'!$N$35)+'2011'!$N$35))</f>
        <v>196</v>
      </c>
      <c r="O35" s="5">
        <f>SUM(((((((((((('2000'!$O$35+'2001'!$O$35)+'2002'!$O$35)+'2003'!$O$35)+'2004'!$O$35)+'2005'!$O$35)+'2006'!$O$35)+'2007'!$O$35)+'2008'!$O$35)+'2009'!$O$35)+'2010'!$O$35)+'2011'!$O$35))</f>
        <v>342</v>
      </c>
      <c r="P35" s="5">
        <f>SUM(((((((((((('2000'!$P$35+'2001'!$P$35)+'2002'!$P$35)+'2003'!$P$35)+'2004'!$P$35)+'2005'!$P$35)+'2006'!$P$35)+'2007'!$P$35)+'2008'!$P$35)+'2009'!$P$35)+'2010'!$P$35)+'2011'!$P$35))</f>
        <v>489</v>
      </c>
      <c r="Q35" s="5">
        <f>SUM(((((((((((('2000'!$Q$35+'2001'!$Q$35)+'2002'!$Q$35)+'2003'!$Q$35)+'2004'!$Q$35)+'2005'!$Q$35)+'2006'!$Q$35)+'2007'!$Q$35)+'2008'!$Q$35)+'2009'!$Q$35)+'2010'!$Q$35)+'2011'!$Q$35))</f>
        <v>491</v>
      </c>
      <c r="R35" s="5">
        <f>SUM(((((((((((('2000'!$P$35+'2001'!$P$35)+'2002'!$P$35)+'2003'!$P$35)+'2004'!$P$35)+'2005'!$P$35)+'2006'!$P$35)+'2007'!$P$35)+'2008'!$P$35)+'2009'!$P$35)+'2010'!$P$35)+'2011'!$P$35))</f>
        <v>489</v>
      </c>
    </row>
    <row r="36" spans="1:18" ht="12.75" customHeight="1" x14ac:dyDescent="0.15">
      <c r="A36" s="5" t="s">
        <v>53</v>
      </c>
      <c r="B36" s="5">
        <v>55556</v>
      </c>
      <c r="C36" s="5">
        <v>527822</v>
      </c>
      <c r="D36" s="3">
        <f t="shared" si="4"/>
        <v>0.10525518072380462</v>
      </c>
      <c r="E36" s="5">
        <f>SUM(((((((((((('2000'!E36+'2001'!E36)+'2002'!E36)+'2003'!E36)+'2004'!E36)+'2005'!E36)+'2006'!E36)+'2007'!E36)+'2008'!E36)+'2009'!E36)+'2010'!E36)+'2011'!E36))</f>
        <v>196</v>
      </c>
      <c r="F36" s="5">
        <f>SUM(((((((((((('2000'!F36+'2001'!F36)+'2002'!F36)+'2003'!F36)+'2004'!F36)+'2005'!F36)+'2006'!F36)+'2007'!F36)+'2008'!F36)+'2009'!F36)+'2010'!F36)+'2011'!F36))</f>
        <v>1057</v>
      </c>
      <c r="G36" s="3">
        <f t="shared" si="1"/>
        <v>0.18543046357615894</v>
      </c>
      <c r="H36" s="8">
        <f>SUM(((((((((((('2000'!$H$36+'2001'!$H$36)+'2002'!$H$36)+'2003'!$H$36)+'2004'!$H$36)+'2005'!$H$36)+'2006'!$H$36)+'2007'!$H$36)+'2008'!$H$36)+'2009'!$H$36)+'2010'!$H$36)+'2011'!$H$36))/12</f>
        <v>13.600000000000001</v>
      </c>
      <c r="I36" s="5">
        <f>SUM(((((((((((('2000'!I36+'2001'!I36)+'2002'!I36)+'2003'!I36)+'2004'!I36)+'2005'!I36)+'2006'!I36)+'2007'!I36)+'2008'!I36)+'2009'!I36)+'2010'!I36)+'2011'!I36))</f>
        <v>190</v>
      </c>
      <c r="J36" s="3">
        <f t="shared" si="2"/>
        <v>0.96938775510204078</v>
      </c>
      <c r="K36" s="5">
        <f>SUM(((((((((((('2000'!K36+'2001'!K36)+'2002'!K36)+'2003'!K36)+'2004'!K36)+'2005'!K36)+'2006'!K36)+'2007'!K36)+'2008'!K36)+'2009'!K36)+'2010'!K36)+'2011'!K36))</f>
        <v>6</v>
      </c>
      <c r="L36" s="3">
        <f t="shared" si="5"/>
        <v>3.0612244897959183E-2</v>
      </c>
      <c r="M36" s="5">
        <f>SUM(((((((((((('2000'!M36+'2001'!M36)+'2002'!M36)+'2003'!M36)+'2004'!M36)+'2005'!M36)+'2006'!M36)+'2007'!M36)+'2008'!M36)+'2009'!M36)+'2010'!M36)+'2011'!M36))</f>
        <v>14</v>
      </c>
      <c r="N36" s="5">
        <f>SUM(((((((((((('2000'!$N$36+'2001'!$N$36)+'2002'!$N$36)+'2003'!$N$36)+'2004'!$N$36)+'2005'!$N$36)+'2006'!$N$36)+'2007'!$N$36)+'2008'!$N$36)+'2009'!$N$36)+'2010'!$N$36)+'2011'!$N$36))</f>
        <v>24</v>
      </c>
      <c r="O36" s="5">
        <f>SUM(((((((((((('2000'!$O$36+'2001'!$O$36)+'2002'!$O$36)+'2003'!$O$36)+'2004'!$O$36)+'2005'!$O$36)+'2006'!$O$36)+'2007'!$O$36)+'2008'!$O$36)+'2009'!$O$36)+'2010'!$O$36)+'2011'!$O$36))</f>
        <v>17</v>
      </c>
      <c r="P36" s="5">
        <f>SUM(((((((((((('2000'!$P$36+'2001'!$P$36)+'2002'!$P$36)+'2003'!$P$36)+'2004'!$P$36)+'2005'!$P$36)+'2006'!$P$36)+'2007'!$P$36)+'2008'!$P$36)+'2009'!$P$36)+'2010'!$P$36)+'2011'!$P$36))</f>
        <v>41</v>
      </c>
      <c r="Q36" s="5">
        <f>SUM(((((((((((('2000'!$Q$36+'2001'!$Q$36)+'2002'!$Q$36)+'2003'!$Q$36)+'2004'!$Q$36)+'2005'!$Q$36)+'2006'!$Q$36)+'2007'!$Q$36)+'2008'!$Q$36)+'2009'!$Q$36)+'2010'!$Q$36)+'2011'!$Q$36))</f>
        <v>44</v>
      </c>
      <c r="R36" s="5">
        <f>SUM(((((((((((('2000'!$P$36+'2001'!$P$36)+'2002'!$P$36)+'2003'!$P$36)+'2004'!$P$36)+'2005'!$P$36)+'2006'!$P$36)+'2007'!$P$36)+'2008'!$P$36)+'2009'!$P$36)+'2010'!$P$36)+'2011'!$P$36))</f>
        <v>41</v>
      </c>
    </row>
    <row r="37" spans="1:18" ht="12.75" customHeight="1" x14ac:dyDescent="0.15">
      <c r="A37" s="5" t="s">
        <v>54</v>
      </c>
      <c r="B37" s="5">
        <v>876163</v>
      </c>
      <c r="C37" s="5">
        <v>8842889</v>
      </c>
      <c r="D37" s="3">
        <f t="shared" si="4"/>
        <v>9.9081080854910658E-2</v>
      </c>
      <c r="E37" s="5">
        <f>SUM(((((((((((('2000'!E37+'2001'!E37)+'2002'!E37)+'2003'!E37)+'2004'!E37)+'2005'!E37)+'2006'!E37)+'2007'!E37)+'2008'!E37)+'2009'!E37)+'2010'!E37)+'2011'!E37))</f>
        <v>3218</v>
      </c>
      <c r="F37" s="5">
        <f>SUM(((((((((((('2000'!F37+'2001'!F37)+'2002'!F37)+'2003'!F37)+'2004'!F37)+'2005'!F37)+'2006'!F37)+'2007'!F37)+'2008'!F37)+'2009'!F37)+'2010'!F37)+'2011'!F37))</f>
        <v>15251</v>
      </c>
      <c r="G37" s="3">
        <f t="shared" si="1"/>
        <v>0.21100255720936331</v>
      </c>
      <c r="H37" s="8">
        <f>SUM(((((((((((('2000'!$H$37+'2001'!$H$37)+'2002'!$H$37)+'2003'!$H$37)+'2004'!$H$37)+'2005'!$H$37)+'2006'!$H$37)+'2007'!$H$37)+'2008'!$H$37)+'2009'!$H$37)+'2010'!$H$37)+'2011'!$H$37))/12</f>
        <v>11.075000000000001</v>
      </c>
      <c r="I37" s="5">
        <f>SUM(((((((((((('2000'!I37+'2001'!I37)+'2002'!I37)+'2003'!I37)+'2004'!I37)+'2005'!I37)+'2006'!I37)+'2007'!I37)+'2008'!I37)+'2009'!I37)+'2010'!I37)+'2011'!I37))</f>
        <v>3161</v>
      </c>
      <c r="J37" s="3">
        <f t="shared" si="2"/>
        <v>0.98228713486637664</v>
      </c>
      <c r="K37" s="5">
        <f>SUM(((((((((((('2000'!K37+'2001'!K37)+'2002'!K37)+'2003'!K37)+'2004'!K37)+'2005'!K37)+'2006'!K37)+'2007'!K37)+'2008'!K37)+'2009'!K37)+'2010'!K37)+'2011'!K37))</f>
        <v>57</v>
      </c>
      <c r="L37" s="3">
        <f t="shared" si="5"/>
        <v>1.7712865133623367E-2</v>
      </c>
      <c r="M37" s="5">
        <f>SUM(((((((((((('2000'!M37+'2001'!M37)+'2002'!M37)+'2003'!M37)+'2004'!M37)+'2005'!M37)+'2006'!M37)+'2007'!M37)+'2008'!M37)+'2009'!M37)+'2010'!M37)+'2011'!M37))</f>
        <v>55</v>
      </c>
      <c r="N37" s="5">
        <f>SUM(((((((((((('2000'!$N$37+'2001'!$N$37)+'2002'!$N$37)+'2003'!$N$37)+'2004'!$N$37)+'2005'!$N$37)+'2006'!$N$37)+'2007'!$N$37)+'2008'!$N$37)+'2009'!$N$37)+'2010'!$N$37)+'2011'!$N$37))</f>
        <v>215</v>
      </c>
      <c r="O37" s="5">
        <f>SUM(((((((((((('2000'!$O$37+'2001'!$O$37)+'2002'!$O$37)+'2003'!$O$37)+'2004'!$O$37)+'2005'!$O$37)+'2006'!$O$37)+'2007'!$O$37)+'2008'!$O$37)+'2009'!$O$37)+'2010'!$O$37)+'2011'!$O$37))</f>
        <v>405</v>
      </c>
      <c r="P37" s="5">
        <f>SUM(((((((((((('2000'!$P$37+'2001'!$P$37)+'2002'!$P$37)+'2003'!$P$37)+'2004'!$P$37)+'2005'!$P$37)+'2006'!$P$37)+'2007'!$P$37)+'2008'!$P$37)+'2009'!$P$37)+'2010'!$P$37)+'2011'!$P$37))</f>
        <v>591</v>
      </c>
      <c r="Q37" s="5">
        <f>SUM(((((((((((('2000'!$Q$37+'2001'!$Q$37)+'2002'!$Q$37)+'2003'!$Q$37)+'2004'!$Q$37)+'2005'!$Q$37)+'2006'!$Q$37)+'2007'!$Q$37)+'2008'!$Q$37)+'2009'!$Q$37)+'2010'!$Q$37)+'2011'!$Q$37))</f>
        <v>647</v>
      </c>
      <c r="R37" s="5">
        <f>SUM(((((((((((('2000'!$P$37+'2001'!$P$37)+'2002'!$P$37)+'2003'!$P$37)+'2004'!$P$37)+'2005'!$P$37)+'2006'!$P$37)+'2007'!$P$37)+'2008'!$P$37)+'2009'!$P$37)+'2010'!$P$37)+'2011'!$P$37))</f>
        <v>591</v>
      </c>
    </row>
    <row r="38" spans="1:18" ht="12.75" customHeight="1" x14ac:dyDescent="0.15">
      <c r="A38" s="5" t="s">
        <v>55</v>
      </c>
      <c r="B38" s="5">
        <v>319724</v>
      </c>
      <c r="C38" s="5">
        <v>2837898</v>
      </c>
      <c r="D38" s="3">
        <f t="shared" si="4"/>
        <v>0.11266225917915303</v>
      </c>
      <c r="E38" s="5">
        <f>SUM(((((((((((('2000'!E38+'2001'!E38)+'2002'!E38)+'2003'!E38)+'2004'!E38)+'2005'!E38)+'2006'!E38)+'2007'!E38)+'2008'!E38)+'2009'!E38)+'2010'!E38)+'2011'!E38))</f>
        <v>995</v>
      </c>
      <c r="F38" s="5">
        <f>SUM(((((((((((('2000'!F38+'2001'!F38)+'2002'!F38)+'2003'!F38)+'2004'!F38)+'2005'!F38)+'2006'!F38)+'2007'!F38)+'2008'!F38)+'2009'!F38)+'2010'!F38)+'2011'!F38))</f>
        <v>6483</v>
      </c>
      <c r="G38" s="3">
        <f t="shared" si="1"/>
        <v>0.15347832793459817</v>
      </c>
      <c r="H38" s="8">
        <f>SUM(((((((((((('2000'!$H$38+'2001'!$H$38)+'2002'!$H$38)+'2003'!$H$38)+'2004'!$H$38)+'2005'!$H$38)+'2006'!$H$38)+'2007'!$H$38)+'2008'!$H$38)+'2009'!$H$38)+'2010'!$H$38)+'2011'!$H$38))/12</f>
        <v>15.041666666666666</v>
      </c>
      <c r="I38" s="5">
        <f>SUM(((((((((((('2000'!I38+'2001'!I38)+'2002'!I38)+'2003'!I38)+'2004'!I38)+'2005'!I38)+'2006'!I38)+'2007'!I38)+'2008'!I38)+'2009'!I38)+'2010'!I38)+'2011'!I38))</f>
        <v>835</v>
      </c>
      <c r="J38" s="3">
        <f t="shared" ref="J38:J49" si="6">I39/E39</f>
        <v>0.96858071505958832</v>
      </c>
      <c r="K38" s="5">
        <f>SUM(((((((((((('2000'!K38+'2001'!K38)+'2002'!K38)+'2003'!K38)+'2004'!K38)+'2005'!K38)+'2006'!K38)+'2007'!K38)+'2008'!K38)+'2009'!K38)+'2010'!K38)+'2011'!K38))</f>
        <v>28</v>
      </c>
      <c r="L38" s="3">
        <f t="shared" si="5"/>
        <v>2.8140703517587941E-2</v>
      </c>
      <c r="M38" s="5">
        <f>SUM(((((((((((('2000'!M38+'2001'!M38)+'2002'!M38)+'2003'!M38)+'2004'!M38)+'2005'!M38)+'2006'!M38)+'2007'!M38)+'2008'!M38)+'2009'!M38)+'2010'!M38)+'2011'!M38))</f>
        <v>0</v>
      </c>
      <c r="N38" s="5">
        <f>SUM(((((((((((('2000'!$N$38+'2001'!$N$38)+'2002'!$N$38)+'2003'!$N$38)+'2004'!$N$38)+'2005'!$N$38)+'2006'!$N$38)+'2007'!$N$38)+'2008'!$N$38)+'2009'!$N$38)+'2010'!$N$38)+'2011'!$N$38))</f>
        <v>0</v>
      </c>
      <c r="O38" s="5">
        <f>SUM(((((((((((('2000'!$O$38+'2001'!$O$38)+'2002'!$O$38)+'2003'!$O$38)+'2004'!$O$38)+'2005'!$O$38)+'2006'!$O$38)+'2007'!$O$38)+'2008'!$O$38)+'2009'!$O$38)+'2010'!$O$38)+'2011'!$O$38))</f>
        <v>0</v>
      </c>
      <c r="P38" s="5">
        <f>SUM(((((((((((('2000'!$P$38+'2001'!$P$38)+'2002'!$P$38)+'2003'!$P$38)+'2004'!$P$38)+'2005'!$P$38)+'2006'!$P$38)+'2007'!$P$38)+'2008'!$P$38)+'2009'!$P$38)+'2010'!$P$38)+'2011'!$P$38))</f>
        <v>0</v>
      </c>
      <c r="Q38" s="5">
        <f>SUM(((((((((((('2000'!$Q$38+'2001'!$Q$38)+'2002'!$Q$38)+'2003'!$Q$38)+'2004'!$Q$38)+'2005'!$Q$38)+'2006'!$Q$38)+'2007'!$Q$38)+'2008'!$Q$38)+'2009'!$Q$38)+'2010'!$Q$38)+'2011'!$Q$38))</f>
        <v>0</v>
      </c>
      <c r="R38" s="5">
        <f>SUM(((((((((((('2000'!$P$38+'2001'!$P$38)+'2002'!$P$38)+'2003'!$P$38)+'2004'!$P$38)+'2005'!$P$38)+'2006'!$P$38)+'2007'!$P$38)+'2008'!$P$38)+'2009'!$P$38)+'2010'!$P$38)+'2011'!$P$38))</f>
        <v>0</v>
      </c>
    </row>
    <row r="39" spans="1:18" ht="12.75" customHeight="1" x14ac:dyDescent="0.15">
      <c r="A39" s="5" t="s">
        <v>56</v>
      </c>
      <c r="B39" s="5">
        <v>319194</v>
      </c>
      <c r="C39" s="5">
        <v>3007303</v>
      </c>
      <c r="D39" s="3">
        <f t="shared" si="4"/>
        <v>0.10613962078314024</v>
      </c>
      <c r="E39" s="5">
        <f>SUM(((((((((((('2000'!E39+'2001'!E39)+'2002'!E39)+'2003'!E39)+'2004'!E39)+'2005'!E39)+'2006'!E39)+'2007'!E39)+'2008'!E39)+'2009'!E39)+'2010'!E39)+'2011'!E39))</f>
        <v>1846</v>
      </c>
      <c r="F39" s="5">
        <f>SUM(((((((((((('2000'!F39+'2001'!F39)+'2002'!F39)+'2003'!F39)+'2004'!F39)+'2005'!F39)+'2006'!F39)+'2007'!F39)+'2008'!F39)+'2009'!F39)+'2010'!F39)+'2011'!F39))</f>
        <v>6982</v>
      </c>
      <c r="G39" s="3">
        <f t="shared" si="1"/>
        <v>0.26439415640217701</v>
      </c>
      <c r="H39" s="8">
        <f>SUM(((((((((((('2000'!$H$39+'2001'!$H$39)+'2002'!$H$39)+'2003'!$H$39)+'2004'!$H$39)+'2005'!$H$39)+'2006'!$H$39)+'2007'!$H$39)+'2008'!$H$39)+'2009'!$H$39)+'2010'!$H$39)+'2011'!$H$39))/12</f>
        <v>15.524999999999999</v>
      </c>
      <c r="I39" s="5">
        <f>SUM(((((((((((('2000'!I39+'2001'!I39)+'2002'!I39)+'2003'!I39)+'2004'!I39)+'2005'!I39)+'2006'!I39)+'2007'!I39)+'2008'!I39)+'2009'!I39)+'2010'!I39)+'2011'!I39))</f>
        <v>1788</v>
      </c>
      <c r="J39" s="3">
        <f t="shared" si="6"/>
        <v>0.98231256599788808</v>
      </c>
      <c r="K39" s="5">
        <f>SUM(((((((((((('2000'!K39+'2001'!K39)+'2002'!K39)+'2003'!K39)+'2004'!K39)+'2005'!K39)+'2006'!K39)+'2007'!K39)+'2008'!K39)+'2009'!K39)+'2010'!K39)+'2011'!K39))</f>
        <v>58</v>
      </c>
      <c r="L39" s="3">
        <f t="shared" si="5"/>
        <v>3.1419284940411699E-2</v>
      </c>
      <c r="M39" s="5">
        <f>SUM(((((((((((('2000'!M39+'2001'!M39)+'2002'!M39)+'2003'!M39)+'2004'!M39)+'2005'!M39)+'2006'!M39)+'2007'!M39)+'2008'!M39)+'2009'!M39)+'2010'!M39)+'2011'!M39))</f>
        <v>42</v>
      </c>
      <c r="N39" s="5">
        <f>SUM(((((((((((('2000'!$N$39+'2001'!$N$39)+'2002'!$N$39)+'2003'!$N$39)+'2004'!$N$39)+'2005'!$N$39)+'2006'!$N$39)+'2007'!$N$39)+'2008'!$N$39)+'2009'!$N$39)+'2010'!$N$39)+'2011'!$N$39))</f>
        <v>77</v>
      </c>
      <c r="O39" s="5">
        <f>SUM(((((((((((('2000'!$O$39+'2001'!$O$39)+'2002'!$O$39)+'2003'!$O$39)+'2004'!$O$39)+'2005'!$O$39)+'2006'!$O$39)+'2007'!$O$39)+'2008'!$O$39)+'2009'!$O$39)+'2010'!$O$39)+'2011'!$O$39))</f>
        <v>191</v>
      </c>
      <c r="P39" s="5">
        <f>SUM(((((((((((('2000'!$P$39+'2001'!$P$39)+'2002'!$P$39)+'2003'!$P$39)+'2004'!$P$39)+'2005'!$P$39)+'2006'!$P$39)+'2007'!$P$39)+'2008'!$P$39)+'2009'!$P$39)+'2010'!$P$39)+'2011'!$P$39))</f>
        <v>317</v>
      </c>
      <c r="Q39" s="5">
        <f>SUM(((((((((((('2000'!$Q$39+'2001'!$Q$39)+'2002'!$Q$39)+'2003'!$Q$39)+'2004'!$Q$39)+'2005'!$Q$39)+'2006'!$Q$39)+'2007'!$Q$39)+'2008'!$Q$39)+'2009'!$Q$39)+'2010'!$Q$39)+'2011'!$Q$39))</f>
        <v>315</v>
      </c>
      <c r="R39" s="5">
        <f>SUM(((((((((((('2000'!$P$39+'2001'!$P$39)+'2002'!$P$39)+'2003'!$P$39)+'2004'!$P$39)+'2005'!$P$39)+'2006'!$P$39)+'2007'!$P$39)+'2008'!$P$39)+'2009'!$P$39)+'2010'!$P$39)+'2011'!$P$39))</f>
        <v>317</v>
      </c>
    </row>
    <row r="40" spans="1:18" ht="12.75" customHeight="1" x14ac:dyDescent="0.15">
      <c r="A40" s="5" t="s">
        <v>57</v>
      </c>
      <c r="B40" s="5">
        <v>954659</v>
      </c>
      <c r="C40" s="5">
        <v>9976032</v>
      </c>
      <c r="D40" s="3">
        <f t="shared" si="4"/>
        <v>9.5695262404932147E-2</v>
      </c>
      <c r="E40" s="5">
        <f>SUM(((((((((((('2000'!E40+'2001'!E40)+'2002'!E40)+'2003'!E40)+'2004'!E40)+'2005'!E40)+'2006'!E40)+'2007'!E40)+'2008'!E40)+'2009'!E40)+'2010'!E40)+'2011'!E40))</f>
        <v>3788</v>
      </c>
      <c r="F40" s="5">
        <f>SUM(((((((((((('2000'!F40+'2001'!F40)+'2002'!F40)+'2003'!F40)+'2004'!F40)+'2005'!F40)+'2006'!F40)+'2007'!F40)+'2008'!F40)+'2009'!F40)+'2010'!F40)+'2011'!F40))</f>
        <v>17312</v>
      </c>
      <c r="G40" s="3">
        <f t="shared" si="1"/>
        <v>0.21880776340110905</v>
      </c>
      <c r="H40" s="8">
        <f>SUM(((((((((((('2000'!$H$40+'2001'!$H$40)+'2002'!$H$40)+'2003'!$H$40)+'2004'!$H$40)+'2005'!$H$40)+'2006'!$H$40)+'2007'!$H$40)+'2008'!$H$40)+'2009'!$H$40)+'2010'!$H$40)+'2011'!$H$40))/12</f>
        <v>11.350000000000001</v>
      </c>
      <c r="I40" s="5">
        <f>SUM(((((((((((('2000'!I40+'2001'!I40)+'2002'!I40)+'2003'!I40)+'2004'!I40)+'2005'!I40)+'2006'!I40)+'2007'!I40)+'2008'!I40)+'2009'!I40)+'2010'!I40)+'2011'!I40))</f>
        <v>3721</v>
      </c>
      <c r="J40" s="3" t="e">
        <f t="shared" si="6"/>
        <v>#DIV/0!</v>
      </c>
      <c r="K40" s="5">
        <f>SUM(((((((((((('2000'!K40+'2001'!K40)+'2002'!K40)+'2003'!K40)+'2004'!K40)+'2005'!K40)+'2006'!K40)+'2007'!K40)+'2008'!K40)+'2009'!K40)+'2010'!K40)+'2011'!K40))</f>
        <v>67</v>
      </c>
      <c r="L40" s="3">
        <f t="shared" si="5"/>
        <v>1.7687434002111934E-2</v>
      </c>
      <c r="M40" s="5">
        <f>SUM(((((((((((('2000'!M40+'2001'!M40)+'2002'!M40)+'2003'!M40)+'2004'!M40)+'2005'!M40)+'2006'!M40)+'2007'!M40)+'2008'!M40)+'2009'!M40)+'2010'!M40)+'2011'!M40))</f>
        <v>75</v>
      </c>
      <c r="N40" s="5">
        <f>SUM(((((((((((('2000'!$N$40+'2001'!$N$40)+'2002'!$N$40)+'2003'!$N$40)+'2004'!$N$40)+'2005'!$N$40)+'2006'!$N$40)+'2007'!$N$40)+'2008'!$N$40)+'2009'!$N$40)+'2010'!$N$40)+'2011'!$N$40))</f>
        <v>204</v>
      </c>
      <c r="O40" s="5">
        <f>SUM(((((((((((('2000'!$O$40+'2001'!$O$40)+'2002'!$O$40)+'2003'!$O$40)+'2004'!$O$40)+'2005'!$O$40)+'2006'!$O$40)+'2007'!$O$40)+'2008'!$O$40)+'2009'!$O$40)+'2010'!$O$40)+'2011'!$O$40))</f>
        <v>442</v>
      </c>
      <c r="P40" s="5">
        <f>SUM(((((((((((('2000'!$P$40+'2001'!$P$40)+'2002'!$P$40)+'2003'!$P$40)+'2004'!$P$40)+'2005'!$P$40)+'2006'!$P$40)+'2007'!$P$40)+'2008'!$P$40)+'2009'!$P$40)+'2010'!$P$40)+'2011'!$P$40))</f>
        <v>632</v>
      </c>
      <c r="Q40" s="5">
        <f>SUM(((((((((((('2000'!$Q$40+'2001'!$Q$40)+'2002'!$Q$40)+'2003'!$Q$40)+'2004'!$Q$40)+'2005'!$Q$40)+'2006'!$Q$40)+'2007'!$Q$40)+'2008'!$Q$40)+'2009'!$Q$40)+'2010'!$Q$40)+'2011'!$Q$40))</f>
        <v>725</v>
      </c>
      <c r="R40" s="5">
        <f>SUM(((((((((((('2000'!$P$40+'2001'!$P$40)+'2002'!$P$40)+'2003'!$P$40)+'2004'!$P$40)+'2005'!$P$40)+'2006'!$P$40)+'2007'!$P$40)+'2008'!$P$40)+'2009'!$P$40)+'2010'!$P$40)+'2011'!$P$40))</f>
        <v>632</v>
      </c>
    </row>
    <row r="41" spans="1:18" ht="12.75" customHeight="1" x14ac:dyDescent="0.15">
      <c r="A41" s="5" t="s">
        <v>58</v>
      </c>
      <c r="B41" s="5">
        <v>108464</v>
      </c>
      <c r="C41" s="5">
        <v>2828365</v>
      </c>
      <c r="D41" s="3">
        <f t="shared" si="4"/>
        <v>3.8348657263118445E-2</v>
      </c>
      <c r="E41" s="5">
        <f>SUM(((((((((((('2000'!E41+'2001'!E41)+'2002'!E41)+'2003'!E41)+'2004'!E41)+'2005'!E41)+'2006'!E41)+'2007'!E41)+'2008'!E41)+'2009'!E41)+'2010'!E41)+'2011'!E41))</f>
        <v>0</v>
      </c>
      <c r="F41" s="5">
        <f>SUM(((((((((((('2000'!F41+'2001'!F41)+'2002'!F41)+'2003'!F41)+'2004'!F41)+'2005'!F41)+'2006'!F41)+'2007'!F41)+'2008'!F41)+'2009'!F41)+'2010'!F41)+'2011'!F41))</f>
        <v>3401</v>
      </c>
      <c r="G41" s="3">
        <f t="shared" si="1"/>
        <v>0</v>
      </c>
      <c r="H41" s="8">
        <f>SUM(((((((((((('2000'!$H$41+'2001'!$H$41)+'2002'!$H$41)+'2003'!$H$41)+'2004'!$H$41)+'2005'!$H$41)+'2006'!$H$41)+'2007'!$H$41)+'2008'!$H$41)+'2009'!$H$41)+'2010'!$H$41)+'2011'!$H$41))/12</f>
        <v>7.2916666666666652</v>
      </c>
      <c r="I41" s="5">
        <f>SUM(((((((((((('2000'!I41+'2001'!I41)+'2002'!I41)+'2003'!I41)+'2004'!I41)+'2005'!I41)+'2006'!I41)+'2007'!I41)+'2008'!I41)+'2009'!I41)+'2010'!I41)+'2011'!I41))</f>
        <v>0</v>
      </c>
      <c r="J41" s="3">
        <f t="shared" si="6"/>
        <v>0.65641025641025641</v>
      </c>
      <c r="K41" s="5">
        <f>SUM(((((((((((('2000'!K41+'2001'!K41)+'2002'!K41)+'2003'!K41)+'2004'!K41)+'2005'!K41)+'2006'!K41)+'2007'!K41)+'2008'!K41)+'2009'!K41)+'2010'!K41)+'2011'!K41))</f>
        <v>0</v>
      </c>
      <c r="L41" s="3" t="e">
        <f t="shared" si="5"/>
        <v>#DIV/0!</v>
      </c>
      <c r="M41" s="5">
        <f>SUM(((((((((((('2000'!M41+'2001'!M41)+'2002'!M41)+'2003'!M41)+'2004'!M41)+'2005'!M41)+'2006'!M41)+'2007'!M41)+'2008'!M41)+'2009'!M41)+'2010'!M41)+'2011'!M41))</f>
        <v>0</v>
      </c>
      <c r="N41" s="5">
        <f>SUM(((((((((((('2000'!$N$41+'2001'!$N$41)+'2002'!$N$41)+'2003'!$N$41)+'2004'!$N$41)+'2005'!$N$41)+'2006'!$N$41)+'2007'!$N$41)+'2008'!$N$41)+'2009'!$N$41)+'2010'!$N$41)+'2011'!$N$41))</f>
        <v>0</v>
      </c>
      <c r="O41" s="5">
        <f>SUM(((((((((((('2000'!$O$41+'2001'!$O$41)+'2002'!$O$41)+'2003'!$O$41)+'2004'!$O$41)+'2005'!$O$41)+'2006'!$O$41)+'2007'!$O$41)+'2008'!$O$41)+'2009'!$O$41)+'2010'!$O$41)+'2011'!$O$41))</f>
        <v>0</v>
      </c>
      <c r="P41" s="5">
        <f>SUM(((((((((((('2000'!$P$41+'2001'!$P$41)+'2002'!$P$41)+'2003'!$P$41)+'2004'!$P$41)+'2005'!$P$41)+'2006'!$P$41)+'2007'!$P$41)+'2008'!$P$41)+'2009'!$P$41)+'2010'!$P$41)+'2011'!$P$41))</f>
        <v>0</v>
      </c>
      <c r="Q41" s="5">
        <f>SUM(((((((((((('2000'!$Q$41+'2001'!$Q$41)+'2002'!$Q$41)+'2003'!$Q$41)+'2004'!$Q$41)+'2005'!$Q$41)+'2006'!$Q$41)+'2007'!$Q$41)+'2008'!$Q$41)+'2009'!$Q$41)+'2010'!$Q$41)+'2011'!$Q$41))</f>
        <v>0</v>
      </c>
      <c r="R41" s="5">
        <f>SUM(((((((((((('2000'!$P$41+'2001'!$P$41)+'2002'!$P$41)+'2003'!$P$41)+'2004'!$P$41)+'2005'!$P$41)+'2006'!$P$41)+'2007'!$P$41)+'2008'!$P$41)+'2009'!$P$41)+'2010'!$P$41)+'2011'!$P$41))</f>
        <v>0</v>
      </c>
    </row>
    <row r="42" spans="1:18" ht="12.75" customHeight="1" x14ac:dyDescent="0.15">
      <c r="A42" s="5" t="s">
        <v>59</v>
      </c>
      <c r="B42" s="5">
        <v>71863</v>
      </c>
      <c r="C42" s="5">
        <v>829243</v>
      </c>
      <c r="D42" s="3">
        <f t="shared" si="4"/>
        <v>8.666096668889578E-2</v>
      </c>
      <c r="E42" s="5">
        <f>SUM(((((((((((('2000'!E42+'2001'!E42)+'2002'!E42)+'2003'!E42)+'2004'!E42)+'2005'!E42)+'2006'!E42)+'2007'!E42)+'2008'!E42)+'2009'!E42)+'2010'!E42)+'2011'!E42))</f>
        <v>195</v>
      </c>
      <c r="F42" s="5">
        <f>SUM(((((((((((('2000'!F42+'2001'!F42)+'2002'!F42)+'2003'!F42)+'2004'!F42)+'2005'!F42)+'2006'!F42)+'2007'!F42)+'2008'!F42)+'2009'!F42)+'2010'!F42)+'2011'!F42))</f>
        <v>1161</v>
      </c>
      <c r="G42" s="3">
        <f t="shared" si="1"/>
        <v>0.16795865633074936</v>
      </c>
      <c r="H42" s="8">
        <f>SUM(((((((((((('2000'!$H$42+'2001'!$H$42)+'2002'!$H$42)+'2003'!$H$42)+'2004'!$H$42)+'2005'!$H$42)+'2006'!$H$42)+'2007'!$H$42)+'2008'!$H$42)+'2009'!$H$42)+'2010'!$H$42)+'2011'!$H$42))/12</f>
        <v>9.0083333333333329</v>
      </c>
      <c r="I42" s="5">
        <f>SUM(((((((((((('2000'!I42+'2001'!I42)+'2002'!I42)+'2003'!I42)+'2004'!I42)+'2005'!I42)+'2006'!I42)+'2007'!I42)+'2008'!I42)+'2009'!I42)+'2010'!I42)+'2011'!I42))</f>
        <v>128</v>
      </c>
      <c r="J42" s="3">
        <f t="shared" si="6"/>
        <v>0.96471885336273433</v>
      </c>
      <c r="K42" s="5">
        <f>SUM(((((((((((('2000'!K42+'2001'!K42)+'2002'!K42)+'2003'!K42)+'2004'!K42)+'2005'!K42)+'2006'!K42)+'2007'!K42)+'2008'!K42)+'2009'!K42)+'2010'!K42)+'2011'!K42))</f>
        <v>0</v>
      </c>
      <c r="L42" s="3">
        <f t="shared" si="5"/>
        <v>0</v>
      </c>
      <c r="M42" s="5">
        <f>SUM(((((((((((('2000'!M42+'2001'!M42)+'2002'!M42)+'2003'!M42)+'2004'!M42)+'2005'!M42)+'2006'!M42)+'2007'!M42)+'2008'!M42)+'2009'!M42)+'2010'!M42)+'2011'!M42))</f>
        <v>0</v>
      </c>
      <c r="N42" s="5">
        <f>SUM(((((((((((('2000'!$N$42+'2001'!$N$42)+'2002'!$N$42)+'2003'!$N$42)+'2004'!$N$42)+'2005'!$N$42)+'2006'!$N$42)+'2007'!$N$42)+'2008'!$N$42)+'2009'!$N$42)+'2010'!$N$42)+'2011'!$N$42))</f>
        <v>0</v>
      </c>
      <c r="O42" s="5">
        <f>SUM(((((((((((('2000'!$O$42+'2001'!$O$42)+'2002'!$O$42)+'2003'!$O$42)+'2004'!$O$42)+'2005'!$O$42)+'2006'!$O$42)+'2007'!$O$42)+'2008'!$O$42)+'2009'!$O$42)+'2010'!$O$42)+'2011'!$O$42))</f>
        <v>0</v>
      </c>
      <c r="P42" s="5">
        <f>SUM(((((((((((('2000'!$P$42+'2001'!$P$42)+'2002'!$P$42)+'2003'!$P$42)+'2004'!$P$42)+'2005'!$P$42)+'2006'!$P$42)+'2007'!$P$42)+'2008'!$P$42)+'2009'!$P$42)+'2010'!$P$42)+'2011'!$P$42))</f>
        <v>0</v>
      </c>
      <c r="Q42" s="5">
        <f>SUM(((((((((((('2000'!$Q$42+'2001'!$Q$42)+'2002'!$Q$42)+'2003'!$Q$42)+'2004'!$Q$42)+'2005'!$Q$42)+'2006'!$Q$42)+'2007'!$Q$42)+'2008'!$Q$42)+'2009'!$Q$42)+'2010'!$Q$42)+'2011'!$Q$42))</f>
        <v>0</v>
      </c>
      <c r="R42" s="5">
        <f>SUM(((((((((((('2000'!$P$42+'2001'!$P$42)+'2002'!$P$42)+'2003'!$P$42)+'2004'!$P$42)+'2005'!$P$42)+'2006'!$P$42)+'2007'!$P$42)+'2008'!$P$42)+'2009'!$P$42)+'2010'!$P$42)+'2011'!$P$42))</f>
        <v>0</v>
      </c>
    </row>
    <row r="43" spans="1:18" ht="12.75" customHeight="1" x14ac:dyDescent="0.15">
      <c r="A43" s="5" t="s">
        <v>60</v>
      </c>
      <c r="B43" s="5">
        <v>398985</v>
      </c>
      <c r="C43" s="5">
        <v>3563610</v>
      </c>
      <c r="D43" s="3">
        <f t="shared" si="4"/>
        <v>0.11196090481281622</v>
      </c>
      <c r="E43" s="5">
        <f>SUM(((((((((((('2000'!E43+'2001'!E43)+'2002'!E43)+'2003'!E43)+'2004'!E43)+'2005'!E43)+'2006'!E43)+'2007'!E43)+'2008'!E43)+'2009'!E43)+'2010'!E43)+'2011'!E43))</f>
        <v>907</v>
      </c>
      <c r="F43" s="5">
        <f>SUM(((((((((((('2000'!F43+'2001'!F43)+'2002'!F43)+'2003'!F43)+'2004'!F43)+'2005'!F43)+'2006'!F43)+'2007'!F43)+'2008'!F43)+'2009'!F43)+'2010'!F43)+'2011'!F43))</f>
        <v>6340</v>
      </c>
      <c r="G43" s="3">
        <f t="shared" si="1"/>
        <v>0.14305993690851734</v>
      </c>
      <c r="H43" s="8">
        <f>SUM(((((((((((('2000'!$H$43+'2001'!$H$43)+'2002'!$H$43)+'2003'!$H$43)+'2004'!$H$43)+'2005'!$H$43)+'2006'!$H$43)+'2007'!$H$43)+'2008'!$H$43)+'2009'!$H$43)+'2010'!$H$43)+'2011'!$H$43))/12</f>
        <v>12.024999999999999</v>
      </c>
      <c r="I43" s="5">
        <f>SUM(((((((((((('2000'!I43+'2001'!I43)+'2002'!I43)+'2003'!I43)+'2004'!I43)+'2005'!I43)+'2006'!I43)+'2007'!I43)+'2008'!I43)+'2009'!I43)+'2010'!I43)+'2011'!I43))</f>
        <v>875</v>
      </c>
      <c r="J43" s="3">
        <f t="shared" si="6"/>
        <v>0.56168831168831168</v>
      </c>
      <c r="K43" s="5">
        <f>SUM(((((((((((('2000'!K43+'2001'!K43)+'2002'!K43)+'2003'!K43)+'2004'!K43)+'2005'!K43)+'2006'!K43)+'2007'!K43)+'2008'!K43)+'2009'!K43)+'2010'!K43)+'2011'!K43))</f>
        <v>32</v>
      </c>
      <c r="L43" s="3">
        <f t="shared" si="5"/>
        <v>3.5281146637265712E-2</v>
      </c>
      <c r="M43" s="5">
        <f>SUM(((((((((((('2000'!M43+'2001'!M43)+'2002'!M43)+'2003'!M43)+'2004'!M43)+'2005'!M43)+'2006'!M43)+'2007'!M43)+'2008'!M43)+'2009'!M43)+'2010'!M43)+'2011'!M43))</f>
        <v>43</v>
      </c>
      <c r="N43" s="5">
        <f>SUM(((((((((((('2000'!$N$43+'2001'!$N$43)+'2002'!$N$43)+'2003'!$N$43)+'2004'!$N$43)+'2005'!$N$43)+'2006'!$N$43)+'2007'!$N$43)+'2008'!$N$43)+'2009'!$N$43)+'2010'!$N$43)+'2011'!$N$43))</f>
        <v>64</v>
      </c>
      <c r="O43" s="5">
        <f>SUM(((((((((((('2000'!$O$43+'2001'!$O$43)+'2002'!$O$43)+'2003'!$O$43)+'2004'!$O$43)+'2005'!$O$43)+'2006'!$O$43)+'2007'!$O$43)+'2008'!$O$43)+'2009'!$O$43)+'2010'!$O$43)+'2011'!$O$43))</f>
        <v>92</v>
      </c>
      <c r="P43" s="5">
        <f>SUM(((((((((((('2000'!$P$43+'2001'!$P$43)+'2002'!$P$43)+'2003'!$P$43)+'2004'!$P$43)+'2005'!$P$43)+'2006'!$P$43)+'2007'!$P$43)+'2008'!$P$43)+'2009'!$P$43)+'2010'!$P$43)+'2011'!$P$43))</f>
        <v>152</v>
      </c>
      <c r="Q43" s="5">
        <f>SUM(((((((((((('2000'!$Q$43+'2001'!$Q$43)+'2002'!$Q$43)+'2003'!$Q$43)+'2004'!$Q$43)+'2005'!$Q$43)+'2006'!$Q$43)+'2007'!$Q$43)+'2008'!$Q$43)+'2009'!$Q$43)+'2010'!$Q$43)+'2011'!$Q$43))</f>
        <v>209</v>
      </c>
      <c r="R43" s="5">
        <f>SUM(((((((((((('2000'!$P$43+'2001'!$P$43)+'2002'!$P$43)+'2003'!$P$43)+'2004'!$P$43)+'2005'!$P$43)+'2006'!$P$43)+'2007'!$P$43)+'2008'!$P$43)+'2009'!$P$43)+'2010'!$P$43)+'2011'!$P$43))</f>
        <v>152</v>
      </c>
    </row>
    <row r="44" spans="1:18" ht="12.75" customHeight="1" x14ac:dyDescent="0.15">
      <c r="A44" s="5" t="s">
        <v>61</v>
      </c>
      <c r="B44" s="5">
        <v>70027</v>
      </c>
      <c r="C44" s="5">
        <v>618454</v>
      </c>
      <c r="D44" s="3">
        <f t="shared" si="4"/>
        <v>0.11322911647430528</v>
      </c>
      <c r="E44" s="5">
        <f>SUM(((((((((((('2000'!E44+'2001'!E44)+'2002'!E44)+'2003'!E44)+'2004'!E44)+'2005'!E44)+'2006'!E44)+'2007'!E44)+'2008'!E44)+'2009'!E44)+'2010'!E44)+'2011'!E44))</f>
        <v>308</v>
      </c>
      <c r="F44" s="5">
        <f>SUM(((((((((((('2000'!F44+'2001'!F44)+'2002'!F44)+'2003'!F44)+'2004'!F44)+'2005'!F44)+'2006'!F44)+'2007'!F44)+'2008'!F44)+'2009'!F44)+'2010'!F44)+'2011'!F44))</f>
        <v>1374</v>
      </c>
      <c r="G44" s="3">
        <f t="shared" si="1"/>
        <v>0.22416302765647744</v>
      </c>
      <c r="H44" s="8">
        <f>SUM(((((((((((('2000'!$H$44+'2001'!$H$44)+'2002'!$H$44)+'2003'!$H$44)+'2004'!$H$44)+'2005'!$H$44)+'2006'!$H$44)+'2007'!$H$44)+'2008'!$H$44)+'2009'!$H$44)+'2010'!$H$44)+'2011'!$H$44))/12</f>
        <v>14.791666666666666</v>
      </c>
      <c r="I44" s="5">
        <f>SUM(((((((((((('2000'!I44+'2001'!I44)+'2002'!I44)+'2003'!I44)+'2004'!I44)+'2005'!I44)+'2006'!I44)+'2007'!I44)+'2008'!I44)+'2009'!I44)+'2010'!I44)+'2011'!I44))</f>
        <v>173</v>
      </c>
      <c r="J44" s="3">
        <f t="shared" si="6"/>
        <v>0.83537653239929943</v>
      </c>
      <c r="K44" s="5">
        <f>SUM(((((((((((('2000'!K44+'2001'!K44)+'2002'!K44)+'2003'!K44)+'2004'!K44)+'2005'!K44)+'2006'!K44)+'2007'!K44)+'2008'!K44)+'2009'!K44)+'2010'!K44)+'2011'!K44))</f>
        <v>2</v>
      </c>
      <c r="L44" s="3">
        <f t="shared" si="5"/>
        <v>6.4935064935064939E-3</v>
      </c>
      <c r="M44" s="5">
        <f>SUM(((((((((((('2000'!M44+'2001'!M44)+'2002'!M44)+'2003'!M44)+'2004'!M44)+'2005'!M44)+'2006'!M44)+'2007'!M44)+'2008'!M44)+'2009'!M44)+'2010'!M44)+'2011'!M44))</f>
        <v>0</v>
      </c>
      <c r="N44" s="5">
        <f>SUM(((((((((((('2000'!$N$44+'2001'!$N$44)+'2002'!$N$44)+'2003'!$N$44)+'2004'!$N$44)+'2005'!$N$44)+'2006'!$N$44)+'2007'!$N$44)+'2008'!$N$44)+'2009'!$N$44)+'2010'!$N$44)+'2011'!$N$44))</f>
        <v>0</v>
      </c>
      <c r="O44" s="5">
        <f>SUM(((((((((((('2000'!$O$44+'2001'!$O$44)+'2002'!$O$44)+'2003'!$O$44)+'2004'!$O$44)+'2005'!$O$44)+'2006'!$O$44)+'2007'!$O$44)+'2008'!$O$44)+'2009'!$O$44)+'2010'!$O$44)+'2011'!$O$44))</f>
        <v>0</v>
      </c>
      <c r="P44" s="5">
        <f>SUM(((((((((((('2000'!$P$44+'2001'!$P$44)+'2002'!$P$44)+'2003'!$P$44)+'2004'!$P$44)+'2005'!$P$44)+'2006'!$P$44)+'2007'!$P$44)+'2008'!$P$44)+'2009'!$P$44)+'2010'!$P$44)+'2011'!$P$44))</f>
        <v>0</v>
      </c>
      <c r="Q44" s="5">
        <f>SUM(((((((((((('2000'!$Q$44+'2001'!$Q$44)+'2002'!$Q$44)+'2003'!$Q$44)+'2004'!$Q$44)+'2005'!$Q$44)+'2006'!$Q$44)+'2007'!$Q$44)+'2008'!$Q$44)+'2009'!$Q$44)+'2010'!$Q$44)+'2011'!$Q$44))</f>
        <v>0</v>
      </c>
      <c r="R44" s="5">
        <f>SUM(((((((((((('2000'!$P$44+'2001'!$P$44)+'2002'!$P$44)+'2003'!$P$44)+'2004'!$P$44)+'2005'!$P$44)+'2006'!$P$44)+'2007'!$P$44)+'2008'!$P$44)+'2009'!$P$44)+'2010'!$P$44)+'2011'!$P$44))</f>
        <v>0</v>
      </c>
    </row>
    <row r="45" spans="1:18" ht="12.75" customHeight="1" x14ac:dyDescent="0.15">
      <c r="A45" s="5" t="s">
        <v>62</v>
      </c>
      <c r="B45" s="5">
        <v>486407</v>
      </c>
      <c r="C45" s="5">
        <v>4896267</v>
      </c>
      <c r="D45" s="3">
        <f t="shared" si="4"/>
        <v>9.9342417396763694E-2</v>
      </c>
      <c r="E45" s="5">
        <f>SUM(((((((((((('2000'!E45+'2001'!E45)+'2002'!E45)+'2003'!E45)+'2004'!E45)+'2005'!E45)+'2006'!E45)+'2007'!E45)+'2008'!E45)+'2009'!E45)+'2010'!E45)+'2011'!E45))</f>
        <v>1142</v>
      </c>
      <c r="F45" s="5">
        <f>SUM(((((((((((('2000'!F45+'2001'!F45)+'2002'!F45)+'2003'!F45)+'2004'!F45)+'2005'!F45)+'2006'!F45)+'2007'!F45)+'2008'!F45)+'2009'!F45)+'2010'!F45)+'2011'!F45))</f>
        <v>10153</v>
      </c>
      <c r="G45" s="2">
        <f>$E$45/$F$45</f>
        <v>0.11247907022554909</v>
      </c>
      <c r="H45" s="8">
        <f>SUM(((((((((((('2000'!$H$45+'2001'!$H$45)+'2002'!$H$45)+'2003'!$H$45)+'2004'!$H$45)+'2005'!$H$45)+'2006'!$H$45)+'2007'!$H$45)+'2008'!$H$45)+'2009'!$H$45)+'2010'!$H$45)+'2011'!$H$45))/12</f>
        <v>13.841666666666667</v>
      </c>
      <c r="I45" s="5">
        <f>SUM(((((((((((('2000'!I45+'2001'!I45)+'2002'!I45)+'2003'!I45)+'2004'!I45)+'2005'!I45)+'2006'!I45)+'2007'!I45)+'2008'!I45)+'2009'!I45)+'2010'!I45)+'2011'!I45))</f>
        <v>954</v>
      </c>
      <c r="J45" s="3">
        <f t="shared" si="6"/>
        <v>0.97783792928438507</v>
      </c>
      <c r="K45" s="5">
        <f>SUM(((((((((((('2000'!K45+'2001'!K45)+'2002'!K45)+'2003'!K45)+'2004'!K45)+'2005'!K45)+'2006'!K45)+'2007'!K45)+'2008'!K45)+'2009'!K45)+'2010'!K45)+'2011'!K45))</f>
        <v>23</v>
      </c>
      <c r="L45" s="3">
        <f t="shared" si="5"/>
        <v>2.0140105078809107E-2</v>
      </c>
      <c r="M45" s="5">
        <f>SUM(((((((((((('2000'!M45+'2001'!M45)+'2002'!M45)+'2003'!M45)+'2004'!M45)+'2005'!M45)+'2006'!M45)+'2007'!M45)+'2008'!M45)+'2009'!M45)+'2010'!M45)+'2011'!M45))</f>
        <v>16</v>
      </c>
      <c r="N45" s="5">
        <f>SUM(((((((((((('2000'!$N$45+'2001'!$N$45)+'2002'!$N$45)+'2003'!$N$45)+'2004'!$N$45)+'2005'!$N$45)+'2006'!$N$45)+'2007'!$N$45)+'2008'!$N$45)+'2009'!$N$45)+'2010'!$N$45)+'2011'!$N$45))</f>
        <v>44</v>
      </c>
      <c r="O45" s="5">
        <f>SUM(((((((((((('2000'!$O$45+'2001'!$O$45)+'2002'!$O$45)+'2003'!$O$45)+'2004'!$O$45)+'2005'!$O$45)+'2006'!$O$45)+'2007'!$O$45)+'2008'!$O$45)+'2009'!$O$45)+'2010'!$O$45)+'2011'!$O$45))</f>
        <v>50</v>
      </c>
      <c r="P45" s="5">
        <f>SUM(((((((((((('2000'!$P$45+'2001'!$P$45)+'2002'!$P$45)+'2003'!$P$45)+'2004'!$P$45)+'2005'!$P$45)+'2006'!$P$45)+'2007'!$P$45)+'2008'!$P$45)+'2009'!$P$45)+'2010'!$P$45)+'2011'!$P$45))</f>
        <v>97</v>
      </c>
      <c r="Q45" s="5">
        <f>SUM(((((((((((('2000'!$Q$45+'2001'!$Q$45)+'2002'!$Q$45)+'2003'!$Q$45)+'2004'!$Q$45)+'2005'!$Q$45)+'2006'!$Q$45)+'2007'!$Q$45)+'2008'!$Q$45)+'2009'!$Q$45)+'2010'!$Q$45)+'2011'!$Q$45))</f>
        <v>117</v>
      </c>
      <c r="R45" s="5">
        <f>SUM(((((((((((('2000'!$P$45+'2001'!$P$45)+'2002'!$P$45)+'2003'!$P$45)+'2004'!$P$45)+'2005'!$P$45)+'2006'!$P$45)+'2007'!$P$45)+'2008'!$P$45)+'2009'!$P$45)+'2010'!$P$45)+'2011'!$P$45))</f>
        <v>97</v>
      </c>
    </row>
    <row r="46" spans="1:18" ht="12.75" customHeight="1" x14ac:dyDescent="0.15">
      <c r="A46" s="5" t="s">
        <v>63</v>
      </c>
      <c r="B46" s="5">
        <v>1593072</v>
      </c>
      <c r="C46" s="5">
        <v>18617868</v>
      </c>
      <c r="D46" s="3">
        <f t="shared" si="4"/>
        <v>8.5566832894077877E-2</v>
      </c>
      <c r="E46" s="5">
        <f>SUM(((((((((((('2000'!E46+'2001'!E46)+'2002'!E46)+'2003'!E46)+'2004'!E46)+'2005'!E46)+'2006'!E46)+'2007'!E46)+'2008'!E46)+'2009'!E46)+'2010'!E46)+'2011'!E46))</f>
        <v>5911</v>
      </c>
      <c r="F46" s="5">
        <f>SUM(((((((((((('2000'!F46+'2001'!F46)+'2002'!F46)+'2003'!F46)+'2004'!F46)+'2005'!F46)+'2006'!F46)+'2007'!F46)+'2008'!F46)+'2009'!F46)+'2010'!F46)+'2011'!F46))</f>
        <v>29593</v>
      </c>
      <c r="G46" s="3">
        <f t="shared" ref="G46:G58" si="7">E46/F46</f>
        <v>0.19974318250937723</v>
      </c>
      <c r="H46" s="8">
        <f>SUM(((((((((((('2000'!$H$46+'2001'!$H$46)+'2002'!$H$46)+'2003'!$H$46)+'2004'!$H$46)+'2005'!$H$46)+'2006'!$H$46)+'2007'!$H$46)+'2008'!$H$46)+'2009'!$H$46)+'2010'!$H$46)+'2011'!$H$46))/12</f>
        <v>10.766666666666667</v>
      </c>
      <c r="I46" s="5">
        <f>SUM(((((((((((('2000'!I46+'2001'!I46)+'2002'!I46)+'2003'!I46)+'2004'!I46)+'2005'!I46)+'2006'!I46)+'2007'!I46)+'2008'!I46)+'2009'!I46)+'2010'!I46)+'2011'!I46))</f>
        <v>5780</v>
      </c>
      <c r="J46" s="3">
        <f t="shared" si="6"/>
        <v>0.56202143950995409</v>
      </c>
      <c r="K46" s="5">
        <f>SUM(((((((((((('2000'!K46+'2001'!K46)+'2002'!K46)+'2003'!K46)+'2004'!K46)+'2005'!K46)+'2006'!K46)+'2007'!K46)+'2008'!K46)+'2009'!K46)+'2010'!K46)+'2011'!K46))</f>
        <v>131</v>
      </c>
      <c r="L46" s="3">
        <f t="shared" si="5"/>
        <v>2.2162070715614955E-2</v>
      </c>
      <c r="M46" s="5">
        <f>SUM(((((((((((('2000'!M46+'2001'!M46)+'2002'!M46)+'2003'!M46)+'2004'!M46)+'2005'!M46)+'2006'!M46)+'2007'!M46)+'2008'!M46)+'2009'!M46)+'2010'!M46)+'2011'!M46))</f>
        <v>0</v>
      </c>
      <c r="N46" s="5">
        <f>SUM(((((((((((('2000'!$N$46+'2001'!$N$46)+'2002'!$N$46)+'2003'!$N$46)+'2004'!$N$46)+'2005'!$N$46)+'2006'!$N$46)+'2007'!$N$46)+'2008'!$N$46)+'2009'!$N$46)+'2010'!$N$46)+'2011'!$N$46))</f>
        <v>0</v>
      </c>
      <c r="O46" s="5">
        <f>SUM(((((((((((('2000'!$O$46+'2001'!$O$46)+'2002'!$O$46)+'2003'!$O$46)+'2004'!$O$46)+'2005'!$O$46)+'2006'!$O$46)+'2007'!$O$46)+'2008'!$O$46)+'2009'!$O$46)+'2010'!$O$46)+'2011'!$O$46))</f>
        <v>0</v>
      </c>
      <c r="P46" s="5">
        <f>SUM(((((((((((('2000'!$P$46+'2001'!$P$46)+'2002'!$P$46)+'2003'!$P$46)+'2004'!$P$46)+'2005'!$P$46)+'2006'!$P$46)+'2007'!$P$46)+'2008'!$P$46)+'2009'!$P$46)+'2010'!$P$46)+'2011'!$P$46))</f>
        <v>0</v>
      </c>
      <c r="Q46" s="5">
        <f>SUM(((((((((((('2000'!$Q$46+'2001'!$Q$46)+'2002'!$Q$46)+'2003'!$Q$46)+'2004'!$Q$46)+'2005'!$Q$46)+'2006'!$Q$46)+'2007'!$Q$46)+'2008'!$Q$46)+'2009'!$Q$46)+'2010'!$Q$46)+'2011'!$Q$46))</f>
        <v>0</v>
      </c>
      <c r="R46" s="5">
        <f>SUM(((((((((((('2000'!$P$46+'2001'!$P$46)+'2002'!$P$46)+'2003'!$P$46)+'2004'!$P$46)+'2005'!$P$46)+'2006'!$P$46)+'2007'!$P$46)+'2008'!$P$46)+'2009'!$P$46)+'2010'!$P$46)+'2011'!$P$46))</f>
        <v>0</v>
      </c>
    </row>
    <row r="47" spans="1:18" ht="12.75" customHeight="1" x14ac:dyDescent="0.15">
      <c r="A47" s="5" t="s">
        <v>64</v>
      </c>
      <c r="B47" s="5">
        <v>146806</v>
      </c>
      <c r="C47" s="5">
        <v>1930847</v>
      </c>
      <c r="D47" s="3">
        <f t="shared" si="4"/>
        <v>7.6031917598856871E-2</v>
      </c>
      <c r="E47" s="5">
        <f>SUM(((((((((((('2000'!E47+'2001'!E47)+'2002'!E47)+'2003'!E47)+'2004'!E47)+'2005'!E47)+'2006'!E47)+'2007'!E47)+'2008'!E47)+'2009'!E47)+'2010'!E47)+'2011'!E47))</f>
        <v>653</v>
      </c>
      <c r="F47" s="5">
        <f>SUM(((((((((((('2000'!F47+'2001'!F47)+'2002'!F47)+'2003'!F47)+'2004'!F47)+'2005'!F47)+'2006'!F47)+'2007'!F47)+'2008'!F47)+'2009'!F47)+'2010'!F47)+'2011'!F47))</f>
        <v>4153</v>
      </c>
      <c r="G47" s="3">
        <f t="shared" si="7"/>
        <v>0.1572357332049121</v>
      </c>
      <c r="H47" s="8">
        <f>SUM(((((((((((('2000'!$H$47+'2001'!$H$47)+'2002'!$H$47)+'2003'!$H$47)+'2004'!$H$47)+'2005'!$H$47)+'2006'!$H$47)+'2007'!$H$47)+'2008'!$H$47)+'2009'!$H$47)+'2010'!$H$47)+'2011'!$H$47))/12</f>
        <v>15.575000000000001</v>
      </c>
      <c r="I47" s="5">
        <f>SUM(((((((((((('2000'!I47+'2001'!I47)+'2002'!I47)+'2003'!I47)+'2004'!I47)+'2005'!I47)+'2006'!I47)+'2007'!I47)+'2008'!I47)+'2009'!I47)+'2010'!I47)+'2011'!I47))</f>
        <v>367</v>
      </c>
      <c r="J47" s="3">
        <f t="shared" si="6"/>
        <v>0.96954314720812185</v>
      </c>
      <c r="K47" s="5">
        <f>SUM(((((((((((('2000'!K47+'2001'!K47)+'2002'!K47)+'2003'!K47)+'2004'!K47)+'2005'!K47)+'2006'!K47)+'2007'!K47)+'2008'!K47)+'2009'!K47)+'2010'!K47)+'2011'!K47))</f>
        <v>19</v>
      </c>
      <c r="L47" s="3">
        <f t="shared" si="5"/>
        <v>2.9096477794793262E-2</v>
      </c>
      <c r="M47" s="5">
        <f>SUM(((((((((((('2000'!M47+'2001'!M47)+'2002'!M47)+'2003'!M47)+'2004'!M47)+'2005'!M47)+'2006'!M47)+'2007'!M47)+'2008'!M47)+'2009'!M47)+'2010'!M47)+'2011'!M47))</f>
        <v>20</v>
      </c>
      <c r="N47" s="5">
        <f>SUM(((((((((((('2000'!$N$47+'2001'!$N$47)+'2002'!$N$47)+'2003'!$N$47)+'2004'!$N$47)+'2005'!$N$47)+'2006'!$N$47)+'2007'!$N$47)+'2008'!$N$47)+'2009'!$N$47)+'2010'!$N$47)+'2011'!$N$47))</f>
        <v>41</v>
      </c>
      <c r="O47" s="5">
        <f>SUM(((((((((((('2000'!$O$47+'2001'!$O$47)+'2002'!$O$47)+'2003'!$O$47)+'2004'!$O$47)+'2005'!$O$47)+'2006'!$O$47)+'2007'!$O$47)+'2008'!$O$47)+'2009'!$O$47)+'2010'!$O$47)+'2011'!$O$47))</f>
        <v>78</v>
      </c>
      <c r="P47" s="5">
        <f>SUM(((((((((((('2000'!$P$47+'2001'!$P$47)+'2002'!$P$47)+'2003'!$P$47)+'2004'!$P$47)+'2005'!$P$47)+'2006'!$P$47)+'2007'!$P$47)+'2008'!$P$47)+'2009'!$P$47)+'2010'!$P$47)+'2011'!$P$47))</f>
        <v>144</v>
      </c>
      <c r="Q47" s="5">
        <f>SUM(((((((((((('2000'!$Q$47+'2001'!$Q$47)+'2002'!$Q$47)+'2003'!$Q$47)+'2004'!$Q$47)+'2005'!$Q$47)+'2006'!$Q$47)+'2007'!$Q$47)+'2008'!$Q$47)+'2009'!$Q$47)+'2010'!$Q$47)+'2011'!$Q$47))</f>
        <v>134</v>
      </c>
      <c r="R47" s="5">
        <f>SUM(((((((((((('2000'!$P$47+'2001'!$P$47)+'2002'!$P$47)+'2003'!$P$47)+'2004'!$P$47)+'2005'!$P$47)+'2006'!$P$47)+'2007'!$P$47)+'2008'!$P$47)+'2009'!$P$47)+'2010'!$P$47)+'2011'!$P$47))</f>
        <v>144</v>
      </c>
    </row>
    <row r="48" spans="1:18" ht="12.75" customHeight="1" x14ac:dyDescent="0.15">
      <c r="A48" s="5" t="s">
        <v>65</v>
      </c>
      <c r="B48" s="5">
        <v>51373</v>
      </c>
      <c r="C48" s="5">
        <v>499809</v>
      </c>
      <c r="D48" s="3">
        <f t="shared" si="4"/>
        <v>0.10278526397083686</v>
      </c>
      <c r="E48" s="5">
        <f>SUM(((((((((((('2000'!E48+'2001'!E48)+'2002'!E48)+'2003'!E48)+'2004'!E48)+'2005'!E48)+'2006'!E48)+'2007'!E48)+'2008'!E48)+'2009'!E48)+'2010'!E48)+'2011'!E48))</f>
        <v>197</v>
      </c>
      <c r="F48" s="5">
        <f>SUM(((((((((((('2000'!F48+'2001'!F48)+'2002'!F48)+'2003'!F48)+'2004'!F48)+'2005'!F48)+'2006'!F48)+'2007'!F48)+'2008'!F48)+'2009'!F48)+'2010'!F48)+'2011'!F48))</f>
        <v>1078</v>
      </c>
      <c r="G48" s="3">
        <f t="shared" si="7"/>
        <v>0.18274582560296845</v>
      </c>
      <c r="H48" s="8">
        <f>SUM(((((((((((('2000'!$H$48+'2001'!$H$48)+'2002'!$H$48)+'2003'!$H$48)+'2004'!$H$48)+'2005'!$H$48)+'2006'!$H$48)+'2007'!$H$48)+'2008'!$H$48)+'2009'!$H$48)+'2010'!$H$48)+'2011'!$H$48))/12</f>
        <v>13.774999999999999</v>
      </c>
      <c r="I48" s="5">
        <f>SUM(((((((((((('2000'!I48+'2001'!I48)+'2002'!I48)+'2003'!I48)+'2004'!I48)+'2005'!I48)+'2006'!I48)+'2007'!I48)+'2008'!I48)+'2009'!I48)+'2010'!I48)+'2011'!I48))</f>
        <v>191</v>
      </c>
      <c r="J48" s="3">
        <f t="shared" si="6"/>
        <v>0.96068376068376071</v>
      </c>
      <c r="K48" s="5">
        <f>SUM(((((((((((('2000'!K48+'2001'!K48)+'2002'!K48)+'2003'!K48)+'2004'!K48)+'2005'!K48)+'2006'!K48)+'2007'!K48)+'2008'!K48)+'2009'!K48)+'2010'!K48)+'2011'!K48))</f>
        <v>6</v>
      </c>
      <c r="L48" s="3">
        <f t="shared" si="5"/>
        <v>3.0456852791878174E-2</v>
      </c>
      <c r="M48" s="5">
        <f>SUM(((((((((((('2000'!M48+'2001'!M48)+'2002'!M48)+'2003'!M48)+'2004'!M48)+'2005'!M48)+'2006'!M48)+'2007'!M48)+'2008'!M48)+'2009'!M48)+'2010'!M48)+'2011'!M48))</f>
        <v>0</v>
      </c>
      <c r="N48" s="5">
        <f>SUM(((((((((((('2000'!$N$48+'2001'!$N$48)+'2002'!$N$48)+'2003'!$N$48)+'2004'!$N$48)+'2005'!$N$48)+'2006'!$N$48)+'2007'!$N$48)+'2008'!$N$48)+'2009'!$N$48)+'2010'!$N$48)+'2011'!$N$48))</f>
        <v>14</v>
      </c>
      <c r="O48" s="5">
        <f>SUM(((((((((((('2000'!$O$48+'2001'!$O$48)+'2002'!$O$48)+'2003'!$O$48)+'2004'!$O$48)+'2005'!$O$48)+'2006'!$O$48)+'2007'!$O$48)+'2008'!$O$48)+'2009'!$O$48)+'2010'!$O$48)+'2011'!$O$48))</f>
        <v>23</v>
      </c>
      <c r="P48" s="5">
        <f>SUM(((((((((((('2000'!$P$48+'2001'!$P$48)+'2002'!$P$48)+'2003'!$P$48)+'2004'!$P$48)+'2005'!$P$48)+'2006'!$P$48)+'2007'!$P$48)+'2008'!$P$48)+'2009'!$P$48)+'2010'!$P$48)+'2011'!$P$48))</f>
        <v>43</v>
      </c>
      <c r="Q48" s="5">
        <f>SUM(((((((((((('2000'!$Q$48+'2001'!$Q$48)+'2002'!$Q$48)+'2003'!$Q$48)+'2004'!$Q$48)+'2005'!$Q$48)+'2006'!$Q$48)+'2007'!$Q$48)+'2008'!$Q$48)+'2009'!$Q$48)+'2010'!$Q$48)+'2011'!$Q$48))</f>
        <v>59</v>
      </c>
      <c r="R48" s="5">
        <f>SUM(((((((((((('2000'!$P$48+'2001'!$P$48)+'2002'!$P$48)+'2003'!$P$48)+'2004'!$P$48)+'2005'!$P$48)+'2006'!$P$48)+'2007'!$P$48)+'2008'!$P$48)+'2009'!$P$48)+'2010'!$P$48)+'2011'!$P$48))</f>
        <v>43</v>
      </c>
    </row>
    <row r="49" spans="1:18" ht="12.75" customHeight="1" x14ac:dyDescent="0.15">
      <c r="A49" s="5" t="s">
        <v>66</v>
      </c>
      <c r="B49" s="5">
        <v>734757</v>
      </c>
      <c r="C49" s="5">
        <v>6137315</v>
      </c>
      <c r="D49" s="3">
        <f t="shared" si="4"/>
        <v>0.11971961680311341</v>
      </c>
      <c r="E49" s="5">
        <f>SUM(((((((((((('2000'!E49+'2001'!E49)+'2002'!E49)+'2003'!E49)+'2004'!E49)+'2005'!E49)+'2006'!E49)+'2007'!E49)+'2008'!E49)+'2009'!E49)+'2010'!E49)+'2011'!E49))</f>
        <v>1755</v>
      </c>
      <c r="F49" s="5">
        <f>SUM(((((((((((('2000'!F49+'2001'!F49)+'2002'!F49)+'2003'!F49)+'2004'!F49)+'2005'!F49)+'2006'!F49)+'2007'!F49)+'2008'!F49)+'2009'!F49)+'2010'!F49)+'2011'!F49))</f>
        <v>10479</v>
      </c>
      <c r="G49" s="3">
        <f t="shared" si="7"/>
        <v>0.16747781276839394</v>
      </c>
      <c r="H49" s="8">
        <f>SUM(((((((((((('2000'!$H$49+'2001'!$H$49)+'2002'!$H$49)+'2003'!$H$49)+'2004'!$H$49)+'2005'!$H$49)+'2006'!$H$49)+'2007'!$H$49)+'2008'!$H$49)+'2009'!$H$49)+'2010'!$H$49)+'2011'!$H$49))/12</f>
        <v>11.350000000000001</v>
      </c>
      <c r="I49" s="5">
        <f>SUM(((((((((((('2000'!I49+'2001'!I49)+'2002'!I49)+'2003'!I49)+'2004'!I49)+'2005'!I49)+'2006'!I49)+'2007'!I49)+'2008'!I49)+'2009'!I49)+'2010'!I49)+'2011'!I49))</f>
        <v>1686</v>
      </c>
      <c r="J49" s="3">
        <f t="shared" si="6"/>
        <v>0.9671574178935447</v>
      </c>
      <c r="K49" s="5">
        <f>SUM(((((((((((('2000'!K49+'2001'!K49)+'2002'!K49)+'2003'!K49)+'2004'!K49)+'2005'!K49)+'2006'!K49)+'2007'!K49)+'2008'!K49)+'2009'!K49)+'2010'!K49)+'2011'!K49))</f>
        <v>69</v>
      </c>
      <c r="L49" s="3">
        <f t="shared" si="5"/>
        <v>3.9316239316239315E-2</v>
      </c>
      <c r="M49" s="5">
        <f>SUM(((((((((((('2000'!M49+'2001'!M49)+'2002'!M49)+'2003'!M49)+'2004'!M49)+'2005'!M49)+'2006'!M49)+'2007'!M49)+'2008'!M49)+'2009'!M49)+'2010'!M49)+'2011'!M49))</f>
        <v>29</v>
      </c>
      <c r="N49" s="5">
        <f>SUM(((((((((((('2000'!$N$49+'2001'!$N$49)+'2002'!$N$49)+'2003'!$N$49)+'2004'!$N$49)+'2005'!$N$49)+'2006'!$N$49)+'2007'!$N$49)+'2008'!$N$49)+'2009'!$N$49)+'2010'!$N$49)+'2011'!$N$49))</f>
        <v>107</v>
      </c>
      <c r="O49" s="5">
        <f>SUM(((((((((((('2000'!$O$49+'2001'!$O$49)+'2002'!$O$49)+'2003'!$O$49)+'2004'!$O$49)+'2005'!$O$49)+'2006'!$O$49)+'2007'!$O$49)+'2008'!$O$49)+'2009'!$O$49)+'2010'!$O$49)+'2011'!$O$49))</f>
        <v>159</v>
      </c>
      <c r="P49" s="5">
        <f>SUM(((((((((((('2000'!$P$49+'2001'!$P$49)+'2002'!$P$49)+'2003'!$P$49)+'2004'!$P$49)+'2005'!$P$49)+'2006'!$P$49)+'2007'!$P$49)+'2008'!$P$49)+'2009'!$P$49)+'2010'!$P$49)+'2011'!$P$49))</f>
        <v>274</v>
      </c>
      <c r="Q49" s="5">
        <f>SUM(((((((((((('2000'!$Q$49+'2001'!$Q$49)+'2002'!$Q$49)+'2003'!$Q$49)+'2004'!$Q$49)+'2005'!$Q$49)+'2006'!$Q$49)+'2007'!$Q$49)+'2008'!$Q$49)+'2009'!$Q$49)+'2010'!$Q$49)+'2011'!$Q$49))</f>
        <v>302</v>
      </c>
      <c r="R49" s="5">
        <f>SUM(((((((((((('2000'!$P$49+'2001'!$P$49)+'2002'!$P$49)+'2003'!$P$49)+'2004'!$P$49)+'2005'!$P$49)+'2006'!$P$49)+'2007'!$P$49)+'2008'!$P$49)+'2009'!$P$49)+'2010'!$P$49)+'2011'!$P$49))</f>
        <v>274</v>
      </c>
    </row>
    <row r="50" spans="1:18" ht="12.75" customHeight="1" x14ac:dyDescent="0.15">
      <c r="A50" s="5" t="s">
        <v>67</v>
      </c>
      <c r="B50" s="5">
        <v>597778</v>
      </c>
      <c r="C50" s="5">
        <v>5194460</v>
      </c>
      <c r="D50" s="3">
        <f t="shared" si="4"/>
        <v>0.1150799120601564</v>
      </c>
      <c r="E50" s="5">
        <f>SUM(((((((((((('2000'!E50+'2001'!E50)+'2002'!E50)+'2003'!E50)+'2004'!E50)+'2005'!E50)+'2006'!E50)+'2007'!E50)+'2008'!E50)+'2009'!E50)+'2010'!E50)+'2011'!E50))</f>
        <v>2649</v>
      </c>
      <c r="F50" s="5">
        <f>SUM(((((((((((('2000'!F50+'2001'!F50)+'2002'!F50)+'2003'!F50)+'2004'!F50)+'2005'!F50)+'2006'!F50)+'2007'!F50)+'2008'!F50)+'2009'!F50)+'2010'!F50)+'2011'!F50))</f>
        <v>10103</v>
      </c>
      <c r="G50" s="3">
        <f t="shared" si="7"/>
        <v>0.26219934672869444</v>
      </c>
      <c r="H50" s="8">
        <f>SUM(((((((((((('2000'!$H$50+'2001'!$H$50)+'2002'!$H$50)+'2003'!$H$50)+'2004'!$H$50)+'2005'!$H$50)+'2006'!$H$50)+'2007'!$H$50)+'2008'!$H$50)+'2009'!$H$50)+'2010'!$H$50)+'2011'!$H$50))/12</f>
        <v>13.075000000000001</v>
      </c>
      <c r="I50" s="5">
        <f>SUM(((((((((((('2000'!I50+'2001'!I50)+'2002'!I50)+'2003'!I50)+'2004'!I50)+'2005'!I50)+'2006'!I50)+'2007'!I50)+'2008'!I50)+'2009'!I50)+'2010'!I50)+'2011'!I50))</f>
        <v>2562</v>
      </c>
      <c r="J50" s="3">
        <f t="shared" ref="J50:J56" si="8">I50/E50</f>
        <v>0.9671574178935447</v>
      </c>
      <c r="K50" s="5">
        <f>SUM(((((((((((('2000'!K50+'2001'!K50)+'2002'!K50)+'2003'!K50)+'2004'!K50)+'2005'!K50)+'2006'!K50)+'2007'!K50)+'2008'!K50)+'2009'!K50)+'2010'!K50)+'2011'!K50))</f>
        <v>87</v>
      </c>
      <c r="L50" s="3">
        <f t="shared" si="5"/>
        <v>3.2842582106455263E-2</v>
      </c>
      <c r="M50" s="5">
        <f>SUM(((((((((((('2000'!M50+'2001'!M50)+'2002'!M50)+'2003'!M50)+'2004'!M50)+'2005'!M50)+'2006'!M50)+'2007'!M50)+'2008'!M50)+'2009'!M50)+'2010'!M50)+'2011'!M50))</f>
        <v>82</v>
      </c>
      <c r="N50" s="5">
        <f>SUM(((((((((((('2000'!$N$50+'2001'!$N$50)+'2002'!$N$50)+'2003'!$N$50)+'2004'!$N$50)+'2005'!$N$50)+'2006'!$N$50)+'2007'!$N$50)+'2008'!$N$50)+'2009'!$N$50)+'2010'!$N$50)+'2011'!$N$50))</f>
        <v>184</v>
      </c>
      <c r="O50" s="5">
        <f>SUM(((((((((((('2000'!$O$50+'2001'!$O$50)+'2002'!$O$50)+'2003'!$O$50)+'2004'!$O$50)+'2005'!$O$50)+'2006'!$O$50)+'2007'!$O$50)+'2008'!$O$50)+'2009'!$O$50)+'2010'!$O$50)+'2011'!$O$50))</f>
        <v>350</v>
      </c>
      <c r="P50" s="5">
        <f>SUM(((((((((((('2000'!$P$50+'2001'!$P$50)+'2002'!$P$50)+'2003'!$P$50)+'2004'!$P$50)+'2005'!$P$50)+'2006'!$P$50)+'2007'!$P$50)+'2008'!$P$50)+'2009'!$P$50)+'2010'!$P$50)+'2011'!$P$50))</f>
        <v>470</v>
      </c>
      <c r="Q50" s="5">
        <f>SUM(((((((((((('2000'!$Q$50+'2001'!$Q$50)+'2002'!$Q$50)+'2003'!$Q$50)+'2004'!$Q$50)+'2005'!$Q$50)+'2006'!$Q$50)+'2007'!$Q$50)+'2008'!$Q$50)+'2009'!$Q$50)+'2010'!$Q$50)+'2011'!$Q$50))</f>
        <v>492</v>
      </c>
      <c r="R50" s="5">
        <f>SUM(((((((((((('2000'!$P$50+'2001'!$P$50)+'2002'!$P$50)+'2003'!$P$50)+'2004'!$P$50)+'2005'!$P$50)+'2006'!$P$50)+'2007'!$P$50)+'2008'!$P$50)+'2009'!$P$50)+'2010'!$P$50)+'2011'!$P$50))</f>
        <v>470</v>
      </c>
    </row>
    <row r="51" spans="1:18" ht="12.75" customHeight="1" x14ac:dyDescent="0.15">
      <c r="A51" s="5" t="s">
        <v>68</v>
      </c>
      <c r="B51" s="5">
        <v>155581</v>
      </c>
      <c r="C51" s="5">
        <v>1467977</v>
      </c>
      <c r="D51" s="3">
        <f t="shared" si="4"/>
        <v>0.10598326813022275</v>
      </c>
      <c r="E51" s="5">
        <f>SUM(((((((((((('2000'!E51+'2001'!E51)+'2002'!E51)+'2003'!E51)+'2004'!E51)+'2005'!E51)+'2006'!E51)+'2007'!E51)+'2008'!E51)+'2009'!E51)+'2010'!E51)+'2011'!E51))</f>
        <v>277</v>
      </c>
      <c r="F51" s="5">
        <f>SUM(((((((((((('2000'!F51+'2001'!F51)+'2002'!F51)+'2003'!F51)+'2004'!F51)+'2005'!F51)+'2006'!F51)+'2007'!F51)+'2008'!F51)+'2009'!F51)+'2010'!F51)+'2011'!F51))</f>
        <v>3254</v>
      </c>
      <c r="G51" s="3">
        <f t="shared" si="7"/>
        <v>8.5125998770743699E-2</v>
      </c>
      <c r="H51" s="8">
        <f>SUM(((((((((((('2000'!$H$51+'2001'!$H$51)+'2002'!$H$51)+'2003'!$H$51)+'2004'!$H$51)+'2005'!$H$51)+'2006'!$H$51)+'2007'!$H$51)+'2008'!$H$51)+'2009'!$H$51)+'2010'!$H$51)+'2011'!$H$51))/12</f>
        <v>14.533333333333333</v>
      </c>
      <c r="I51" s="5">
        <f>SUM(((((((((((('2000'!I51+'2001'!I51)+'2002'!I51)+'2003'!I51)+'2004'!I51)+'2005'!I51)+'2006'!I51)+'2007'!I51)+'2008'!I51)+'2009'!I51)+'2010'!I51)+'2011'!I51))</f>
        <v>264</v>
      </c>
      <c r="J51" s="3">
        <f t="shared" si="8"/>
        <v>0.95306859205776173</v>
      </c>
      <c r="K51" s="5">
        <f>SUM(((((((((((('2000'!K51+'2001'!K51)+'2002'!K51)+'2003'!K51)+'2004'!K51)+'2005'!K51)+'2006'!K51)+'2007'!K51)+'2008'!K51)+'2009'!K51)+'2010'!K51)+'2011'!K51))</f>
        <v>13</v>
      </c>
      <c r="L51" s="3">
        <f t="shared" si="5"/>
        <v>4.6931407942238268E-2</v>
      </c>
      <c r="M51" s="5">
        <f>SUM(((((((((((('2000'!M51+'2001'!M51)+'2002'!M51)+'2003'!M51)+'2004'!M51)+'2005'!M51)+'2006'!M51)+'2007'!M51)+'2008'!M51)+'2009'!M51)+'2010'!M51)+'2011'!M51))</f>
        <v>0</v>
      </c>
      <c r="N51" s="5">
        <f>SUM(((((((((((('2000'!$N$51+'2001'!$N$51)+'2002'!$N$51)+'2003'!$N$51)+'2004'!$N$51)+'2005'!$N$51)+'2006'!$N$51)+'2007'!$N$51)+'2008'!$N$51)+'2009'!$N$51)+'2010'!$N$51)+'2011'!$N$51))</f>
        <v>0</v>
      </c>
      <c r="O51" s="5">
        <f>SUM(((((((((((('2000'!$O$51+'2001'!$O$51)+'2002'!$O$51)+'2003'!$O$51)+'2004'!$O$51)+'2005'!$O$51)+'2006'!$O$51)+'2007'!$O$51)+'2008'!$O$51)+'2009'!$O$51)+'2010'!$O$51)+'2011'!$O$51))</f>
        <v>0</v>
      </c>
      <c r="P51" s="5">
        <f>SUM(((((((((((('2000'!$P$51+'2001'!$P$51)+'2002'!$P$51)+'2003'!$P$51)+'2004'!$P$51)+'2005'!$P$51)+'2006'!$P$51)+'2007'!$P$51)+'2008'!$P$51)+'2009'!$P$51)+'2010'!$P$51)+'2011'!$P$51))</f>
        <v>0</v>
      </c>
      <c r="Q51" s="5">
        <f>SUM(((((((((((('2000'!$Q$51+'2001'!$Q$51)+'2002'!$Q$51)+'2003'!$Q$51)+'2004'!$Q$51)+'2005'!$Q$51)+'2006'!$Q$51)+'2007'!$Q$51)+'2008'!$Q$51)+'2009'!$Q$51)+'2010'!$Q$51)+'2011'!$Q$51))</f>
        <v>0</v>
      </c>
      <c r="R51" s="5">
        <f>SUM(((((((((((('2000'!$P$51+'2001'!$P$51)+'2002'!$P$51)+'2003'!$P$51)+'2004'!$P$51)+'2005'!$P$51)+'2006'!$P$51)+'2007'!$P$51)+'2008'!$P$51)+'2009'!$P$51)+'2010'!$P$51)+'2011'!$P$51))</f>
        <v>0</v>
      </c>
    </row>
    <row r="52" spans="1:18" ht="12.75" customHeight="1" x14ac:dyDescent="0.15">
      <c r="A52" s="5" t="s">
        <v>69</v>
      </c>
      <c r="B52" s="5">
        <v>413735</v>
      </c>
      <c r="C52" s="5">
        <v>4383985</v>
      </c>
      <c r="D52" s="3">
        <f t="shared" si="4"/>
        <v>9.4374182393416037E-2</v>
      </c>
      <c r="E52" s="5">
        <f>SUM(((((((((((('2000'!E52+'2001'!E52)+'2002'!E52)+'2003'!E52)+'2004'!E52)+'2005'!E52)+'2006'!E52)+'2007'!E52)+'2008'!E52)+'2009'!E52)+'2010'!E52)+'2011'!E52))</f>
        <v>1592</v>
      </c>
      <c r="F52" s="5">
        <f>SUM(((((((((((('2000'!F52+'2001'!F52)+'2002'!F52)+'2003'!F52)+'2004'!F52)+'2005'!F52)+'2006'!F52)+'2007'!F52)+'2008'!F52)+'2009'!F52)+'2010'!F52)+'2011'!F52))</f>
        <v>8204</v>
      </c>
      <c r="G52" s="3">
        <f t="shared" si="7"/>
        <v>0.19405168210628962</v>
      </c>
      <c r="H52" s="8">
        <f>SUM(((((((((((('2000'!$H$52+'2001'!$H$52)+'2002'!$H$52)+'2003'!$H$52)+'2004'!$H$52)+'2005'!$H$52)+'2006'!$H$52)+'2007'!$H$52)+'2008'!$H$52)+'2009'!$H$52)+'2010'!$H$52)+'2011'!$H$52))/12</f>
        <v>12.216666666666667</v>
      </c>
      <c r="I52" s="5">
        <f>SUM(((((((((((('2000'!I52+'2001'!I52)+'2002'!I52)+'2003'!I52)+'2004'!I52)+'2005'!I52)+'2006'!I52)+'2007'!I52)+'2008'!I52)+'2009'!I52)+'2010'!I52)+'2011'!I52))</f>
        <v>1024</v>
      </c>
      <c r="J52" s="3">
        <f t="shared" si="8"/>
        <v>0.64321608040201006</v>
      </c>
      <c r="K52" s="5">
        <f>SUM(((((((((((('2000'!K52+'2001'!K52)+'2002'!K52)+'2003'!K52)+'2004'!K52)+'2005'!K52)+'2006'!K52)+'2007'!K52)+'2008'!K52)+'2009'!K52)+'2010'!K52)+'2011'!K52))</f>
        <v>31</v>
      </c>
      <c r="L52" s="3">
        <f t="shared" si="5"/>
        <v>1.9472361809045227E-2</v>
      </c>
      <c r="M52" s="5">
        <f>SUM(((((((((((('2000'!M52+'2001'!M52)+'2002'!M52)+'2003'!M52)+'2004'!M52)+'2005'!M52)+'2006'!M52)+'2007'!M52)+'2008'!M52)+'2009'!M52)+'2010'!M52)+'2011'!M52))</f>
        <v>0</v>
      </c>
      <c r="N52" s="5">
        <f>SUM(((((((((((('2000'!$N$52+'2001'!$N$52)+'2002'!$N$52)+'2003'!$N$52)+'2004'!$N$52)+'2005'!$N$52)+'2006'!$N$52)+'2007'!$N$52)+'2008'!$N$52)+'2009'!$N$52)+'2010'!$N$52)+'2011'!$N$52))</f>
        <v>0</v>
      </c>
      <c r="O52" s="5">
        <f>SUM(((((((((((('2000'!$O$52+'2001'!$O$52)+'2002'!$O$52)+'2003'!$O$52)+'2004'!$O$52)+'2005'!$O$52)+'2006'!$O$52)+'2007'!$O$52)+'2008'!$O$52)+'2009'!$O$52)+'2010'!$O$52)+'2011'!$O$52))</f>
        <v>0</v>
      </c>
      <c r="P52" s="5">
        <f>SUM(((((((((((('2000'!$P$52+'2001'!$P$52)+'2002'!$P$52)+'2003'!$P$52)+'2004'!$P$52)+'2005'!$P$52)+'2006'!$P$52)+'2007'!$P$52)+'2008'!$P$52)+'2009'!$P$52)+'2010'!$P$52)+'2011'!$P$52))</f>
        <v>0</v>
      </c>
      <c r="Q52" s="5">
        <f>SUM(((((((((((('2000'!$Q$52+'2001'!$Q$52)+'2002'!$Q$52)+'2003'!$Q$52)+'2004'!$Q$52)+'2005'!$Q$52)+'2006'!$Q$52)+'2007'!$Q$52)+'2008'!$Q$52)+'2009'!$Q$52)+'2010'!$Q$52)+'2011'!$Q$52))</f>
        <v>0</v>
      </c>
      <c r="R52" s="5">
        <f>SUM(((((((((((('2000'!$P$52+'2001'!$P$52)+'2002'!$P$52)+'2003'!$P$52)+'2004'!$P$52)+'2005'!$P$52)+'2006'!$P$52)+'2007'!$P$52)+'2008'!$P$52)+'2009'!$P$52)+'2010'!$P$52)+'2011'!$P$52))</f>
        <v>0</v>
      </c>
    </row>
    <row r="53" spans="1:18" ht="12.75" customHeight="1" x14ac:dyDescent="0.15">
      <c r="A53" s="5" t="s">
        <v>502</v>
      </c>
      <c r="B53" s="5">
        <v>52415</v>
      </c>
      <c r="C53" s="5">
        <v>430554</v>
      </c>
      <c r="D53" s="3">
        <f t="shared" si="4"/>
        <v>0.12173850434556409</v>
      </c>
      <c r="E53" s="5">
        <f>SUM(((((((((((('2000'!E53+'2001'!E53)+'2002'!E53)+'2003'!E53)+'2004'!E53)+'2005'!E53)+'2006'!E53)+'2007'!E53)+'2008'!E53)+'2009'!E53)+'2010'!E53)+'2011'!E53))</f>
        <v>173</v>
      </c>
      <c r="F53" s="5">
        <f>SUM(((((((((((('2000'!F53+'2001'!F53)+'2002'!F53)+'2003'!F53)+'2004'!F53)+'2005'!F53)+'2006'!F53)+'2007'!F53)+'2008'!F53)+'2009'!F53)+'2010'!F53)+'2011'!F53))</f>
        <v>1275</v>
      </c>
      <c r="G53" s="3">
        <f t="shared" si="7"/>
        <v>0.13568627450980392</v>
      </c>
      <c r="H53" s="8">
        <f>SUM(((((((((((('2000'!$H$53+'2001'!$H$53)+'2002'!$H$53)+'2003'!$H$53)+'2004'!$H$53)+'2005'!$H$53)+'2006'!$H$53)+'2007'!$H$53)+'2008'!$H$53)+'2009'!$H$53)+'2010'!$H$53)+'2011'!$H$53))/12</f>
        <v>20.216666666666665</v>
      </c>
      <c r="I53" s="5">
        <f>SUM(((((((((((('2000'!I53+'2001'!I53)+'2002'!I53)+'2003'!I53)+'2004'!I53)+'2005'!I53)+'2006'!I53)+'2007'!I53)+'2008'!I53)+'2009'!I53)+'2010'!I53)+'2011'!I53))</f>
        <v>180</v>
      </c>
      <c r="J53" s="3">
        <f t="shared" si="8"/>
        <v>1.0404624277456647</v>
      </c>
      <c r="K53" s="5">
        <f>SUM(((((((((((('2000'!K53+'2001'!K53)+'2002'!K53)+'2003'!K53)+'2004'!K53)+'2005'!K53)+'2006'!K53)+'2007'!K53)+'2008'!K53)+'2009'!K53)+'2010'!K53)+'2011'!K53))</f>
        <v>2</v>
      </c>
      <c r="L53" s="3">
        <f t="shared" si="5"/>
        <v>1.1560693641618497E-2</v>
      </c>
      <c r="M53" s="5">
        <f>SUM(((((((((((('2000'!M53+'2001'!M53)+'2002'!M53)+'2003'!M53)+'2004'!M53)+'2005'!M53)+'2006'!M53)+'2007'!M53)+'2008'!M53)+'2009'!M53)+'2010'!M53)+'2011'!M53))</f>
        <v>0</v>
      </c>
      <c r="N53" s="5">
        <f>SUM(((((((((((('2000'!$N$53+'2001'!$N$53)+'2002'!$N$53)+'2003'!$N$53)+'2004'!$N$53)+'2005'!$N$53)+'2006'!$N$53)+'2007'!$N$53)+'2008'!$N$53)+'2009'!$N$53)+'2010'!$N$53)+'2011'!$N$53))</f>
        <v>0</v>
      </c>
      <c r="O53" s="5">
        <f>SUM(((((((((((('2000'!$O$53+'2001'!$O$53)+'2002'!$O$53)+'2003'!$O$53)+'2004'!$O$53)+'2005'!$O$53)+'2006'!$O$53)+'2007'!$O$53)+'2008'!$O$53)+'2009'!$O$53)+'2010'!$O$53)+'2011'!$O$53))</f>
        <v>0</v>
      </c>
      <c r="P53" s="5">
        <f>SUM(((((((((((('2000'!$P$53+'2001'!$P$53)+'2002'!$P$53)+'2003'!$P$53)+'2004'!$P$53)+'2005'!$P$53)+'2006'!$P$53)+'2007'!$P$53)+'2008'!$P$53)+'2009'!$P$53)+'2010'!$P$53)+'2011'!$P$53))</f>
        <v>0</v>
      </c>
      <c r="Q53" s="5">
        <f>SUM(((((((((((('2000'!$Q$53+'2001'!$Q$53)+'2002'!$Q$53)+'2003'!$Q$53)+'2004'!$Q$53)+'2005'!$Q$53)+'2006'!$Q$53)+'2007'!$Q$53)+'2008'!$Q$53)+'2009'!$Q$53)+'2010'!$Q$53)+'2011'!$Q$53))</f>
        <v>0</v>
      </c>
      <c r="R53" s="5">
        <f>SUM(((((((((((('2000'!$P$53+'2001'!$P$53)+'2002'!$P$53)+'2003'!$P$53)+'2004'!$P$53)+'2005'!$P$53)+'2006'!$P$53)+'2007'!$P$53)+'2008'!$P$53)+'2009'!$P$53)+'2010'!$P$53)+'2011'!$P$53))</f>
        <v>0</v>
      </c>
    </row>
    <row r="54" spans="1:18" ht="12.75" customHeight="1" x14ac:dyDescent="0.15">
      <c r="A54" s="5" t="s">
        <v>503</v>
      </c>
      <c r="B54" s="5">
        <v>4346</v>
      </c>
      <c r="C54" s="5">
        <v>79128</v>
      </c>
      <c r="D54" s="3">
        <f t="shared" si="4"/>
        <v>5.4923667980992824E-2</v>
      </c>
      <c r="E54" s="5">
        <f>SUM(((((((((((('2000'!E54+'2001'!E54)+'2002'!E54)+'2003'!E54)+'2004'!E54)+'2005'!E54)+'2006'!E54)+'2007'!E54)+'2008'!E54)+'2009'!E54)+'2010'!E54)+'2011'!E54))</f>
        <v>0</v>
      </c>
      <c r="F54" s="5">
        <f>SUM(((((((((((('2000'!F54+'2001'!F54)+'2002'!F54)+'2003'!F54)+'2004'!F54)+'2005'!F54)+'2006'!F54)+'2007'!F54)+'2008'!F54)+'2009'!F54)+'2010'!F54)+'2011'!F54))</f>
        <v>82</v>
      </c>
      <c r="G54" s="3">
        <f t="shared" si="7"/>
        <v>0</v>
      </c>
      <c r="H54" s="8">
        <f>SUM(((((((((((('2000'!$H$54+'2001'!$H$54)+'2002'!$H$54)+'2003'!$H$54)+'2004'!$H$54)+'2005'!$H$54)+'2006'!$H$54)+'2007'!$H$54)+'2008'!$H$54)+'2009'!$H$54)+'2010'!$H$54)+'2011'!$H$54))/12</f>
        <v>0</v>
      </c>
      <c r="I54" s="5">
        <f>SUM(((((((((((('2000'!I54+'2001'!I54)+'2002'!I54)+'2003'!I54)+'2004'!I54)+'2005'!I54)+'2006'!I54)+'2007'!I54)+'2008'!I54)+'2009'!I54)+'2010'!I54)+'2011'!I54))</f>
        <v>0</v>
      </c>
      <c r="J54" s="3" t="e">
        <f t="shared" si="8"/>
        <v>#DIV/0!</v>
      </c>
      <c r="K54" s="5">
        <f>SUM(((((((((((('2000'!K54+'2001'!K54)+'2002'!K54)+'2003'!K54)+'2004'!K54)+'2005'!K54)+'2006'!K54)+'2007'!K54)+'2008'!K54)+'2009'!K54)+'2010'!K54)+'2011'!K54))</f>
        <v>0</v>
      </c>
      <c r="L54" s="3" t="e">
        <f t="shared" si="5"/>
        <v>#DIV/0!</v>
      </c>
      <c r="M54" s="5">
        <f>SUM(((((((((((('2000'!M54+'2001'!M54)+'2002'!M54)+'2003'!M54)+'2004'!M54)+'2005'!M54)+'2006'!M54)+'2007'!M54)+'2008'!M54)+'2009'!M54)+'2010'!M54)+'2011'!M54))</f>
        <v>0</v>
      </c>
      <c r="N54" s="5">
        <f>SUM(((((((((((('2000'!$N$54+'2001'!$N$54)+'2002'!$N$54)+'2003'!$N$54)+'2004'!$N$54)+'2005'!$N$54)+'2006'!$N$54)+'2007'!$N$54)+'2008'!$N$54)+'2009'!$N$54)+'2010'!$N$54)+'2011'!$N$54))</f>
        <v>0</v>
      </c>
      <c r="O54" s="5">
        <f>SUM(((((((((((('2000'!$O$54+'2001'!$O$54)+'2002'!$O$54)+'2003'!$O$54)+'2004'!$O$54)+'2005'!$O$54)+'2006'!$O$54)+'2007'!$O$54)+'2008'!$O$54)+'2009'!$O$54)+'2010'!$O$54)+'2011'!$O$54))</f>
        <v>0</v>
      </c>
      <c r="P54" s="5">
        <f>SUM(((((((((((('2000'!$P$54+'2001'!$P$54)+'2002'!$P$54)+'2003'!$P$54)+'2004'!$P$54)+'2005'!$P$54)+'2006'!$P$54)+'2007'!$P$54)+'2008'!$P$54)+'2009'!$P$54)+'2010'!$P$54)+'2011'!$P$54))</f>
        <v>0</v>
      </c>
      <c r="Q54" s="5">
        <f>SUM(((((((((((('2000'!$Q$54+'2001'!$Q$54)+'2002'!$Q$54)+'2003'!$Q$54)+'2004'!$Q$54)+'2005'!$Q$54)+'2006'!$Q$54)+'2007'!$Q$54)+'2008'!$Q$54)+'2009'!$Q$54)+'2010'!$Q$54)+'2011'!$Q$54))</f>
        <v>0</v>
      </c>
      <c r="R54" s="5">
        <f>SUM(((((((((((('2000'!$P$54+'2001'!$P$54)+'2002'!$P$54)+'2003'!$P$54)+'2004'!$P$54)+'2005'!$P$54)+'2006'!$P$54)+'2007'!$P$54)+'2008'!$P$54)+'2009'!$P$54)+'2010'!$P$54)+'2011'!$P$54))</f>
        <v>0</v>
      </c>
    </row>
    <row r="55" spans="1:18" ht="12.75" customHeight="1" x14ac:dyDescent="0.15">
      <c r="A55" s="5" t="s">
        <v>504</v>
      </c>
      <c r="B55" s="5">
        <v>685</v>
      </c>
      <c r="C55" s="5">
        <v>36715</v>
      </c>
      <c r="D55" s="3">
        <f t="shared" si="4"/>
        <v>1.8657224567615417E-2</v>
      </c>
      <c r="E55" s="5">
        <f>SUM(((((((((((('2000'!E55+'2001'!E55)+'2002'!E55)+'2003'!E55)+'2004'!E55)+'2005'!E55)+'2006'!E55)+'2007'!E55)+'2008'!E55)+'2009'!E55)+'2010'!E55)+'2011'!E55))</f>
        <v>0</v>
      </c>
      <c r="F55" s="5">
        <f>SUM(((((((((((('2000'!F55+'2001'!F55)+'2002'!F55)+'2003'!F55)+'2004'!F55)+'2005'!F55)+'2006'!F55)+'2007'!F55)+'2008'!F55)+'2009'!F55)+'2010'!F55)+'2011'!F55))</f>
        <v>50</v>
      </c>
      <c r="G55" s="3">
        <f t="shared" si="7"/>
        <v>0</v>
      </c>
      <c r="H55" s="8">
        <f>SUM(((((((((((('2000'!$H$55+'2001'!$H$55)+'2002'!$H$55)+'2003'!$H$55)+'2004'!$H$55)+'2005'!$H$55)+'2006'!$H$55)+'2007'!$H$55)+'2008'!$H$55)+'2009'!$H$55)+'2010'!$H$55)+'2011'!$H$55))/12</f>
        <v>0</v>
      </c>
      <c r="I55" s="5">
        <f>SUM(((((((((((('2000'!I55+'2001'!I55)+'2002'!I55)+'2003'!I55)+'2004'!I55)+'2005'!I55)+'2006'!I55)+'2007'!I55)+'2008'!I55)+'2009'!I55)+'2010'!I55)+'2011'!I55))</f>
        <v>0</v>
      </c>
      <c r="J55" s="3" t="e">
        <f t="shared" si="8"/>
        <v>#DIV/0!</v>
      </c>
      <c r="K55" s="5">
        <f>SUM(((((((((((('2000'!K55+'2001'!K55)+'2002'!K55)+'2003'!K55)+'2004'!K55)+'2005'!K55)+'2006'!K55)+'2007'!K55)+'2008'!K55)+'2009'!K55)+'2010'!K55)+'2011'!K55))</f>
        <v>0</v>
      </c>
      <c r="L55" s="3" t="e">
        <f t="shared" si="5"/>
        <v>#DIV/0!</v>
      </c>
      <c r="M55" s="5">
        <f>SUM(((((((((((('2000'!M55+'2001'!M55)+'2002'!M55)+'2003'!M55)+'2004'!M55)+'2005'!M55)+'2006'!M55)+'2007'!M55)+'2008'!M55)+'2009'!M55)+'2010'!M55)+'2011'!M55))</f>
        <v>0</v>
      </c>
      <c r="N55" s="5">
        <f>SUM(((((((((((('2000'!$N$55+'2001'!$N$55)+'2002'!$N$55)+'2003'!$N$55)+'2004'!$N$55)+'2005'!$N$55)+'2006'!$N$55)+'2007'!$N$55)+'2008'!$N$55)+'2009'!$N$55)+'2010'!$N$55)+'2011'!$N$55))</f>
        <v>0</v>
      </c>
      <c r="O55" s="5">
        <f>SUM(((((((((((('2000'!$O$55+'2001'!$O$55)+'2002'!$O$55)+'2003'!$O$55)+'2004'!$O$55)+'2005'!$O$55)+'2006'!$O$55)+'2007'!$O$55)+'2008'!$O$55)+'2009'!$O$55)+'2010'!$O$55)+'2011'!$O$55))</f>
        <v>0</v>
      </c>
      <c r="P55" s="5">
        <f>SUM(((((((((((('2000'!$P$55+'2001'!$P$55)+'2002'!$P$55)+'2003'!$P$55)+'2004'!$P$55)+'2005'!$P$55)+'2006'!$P$55)+'2007'!$P$55)+'2008'!$P$55)+'2009'!$P$55)+'2010'!$P$55)+'2011'!$P$55))</f>
        <v>0</v>
      </c>
      <c r="Q55" s="5">
        <f>SUM(((((((((((('2000'!$Q$55+'2001'!$Q$55)+'2002'!$Q$55)+'2003'!$Q$55)+'2004'!$Q$55)+'2005'!$Q$55)+'2006'!$Q$55)+'2007'!$Q$55)+'2008'!$Q$55)+'2009'!$Q$55)+'2010'!$Q$55)+'2011'!$Q$55))</f>
        <v>0</v>
      </c>
      <c r="R55" s="5">
        <f>SUM(((((((((((('2000'!$P$55+'2001'!$P$55)+'2002'!$P$55)+'2003'!$P$55)+'2004'!$P$55)+'2005'!$P$55)+'2006'!$P$55)+'2007'!$P$55)+'2008'!$P$55)+'2009'!$P$55)+'2010'!$P$55)+'2011'!$P$55))</f>
        <v>0</v>
      </c>
    </row>
    <row r="56" spans="1:18" ht="12.75" customHeight="1" x14ac:dyDescent="0.15">
      <c r="A56" s="5" t="s">
        <v>73</v>
      </c>
      <c r="B56" s="5">
        <v>29719</v>
      </c>
      <c r="C56" s="5">
        <v>510283</v>
      </c>
      <c r="D56" s="3">
        <f t="shared" si="4"/>
        <v>5.8240231401006891E-2</v>
      </c>
      <c r="E56" s="5">
        <f>SUM(((((((((((('2000'!E56+'2001'!E56)+'2002'!E56)+'2003'!E56)+'2004'!E56)+'2005'!E56)+'2006'!E56)+'2007'!E56)+'2008'!E56)+'2009'!E56)+'2010'!E56)+'2011'!E56))</f>
        <v>0</v>
      </c>
      <c r="F56" s="5">
        <f>SUM(((((((((((('2000'!F56+'2001'!F56)+'2002'!F56)+'2003'!F56)+'2004'!F56)+'2005'!F56)+'2006'!F56)+'2007'!F56)+'2008'!F56)+'2009'!F56)+'2010'!F56)+'2011'!F56))</f>
        <v>426</v>
      </c>
      <c r="G56" s="3">
        <f t="shared" si="7"/>
        <v>0</v>
      </c>
      <c r="H56" s="8">
        <f>SUM(((((((((((('2000'!$H$56+'2001'!$H$56)+'2002'!$H$56)+'2003'!$H$56)+'2004'!$H$56)+'2005'!$H$56)+'2006'!$H$56)+'2007'!$H$56)+'2008'!$H$56)+'2009'!$H$56)+'2010'!$H$56)+'2011'!$H$56))/12</f>
        <v>5.9166666666666679</v>
      </c>
      <c r="I56" s="5">
        <f>SUM(((((((((((('2000'!I56+'2001'!I56)+'2002'!I56)+'2003'!I56)+'2004'!I56)+'2005'!I56)+'2006'!I56)+'2007'!I56)+'2008'!I56)+'2009'!I56)+'2010'!I56)+'2011'!I56))</f>
        <v>0</v>
      </c>
      <c r="J56" s="3" t="e">
        <f t="shared" si="8"/>
        <v>#DIV/0!</v>
      </c>
      <c r="K56" s="5">
        <f>SUM(((((((((((('2000'!K56+'2001'!K56)+'2002'!K56)+'2003'!K56)+'2004'!K56)+'2005'!K56)+'2006'!K56)+'2007'!K56)+'2008'!K56)+'2009'!K56)+'2010'!K56)+'2011'!K56))</f>
        <v>0</v>
      </c>
      <c r="L56" s="3" t="e">
        <f t="shared" si="5"/>
        <v>#DIV/0!</v>
      </c>
      <c r="M56" s="5">
        <f>SUM(((((((((((('2000'!M56+'2001'!M56)+'2002'!M56)+'2003'!M56)+'2004'!M56)+'2005'!M56)+'2006'!M56)+'2007'!M56)+'2008'!M56)+'2009'!M56)+'2010'!M56)+'2011'!M56))</f>
        <v>0</v>
      </c>
      <c r="N56" s="5">
        <f>SUM(((((((((((('2000'!$N$56+'2001'!$N$56)+'2002'!$N$56)+'2003'!$N$56)+'2004'!$N$56)+'2005'!$N$56)+'2006'!$N$56)+'2007'!$N$56)+'2008'!$N$56)+'2009'!$N$56)+'2010'!$N$56)+'2011'!$N$56))</f>
        <v>0</v>
      </c>
      <c r="O56" s="5">
        <f>SUM(((((((((((('2000'!$O$56+'2001'!$O$56)+'2002'!$O$56)+'2003'!$O$56)+'2004'!$O$56)+'2005'!$O$56)+'2006'!$O$56)+'2007'!$O$56)+'2008'!$O$56)+'2009'!$O$56)+'2010'!$O$56)+'2011'!$O$56))</f>
        <v>0</v>
      </c>
      <c r="P56" s="5">
        <f>SUM(((((((((((('2000'!$P$56+'2001'!$P$56)+'2002'!$P$56)+'2003'!$P$56)+'2004'!$P$56)+'2005'!$P$56)+'2006'!$P$56)+'2007'!$P$56)+'2008'!$P$56)+'2009'!$P$56)+'2010'!$P$56)+'2011'!$P$56))</f>
        <v>0</v>
      </c>
      <c r="Q56" s="5">
        <f>SUM(((((((((((('2000'!$Q$56+'2001'!$Q$56)+'2002'!$Q$56)+'2003'!$Q$56)+'2004'!$Q$56)+'2005'!$Q$56)+'2006'!$Q$56)+'2007'!$Q$56)+'2008'!$Q$56)+'2009'!$Q$56)+'2010'!$Q$56)+'2011'!$Q$56))</f>
        <v>0</v>
      </c>
      <c r="R56" s="5">
        <f>SUM(((((((((((('2000'!$P$56+'2001'!$P$56)+'2002'!$P$56)+'2003'!$P$56)+'2004'!$P$56)+'2005'!$P$56)+'2006'!$P$56)+'2007'!$P$56)+'2008'!$P$56)+'2009'!$P$56)+'2010'!$P$56)+'2011'!$P$56))</f>
        <v>0</v>
      </c>
    </row>
    <row r="57" spans="1:18" ht="12.75" customHeight="1" x14ac:dyDescent="0.15">
      <c r="A57" s="5" t="s">
        <v>157</v>
      </c>
      <c r="B57" s="5">
        <v>975</v>
      </c>
      <c r="C57" s="5">
        <v>31967</v>
      </c>
      <c r="D57" s="3">
        <f t="shared" si="4"/>
        <v>3.0500203334688898E-2</v>
      </c>
      <c r="E57" s="5">
        <f>SUM(((((((((((('2000'!E57+'2001'!E57)+'2002'!E57)+'2003'!E57)+'2004'!E57)+'2005'!E57)+'2006'!E57)+'2007'!E57)+'2008'!E57)+'2009'!E57)+'2010'!E57)+'2011'!E57))</f>
        <v>0</v>
      </c>
      <c r="F57" s="5">
        <f>SUM(((((((((((('2000'!F57+'2001'!F57)+'2002'!F57)+'2003'!F57)+'2004'!F57)+'2005'!F57)+'2006'!F57)+'2007'!F57)+'2008'!F57)+'2009'!F57)+'2010'!F57)+'2011'!F57))</f>
        <v>20</v>
      </c>
      <c r="G57" s="3">
        <f t="shared" si="7"/>
        <v>0</v>
      </c>
      <c r="H57" s="8">
        <f>SUM(((((((((((('2000'!$H$57+'2001'!$H$57)+'2002'!$H$57)+'2003'!$H$57)+'2004'!$H$57)+'2005'!$H$57)+'2006'!$H$57)+'2007'!$H$57)+'2008'!$H$57)+'2009'!$H$57)+'2010'!$H$57)+'2011'!$H$57))/12</f>
        <v>0</v>
      </c>
      <c r="I57" s="5">
        <f>SUM(((((((((((('2000'!I57+'2001'!I57)+'2002'!I57)+'2003'!I57)+'2004'!I57)+'2005'!I57)+'2006'!I57)+'2007'!I57)+'2008'!I57)+'2009'!I57)+'2010'!I57)+'2011'!I57))</f>
        <v>0</v>
      </c>
      <c r="J57" s="3">
        <v>0</v>
      </c>
      <c r="K57" s="5">
        <f>SUM(((((((((((('2000'!K57+'2001'!K57)+'2002'!K57)+'2003'!K57)+'2004'!K57)+'2005'!K57)+'2006'!K57)+'2007'!K57)+'2008'!K57)+'2009'!K57)+'2010'!K57)+'2011'!K57))</f>
        <v>0</v>
      </c>
      <c r="L57" s="3">
        <v>0</v>
      </c>
      <c r="M57" s="5">
        <f>SUM(((((((((((('2000'!M57+'2001'!M57)+'2002'!M57)+'2003'!M57)+'2004'!M57)+'2005'!M57)+'2006'!M57)+'2007'!M57)+'2008'!M57)+'2009'!M57)+'2010'!M57)+'2011'!M57))</f>
        <v>0</v>
      </c>
      <c r="N57" s="5">
        <f>SUM(((((((((((('2000'!$N$57+'2001'!$N$57)+'2002'!$N$57)+'2003'!$N$57)+'2004'!$N$57)+'2005'!$N$57)+'2006'!$N$57)+'2007'!$N$57)+'2008'!$N$57)+'2009'!$N$57)+'2010'!$N$57)+'2011'!$N$57))</f>
        <v>0</v>
      </c>
      <c r="O57" s="5">
        <f>SUM(((((((((((('2000'!$O$57+'2001'!$O$57)+'2002'!$O$57)+'2003'!$O$57)+'2004'!$O$57)+'2005'!$O$57)+'2006'!$O$57)+'2007'!$O$57)+'2008'!$O$57)+'2009'!$O$57)+'2010'!$O$57)+'2011'!$O$57))</f>
        <v>0</v>
      </c>
      <c r="P57" s="5">
        <f>SUM(((((((((((('2000'!$P$57+'2001'!$P$57)+'2002'!$P$57)+'2003'!$P$57)+'2004'!$P$57)+'2005'!$P$57)+'2006'!$P$57)+'2007'!$P$57)+'2008'!$P$57)+'2009'!$P$57)+'2010'!$P$57)+'2011'!$P$57))</f>
        <v>0</v>
      </c>
      <c r="Q57" s="5">
        <f>SUM(((((((((((('2000'!$Q$57+'2001'!$Q$57)+'2002'!$Q$57)+'2003'!$Q$57)+'2004'!$Q$57)+'2005'!$Q$57)+'2006'!$Q$57)+'2007'!$Q$57)+'2008'!$Q$57)+'2009'!$Q$57)+'2010'!$Q$57)+'2011'!$Q$57))</f>
        <v>0</v>
      </c>
      <c r="R57" s="5">
        <f>SUM(((((((((((('2000'!$P$57+'2001'!$P$57)+'2002'!$P$57)+'2003'!$P$57)+'2004'!$P$57)+'2005'!$P$57)+'2006'!$P$57)+'2007'!$P$57)+'2008'!$P$57)+'2009'!$P$57)+'2010'!$P$57)+'2011'!$P$57))</f>
        <v>0</v>
      </c>
    </row>
    <row r="58" spans="1:18" ht="12.75" customHeight="1" x14ac:dyDescent="0.15">
      <c r="A58" s="5" t="s">
        <v>75</v>
      </c>
      <c r="B58" s="5">
        <f>SUM(B2:B57)</f>
        <v>21580938</v>
      </c>
      <c r="C58" s="5">
        <f>SUM(C2:C57)</f>
        <v>239743990</v>
      </c>
      <c r="D58" s="3">
        <f t="shared" si="4"/>
        <v>9.0016596453575334E-2</v>
      </c>
      <c r="E58" s="5">
        <f>SUM(E2:E57)</f>
        <v>60260</v>
      </c>
      <c r="F58" s="5">
        <f>SUM(F2:F57)</f>
        <v>409204</v>
      </c>
      <c r="G58" s="3">
        <f t="shared" si="7"/>
        <v>0.1472615125951848</v>
      </c>
      <c r="H58" s="8">
        <f>SUM((((((('2005'!$H$58+'2006'!$H$58)+'2007'!$H$58)+'2008'!$H$58)+'2009'!$H$58)+'2010'!$H$58)+'2011'!$H$58))/12</f>
        <v>6.7416666666666663</v>
      </c>
      <c r="I58" s="5">
        <f>SUM(I2:I57)</f>
        <v>54851</v>
      </c>
      <c r="J58" s="3">
        <f>I58/E58</f>
        <v>0.91023896448722208</v>
      </c>
      <c r="K58" s="5">
        <f>SUM(K2:K57)</f>
        <v>1507</v>
      </c>
      <c r="L58" s="3">
        <f>K58/E58</f>
        <v>2.5008297378028541E-2</v>
      </c>
      <c r="M58" s="5">
        <f t="shared" ref="M58:R58" si="9">SUM(M2:M57)</f>
        <v>1079</v>
      </c>
      <c r="N58" s="5">
        <f t="shared" si="9"/>
        <v>2402</v>
      </c>
      <c r="O58" s="5">
        <f t="shared" si="9"/>
        <v>4127</v>
      </c>
      <c r="P58" s="5">
        <f t="shared" si="9"/>
        <v>6419</v>
      </c>
      <c r="Q58" s="5">
        <f t="shared" si="9"/>
        <v>6719</v>
      </c>
      <c r="R58" s="5">
        <f t="shared" si="9"/>
        <v>6419</v>
      </c>
    </row>
    <row r="59" spans="1:18" ht="12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2.75" customHeight="1" x14ac:dyDescent="0.15">
      <c r="A60" t="s">
        <v>76</v>
      </c>
    </row>
    <row r="61" spans="1:18" ht="12.75" customHeight="1" x14ac:dyDescent="0.15">
      <c r="A61" t="s">
        <v>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63"/>
  <sheetViews>
    <sheetView workbookViewId="0"/>
  </sheetViews>
  <sheetFormatPr baseColWidth="10" defaultColWidth="17.1640625" defaultRowHeight="12.75" customHeight="1" x14ac:dyDescent="0.15"/>
  <cols>
    <col min="25" max="25" width="0" hidden="1"/>
  </cols>
  <sheetData>
    <row r="1" spans="1:25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505</v>
      </c>
      <c r="T1" s="11" t="s">
        <v>506</v>
      </c>
      <c r="U1" s="11" t="s">
        <v>507</v>
      </c>
      <c r="V1" s="11" t="s">
        <v>508</v>
      </c>
      <c r="W1" s="11" t="s">
        <v>509</v>
      </c>
      <c r="X1" s="11" t="s">
        <v>510</v>
      </c>
      <c r="Y1" s="11" t="s">
        <v>18</v>
      </c>
    </row>
    <row r="2" spans="1:25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>
        <f>SUM((((((('2005'!$E$2+'2006'!$E$2)+'2007'!$E$2)+'2008'!$E$2)+'2009'!$E$2)+'2010'!$E$2)+'2011'!$E$2))</f>
        <v>1045</v>
      </c>
      <c r="F2">
        <f>SUM((((((('2005'!$F$2+'2006'!$F$2)+'2007'!$F$2)+'2008'!$F$2)+'2009'!$F$2)+'2010'!$F$2)+'2011'!$F$2))</f>
        <v>4343</v>
      </c>
      <c r="G2" s="2">
        <f>$E$2/$F$2</f>
        <v>0.24061708496431039</v>
      </c>
      <c r="H2">
        <v>14</v>
      </c>
      <c r="I2">
        <f>SUM((((((('2005'!$I$2+'2006'!$I$2)+'2007'!$I$2)+'2008'!$I$2)+'2009'!$I$2)+'2010'!$I$2)+'2011'!$I$2))</f>
        <v>1017</v>
      </c>
      <c r="J2" s="2">
        <f>$I$2/$E$2</f>
        <v>0.9732057416267943</v>
      </c>
      <c r="K2">
        <f>SUM((((((('2005'!$K$2+'2006'!$K$2)+'2007'!$K$2)+'2008'!$K$2)+'2009'!$K$2)+'2010'!$K$2)+'2011'!$K$2))</f>
        <v>28</v>
      </c>
      <c r="L2" s="2">
        <f>$K$2/$E$2</f>
        <v>2.6794258373205742E-2</v>
      </c>
      <c r="M2">
        <f>SUM((((((('2005'!$M$2+'2006'!$M$2)+'2007'!$M$2)+'2008'!$M$2)+'2009'!$M$2)+'2010'!$M$7)+'2011'!$M$2))</f>
        <v>0</v>
      </c>
      <c r="N2">
        <f>SUM((((((('2005'!$N$2+'2006'!$N$2)+'2007'!$N$2)+'2008'!$N$2)+'2009'!$N$2)+'2010'!$N$2)+'2011'!$N$2))</f>
        <v>0</v>
      </c>
      <c r="O2">
        <f>SUM((((((('2005'!$O$2+'2006'!$O$2)+'2007'!$O$2)+'2008'!$O$2)+'2009'!$O$2)+'2010'!$O$2)+'2011'!$O$2))</f>
        <v>0</v>
      </c>
      <c r="P2">
        <f>SUM((((((('2005'!$P$2+'2006'!$P$2)+'2007'!$P$2)+'2008'!$P$2)+'2009'!$P$2)+'2010'!$P$2)+'2011'!$P$2))</f>
        <v>0</v>
      </c>
      <c r="Q2">
        <f>SUM((((((('2005'!$Q$2+'2006'!$Q$2)+'2007'!$Q$2)+'2008'!$Q$2)+'2009'!$Q$2)+'2010'!$Q$2)+'2011'!$Q$2))</f>
        <v>0</v>
      </c>
      <c r="R2">
        <f>SUM((((((('2005'!$R$2+'2006'!$R$2)+'2007'!$R$2)+'2008'!$R$2)+'2009'!$R$2)+'2010'!$R$2)+'2011'!$R$2))</f>
        <v>0</v>
      </c>
      <c r="S2">
        <f>($M$2+$N$2)+$O$2</f>
        <v>0</v>
      </c>
      <c r="T2" s="2">
        <f>$S$2/$E$2</f>
        <v>0</v>
      </c>
      <c r="U2" s="2">
        <f>$S$2/$F$2</f>
        <v>0</v>
      </c>
      <c r="V2">
        <v>34644</v>
      </c>
      <c r="W2" s="1">
        <f>($E$2/($B$2/100000))/7</f>
        <v>37.721941283000831</v>
      </c>
      <c r="X2" s="1">
        <f>(($F$2-$E$2)/(($C$2-$B$2)/100000))/7</f>
        <v>14.420575966898962</v>
      </c>
      <c r="Y2" t="s">
        <v>511</v>
      </c>
    </row>
    <row r="3" spans="1:25" ht="12.75" customHeight="1" x14ac:dyDescent="0.15">
      <c r="A3" t="s">
        <v>20</v>
      </c>
      <c r="B3">
        <v>72407</v>
      </c>
      <c r="C3">
        <v>517799</v>
      </c>
      <c r="D3" s="2">
        <f t="shared" si="0"/>
        <v>0.13983611401335266</v>
      </c>
      <c r="E3">
        <f>SUM((((((('2005'!$E$3+'2006'!$E$3)+'2007'!$E$3)+'2008'!$E$3)+'2009'!$E$3)+'2010'!$E$3)+'2011'!$E$3))</f>
        <v>206</v>
      </c>
      <c r="F3">
        <f>SUM((((((('2005'!$F$3+'2006'!$F$3)+'2007'!$F$3)+'2008'!$F$3)+'2009'!$F$3)+'2010'!$F$3)+'2011'!$F$3))</f>
        <v>1033</v>
      </c>
      <c r="G3" s="2">
        <f>$E$3/$F$3</f>
        <v>0.19941916747337851</v>
      </c>
      <c r="H3">
        <v>22.8</v>
      </c>
      <c r="I3">
        <f>SUM((((((('2005'!$I$3+'2006'!$I$3)+'2007'!$I$3)+'2008'!$I$3)+'2009'!$I$3)+'2010'!$I$3)+'2011'!$I$3))</f>
        <v>198</v>
      </c>
      <c r="J3" s="2">
        <f>$I$3/$E$3</f>
        <v>0.96116504854368934</v>
      </c>
      <c r="K3">
        <f>SUM((((((('2005'!$K$3+'2006'!$K$3)+'2007'!$K$3)+'2008'!$K$3)+'2009'!$K$3)+'2010'!$K$3)+'2011'!$K$3))</f>
        <v>8</v>
      </c>
      <c r="L3" s="2">
        <f>$K$3/$E$3</f>
        <v>3.8834951456310676E-2</v>
      </c>
      <c r="M3">
        <f>SUM((((((('2005'!$M$3+'2006'!$M$3)+'2007'!$M$3)+'2008'!$M$3)+'2009'!$M$3)+'2010'!$M$3)+'2011'!$M$3))</f>
        <v>16</v>
      </c>
      <c r="N3">
        <f>SUM((((((('2005'!$N$3+'2006'!$N$3)+'2007'!$N$3)+'2008'!$N$3)+'2009'!$N$3)+'2010'!$N$3)+'2011'!$N$3))</f>
        <v>27</v>
      </c>
      <c r="O3">
        <f>SUM((((((('2005'!$O$3+'2006'!$O$3)+'2007'!$O$3)+'2008'!$O$3)+'2009'!$O$3)+'2010'!$O$3)+'2011'!$O$3))</f>
        <v>27</v>
      </c>
      <c r="P3">
        <f>SUM((((((('2005'!$P$3+'2006'!$P$3)+'2007'!$P$3)+'2008'!$P$3)+'2009'!$P$3)+'2010'!$P$3)+'2011'!$P$3))</f>
        <v>41</v>
      </c>
      <c r="Q3">
        <f>SUM((((((('2005'!$Q$3+'2006'!$Q$3)+'2007'!$Q$3)+'2008'!$Q$3)+'2009'!$Q$3)+'2010'!$Q$3)+'2011'!$Q$3))</f>
        <v>54</v>
      </c>
      <c r="R3">
        <f>SUM((((((('2005'!$R$3+'2006'!$R$3)+'2007'!$R$3)+'2008'!$R$3)+'2009'!$R$3)+'2010'!$R$3)+'2011'!$R$3))</f>
        <v>41</v>
      </c>
      <c r="S3">
        <f>($M$3+$N$3)+$O$3</f>
        <v>70</v>
      </c>
      <c r="T3" s="2">
        <f>$S$3/$E$3</f>
        <v>0.33980582524271846</v>
      </c>
      <c r="U3" s="2">
        <f>$S$3/$F$3</f>
        <v>6.7763794772507255E-2</v>
      </c>
      <c r="V3">
        <v>10545</v>
      </c>
      <c r="W3" s="1">
        <f>($E$3/($B$3/100000))/7</f>
        <v>40.643268507977723</v>
      </c>
      <c r="X3" s="1">
        <f>(($F$3-$E$3)/(($C$3-$B$3)/100000))/7</f>
        <v>26.525590298626184</v>
      </c>
      <c r="Y3" t="s">
        <v>512</v>
      </c>
    </row>
    <row r="4" spans="1:25" ht="12.75" customHeight="1" x14ac:dyDescent="0.15">
      <c r="A4" t="s">
        <v>21</v>
      </c>
      <c r="B4">
        <v>533608</v>
      </c>
      <c r="C4">
        <v>4842927</v>
      </c>
      <c r="D4" s="2">
        <f t="shared" si="0"/>
        <v>0.11018295340813521</v>
      </c>
      <c r="E4">
        <f>SUM((((((('2005'!$E$4+'2006'!$E$4)+'2007'!$E$4)+'2008'!$E$4)+'2009'!$E$4)+'2010'!$E$4)+'2011'!$E$4))</f>
        <v>1617</v>
      </c>
      <c r="F4">
        <f>SUM((((((('2005'!$F$4+'2006'!$F$4)+'2007'!$F$4)+'2008'!$F$4)+'2009'!$F$4)+'2010'!$F$4)+'2011'!$F$4))</f>
        <v>7156</v>
      </c>
      <c r="G4" s="2">
        <f>$E$4/$F$4</f>
        <v>0.22596422582448294</v>
      </c>
      <c r="H4">
        <v>17</v>
      </c>
      <c r="I4">
        <f>SUM((((((('2005'!$I$4+'2006'!$I$4)+'2007'!$I$4)+'2008'!$I$4)+'2009'!$I$4)+'2010'!$I$4)+'2011'!$I$4))</f>
        <v>1566</v>
      </c>
      <c r="J4" s="2">
        <f>$I$4/$E$4</f>
        <v>0.96846011131725418</v>
      </c>
      <c r="K4">
        <f>SUM((((((('2005'!$K$4+'2006'!$K$4)+'2007'!$K$4)+'2008'!$K$4)+'2009'!$K$4)+'2010'!$K$4)+'2011'!$K$4))</f>
        <v>51</v>
      </c>
      <c r="L4" s="2">
        <f>$K$4/$E$4</f>
        <v>3.1539888682745827E-2</v>
      </c>
      <c r="M4">
        <f>SUM((((((('2005'!$M$4+'2006'!$M$4)+'2007'!$M$4)+'2008'!$M$4)+'2009'!$M$4)+'2010'!$M$4)+'2011'!$M$4))</f>
        <v>0</v>
      </c>
      <c r="N4">
        <f>SUM((((((('2005'!$N$4+'2006'!$N$4)+'2007'!$N$4)+'2008'!$N$4)+'2009'!$N$4)+'2010'!$N$4)+'2011'!$N$4))</f>
        <v>0</v>
      </c>
      <c r="O4">
        <f>SUM((((((('2005'!$O$4+'2006'!$O$4)+'2007'!$O$4)+'2008'!$O$4)+'2009'!$O$4)+'2010'!$O$4)+'2011'!$O$4))</f>
        <v>0</v>
      </c>
      <c r="P4">
        <f>SUM((((((('2005'!$P$4+'2006'!$P$4)+'2007'!$P$4)+'2008'!$P$4)+'2009'!$P$4)+'2010'!$P$4)+'2011'!$P$4))</f>
        <v>0</v>
      </c>
      <c r="Q4">
        <f>SUM((((((('2005'!$Q$4+'2006'!$Q$4)+'2007'!$Q$4)+'2008'!$Q$4)+'2009'!$Q$4)+'2010'!$Q$4)+'2011'!$Q$4))</f>
        <v>0</v>
      </c>
      <c r="R4">
        <f>SUM((((((('2005'!$R$4+'2006'!$R$4)+'2007'!$R$4)+'2008'!$R$4)+'2009'!$R$4)+'2010'!$R$4)+'2011'!$R$4))</f>
        <v>0</v>
      </c>
      <c r="S4">
        <f>($M$4+$N$4)+$O$4</f>
        <v>0</v>
      </c>
      <c r="T4" s="2">
        <f>$S$4/$E$4</f>
        <v>0</v>
      </c>
      <c r="U4" s="2">
        <f>$S$4/$F$4</f>
        <v>0</v>
      </c>
      <c r="V4">
        <v>41584</v>
      </c>
      <c r="W4" s="1">
        <f>($E$4/($B$4/100000))/7</f>
        <v>43.290205544144769</v>
      </c>
      <c r="X4" s="1">
        <f>(($F$4-$E$4)/(($C$4-$B$4)/100000))/7</f>
        <v>18.3621986278044</v>
      </c>
      <c r="Y4" t="s">
        <v>513</v>
      </c>
    </row>
    <row r="5" spans="1:25" ht="12.75" customHeight="1" x14ac:dyDescent="0.15">
      <c r="A5" t="s">
        <v>22</v>
      </c>
      <c r="B5">
        <v>238790</v>
      </c>
      <c r="C5">
        <v>2221409</v>
      </c>
      <c r="D5" s="2">
        <f t="shared" si="0"/>
        <v>0.10749483773586944</v>
      </c>
      <c r="E5">
        <f>SUM((((((('2005'!$E$5+'2006'!$E$5)+'2007'!$E$5)+'2008'!$E$5)+'2009'!$E$5)+'2010'!$E$5)+'2011'!$E$5))</f>
        <v>634</v>
      </c>
      <c r="F5">
        <f>SUM((((((('2005'!$F$5+'2006'!$F$5)+'2007'!$F$5)+'2008'!$F$5)+'2009'!$F$5)+'2010'!$F$5)+'2011'!$F$5))</f>
        <v>2941</v>
      </c>
      <c r="G5" s="2">
        <f>$E$5/$F$5</f>
        <v>0.21557293437606256</v>
      </c>
      <c r="H5">
        <v>15.5</v>
      </c>
      <c r="I5">
        <f>SUM((((((('2005'!$I$5+'2006'!$I$5)+'2007'!$I$5)+'2008'!$I$5)+'2009'!$I$5)+'2010'!$I$5)+'2011'!$I$5))</f>
        <v>618</v>
      </c>
      <c r="J5" s="2">
        <f>$I$5/$E$5</f>
        <v>0.97476340694006314</v>
      </c>
      <c r="K5">
        <f>SUM((((((('2005'!$K$5+'2006'!$K$5)+'2007'!$K$5)+'2008'!$K$5)+'2009'!$K$5)+'2010'!$K$5)+'2011'!$K$5))</f>
        <v>16</v>
      </c>
      <c r="L5" s="2">
        <f>$K$5/$E$5</f>
        <v>2.5236593059936908E-2</v>
      </c>
      <c r="M5">
        <f>SUM((((((('2005'!$M$5+'2006'!$M$5)+'2007'!$M$5)+'2008'!$M$5)+'2009'!$M$5)+'2010'!$M$5)+'2011'!$M$5))</f>
        <v>31</v>
      </c>
      <c r="N5">
        <f>SUM((((((('2005'!$N$5+'2006'!$N$5)+'2007'!$N$5)+'2008'!$N$5)+'2009'!$N$5)+'2010'!$N$5)+'2011'!$N$5))</f>
        <v>43</v>
      </c>
      <c r="O5">
        <f>SUM((((((('2005'!$O$5+'2006'!$O$5)+'2007'!$O$5)+'2008'!$O$5)+'2009'!$O$5)+'2010'!$O$5)+'2011'!$O$5))</f>
        <v>91</v>
      </c>
      <c r="P5">
        <f>SUM((((((('2005'!$P$5+'2006'!$P$5)+'2007'!$P$5)+'2008'!$P$5)+'2009'!$P$5)+'2010'!$P$5)+'2011'!$P$5))</f>
        <v>100</v>
      </c>
      <c r="Q5">
        <f>SUM((((((('2005'!$Q$5+'2006'!$Q$5)+'2007'!$Q$5)+'2008'!$Q$5)+'2009'!$Q$5)+'2010'!$Q$5)+'2011'!$Q$5))</f>
        <v>138</v>
      </c>
      <c r="R5">
        <f>SUM((((((('2005'!$R$5+'2006'!$R$5)+'2007'!$R$5)+'2008'!$R$5)+'2009'!$R$5)+'2010'!$R$5)+'2011'!$R$5))</f>
        <v>246</v>
      </c>
      <c r="S5">
        <f>($M$5+$N$5)+$O$5</f>
        <v>165</v>
      </c>
      <c r="T5" s="2">
        <f>$S$5/$E$5</f>
        <v>0.26025236593059936</v>
      </c>
      <c r="U5" s="2">
        <f>$S$5/$F$5</f>
        <v>5.6103366201972121E-2</v>
      </c>
      <c r="V5">
        <v>21013</v>
      </c>
      <c r="W5" s="1">
        <f>($E$5/($B$5/100000))/7</f>
        <v>37.929322237710359</v>
      </c>
      <c r="X5" s="1">
        <f>(($F$5-$E$5)/(($C$5-$B$5)/100000))/7</f>
        <v>16.623033904720401</v>
      </c>
      <c r="Y5" t="s">
        <v>514</v>
      </c>
    </row>
    <row r="6" spans="1:25" ht="12.75" customHeight="1" x14ac:dyDescent="0.15">
      <c r="A6" t="s">
        <v>23</v>
      </c>
      <c r="B6">
        <v>1910994</v>
      </c>
      <c r="C6">
        <v>28292703</v>
      </c>
      <c r="D6" s="2">
        <f t="shared" si="0"/>
        <v>6.7543705527181336E-2</v>
      </c>
      <c r="E6">
        <f>SUM((((((('2005'!$E$6+'2006'!$E$6)+'2007'!$E$6)+'2008'!$E$6)+'2009'!$E$6)+'2010'!$E$6)+'2011'!$E$6))</f>
        <v>4814</v>
      </c>
      <c r="F6">
        <f>SUM((((((('2005'!$F$6+'2006'!$F$6)+'2007'!$F$6)+'2008'!$F$6)+'2009'!$F$6)+'2010'!$F$6)+'2011'!$F$6))</f>
        <v>25576</v>
      </c>
      <c r="G6" s="2">
        <f>$E$6/$F$6</f>
        <v>0.18822333437597749</v>
      </c>
      <c r="H6">
        <v>10.3</v>
      </c>
      <c r="I6">
        <f>SUM((((((('2005'!$I$6+'2006'!$I$6)+'2007'!$I$6)+'2008'!$I$6)+'2009'!$I$6)+'2010'!$I$6)+'2011'!$I$6))</f>
        <v>4708</v>
      </c>
      <c r="J6" s="2">
        <f>$I$6/$E$6</f>
        <v>0.97798088907353553</v>
      </c>
      <c r="K6">
        <f>SUM((((((('2005'!$K$6+'2006'!$K$6)+'2007'!$K$6)+'2008'!$K$6)+'2009'!$K$6)+'2010'!$K$6)+'2011'!$K$6))</f>
        <v>127</v>
      </c>
      <c r="L6" s="2">
        <f>$K$6/$E$6</f>
        <v>2.6381387619443291E-2</v>
      </c>
      <c r="M6">
        <f>SUM((((((('2005'!$M$6+'2006'!$M$6)+'2007'!$M$6)+'2008'!$M$6)+'2009'!$M$6)+'2010'!$M$6)+'2011'!$M$6))</f>
        <v>115</v>
      </c>
      <c r="N6">
        <f>SUM((((((('2005'!$N$6+'2006'!$N$6)+'2007'!$N$6)+'2008'!$N$6)+'2009'!$N$6)+'2010'!$N$6)+'2011'!$N$6))</f>
        <v>278</v>
      </c>
      <c r="O6">
        <f>SUM((((((('2005'!$O$6+'2006'!$O$6)+'2007'!$O$6)+'2008'!$O$6)+'2009'!$O$6)+'2010'!$O$6)+'2011'!$O$6))</f>
        <v>280</v>
      </c>
      <c r="P6">
        <f>SUM((((((('2005'!$P$6+'2006'!$P$6)+'2007'!$P$6)+'2008'!$P$6)+'2009'!$P$6)+'2010'!$P$6)+'2011'!$P$6))</f>
        <v>753</v>
      </c>
      <c r="Q6">
        <f>SUM((((((('2005'!$Q$6+'2006'!$Q$6)+'2007'!$Q$6)+'2008'!$Q$6)+'2009'!$Q$6)+'2010'!$Q$6)+'2011'!$Q$6))</f>
        <v>755</v>
      </c>
      <c r="R6">
        <f>SUM((((((('2005'!$R$6+'2006'!$R$6)+'2007'!$R$6)+'2008'!$R$6)+'2009'!$R$6)+'2010'!$R$6)+'2011'!$R$6))</f>
        <v>1929</v>
      </c>
      <c r="S6">
        <f>($M$6+$N$6)+$O$6</f>
        <v>673</v>
      </c>
      <c r="T6" s="2">
        <f>$S$6/$E$6</f>
        <v>0.13980058163689241</v>
      </c>
      <c r="U6" s="2">
        <f>$S$6/$F$6</f>
        <v>2.6313731623396935E-2</v>
      </c>
      <c r="V6">
        <v>182680</v>
      </c>
      <c r="W6" s="1">
        <f>($E$6/($B$6/100000))/7</f>
        <v>35.987255099403015</v>
      </c>
      <c r="X6" s="1">
        <f>(($F$6-$E$6)/(($C$6-$B$6)/100000))/7</f>
        <v>11.242637844273091</v>
      </c>
      <c r="Y6" t="s">
        <v>515</v>
      </c>
    </row>
    <row r="7" spans="1:25" ht="12.75" customHeight="1" x14ac:dyDescent="0.15">
      <c r="A7" t="s">
        <v>24</v>
      </c>
      <c r="B7">
        <v>411754</v>
      </c>
      <c r="C7">
        <v>3857537</v>
      </c>
      <c r="D7" s="2">
        <f t="shared" si="0"/>
        <v>0.10674012977710907</v>
      </c>
      <c r="E7">
        <f>SUM((((((('2005'!$E$7+'2006'!$E$7)+'2007'!$E$7)+'2008'!$E$7)+'2009'!$E$7)+'2010'!$E$7)+'2011'!$E$7))</f>
        <v>0</v>
      </c>
      <c r="F7">
        <f>SUM((((((('2005'!$F$7+'2006'!$F$7)+'2007'!$F$7)+'2008'!$F$7)+'2009'!$F$7)+'2010'!$F$7)+'2011'!$F$7))</f>
        <v>5829</v>
      </c>
      <c r="G7" s="2">
        <f>$E$7/$F$7</f>
        <v>0</v>
      </c>
      <c r="H7">
        <v>16.8</v>
      </c>
      <c r="I7">
        <f>SUM((((((('2005'!$I$7+'2006'!$I$7)+'2007'!$I$7)+'2008'!$I$7)+'2009'!$I$7)+'2010'!$I$7)+'2011'!$I$7))</f>
        <v>0</v>
      </c>
      <c r="J7" s="2" t="e">
        <f>$I$7/$E$7</f>
        <v>#DIV/0!</v>
      </c>
      <c r="K7">
        <f>SUM((((((('2005'!$K$7+'2006'!$K$7)+'2007'!$K$7)+'2008'!$K$7)+'2009'!$K$7)+'2010'!$K$7)+'2011'!$K$7))</f>
        <v>0</v>
      </c>
      <c r="L7" s="2" t="e">
        <f>$K$7/$E$7</f>
        <v>#DIV/0!</v>
      </c>
      <c r="M7">
        <f>SUM((((((('2005'!$M$7+'2006'!$M$7)+'2007'!$M$7)+'2008'!$M$7)+'2009'!$M$7)+'2010'!$M$7)+'2011'!$M$7))</f>
        <v>0</v>
      </c>
      <c r="N7">
        <f>SUM((((((('2005'!$N$7+'2006'!$N$7)+'2007'!$N$7)+'2008'!$N$7)+'2009'!$N$7)+'2010'!$N$7)+'2011'!$N$7))</f>
        <v>0</v>
      </c>
      <c r="O7">
        <f>SUM((((((('2005'!$O$7+'2006'!$O$7)+'2007'!$O$7)+'2008'!$O$7)+'2009'!$O$7)+'2010'!$O$7)+'2011'!$O$7))</f>
        <v>0</v>
      </c>
      <c r="P7">
        <f>SUM((((((('2005'!$P$7+'2006'!$P$7)+'2007'!$P$7)+'2008'!$P$7)+'2009'!$P$7)+'2010'!$P$7)+'2011'!$P$7))</f>
        <v>0</v>
      </c>
      <c r="Q7">
        <f>SUM((((((('2005'!$Q$7+'2006'!$Q$7)+'2007'!$Q$7)+'2008'!$Q$7)+'2009'!$Q$7)+'2010'!$Q$7)+'2011'!$Q$7))</f>
        <v>0</v>
      </c>
      <c r="R7">
        <f>SUM((((((('2005'!$R$7+'2006'!$R$7)+'2007'!$R$7)+'2008'!$R$7)+'2009'!$R$7)+'2010'!$R$7)+'2011'!$R$7))</f>
        <v>0</v>
      </c>
      <c r="S7">
        <f>($M$7+$N$7)+$O$7</f>
        <v>0</v>
      </c>
      <c r="T7" s="2" t="e">
        <f>$S$7/$E$7</f>
        <v>#DIV/0!</v>
      </c>
      <c r="U7" s="2">
        <f>$S$7/$F$7</f>
        <v>0</v>
      </c>
      <c r="V7">
        <v>26575</v>
      </c>
      <c r="W7" s="1">
        <f>($E$7/($B$7/100000))/7</f>
        <v>0</v>
      </c>
      <c r="X7" s="1">
        <f>(($F$7-$E$7)/(($C$7-$B$7)/100000))/7</f>
        <v>24.166184745652458</v>
      </c>
      <c r="Y7" t="s">
        <v>516</v>
      </c>
    </row>
    <row r="8" spans="1:25" ht="12.75" customHeight="1" x14ac:dyDescent="0.15">
      <c r="A8" t="s">
        <v>25</v>
      </c>
      <c r="B8">
        <v>225987</v>
      </c>
      <c r="C8">
        <v>2768440</v>
      </c>
      <c r="D8" s="2">
        <f t="shared" si="0"/>
        <v>8.1629726488563953E-2</v>
      </c>
      <c r="E8">
        <f>SUM((((((('2005'!$E$8+'2006'!$E$8)+'2007'!$E$8)+'2008'!$E$8)+'2009'!$E$8)+'2010'!$E$8)+'2011'!$E$8))</f>
        <v>318</v>
      </c>
      <c r="F8">
        <f>SUM((((((('2005'!$F$8+'2006'!$F$8)+'2007'!$F$8)+'2008'!$F$8)+'2009'!$F$8)+'2010'!$F$8)+'2011'!$F$8))</f>
        <v>2206</v>
      </c>
      <c r="G8" s="2">
        <f>$E$8/$F$8</f>
        <v>0.14415231187669991</v>
      </c>
      <c r="H8">
        <v>9.4</v>
      </c>
      <c r="I8">
        <f>SUM((((((('2005'!$I$8+'2006'!$I$8)+'2007'!$I$8)+'2008'!$I$8)+'2009'!$I$8)+'2010'!$I$8)+'2011'!$I$8))</f>
        <v>305</v>
      </c>
      <c r="J8" s="2">
        <f>$I$8/$E$8</f>
        <v>0.95911949685534592</v>
      </c>
      <c r="K8">
        <f>SUM((((((('2005'!$K$8+'2006'!$K$8)+'2007'!$K$8)+'2008'!$K$8)+'2009'!$K$8)+'2010'!$K$8)+'2011'!$K$8))</f>
        <v>13</v>
      </c>
      <c r="L8" s="2">
        <f>$K$8/$E$8</f>
        <v>4.0880503144654086E-2</v>
      </c>
      <c r="M8">
        <f>SUM((((((('2005'!$M$8+'2006'!$M$8)+'2007'!$M$8)+'2008'!$M$8)+'2009'!$M$8)+'2010'!$M$8)+'2011'!$M$8))</f>
        <v>0</v>
      </c>
      <c r="N8">
        <f>SUM((((((('2005'!$N$8+'2006'!$N$8)+'2007'!$N$8)+'2008'!$N$8)+'2009'!$N$8)+'2010'!$N$8)+'2011'!$N$8))</f>
        <v>0</v>
      </c>
      <c r="O8">
        <f>SUM((((((('2005'!$O$8+'2006'!$O$8)+'2007'!$O$8)+'2008'!$O$8)+'2009'!$O$8)+'2010'!$O$8)+'2011'!$O$8))</f>
        <v>0</v>
      </c>
      <c r="P8">
        <f>SUM((((((('2005'!$P$8+'2006'!$P$8)+'2007'!$P$8)+'2008'!$P$8)+'2009'!$P$8)+'2010'!$P$8)+'2011'!$P$8))</f>
        <v>0</v>
      </c>
      <c r="Q8">
        <f>SUM((((((('2005'!$Q$8+'2006'!$Q$8)+'2007'!$Q$8)+'2008'!$Q$8)+'2009'!$Q$8)+'2010'!$Q$8)+'2011'!$Q$8))</f>
        <v>0</v>
      </c>
      <c r="R8">
        <f>SUM((((((('2005'!$R$8+'2006'!$R$8)+'2007'!$R$8)+'2008'!$R$8)+'2009'!$R$8)+'2010'!$R$8)+'2011'!$R$8))</f>
        <v>0</v>
      </c>
      <c r="S8">
        <f>($M$8+$N$8)+$O$8</f>
        <v>0</v>
      </c>
      <c r="T8" s="2">
        <f>$S$8/$E$8</f>
        <v>0</v>
      </c>
      <c r="U8" s="2">
        <f>$S$8/$F$8</f>
        <v>0</v>
      </c>
      <c r="V8">
        <v>14202</v>
      </c>
      <c r="W8" s="1">
        <f>($E$8/($B$8/100000))/7</f>
        <v>20.102294126906166</v>
      </c>
      <c r="X8" s="1">
        <f>(($F$8-$E$8)/(($C$8-$B$8)/100000))/7</f>
        <v>10.608427597846871</v>
      </c>
      <c r="Y8" t="s">
        <v>517</v>
      </c>
    </row>
    <row r="9" spans="1:25" ht="12.75" customHeight="1" x14ac:dyDescent="0.15">
      <c r="A9" t="s">
        <v>26</v>
      </c>
      <c r="B9">
        <v>77885</v>
      </c>
      <c r="C9">
        <v>699180</v>
      </c>
      <c r="D9" s="2">
        <f t="shared" si="0"/>
        <v>0.11139477673846505</v>
      </c>
      <c r="E9">
        <f>SUM((((((('2005'!$E$9+'2006'!$E$9)+'2007'!$E$9)+'2008'!$E$9)+'2009'!$E$9)+'2010'!$E$9)+'2011'!$E$9))</f>
        <v>119</v>
      </c>
      <c r="F9">
        <f>SUM((((((('2005'!$F$9+'2006'!$F$9)+'2007'!$F$9)+'2008'!$F$9)+'2009'!$F$9)+'2010'!$F$9)+'2011'!$F$9))</f>
        <v>707</v>
      </c>
      <c r="G9" s="2">
        <f>$E$9/$F$9</f>
        <v>0.16831683168316833</v>
      </c>
      <c r="H9">
        <v>11.3</v>
      </c>
      <c r="I9">
        <f>SUM((((((('2005'!$I$9+'2006'!$I$9)+'2007'!$I$9)+'2008'!$I$9)+'2009'!$I$9)+'2010'!$I$9)+'2011'!$I$9))</f>
        <v>116</v>
      </c>
      <c r="J9" s="2">
        <f>$I$9/$E$9</f>
        <v>0.97478991596638653</v>
      </c>
      <c r="K9">
        <f>SUM((((((('2005'!$K$9+'2006'!$K$9)+'2007'!$K$9)+'2008'!$K$9)+'2009'!$K$9)+'2010'!$K$9)+'2011'!$K$9))</f>
        <v>3</v>
      </c>
      <c r="L9" s="2">
        <f>$K$9/$E$9</f>
        <v>2.5210084033613446E-2</v>
      </c>
      <c r="M9">
        <f>SUM((((((('2005'!$M$9+'2006'!$M$9)+'2007'!$M$9)+'2008'!$M$9)+'2009'!$M$9)+'2010'!$M$9)+'2011'!$M$9))</f>
        <v>26</v>
      </c>
      <c r="N9">
        <f>SUM((((((('2005'!$N$9+'2006'!$N$9)+'2007'!$N$9)+'2008'!$N$9)+'2009'!$N$9)+'2010'!$N$9)+'2011'!$N$9))</f>
        <v>6</v>
      </c>
      <c r="O9">
        <f>SUM((((((('2005'!$O$9+'2006'!$O$9)+'2007'!$O$9)+'2008'!$O$9)+'2009'!$O$9)+'2010'!$O$9)+'2011'!$O$9))</f>
        <v>10</v>
      </c>
      <c r="P9">
        <f>SUM((((((('2005'!$P$9+'2006'!$P$9)+'2007'!$P$9)+'2008'!$P$9)+'2009'!$P$9)+'2010'!$P$9)+'2011'!$P$9))</f>
        <v>16</v>
      </c>
      <c r="Q9">
        <f>SUM((((((('2005'!$Q$9+'2006'!$Q$9)+'2007'!$Q$9)+'2008'!$Q$9)+'2009'!$Q$9)+'2010'!$Q$9)+'2011'!$Q$9))</f>
        <v>23</v>
      </c>
      <c r="R9">
        <f>SUM((((((('2005'!$R$9+'2006'!$R$9)+'2007'!$R$9)+'2008'!$R$9)+'2009'!$R$9)+'2010'!$R$9)+'2011'!$R$9))</f>
        <v>51</v>
      </c>
      <c r="S9">
        <f>($M$9+$N$9)+$O$9</f>
        <v>42</v>
      </c>
      <c r="T9" s="2">
        <f>$S$9/$E$9</f>
        <v>0.35294117647058826</v>
      </c>
      <c r="U9" s="2">
        <f>$S$9/$F$9</f>
        <v>5.9405940594059403E-2</v>
      </c>
      <c r="V9">
        <v>4893</v>
      </c>
      <c r="W9" s="1">
        <f>($E$9/($B$9/100000))/7</f>
        <v>21.827052705912564</v>
      </c>
      <c r="X9" s="1">
        <f>(($F$9-$E$9)/(($C$9-$B$9)/100000))/7</f>
        <v>13.520147433988685</v>
      </c>
      <c r="Y9" t="s">
        <v>518</v>
      </c>
    </row>
    <row r="10" spans="1:25" ht="12.75" customHeight="1" x14ac:dyDescent="0.15">
      <c r="A10" t="s">
        <v>27</v>
      </c>
      <c r="B10">
        <v>1571482</v>
      </c>
      <c r="C10">
        <v>15012091</v>
      </c>
      <c r="D10" s="2">
        <f t="shared" si="0"/>
        <v>0.10468108673202155</v>
      </c>
      <c r="E10">
        <f>SUM((((((('2005'!$E$10+'2006'!$E$10)+'2007'!$E$10)+'2008'!$E$10)+'2009'!$E$10)+'2010'!$E$10)+'2011'!$E$10))</f>
        <v>4450</v>
      </c>
      <c r="F10">
        <f>SUM((((((('2005'!$F$10+'2006'!$F$10)+'2007'!$F$10)+'2008'!$F$10)+'2009'!$F$10)+'2010'!$F$10)+'2011'!$F$10))</f>
        <v>18560</v>
      </c>
      <c r="G10" s="2">
        <f>$E$10/$F$10</f>
        <v>0.23976293103448276</v>
      </c>
      <c r="H10">
        <v>13.7</v>
      </c>
      <c r="I10">
        <f>SUM((((((('2005'!$I$10+'2006'!$I$10)+'2007'!$I$10)+'2008'!$I$10)+'2009'!$I$10)+'2010'!$I$10)+'2011'!$I$10))</f>
        <v>3682</v>
      </c>
      <c r="J10" s="2">
        <f>$I$10/$E$10</f>
        <v>0.8274157303370786</v>
      </c>
      <c r="K10">
        <f>SUM((((((('2005'!$K$10+'2006'!$K$10)+'2007'!$K$10)+'2008'!$K$10)+'2009'!$K$10)+'2010'!$K$10)+'2011'!$K$10))</f>
        <v>99</v>
      </c>
      <c r="L10" s="2">
        <f>$K$10/$E$10</f>
        <v>2.2247191011235956E-2</v>
      </c>
      <c r="M10">
        <f>SUM((((((('2005'!$M$10+'2006'!$M$10)+'2007'!$M$10)+'2008'!$M$10)+'2009'!$M$10)+'2010'!$M$10)+'2011'!$M$10))</f>
        <v>0</v>
      </c>
      <c r="N10">
        <f>SUM((((((('2005'!$N$10+'2006'!$N$10)+'2007'!$N$10)+'2008'!$N$10)+'2009'!$N$10)+'2010'!$N$10)+'2011'!$N$10))</f>
        <v>0</v>
      </c>
      <c r="O10">
        <f>SUM((((((('2005'!$O$10+'2006'!$O$10)+'2007'!$O$10)+'2008'!$O$10)+'2009'!$O$10)+'2010'!$O$10)+'2011'!$O$10))</f>
        <v>0</v>
      </c>
      <c r="P10">
        <f>SUM((((((('2005'!$P$10+'2006'!$P$10)+'2007'!$P$10)+'2008'!$P$10)+'2009'!$P$10)+'2010'!$P$10)+'2011'!$P$10))</f>
        <v>0</v>
      </c>
      <c r="Q10">
        <f>SUM((((((('2005'!$Q$10+'2006'!$Q$10)+'2007'!$Q$10)+'2008'!$Q$10)+'2009'!$Q$10)+'2010'!$Q$10)+'2011'!$Q$10))</f>
        <v>0</v>
      </c>
      <c r="R10">
        <f>SUM((((((('2005'!$R$10+'2006'!$R$10)+'2007'!$R$10)+'2008'!$R$10)+'2009'!$R$10)+'2010'!$R$10)+'2011'!$R$10))</f>
        <v>0</v>
      </c>
      <c r="S10">
        <f>($M$10+$N$10)+$O$10</f>
        <v>0</v>
      </c>
      <c r="T10" s="2">
        <f>$S$10/$E$10</f>
        <v>0</v>
      </c>
      <c r="U10" s="2">
        <f>$S$10/$F$10</f>
        <v>0</v>
      </c>
      <c r="V10">
        <v>95606</v>
      </c>
      <c r="W10" s="1">
        <f>($E$10/($B$10/100000))/7</f>
        <v>40.453170046763866</v>
      </c>
      <c r="X10" s="1">
        <f>(($F$10-$E$10)/(($C$10-$B$10)/100000))/7</f>
        <v>14.997194589280037</v>
      </c>
      <c r="Y10" t="s">
        <v>519</v>
      </c>
    </row>
    <row r="11" spans="1:25" ht="12.75" customHeight="1" x14ac:dyDescent="0.15">
      <c r="A11" t="s">
        <v>28</v>
      </c>
      <c r="B11">
        <v>686591</v>
      </c>
      <c r="C11">
        <v>7279776</v>
      </c>
      <c r="D11" s="2">
        <f t="shared" si="0"/>
        <v>9.4314852544913466E-2</v>
      </c>
      <c r="E11">
        <f>SUM((((((('2005'!$E$11+'2006'!$E$11)+'2007'!$E$11)+'2008'!$E$11)+'2009'!$E$11)+'2010'!$E$11)+'2011'!$E$11))</f>
        <v>1440</v>
      </c>
      <c r="F11">
        <f>SUM((((((('2005'!$F$11+'2006'!$F$11)+'2007'!$F$11)+'2008'!$F$11)+'2009'!$F$11)+'2010'!$F$11)+'2011'!$F$11))</f>
        <v>7225</v>
      </c>
      <c r="G11" s="2">
        <f>$E$11/$F$11</f>
        <v>0.19930795847750865</v>
      </c>
      <c r="H11">
        <v>11.7</v>
      </c>
      <c r="I11">
        <f>SUM((((((('2005'!$I$11+'2006'!$I$11)+'2007'!$I$11)+'2008'!$I$11)+'2009'!$I$11)+'2010'!$I$11)+'2011'!$I$11))</f>
        <v>1388</v>
      </c>
      <c r="J11" s="2">
        <f>$I$11/$E$11</f>
        <v>0.96388888888888891</v>
      </c>
      <c r="K11">
        <f>SUM((((((('2005'!$K$11+'2006'!$K$11)+'2007'!$K$11)+'2008'!$K$11)+'2009'!$K$11)+'2010'!$K$11)+'2011'!$K$11))</f>
        <v>52</v>
      </c>
      <c r="L11" s="2">
        <f>$K$11/$E$11</f>
        <v>3.6111111111111108E-2</v>
      </c>
      <c r="M11">
        <f>SUM((((((('2005'!$M$11+'2006'!$M$11)+'2007'!$M$11)+'2008'!$M$11)+'2009'!$M$11)+'2010'!$M$11)+'2011'!$M$11))</f>
        <v>0</v>
      </c>
      <c r="N11">
        <f>SUM((((((('2005'!$N$11+'2006'!$N$11)+'2007'!$N$11)+'2008'!$N$11)+'2009'!$N$11)+'2010'!$N$11)+'2011'!$N$11))</f>
        <v>0</v>
      </c>
      <c r="O11">
        <f>SUM((((((('2005'!$O$11+'2006'!$O$11)+'2007'!$O$11)+'2008'!$O$11)+'2009'!$O$11)+'2010'!$O$11)+'2011'!$O$11))</f>
        <v>0</v>
      </c>
      <c r="P11">
        <f>SUM((((((('2005'!$P$11+'2006'!$P$11)+'2007'!$P$11)+'2008'!$P$11)+'2009'!$P$11)+'2010'!$P$11)+'2011'!$P$11))</f>
        <v>0</v>
      </c>
      <c r="Q11">
        <f>SUM((((((('2005'!$Q$11+'2006'!$Q$11)+'2007'!$Q$11)+'2008'!$Q$11)+'2009'!$Q$11)+'2010'!$Q$11)+'2011'!$Q$11))</f>
        <v>0</v>
      </c>
      <c r="R11">
        <f>SUM((((((('2005'!$R$11+'2006'!$R$11)+'2007'!$R$11)+'2008'!$R$11)+'2009'!$R$11)+'2010'!$R$11)+'2011'!$R$11))</f>
        <v>0</v>
      </c>
      <c r="S11">
        <f>($M$11+$N$11)+$O$11</f>
        <v>0</v>
      </c>
      <c r="T11" s="2">
        <f>$S$11/$E$11</f>
        <v>0</v>
      </c>
      <c r="U11" s="2">
        <f>$S$11/$F$11</f>
        <v>0</v>
      </c>
      <c r="V11">
        <v>69962</v>
      </c>
      <c r="W11" s="1">
        <f>($E$11/($B$11/100000))/7</f>
        <v>29.961692727444099</v>
      </c>
      <c r="X11" s="1">
        <f>(($F$11-$E$11)/(($C$11-$B$11)/100000))/7</f>
        <v>12.534587933276125</v>
      </c>
      <c r="Y11" t="s">
        <v>520</v>
      </c>
    </row>
    <row r="12" spans="1:25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E12">
        <f>SUM((((((('2005'!$E$12+'2006'!$E$12)+'2007'!$E$12)+'2008'!$E$12)+'2009'!$E$12)+'2010'!$E$12)+'2011'!$E$12))</f>
        <v>0</v>
      </c>
      <c r="F12">
        <f>SUM((((((('2005'!$F$12+'2006'!$F$12)+'2007'!$F$12)+'2008'!$F$12)+'2009'!$F$12)+'2010'!$F$12)+'2011'!$F$12))</f>
        <v>201</v>
      </c>
      <c r="G12" s="2">
        <f>$E$12/$F$12</f>
        <v>0</v>
      </c>
      <c r="H12">
        <v>19.2</v>
      </c>
      <c r="I12">
        <f>SUM((((((('2005'!$I$12+'2006'!$I$12)+'2007'!$I$12)+'2008'!$I$12)+'2009'!$I$12)+'2010'!$I$12)+'2011'!$I$12))</f>
        <v>0</v>
      </c>
      <c r="J12" s="2" t="e">
        <f>$I$12/$E$12</f>
        <v>#DIV/0!</v>
      </c>
      <c r="K12">
        <f>SUM((((((('2005'!$K$12+'2006'!$K$12)+'2007'!$K$12)+'2008'!$K$12)+'2009'!$K$12)+'2010'!$K$12)+'2011'!$K$12))</f>
        <v>0</v>
      </c>
      <c r="L12" s="2" t="e">
        <f>$K$12/$E$12</f>
        <v>#DIV/0!</v>
      </c>
      <c r="M12">
        <f>SUM((((((('2005'!$M$12+'2006'!$M$12)+'2007'!$M$12)+'2008'!$M$12)+'2009'!$M$12)+'2010'!$M$12)+'2011'!$M$12))</f>
        <v>0</v>
      </c>
      <c r="N12">
        <f>SUM((((((('2005'!$N$12+'2006'!$N$12)+'2007'!$N$12)+'2008'!$N$12)+'2009'!$N$12)+'2010'!$N$12)+'2011'!$N$12))</f>
        <v>0</v>
      </c>
      <c r="O12">
        <f>SUM((((((('2005'!$O$12+'2006'!$O$12)+'2007'!$O$12)+'2008'!$O$12)+'2009'!$O$12)+'2010'!$O$12)+'2011'!$O$12))</f>
        <v>0</v>
      </c>
      <c r="P12">
        <f>SUM((((((('2005'!$P$12+'2006'!$P$12)+'2007'!$P$12)+'2008'!$P$12)+'2009'!$P$12)+'2010'!$P$12)+'2011'!$P$12))</f>
        <v>0</v>
      </c>
      <c r="Q12">
        <f>SUM((((((('2005'!$Q$12+'2006'!$Q$12)+'2007'!$Q$12)+'2008'!$Q$12)+'2009'!$Q$12)+'2010'!$Q$12)+'2011'!$Q$12))</f>
        <v>0</v>
      </c>
      <c r="R12">
        <f>SUM((((((('2005'!$R$12+'2006'!$R$12)+'2007'!$R$12)+'2008'!$R$12)+'2009'!$R$12)+'2010'!$R$12)+'2011'!$R$12))</f>
        <v>0</v>
      </c>
      <c r="S12">
        <f>($M$12+$N$12)+$O$12</f>
        <v>0</v>
      </c>
      <c r="T12" s="2" t="e">
        <f>$S$12/$E$12</f>
        <v>#DIV/0!</v>
      </c>
      <c r="U12" s="2">
        <f>$S$12/$F$12</f>
        <v>0</v>
      </c>
      <c r="W12" s="1">
        <f>($E$12/($B$12/100000))/7</f>
        <v>0</v>
      </c>
      <c r="X12" s="1">
        <f>(($F$12-$E$12)/(($C$12-$B$12)/100000))/7</f>
        <v>30.54711246200608</v>
      </c>
      <c r="Y12" t="s">
        <v>521</v>
      </c>
    </row>
    <row r="13" spans="1:25" ht="12.75" customHeight="1" x14ac:dyDescent="0.15">
      <c r="A13" t="s">
        <v>30</v>
      </c>
      <c r="B13">
        <v>109218</v>
      </c>
      <c r="C13">
        <v>1034113</v>
      </c>
      <c r="D13" s="2">
        <f t="shared" si="0"/>
        <v>0.10561515037524913</v>
      </c>
      <c r="E13">
        <f>SUM((((((('2005'!$E$13+'2006'!$E$13)+'2007'!$E$13)+'2008'!$E$13)+'2009'!$E$13)+'2010'!$E$13)+'2011'!$E$13))</f>
        <v>160</v>
      </c>
      <c r="F13">
        <f>SUM((((((('2005'!$F$13+'2006'!$F$13)+'2007'!$F$13)+'2008'!$F$13)+'2009'!$F$13)+'2010'!$F$13)+'2011'!$F$13))</f>
        <v>1082</v>
      </c>
      <c r="G13" s="2">
        <f>$E$13/$F$13</f>
        <v>0.1478743068391867</v>
      </c>
      <c r="H13">
        <v>15</v>
      </c>
      <c r="I13">
        <f>SUM((((((('2005'!$I$13+'2006'!$I$13)+'2007'!$I$13)+'2008'!$I$13)+'2009'!$I$13)+'2010'!$I$13)+'2011'!$I$13))</f>
        <v>156</v>
      </c>
      <c r="J13" s="2">
        <f>$I$13/$E$13</f>
        <v>0.97499999999999998</v>
      </c>
      <c r="K13">
        <f>SUM((((((('2005'!$K$13+'2006'!$K$13)+'2007'!$K$13)+'2008'!$K$13)+'2009'!$K$13)+'2010'!$K$13)+'2011'!$K$13))</f>
        <v>4</v>
      </c>
      <c r="L13" s="2">
        <f>$K$13/$E$13</f>
        <v>2.5000000000000001E-2</v>
      </c>
      <c r="M13">
        <f>SUM((((((('2005'!$M$13+'2006'!$M$13)+'2007'!$M$13)+'2008'!$M$13)+'2009'!$M$13)+'2010'!$M$13)+'2011'!$M$13))</f>
        <v>0</v>
      </c>
      <c r="N13">
        <f>SUM((((((('2005'!$N$13+'2006'!$N$13)+'2007'!$N$13)+'2008'!$N$13)+'2009'!$N$13)+'2010'!$N$13)+'2011'!$N$13))</f>
        <v>0</v>
      </c>
      <c r="O13">
        <f>SUM((((((('2005'!$O$13+'2006'!$O$13)+'2007'!$O$13)+'2008'!$O$13)+'2009'!$O$13)+'2010'!$O$13)+'2011'!$O$13))</f>
        <v>0</v>
      </c>
      <c r="P13">
        <f>SUM((((((('2005'!$P$13+'2006'!$P$13)+'2007'!$P$13)+'2008'!$P$13)+'2009'!$P$13)+'2010'!$P$13)+'2011'!$P$13))</f>
        <v>0</v>
      </c>
      <c r="Q13">
        <f>SUM((((((('2005'!$Q$13+'2006'!$Q$13)+'2007'!$Q$13)+'2008'!$Q$13)+'2009'!$Q$13)+'2010'!$Q$13)+'2011'!$Q$13))</f>
        <v>0</v>
      </c>
      <c r="R13">
        <f>SUM((((((('2005'!$R$13+'2006'!$R$13)+'2007'!$R$13)+'2008'!$R$13)+'2009'!$R$13)+'2010'!$R$13)+'2011'!$R$13))</f>
        <v>0</v>
      </c>
      <c r="S13">
        <f>($M$13+$N$13)+$O$13</f>
        <v>0</v>
      </c>
      <c r="T13" s="2">
        <f>$S$13/$E$13</f>
        <v>0</v>
      </c>
      <c r="U13" s="2">
        <f>$S$13/$F$13</f>
        <v>0</v>
      </c>
      <c r="V13">
        <v>17479</v>
      </c>
      <c r="W13" s="1">
        <f>($E$13/($B$13/100000))/7</f>
        <v>20.927999832576003</v>
      </c>
      <c r="X13" s="1">
        <f>(($F$13-$E$13)/(($C$13-$B$13)/100000))/7</f>
        <v>14.240998785190287</v>
      </c>
      <c r="Y13" t="s">
        <v>522</v>
      </c>
    </row>
    <row r="14" spans="1:25" ht="12.75" customHeight="1" x14ac:dyDescent="0.15">
      <c r="A14" t="s">
        <v>31</v>
      </c>
      <c r="B14">
        <v>121382</v>
      </c>
      <c r="C14">
        <v>1155068</v>
      </c>
      <c r="D14" s="2">
        <f t="shared" si="0"/>
        <v>0.1050864537845391</v>
      </c>
      <c r="E14">
        <f>SUM((((((('2005'!$E$14+'2006'!$E$14)+'2007'!$E$14)+'2008'!$E$14)+'2009'!$E$14)+'2010'!$E$14)+'2011'!$E$14))</f>
        <v>450</v>
      </c>
      <c r="F14">
        <f>SUM((((((('2005'!$F$14+'2006'!$F$14)+'2007'!$F$14)+'2008'!$F$14)+'2009'!$F$14)+'2010'!$F$14)+'2011'!$F$14))</f>
        <v>1809</v>
      </c>
      <c r="G14" s="2">
        <f>$E$14/$F$14</f>
        <v>0.24875621890547264</v>
      </c>
      <c r="H14">
        <v>18.8</v>
      </c>
      <c r="I14">
        <f>SUM((((((('2005'!$I$14+'2006'!$I$14)+'2007'!$I$14)+'2008'!$I$14)+'2009'!$I$14)+'2010'!$I$14)+'2011'!$I$14))</f>
        <v>432</v>
      </c>
      <c r="J14" s="2">
        <f>$I$14/$E$14</f>
        <v>0.96</v>
      </c>
      <c r="K14">
        <f>SUM((((((('2005'!$K$14+'2006'!$K$14)+'2007'!$K$14)+'2008'!$K$14)+'2009'!$K$14)+'2010'!$K$14)+'2011'!$K$14))</f>
        <v>13</v>
      </c>
      <c r="L14" s="2">
        <f>$K$14/$E$14</f>
        <v>2.8888888888888888E-2</v>
      </c>
      <c r="M14">
        <f>SUM((((((('2005'!$M$14+'2006'!$M$14)+'2007'!$M$14)+'2008'!$M$14)+'2009'!$M$14)+'2010'!$M$14)+'2011'!$M$14))</f>
        <v>12</v>
      </c>
      <c r="N14">
        <f>SUM((((((('2005'!$N$14+'2006'!$N$14)+'2007'!$N$14)+'2008'!$N$14)+'2009'!$N$14)+'2010'!$N$14)+'2011'!$N$14))</f>
        <v>28</v>
      </c>
      <c r="O14">
        <f>SUM((((((('2005'!$O$14+'2006'!$O$14)+'2007'!$O$14)+'2008'!$O$14)+'2009'!$O$14)+'2010'!$O$14)+'2011'!$O$14))</f>
        <v>63</v>
      </c>
      <c r="P14">
        <f>SUM((((((('2005'!$P$14+'2006'!$P$14)+'2007'!$P$14)+'2008'!$P$14)+'2009'!$P$14)+'2010'!$P$14)+'2011'!$P$14))</f>
        <v>69</v>
      </c>
      <c r="Q14">
        <f>SUM((((((('2005'!$Q$14+'2006'!$Q$14)+'2007'!$Q$14)+'2008'!$Q$14)+'2009'!$Q$14)+'2010'!$Q$14)+'2011'!$Q$14))</f>
        <v>98</v>
      </c>
      <c r="R14">
        <f>SUM((((((('2005'!$R$14+'2006'!$R$14)+'2007'!$R$14)+'2008'!$R$14)+'2009'!$R$14)+'2010'!$R$14)+'2011'!$R$14))</f>
        <v>158</v>
      </c>
      <c r="S14">
        <f>($M$14+$N$14)+$O$14</f>
        <v>103</v>
      </c>
      <c r="T14" s="2">
        <f>$S$14/$E$14</f>
        <v>0.22888888888888889</v>
      </c>
      <c r="U14" s="2">
        <f>$S$14/$F$14</f>
        <v>5.6937534549474846E-2</v>
      </c>
      <c r="V14">
        <v>15415</v>
      </c>
      <c r="W14" s="1">
        <f>($E$14/($B$14/100000))/7</f>
        <v>52.961488759218248</v>
      </c>
      <c r="X14" s="1">
        <f>(($F$14-$E$14)/(($C$14-$B$14)/100000))/7</f>
        <v>18.781608451972566</v>
      </c>
      <c r="Y14" t="s">
        <v>523</v>
      </c>
    </row>
    <row r="15" spans="1:25" ht="12.75" customHeight="1" x14ac:dyDescent="0.15">
      <c r="A15" t="s">
        <v>32</v>
      </c>
      <c r="B15">
        <v>719528</v>
      </c>
      <c r="C15">
        <v>9752324</v>
      </c>
      <c r="D15" s="2">
        <f t="shared" si="0"/>
        <v>7.3780157427091222E-2</v>
      </c>
      <c r="E15">
        <f>SUM((((((('2005'!$E$15+'2006'!$E$15)+'2007'!$E$15)+'2008'!$E$15)+'2009'!$E$15)+'2010'!$E$15)+'2011'!$E$15))</f>
        <v>1488</v>
      </c>
      <c r="F15">
        <f>SUM((((((('2005'!$F$15+'2006'!$F$15)+'2007'!$F$15)+'2008'!$F$15)+'2009'!$F$15)+'2010'!$F$15)+'2011'!$F$15))</f>
        <v>7945</v>
      </c>
      <c r="G15" s="2">
        <f>$E$15/$F$15</f>
        <v>0.18728760226557584</v>
      </c>
      <c r="H15">
        <v>9</v>
      </c>
      <c r="I15">
        <f>SUM((((((('2005'!$I$15+'2006'!$I$15)+'2007'!$I$15)+'2008'!$I$15)+'2009'!$I$15)+'2010'!$I$15)+'2011'!$I$15))</f>
        <v>1440</v>
      </c>
      <c r="J15" s="2">
        <f>$I$15/$E$15</f>
        <v>0.967741935483871</v>
      </c>
      <c r="K15">
        <f>SUM((((((('2005'!$K$15+'2006'!$K$15)+'2007'!$K$15)+'2008'!$K$15)+'2009'!$K$15)+'2010'!$K$15)+'2011'!$K$15))</f>
        <v>48</v>
      </c>
      <c r="L15" s="2">
        <f>$K$15/$E$15</f>
        <v>3.2258064516129031E-2</v>
      </c>
      <c r="M15">
        <f>SUM((((((('2005'!$M$15+'2006'!$M$15)+'2007'!$M$15)+'2008'!$M$15)+'2009'!$M$15)+'2010'!$M$15)+'2011'!$M$15))</f>
        <v>36</v>
      </c>
      <c r="N15">
        <f>SUM((((((('2005'!$N$15+'2006'!$N$15)+'2007'!$N$15)+'2008'!$N$15)+'2009'!$N$15)+'2010'!$N$15)+'2011'!$N$15))</f>
        <v>79</v>
      </c>
      <c r="O15">
        <f>SUM((((((('2005'!$O$15+'2006'!$O$15)+'2007'!$O$15)+'2008'!$O$15)+'2009'!$O$15)+'2010'!$O$15)+'2011'!$O$15))</f>
        <v>137</v>
      </c>
      <c r="P15">
        <f>SUM((((((('2005'!$P$15+'2006'!$P$15)+'2007'!$P$15)+'2008'!$P$15)+'2009'!$P$15)+'2010'!$P$15)+'2011'!$P$15))</f>
        <v>178</v>
      </c>
      <c r="Q15">
        <f>SUM((((((('2005'!$Q$15+'2006'!$Q$15)+'2007'!$Q$15)+'2008'!$Q$15)+'2009'!$Q$15)+'2010'!$Q$15)+'2011'!$Q$15))</f>
        <v>203</v>
      </c>
      <c r="R15">
        <f>SUM((((((('2005'!$R$15+'2006'!$R$15)+'2007'!$R$15)+'2008'!$R$15)+'2009'!$R$15)+'2010'!$R$15)+'2011'!$R$15))</f>
        <v>375</v>
      </c>
      <c r="S15">
        <f>($M$15+$N$15)+$O$15</f>
        <v>252</v>
      </c>
      <c r="T15" s="2">
        <f>$S$15/$E$15</f>
        <v>0.16935483870967741</v>
      </c>
      <c r="U15" s="2">
        <f>$S$15/$F$15</f>
        <v>3.1718061674008813E-2</v>
      </c>
      <c r="V15">
        <v>61035</v>
      </c>
      <c r="W15" s="1">
        <f>($E$15/($B$15/100000))/7</f>
        <v>29.543176717435397</v>
      </c>
      <c r="X15" s="1">
        <f>(($F$15-$E$15)/(($C$15-$B$15)/100000))/7</f>
        <v>10.211993843640125</v>
      </c>
      <c r="Y15" t="s">
        <v>524</v>
      </c>
    </row>
    <row r="16" spans="1:25" ht="12.75" customHeight="1" x14ac:dyDescent="0.15">
      <c r="A16" t="s">
        <v>33</v>
      </c>
      <c r="B16">
        <v>458943</v>
      </c>
      <c r="C16">
        <v>4915722</v>
      </c>
      <c r="D16" s="2">
        <f t="shared" si="0"/>
        <v>9.3362277199564983E-2</v>
      </c>
      <c r="E16">
        <f>SUM((((((('2005'!$E$16+'2006'!$E$16)+'2007'!$E$16)+'2008'!$E$16)+'2009'!$E$16)+'2010'!$E$16)+'2011'!$E$16))</f>
        <v>984</v>
      </c>
      <c r="F16">
        <f>SUM((((((('2005'!$F$16+'2006'!$F$16)+'2007'!$F$16)+'2008'!$F$16)+'2009'!$F$16)+'2010'!$F$16)+'2011'!$F$16))</f>
        <v>5724</v>
      </c>
      <c r="G16" s="2">
        <f>$E$16/$F$16</f>
        <v>0.17190775681341719</v>
      </c>
      <c r="H16">
        <v>13.1</v>
      </c>
      <c r="I16">
        <f>SUM((((((('2005'!$I$16+'2006'!$I$16)+'2007'!$I$16)+'2008'!$I$16)+'2009'!$I$16)+'2010'!$I$16)+'2011'!$I$16))</f>
        <v>967</v>
      </c>
      <c r="J16" s="2">
        <f>$I$16/$E$16</f>
        <v>0.98272357723577231</v>
      </c>
      <c r="K16">
        <f>SUM((((((('2005'!$K$16+'2006'!$K$16)+'2007'!$K$16)+'2008'!$K$16)+'2009'!$K$16)+'2010'!$K$16)+'2011'!$K$16))</f>
        <v>17</v>
      </c>
      <c r="L16" s="2">
        <f>$K$16/$E$16</f>
        <v>1.7276422764227643E-2</v>
      </c>
      <c r="M16">
        <f>SUM((((((('2005'!$M$16+'2006'!$M$16)+'2007'!$M$16)+'2008'!$M$16)+'2009'!$M$16)+'2010'!$M$16)+'2011'!$M$16))</f>
        <v>35</v>
      </c>
      <c r="N16">
        <f>SUM((((((('2005'!$N$16+'2006'!$N$16)+'2007'!$N$16)+'2008'!$N$16)+'2009'!$N$16)+'2010'!$N$16)+'2011'!$N$16))</f>
        <v>69</v>
      </c>
      <c r="O16">
        <f>SUM((((((('2005'!$O$16+'2006'!$O$16)+'2007'!$O$16)+'2008'!$O$16)+'2009'!$O$16)+'2010'!$O$16)+'2011'!$O$16))</f>
        <v>113</v>
      </c>
      <c r="P16">
        <f>SUM((((((('2005'!$P$16+'2006'!$P$16)+'2007'!$P$16)+'2008'!$P$16)+'2009'!$P$16)+'2010'!$P$16)+'2011'!$P$16))</f>
        <v>165</v>
      </c>
      <c r="Q16">
        <f>SUM((((((('2005'!$Q$16+'2006'!$Q$16)+'2007'!$Q$16)+'2008'!$Q$16)+'2009'!$Q$16)+'2010'!$Q$16)+'2011'!$Q$16))</f>
        <v>136</v>
      </c>
      <c r="R16">
        <f>SUM((((((('2005'!$R$16+'2006'!$R$16)+'2007'!$R$16)+'2008'!$R$16)+'2009'!$R$16)+'2010'!$R$16)+'2011'!$R$16))</f>
        <v>284</v>
      </c>
      <c r="S16">
        <f>($M$16+$N$16)+$O$16</f>
        <v>217</v>
      </c>
      <c r="T16" s="2">
        <f>$S$16/$E$16</f>
        <v>0.22052845528455284</v>
      </c>
      <c r="U16" s="2">
        <f>$S$16/$F$16</f>
        <v>3.7910552061495455E-2</v>
      </c>
      <c r="V16">
        <v>41162</v>
      </c>
      <c r="W16" s="1">
        <f>($E$16/($B$16/100000))/7</f>
        <v>30.629387216152889</v>
      </c>
      <c r="X16" s="1">
        <f>(($F$16-$E$16)/(($C$16-$B$16)/100000))/7</f>
        <v>15.19354801175596</v>
      </c>
      <c r="Y16" t="s">
        <v>525</v>
      </c>
    </row>
    <row r="17" spans="1:25" ht="12.75" customHeight="1" x14ac:dyDescent="0.15">
      <c r="A17" t="s">
        <v>34</v>
      </c>
      <c r="B17">
        <v>226737</v>
      </c>
      <c r="C17">
        <v>2336891</v>
      </c>
      <c r="D17" s="2">
        <f t="shared" si="0"/>
        <v>9.7025064498087413E-2</v>
      </c>
      <c r="E17">
        <f>SUM((((((('2005'!$E$17+'2006'!$E$17)+'2007'!$E$17)+'2008'!$E$17)+'2009'!$E$17)+'2010'!$E$17)+'2011'!$E$17))</f>
        <v>488</v>
      </c>
      <c r="F17">
        <f>SUM((((((('2005'!$F$17+'2006'!$F$17)+'2007'!$F$17)+'2008'!$F$17)+'2009'!$F$17)+'2010'!$F$17)+'2011'!$F$17))</f>
        <v>2474</v>
      </c>
      <c r="G17" s="2">
        <f>$E$17/$F$17</f>
        <v>0.19725141471301536</v>
      </c>
      <c r="H17">
        <v>12.1</v>
      </c>
      <c r="I17">
        <f>SUM((((((('2005'!$I$17+'2006'!$I$17)+'2007'!$I$17)+'2008'!$I$17)+'2009'!$I$17)+'2010'!$I$17)+'2011'!$I$17))</f>
        <v>472</v>
      </c>
      <c r="J17" s="2">
        <f>$I$17/$E$17</f>
        <v>0.96721311475409832</v>
      </c>
      <c r="K17">
        <f>SUM((((((('2005'!$K$17+'2006'!$K$17)+'2007'!$K$17)+'2008'!$K$17)+'2009'!$K$17)+'2010'!$K$17)+'2011'!$K$17))</f>
        <v>16</v>
      </c>
      <c r="L17" s="2">
        <f>$K$17/$E$17</f>
        <v>3.2786885245901641E-2</v>
      </c>
      <c r="M17">
        <f>SUM((((((('2005'!$M$17+'2006'!$M$17)+'2007'!$M$17)+'2008'!$M$17)+'2009'!$M$17)+'2010'!$M$17)+'2011'!$M$17))</f>
        <v>0</v>
      </c>
      <c r="N17">
        <f>SUM((((((('2005'!$N$17+'2006'!$N$17)+'2007'!$N$17)+'2008'!$N$17)+'2009'!$N$17)+'2010'!$N$17)+'2011'!$N$17))</f>
        <v>0</v>
      </c>
      <c r="O17">
        <f>SUM((((((('2005'!$O$17+'2006'!$O$17)+'2007'!$O$17)+'2008'!$O$17)+'2009'!$O$17)+'2010'!$O$17)+'2011'!$O$17))</f>
        <v>0</v>
      </c>
      <c r="P17">
        <f>SUM((((((('2005'!$P$17+'2006'!$P$17)+'2007'!$P$17)+'2008'!$P$17)+'2009'!$P$17)+'2010'!$P$17)+'2011'!$P$17))</f>
        <v>0</v>
      </c>
      <c r="Q17">
        <f>SUM((((((('2005'!$Q$17+'2006'!$Q$17)+'2007'!$Q$17)+'2008'!$Q$17)+'2009'!$Q$17)+'2010'!$Q$17)+'2011'!$Q$17))</f>
        <v>0</v>
      </c>
      <c r="R17">
        <f>SUM((((((('2005'!$R$17+'2006'!$R$17)+'2007'!$R$17)+'2008'!$R$17)+'2009'!$R$17)+'2010'!$R$17)+'2011'!$R$17))</f>
        <v>0</v>
      </c>
      <c r="S17">
        <f>($M$17+$N$17)+$O$17</f>
        <v>0</v>
      </c>
      <c r="T17" s="2">
        <f>$S$17/$E$17</f>
        <v>0</v>
      </c>
      <c r="U17" s="2">
        <f>$S$17/$F$17</f>
        <v>0</v>
      </c>
      <c r="V17">
        <v>17507</v>
      </c>
      <c r="W17" s="1">
        <f>($E$17/($B$17/100000))/7</f>
        <v>30.746761981628811</v>
      </c>
      <c r="X17" s="1">
        <f>(($F$17-$E$17)/(($C$17-$B$17)/100000))/7</f>
        <v>13.445193370450012</v>
      </c>
      <c r="Y17" t="s">
        <v>526</v>
      </c>
    </row>
    <row r="18" spans="1:25" ht="12.75" customHeight="1" x14ac:dyDescent="0.15">
      <c r="A18" t="s">
        <v>35</v>
      </c>
      <c r="B18">
        <v>210240</v>
      </c>
      <c r="C18">
        <v>2132796</v>
      </c>
      <c r="D18" s="2">
        <f t="shared" si="0"/>
        <v>9.8574828534937237E-2</v>
      </c>
      <c r="E18">
        <f>SUM((((((('2005'!$E$18+'2006'!$E$18)+'2007'!$E$18)+'2008'!$E$18)+'2009'!$E$18)+'2010'!$E$18)+'2011'!$E$18))</f>
        <v>588</v>
      </c>
      <c r="F18">
        <f>SUM((((((('2005'!$F$18+'2006'!$F$18)+'2007'!$F$18)+'2008'!$F$18)+'2009'!$F$18)+'2010'!$F$18)+'2011'!$F$18))</f>
        <v>2644</v>
      </c>
      <c r="G18" s="2">
        <f>$E$18/$F$18</f>
        <v>0.22239031770045387</v>
      </c>
      <c r="H18">
        <v>13.9</v>
      </c>
      <c r="I18">
        <f>SUM((((((('2005'!$I$18+'2006'!$I$18)+'2007'!$I$18)+'2008'!$I$18)+'2009'!$I$18)+'2010'!$I$18)+'2011'!$I$18))</f>
        <v>570</v>
      </c>
      <c r="J18" s="2">
        <f>$I$18/$E$18</f>
        <v>0.96938775510204078</v>
      </c>
      <c r="K18">
        <f>SUM((((((('2005'!$K$18+'2006'!$K$18)+'2007'!$K$18)+'2008'!$K$18)+'2009'!$K$18)+'2010'!$K$18)+'2011'!$K$18))</f>
        <v>18</v>
      </c>
      <c r="L18" s="2">
        <f>$K$18/$E$18</f>
        <v>3.0612244897959183E-2</v>
      </c>
      <c r="M18">
        <f>SUM((((((('2005'!$M$18+'2006'!$M$18)+'2007'!$M$18)+'2008'!$M$18)+'2009'!$M$18)+'2010'!$M$18)+'2011'!$M$18))</f>
        <v>31</v>
      </c>
      <c r="N18">
        <f>SUM((((((('2005'!$N$18+'2006'!$N$18)+'2007'!$N$18)+'2008'!$N$18)+'2009'!$N$18)+'2010'!$N$18)+'2011'!$N$18))</f>
        <v>51</v>
      </c>
      <c r="O18">
        <f>SUM((((((('2005'!$O$18+'2006'!$O$18)+'2007'!$O$18)+'2008'!$O$18)+'2009'!$O$18)+'2010'!$O$18)+'2011'!$O$18))</f>
        <v>83</v>
      </c>
      <c r="P18">
        <f>SUM((((((('2005'!$P$18+'2006'!$P$18)+'2007'!$P$18)+'2008'!$P$18)+'2009'!$P$18)+'2010'!$P$18)+'2011'!$P$18))</f>
        <v>93</v>
      </c>
      <c r="Q18">
        <f>SUM((((((('2005'!$Q$18+'2006'!$Q$18)+'2007'!$Q$18)+'2008'!$Q$18)+'2009'!$Q$18)+'2010'!$Q$18)+'2011'!$Q$18))</f>
        <v>113</v>
      </c>
      <c r="R18">
        <f>SUM((((((('2005'!$R$18+'2006'!$R$18)+'2007'!$R$18)+'2008'!$R$18)+'2009'!$R$18)+'2010'!$R$18)+'2011'!$R$18))</f>
        <v>217</v>
      </c>
      <c r="S18">
        <f>($M$18+$N$18)+$O$18</f>
        <v>165</v>
      </c>
      <c r="T18" s="2">
        <f>$S$18/$E$18</f>
        <v>0.28061224489795916</v>
      </c>
      <c r="U18" s="2">
        <f>$S$18/$F$18</f>
        <v>6.2405446293494704E-2</v>
      </c>
      <c r="V18">
        <v>19582</v>
      </c>
      <c r="W18" s="1">
        <f>($E$18/($B$18/100000))/7</f>
        <v>39.954337899543383</v>
      </c>
      <c r="X18" s="1">
        <f>(($F$18-$E$18)/(($C$18-$B$18)/100000))/7</f>
        <v>15.277281167065391</v>
      </c>
      <c r="Y18" t="s">
        <v>527</v>
      </c>
    </row>
    <row r="19" spans="1:25" ht="12.75" customHeight="1" x14ac:dyDescent="0.15">
      <c r="A19" t="s">
        <v>36</v>
      </c>
      <c r="B19">
        <v>311073</v>
      </c>
      <c r="C19">
        <v>3330313</v>
      </c>
      <c r="D19" s="2">
        <f t="shared" si="0"/>
        <v>9.3406535661963302E-2</v>
      </c>
      <c r="E19">
        <f>SUM((((((('2005'!$E$19+'2006'!$E$19)+'2007'!$E$19)+'2008'!$E$19)+'2009'!$E$19)+'2010'!$E$19)+'2011'!$E$19))</f>
        <v>820</v>
      </c>
      <c r="F19">
        <f>SUM((((((('2005'!$F$19+'2006'!$F$19)+'2007'!$F$19)+'2008'!$F$19)+'2009'!$F$19)+'2010'!$F$19)+'2011'!$F$19))</f>
        <v>4313</v>
      </c>
      <c r="G19" s="2">
        <f>$E$19/$F$19</f>
        <v>0.19012288430326918</v>
      </c>
      <c r="H19">
        <v>14.2</v>
      </c>
      <c r="I19">
        <f>SUM((((((('2005'!$I$19+'2006'!$I$19)+'2007'!$I$19)+'2008'!$I$19)+'2009'!$I$19)+'2010'!$I$19)+'2011'!$I$19))</f>
        <v>802</v>
      </c>
      <c r="J19" s="2">
        <f>$I$19/$E$19</f>
        <v>0.97804878048780486</v>
      </c>
      <c r="K19">
        <f>SUM((((((('2005'!$K$19+'2006'!$K$19)+'2007'!$K$19)+'2008'!$K$19)+'2009'!$K$19)+'2010'!$K$19)+'2011'!$K$19))</f>
        <v>22</v>
      </c>
      <c r="L19" s="2">
        <f>$K$19/$E$19</f>
        <v>2.6829268292682926E-2</v>
      </c>
      <c r="M19">
        <f>SUM((((((('2005'!$M$19+'2006'!$M$19)+'2007'!$M$19)+'2008'!$M$19)+'2009'!$M$19)+'2010'!$M$19)+'2011'!$M$19))</f>
        <v>0</v>
      </c>
      <c r="N19">
        <f>SUM((((((('2005'!$N$19+'2006'!$N$19)+'2007'!$N$19)+'2008'!$N$19)+'2009'!$N$19)+'2010'!$N$19)+'2011'!$N$19))</f>
        <v>0</v>
      </c>
      <c r="O19">
        <f>SUM((((((('2005'!$O$19+'2006'!$O$19)+'2007'!$O$19)+'2008'!$O$19)+'2009'!$O$19)+'2010'!$O$19)+'2011'!$O$19))</f>
        <v>0</v>
      </c>
      <c r="P19">
        <f>SUM((((((('2005'!$P$19+'2006'!$P$19)+'2007'!$P$19)+'2008'!$P$19)+'2009'!$P$19)+'2010'!$P$19)+'2011'!$P$19))</f>
        <v>0</v>
      </c>
      <c r="Q19">
        <f>SUM((((((('2005'!$Q$19+'2006'!$Q$19)+'2007'!$Q$19)+'2008'!$Q$19)+'2009'!$Q$19)+'2010'!$Q$19)+'2011'!$Q$19))</f>
        <v>0</v>
      </c>
      <c r="R19">
        <f>SUM((((((('2005'!$R$19+'2006'!$R$19)+'2007'!$R$19)+'2008'!$R$19)+'2009'!$R$19)+'2010'!$R$19)+'2011'!$R$19))</f>
        <v>0</v>
      </c>
      <c r="S19">
        <f>($M$19+$N$19)+$O$19</f>
        <v>0</v>
      </c>
      <c r="T19" s="2">
        <f>$S$19/$E$19</f>
        <v>0</v>
      </c>
      <c r="U19" s="2">
        <f>$S$19/$F$19</f>
        <v>0</v>
      </c>
      <c r="V19">
        <v>25784</v>
      </c>
      <c r="W19" s="1">
        <f>($E$19/($B$19/100000))/7</f>
        <v>37.657674289590268</v>
      </c>
      <c r="X19" s="1">
        <f>(($F$19-$E$19)/(($C$19-$B$19)/100000))/7</f>
        <v>16.52733800559081</v>
      </c>
      <c r="Y19" t="s">
        <v>528</v>
      </c>
    </row>
    <row r="20" spans="1:25" ht="12.75" customHeight="1" x14ac:dyDescent="0.15">
      <c r="A20" t="s">
        <v>37</v>
      </c>
      <c r="B20">
        <v>312953</v>
      </c>
      <c r="C20">
        <v>3442258</v>
      </c>
      <c r="D20" s="2">
        <f t="shared" si="0"/>
        <v>9.0915033097461032E-2</v>
      </c>
      <c r="E20">
        <f>SUM((((((('2005'!$E$20+'2006'!$E$20)+'2007'!$E$20)+'2008'!$E$20)+'2009'!$E$20)+'2010'!$E$20)+'2011'!$E$20))</f>
        <v>693</v>
      </c>
      <c r="F20">
        <f>SUM((((((('2005'!$F$20+'2006'!$F$20)+'2007'!$F$20)+'2008'!$F$20)+'2009'!$F$20)+'2010'!$F$20)+'2011'!$F$20))</f>
        <v>3665</v>
      </c>
      <c r="G20" s="2">
        <f>$E$20/$F$20</f>
        <v>0.18908594815825375</v>
      </c>
      <c r="H20">
        <v>12.3</v>
      </c>
      <c r="I20">
        <f>SUM((((((('2005'!$I$20+'2006'!$I$20)+'2007'!$I$20)+'2008'!$I$20)+'2009'!$I$20)+'2010'!$I$20)+'2011'!$I$20))</f>
        <v>577</v>
      </c>
      <c r="J20" s="2">
        <f>$I$20/$E$20</f>
        <v>0.83261183261183258</v>
      </c>
      <c r="K20">
        <f>SUM((((((('2005'!$K$20+'2006'!$K$20)+'2007'!$K$20)+'2008'!$K$20)+'2009'!$K$20)+'2010'!$K$20)+'2011'!$K$20))</f>
        <v>25</v>
      </c>
      <c r="L20" s="2">
        <f>$K$20/$E$20</f>
        <v>3.6075036075036072E-2</v>
      </c>
      <c r="M20">
        <f>SUM((((((('2005'!$M$20+'2006'!$M$20)+'2007'!$M$20)+'2008'!$M$20)+'2009'!$M$20)+'2010'!$M$20)+'2011'!$M$20))</f>
        <v>57</v>
      </c>
      <c r="N20">
        <f>SUM((((((('2005'!$N$20+'2006'!$N$20)+'2007'!$N$20)+'2008'!$N$20)+'2009'!$N$20)+'2010'!$N$20)+'2011'!$N$20))</f>
        <v>81</v>
      </c>
      <c r="O20">
        <f>SUM((((((('2005'!$O$20+'2006'!$O$20)+'2007'!$O$20)+'2008'!$O$20)+'2009'!$O$20)+'2010'!$O$20)+'2011'!$O$20))</f>
        <v>82</v>
      </c>
      <c r="P20">
        <f>SUM((((((('2005'!$P$20+'2006'!$P$20)+'2007'!$P$20)+'2008'!$P$20)+'2009'!$P$20)+'2010'!$P$20)+'2011'!$P$20))</f>
        <v>127</v>
      </c>
      <c r="Q20">
        <f>SUM((((((('2005'!$Q$20+'2006'!$Q$20)+'2007'!$Q$20)+'2008'!$Q$20)+'2009'!$Q$20)+'2010'!$Q$20)+'2011'!$Q$20))</f>
        <v>125</v>
      </c>
      <c r="R20">
        <f>SUM((((((('2005'!$R$20+'2006'!$R$20)+'2007'!$R$20)+'2008'!$R$20)+'2009'!$R$20)+'2010'!$R$20)+'2011'!$R$20))</f>
        <v>225</v>
      </c>
      <c r="S20">
        <f>($M$20+$N$20)+$O$20</f>
        <v>220</v>
      </c>
      <c r="T20" s="2">
        <f>$S$20/$E$20</f>
        <v>0.31746031746031744</v>
      </c>
      <c r="U20" s="2">
        <f>$S$20/$F$20</f>
        <v>6.0027285129604369E-2</v>
      </c>
      <c r="V20">
        <v>26805</v>
      </c>
      <c r="W20" s="1">
        <f>($E$20/($B$20/100000))/7</f>
        <v>31.634143146095422</v>
      </c>
      <c r="X20" s="1">
        <f>(($F$20-$E$20)/(($C$20-$B$20)/100000))/7</f>
        <v>13.567594995420023</v>
      </c>
      <c r="Y20" t="s">
        <v>529</v>
      </c>
    </row>
    <row r="21" spans="1:25" ht="12.75" customHeight="1" x14ac:dyDescent="0.15">
      <c r="A21" t="s">
        <v>38</v>
      </c>
      <c r="B21">
        <v>128940</v>
      </c>
      <c r="C21">
        <v>1056250</v>
      </c>
      <c r="D21" s="2">
        <f t="shared" si="0"/>
        <v>0.12207337278106509</v>
      </c>
      <c r="E21">
        <f>SUM((((((('2005'!$E$21+'2006'!$E$21)+'2007'!$E$21)+'2008'!$E$21)+'2009'!$E$21)+'2010'!$E$21)+'2011'!$E$21))</f>
        <v>296</v>
      </c>
      <c r="F21">
        <f>SUM((((((('2005'!$F$21+'2006'!$F$21)+'2007'!$F$21)+'2008'!$F$21)+'2009'!$F$21)+'2010'!$F$21)+'2011'!$F$21))</f>
        <v>1284</v>
      </c>
      <c r="G21" s="2">
        <f>$E$21/$F$21</f>
        <v>0.23052959501557632</v>
      </c>
      <c r="H21">
        <v>13.2</v>
      </c>
      <c r="I21">
        <f>SUM((((((('2005'!$I$21+'2006'!$I$21)+'2007'!$I$21)+'2008'!$I$21)+'2009'!$I$21)+'2010'!$I$21)+'2011'!$I$21))</f>
        <v>0</v>
      </c>
      <c r="J21" s="2">
        <f>$I$21/$E$21</f>
        <v>0</v>
      </c>
      <c r="K21">
        <f>SUM((((((('2005'!$K$21+'2006'!$K$21)+'2007'!$K$21)+'2008'!$K$21)+'2009'!$K$21)+'2010'!$K$21)+'2011'!$K$21))</f>
        <v>0</v>
      </c>
      <c r="L21" s="2">
        <f>$K$21/$E$21</f>
        <v>0</v>
      </c>
      <c r="M21">
        <f>SUM((((((('2005'!$M$21+'2006'!$M$21)+'2007'!$M$21)+'2008'!$M$21)+'2009'!$M$21)+'2010'!$M$21)+'2011'!$M$21))</f>
        <v>0</v>
      </c>
      <c r="N21">
        <f>SUM((((((('2005'!$N$21+'2006'!$N$21)+'2007'!$N$21)+'2008'!$N$21)+'2009'!$N$21)+'2010'!$N$21)+'2011'!$N$21))</f>
        <v>0</v>
      </c>
      <c r="O21">
        <f>SUM((((((('2005'!$O$21+'2006'!$O$21)+'2007'!$O$21)+'2008'!$O$21)+'2009'!$O$21)+'2010'!$O$21)+'2011'!$O$21))</f>
        <v>0</v>
      </c>
      <c r="P21">
        <f>SUM((((((('2005'!$P$21+'2006'!$P$21)+'2007'!$P$21)+'2008'!$P$21)+'2009'!$P$21)+'2010'!$P$21)+'2011'!$P$21))</f>
        <v>0</v>
      </c>
      <c r="Q21">
        <f>SUM((((((('2005'!$Q$21+'2006'!$Q$21)+'2007'!$Q$21)+'2008'!$Q$21)+'2009'!$Q$21)+'2010'!$Q$21)+'2011'!$Q$21))</f>
        <v>0</v>
      </c>
      <c r="R21">
        <f>SUM((((((('2005'!$R$21+'2006'!$R$21)+'2007'!$R$21)+'2008'!$R$21)+'2009'!$R$21)+'2010'!$R$21)+'2011'!$R$21))</f>
        <v>0</v>
      </c>
      <c r="S21">
        <f>($M$21+$N$21)+$O$21</f>
        <v>0</v>
      </c>
      <c r="T21" s="2">
        <f>$S$21/$E$21</f>
        <v>0</v>
      </c>
      <c r="U21" s="2">
        <f>$S$21/$F$21</f>
        <v>0</v>
      </c>
      <c r="V21">
        <v>8166</v>
      </c>
      <c r="W21" s="1">
        <f>($E$21/($B$21/100000))/7</f>
        <v>32.79487690841809</v>
      </c>
      <c r="X21" s="1">
        <f>(($F$21-$E$21)/(($C$21-$B$21)/100000))/7</f>
        <v>15.220676703891595</v>
      </c>
      <c r="Y21" t="s">
        <v>530</v>
      </c>
    </row>
    <row r="22" spans="1:25" ht="12.75" customHeight="1" x14ac:dyDescent="0.15">
      <c r="A22" t="s">
        <v>39</v>
      </c>
      <c r="B22">
        <v>425963</v>
      </c>
      <c r="C22">
        <v>4457846</v>
      </c>
      <c r="D22" s="2">
        <f t="shared" si="0"/>
        <v>9.5553547610213549E-2</v>
      </c>
      <c r="E22">
        <f>SUM((((((('2005'!$E$22+'2006'!$E$22)+'2007'!$E$22)+'2008'!$E$22)+'2009'!$E$22)+'2010'!$E$22)+'2011'!$E$22))</f>
        <v>0</v>
      </c>
      <c r="F22">
        <f>SUM((((((('2005'!$F$22+'2006'!$F$22)+'2007'!$F$22)+'2008'!$F$22)+'2009'!$F$22)+'2010'!$F$22)+'2011'!$F$22))</f>
        <v>3557</v>
      </c>
      <c r="G22" s="2">
        <f>$E$22/$F$22</f>
        <v>0</v>
      </c>
      <c r="H22">
        <v>8.3000000000000007</v>
      </c>
      <c r="I22">
        <f>SUM((((((('2005'!$I$22+'2006'!$I$22)+'2007'!$I$22)+'2008'!$I$22)+'2009'!$I$22)+'2010'!$I$22)+'2011'!$I$22))</f>
        <v>0</v>
      </c>
      <c r="J22" s="2" t="e">
        <f>$I$22/$E$22</f>
        <v>#DIV/0!</v>
      </c>
      <c r="K22">
        <f>SUM((((((('2005'!$K$22+'2006'!$K$22)+'2007'!$K$22)+'2008'!$K$22)+'2009'!$K$22)+'2010'!$K$22)+'2011'!$K$22))</f>
        <v>0</v>
      </c>
      <c r="L22" s="2" t="e">
        <f>$K$22/$E$22</f>
        <v>#DIV/0!</v>
      </c>
      <c r="M22">
        <f>SUM((((((('2005'!$M$22+'2006'!$M$22)+'2007'!$M$22)+'2008'!$M$22)+'2009'!$M$22)+'2010'!$M$22)+'2011'!$M$22))</f>
        <v>0</v>
      </c>
      <c r="N22">
        <f>SUM((((((('2005'!$N$22+'2006'!$N$22)+'2007'!$N$22)+'2008'!$N$22)+'2009'!$N$22)+'2010'!$N$22)+'2011'!$N$22))</f>
        <v>0</v>
      </c>
      <c r="O22">
        <f>SUM((((((('2005'!$O$22+'2006'!$O$22)+'2007'!$O$22)+'2008'!$O$22)+'2009'!$O$22)+'2010'!$O$22)+'2011'!$O$22))</f>
        <v>0</v>
      </c>
      <c r="P22">
        <f>SUM((((((('2005'!$P$22+'2006'!$P$22)+'2007'!$P$22)+'2008'!$P$22)+'2009'!$P$22)+'2010'!$P$22)+'2011'!$P$22))</f>
        <v>0</v>
      </c>
      <c r="Q22">
        <f>SUM((((((('2005'!$Q$22+'2006'!$Q$22)+'2007'!$Q$22)+'2008'!$Q$22)+'2009'!$Q$22)+'2010'!$Q$22)+'2011'!$Q$22))</f>
        <v>0</v>
      </c>
      <c r="R22">
        <f>SUM((((((('2005'!$R$22+'2006'!$R$22)+'2007'!$R$22)+'2008'!$R$22)+'2009'!$R$22)+'2010'!$R$22)+'2011'!$R$22))</f>
        <v>0</v>
      </c>
      <c r="S22">
        <f>($M$22+$N$22)+$O$22</f>
        <v>0</v>
      </c>
      <c r="T22" s="2" t="e">
        <f>$S$22/$E$22</f>
        <v>#DIV/0!</v>
      </c>
      <c r="U22" s="2">
        <f>$S$22/$F$22</f>
        <v>0</v>
      </c>
      <c r="V22">
        <v>40895</v>
      </c>
      <c r="W22" s="1">
        <f>($E$22/($B$22/100000))/7</f>
        <v>0</v>
      </c>
      <c r="X22" s="1">
        <f>(($F$22-$E$22)/(($C$22-$B$22)/100000))/7</f>
        <v>12.60311514850151</v>
      </c>
      <c r="Y22" t="s">
        <v>531</v>
      </c>
    </row>
    <row r="23" spans="1:25" ht="12.75" customHeight="1" x14ac:dyDescent="0.15">
      <c r="A23" t="s">
        <v>40</v>
      </c>
      <c r="B23">
        <v>386609</v>
      </c>
      <c r="C23">
        <v>5177318</v>
      </c>
      <c r="D23" s="2">
        <f t="shared" si="0"/>
        <v>7.467360513686816E-2</v>
      </c>
      <c r="E23">
        <f>SUM((((((('2005'!$E$23+'2006'!$E$23)+'2007'!$E$23)+'2008'!$E$23)+'2009'!$E$23)+'2010'!$E$23)+'2011'!$E$23))</f>
        <v>0</v>
      </c>
      <c r="F23">
        <f>SUM((((((('2005'!$F$23+'2006'!$F$23)+'2007'!$F$23)+'2008'!$F$23)+'2009'!$F$23)+'2010'!$F$23)+'2011'!$F$23))</f>
        <v>3681</v>
      </c>
      <c r="G23" s="2">
        <f>$E$23/$F$23</f>
        <v>0</v>
      </c>
      <c r="H23">
        <v>8.8000000000000007</v>
      </c>
      <c r="I23">
        <f>SUM((((((('2005'!$I$23+'2006'!$I$23)+'2007'!$I$23)+'2008'!$I$23)+'2009'!$I$23)+'2010'!$I$23)+'2011'!$I$23))</f>
        <v>0</v>
      </c>
      <c r="J23" s="2" t="e">
        <f>$I$23/$E$23</f>
        <v>#DIV/0!</v>
      </c>
      <c r="K23">
        <f>SUM((((((('2005'!$K$23+'2006'!$K$23)+'2007'!$K$23)+'2008'!$K$23)+'2009'!$K$23)+'2010'!$K$23)+'2011'!$K$23))</f>
        <v>0</v>
      </c>
      <c r="L23" s="2" t="e">
        <f>$K$23/$E$23</f>
        <v>#DIV/0!</v>
      </c>
      <c r="M23">
        <f>SUM((((((('2005'!$M$23+'2006'!$M$23)+'2007'!$M$23)+'2008'!$M$23)+'2009'!$M$23)+'2010'!$M$23)+'2011'!$M$23))</f>
        <v>0</v>
      </c>
      <c r="N23">
        <f>SUM((((((('2005'!$N$23+'2006'!$N$23)+'2007'!$N$23)+'2008'!$N$23)+'2009'!$N$23)+'2010'!$N$23)+'2011'!$N$23))</f>
        <v>0</v>
      </c>
      <c r="O23">
        <f>SUM((((((('2005'!$O$23+'2006'!$O$23)+'2007'!$O$23)+'2008'!$O$23)+'2009'!$O$23)+'2010'!$O$23)+'2011'!$O$23))</f>
        <v>0</v>
      </c>
      <c r="P23">
        <f>SUM((((((('2005'!$P$23+'2006'!$P$23)+'2007'!$P$23)+'2008'!$P$23)+'2009'!$P$23)+'2010'!$P$23)+'2011'!$P$23))</f>
        <v>0</v>
      </c>
      <c r="Q23">
        <f>SUM((((((('2005'!$Q$23+'2006'!$Q$23)+'2007'!$Q$23)+'2008'!$Q$23)+'2009'!$Q$23)+'2010'!$Q$23)+'2011'!$Q$23))</f>
        <v>0</v>
      </c>
      <c r="R23">
        <f>SUM((((((('2005'!$R$23+'2006'!$R$23)+'2007'!$R$23)+'2008'!$R$23)+'2009'!$R$23)+'2010'!$R$23)+'2011'!$R$23))</f>
        <v>0</v>
      </c>
      <c r="S23">
        <f>($M$23+$N$23)+$O$23</f>
        <v>0</v>
      </c>
      <c r="T23" s="2" t="e">
        <f>$S$23/$E$23</f>
        <v>#DIV/0!</v>
      </c>
      <c r="U23" s="2">
        <f>$S$23/$F$23</f>
        <v>0</v>
      </c>
      <c r="V23">
        <v>28209</v>
      </c>
      <c r="W23" s="1">
        <f>($E$23/($B$23/100000))/7</f>
        <v>0</v>
      </c>
      <c r="X23" s="1">
        <f>(($F$23-$E$23)/(($C$23-$B$23)/100000))/7</f>
        <v>10.976603731454841</v>
      </c>
      <c r="Y23" t="s">
        <v>532</v>
      </c>
    </row>
    <row r="24" spans="1:25" ht="12.75" customHeight="1" x14ac:dyDescent="0.15">
      <c r="A24" t="s">
        <v>41</v>
      </c>
      <c r="B24">
        <v>671051</v>
      </c>
      <c r="C24">
        <v>7579088</v>
      </c>
      <c r="D24" s="2">
        <f t="shared" si="0"/>
        <v>8.8539808483553695E-2</v>
      </c>
      <c r="E24">
        <f>SUM((((((('2005'!$E$24+'2006'!$E$24)+'2007'!$E$24)+'2008'!$E$24)+'2009'!$E$24)+'2010'!$E$24)+'2011'!$E$24))</f>
        <v>1388</v>
      </c>
      <c r="F24">
        <f>SUM((((((('2005'!$F$24+'2006'!$F$24)+'2007'!$F$24)+'2008'!$F$24)+'2009'!$F$24)+'2010'!$F$24)+'2011'!$F$24))</f>
        <v>8263</v>
      </c>
      <c r="G24" s="2">
        <f>$E$24/$F$24</f>
        <v>0.16797773205857436</v>
      </c>
      <c r="H24">
        <v>12.5</v>
      </c>
      <c r="I24">
        <f>SUM((((((('2005'!$I$24+'2006'!$I$24)+'2007'!$I$24)+'2008'!$I$24)+'2009'!$I$24)+'2010'!$I$24)+'2011'!$I$24))</f>
        <v>1356</v>
      </c>
      <c r="J24" s="2">
        <f>$I$24/$E$24</f>
        <v>0.97694524495677237</v>
      </c>
      <c r="K24">
        <f>SUM((((((('2005'!$K$24+'2006'!$K$24)+'2007'!$K$24)+'2008'!$K$24)+'2009'!$K$24)+'2010'!$K$24)+'2011'!$K$24))</f>
        <v>32</v>
      </c>
      <c r="L24" s="2">
        <f>$K$24/$E$24</f>
        <v>2.3054755043227664E-2</v>
      </c>
      <c r="M24">
        <f>SUM((((((('2005'!$M$24+'2006'!$M$24)+'2007'!$M$24)+'2008'!$M$24)+'2009'!$M$24)+'2010'!$M$24)+'2011'!$M$24))</f>
        <v>34</v>
      </c>
      <c r="N24">
        <f>SUM((((((('2005'!$N$24+'2006'!$N$24)+'2007'!$N$24)+'2008'!$N$24)+'2009'!$N$24)+'2010'!$N$24)+'2011'!$N$24))</f>
        <v>74</v>
      </c>
      <c r="O24">
        <f>SUM((((((('2005'!$O$24+'2006'!$O$24)+'2007'!$O$24)+'2008'!$O$24)+'2009'!$O$24)+'2010'!$O$24)+'2011'!$O$24))</f>
        <v>185</v>
      </c>
      <c r="P24">
        <f>SUM((((((('2005'!$P$24+'2006'!$P$24)+'2007'!$P$24)+'2008'!$P$24)+'2009'!$P$24)+'2010'!$P$24)+'2011'!$P$24))</f>
        <v>251</v>
      </c>
      <c r="Q24">
        <f>SUM((((((('2005'!$Q$24+'2006'!$Q$24)+'2007'!$Q$24)+'2008'!$Q$24)+'2009'!$Q$24)+'2010'!$Q$24)+'2011'!$Q$24))</f>
        <v>298</v>
      </c>
      <c r="R24">
        <f>SUM((((((('2005'!$R$24+'2006'!$R$24)+'2007'!$R$24)+'2008'!$R$24)+'2009'!$R$24)+'2010'!$R$24)+'2011'!$R$24))</f>
        <v>546</v>
      </c>
      <c r="S24">
        <f>($M$24+$N$24)+$O$24</f>
        <v>293</v>
      </c>
      <c r="T24" s="2">
        <f>$S$24/$E$24</f>
        <v>0.21109510086455333</v>
      </c>
      <c r="U24" s="2">
        <f>$S$24/$F$24</f>
        <v>3.5459276291903666E-2</v>
      </c>
      <c r="V24">
        <v>31816</v>
      </c>
      <c r="W24" s="1">
        <f>($E$24/($B$24/100000))/7</f>
        <v>29.548531227241192</v>
      </c>
      <c r="X24" s="1">
        <f>(($F$24-$E$24)/(($C$24-$B$24)/100000))/7</f>
        <v>14.217394277750062</v>
      </c>
      <c r="Y24" t="s">
        <v>533</v>
      </c>
    </row>
    <row r="25" spans="1:25" ht="12.75" customHeight="1" x14ac:dyDescent="0.15">
      <c r="A25" t="s">
        <v>42</v>
      </c>
      <c r="B25">
        <v>366790</v>
      </c>
      <c r="C25">
        <v>4065374</v>
      </c>
      <c r="D25" s="2">
        <f t="shared" si="0"/>
        <v>9.0222941357916892E-2</v>
      </c>
      <c r="E25">
        <f>SUM((((((('2005'!$E$25+'2006'!$E$25)+'2007'!$E$25)+'2008'!$E$25)+'2009'!$E$25)+'2010'!$E$25)+'2011'!$E$25))</f>
        <v>760</v>
      </c>
      <c r="F25">
        <f>SUM((((((('2005'!$F$25+'2006'!$F$25)+'2007'!$F$25)+'2008'!$F$25)+'2009'!$F$25)+'2010'!$F$25)+'2011'!$F$25))</f>
        <v>4085</v>
      </c>
      <c r="G25" s="2">
        <f>$E$25/$F$25</f>
        <v>0.18604651162790697</v>
      </c>
      <c r="H25">
        <v>11.2</v>
      </c>
      <c r="I25">
        <f>SUM((((((('2005'!$I$25+'2006'!$I$25)+'2007'!$I$25)+'2008'!$I$25)+'2009'!$I$25)+'2010'!$I$25)+'2011'!$I$25))</f>
        <v>630</v>
      </c>
      <c r="J25" s="2">
        <f>$I$25/$E$25</f>
        <v>0.82894736842105265</v>
      </c>
      <c r="K25">
        <f>SUM((((((('2005'!$K$25+'2006'!$K$25)+'2007'!$K$25)+'2008'!$K$25)+'2009'!$K$25)+'2010'!$K$25)+'2011'!$K$25))</f>
        <v>18</v>
      </c>
      <c r="L25" s="2">
        <f>$K$25/$E$25</f>
        <v>2.368421052631579E-2</v>
      </c>
      <c r="M25">
        <f>SUM((((((('2005'!$M$25+'2006'!$M$25)+'2007'!$M$25)+'2008'!$M$25)+'2009'!$M$25)+'2010'!$M$25)+'2011'!$M$25))</f>
        <v>22</v>
      </c>
      <c r="N25">
        <f>SUM((((((('2005'!$N$25+'2006'!$N$25)+'2007'!$N$25)+'2008'!$N$25)+'2009'!$N$25)+'2010'!$N$25)+'2011'!$N$25))</f>
        <v>46</v>
      </c>
      <c r="O25">
        <f>SUM((((((('2005'!$O$25+'2006'!$O$25)+'2007'!$O$25)+'2008'!$O$25)+'2009'!$O$25)+'2010'!$O$25)+'2011'!$O$25))</f>
        <v>78</v>
      </c>
      <c r="P25">
        <f>SUM((((((('2005'!$P$25+'2006'!$P$25)+'2007'!$P$25)+'2008'!$P$25)+'2009'!$P$25)+'2010'!$P$25)+'2011'!$P$25))</f>
        <v>164</v>
      </c>
      <c r="Q25">
        <f>SUM((((((('2005'!$Q$25+'2006'!$Q$25)+'2007'!$Q$25)+'2008'!$Q$25)+'2009'!$Q$25)+'2010'!$Q$25)+'2011'!$Q$25))</f>
        <v>172</v>
      </c>
      <c r="R25">
        <f>SUM((((((('2005'!$R$25+'2006'!$R$25)+'2007'!$R$25)+'2008'!$R$25)+'2009'!$R$25)+'2010'!$R$25)+'2011'!$R$25))</f>
        <v>308</v>
      </c>
      <c r="S25">
        <f>($M$25+$N$25)+$O$25</f>
        <v>146</v>
      </c>
      <c r="T25" s="2">
        <f>$S$25/$E$25</f>
        <v>0.19210526315789472</v>
      </c>
      <c r="U25" s="2">
        <f>$S$25/$F$25</f>
        <v>3.5740514075887395E-2</v>
      </c>
      <c r="V25">
        <v>30128</v>
      </c>
      <c r="W25" s="1">
        <f>($E$25/($B$25/100000))/7</f>
        <v>29.600433101073797</v>
      </c>
      <c r="X25" s="1">
        <f>(($F$25-$E$25)/(($C$25-$B$25)/100000))/7</f>
        <v>12.842752794042259</v>
      </c>
      <c r="Y25" t="s">
        <v>534</v>
      </c>
    </row>
    <row r="26" spans="1:25" ht="12.75" customHeight="1" x14ac:dyDescent="0.15">
      <c r="A26" t="s">
        <v>43</v>
      </c>
      <c r="B26">
        <v>201148</v>
      </c>
      <c r="C26">
        <v>2215005</v>
      </c>
      <c r="D26" s="2">
        <f t="shared" si="0"/>
        <v>9.0811533156810023E-2</v>
      </c>
      <c r="E26">
        <f>SUM((((((('2005'!$E$26+'2006'!$E$26)+'2007'!$E$26)+'2008'!$E$26)+'2009'!$E$26)+'2010'!$E$26)+'2011'!$E$26))</f>
        <v>0</v>
      </c>
      <c r="F26">
        <f>SUM((((((('2005'!$F$26+'2006'!$F$26)+'2007'!$F$26)+'2008'!$F$26)+'2009'!$F$26)+'2010'!$F$26)+'2011'!$F$26))</f>
        <v>2660</v>
      </c>
      <c r="G26" s="2">
        <f>$E$26/$F$26</f>
        <v>0</v>
      </c>
      <c r="H26">
        <v>13</v>
      </c>
      <c r="I26">
        <f>SUM((((((('2005'!$I$26+'2006'!$I$26)+'2007'!$I$26)+'2008'!$I$26)+'2009'!$I$26)+'2010'!$I$26)+'2011'!$I$26))</f>
        <v>0</v>
      </c>
      <c r="J26" s="2" t="e">
        <f>$I$26/$E$26</f>
        <v>#DIV/0!</v>
      </c>
      <c r="K26">
        <f>SUM((((((('2005'!$K$26+'2006'!$K$26)+'2007'!$K$26)+'2008'!$K$26)+'2009'!$K$26)+'2010'!$K$26)+'2011'!$K$26))</f>
        <v>0</v>
      </c>
      <c r="L26" s="2" t="e">
        <f>$K$26/$E$26</f>
        <v>#DIV/0!</v>
      </c>
      <c r="M26">
        <f>SUM((((((('2005'!$M$26+'2006'!$M$26)+'2007'!$M$26)+'2008'!$M$26)+'2009'!$M$26)+'2010'!$M$26)+'2011'!$M$26))</f>
        <v>0</v>
      </c>
      <c r="N26">
        <f>SUM((((((('2005'!$N$26+'2006'!$N$26)+'2007'!$N$26)+'2008'!$N$26)+'2009'!$N$26)+'2010'!$N$26)+'2011'!$N$26))</f>
        <v>0</v>
      </c>
      <c r="O26">
        <f>SUM((((((('2005'!$O$26+'2006'!$O$26)+'2007'!$O$26)+'2008'!$O$26)+'2009'!$O$26)+'2010'!$O$26)+'2011'!$O$26))</f>
        <v>0</v>
      </c>
      <c r="P26">
        <f>SUM((((((('2005'!$P$26+'2006'!$P$26)+'2007'!$P$26)+'2008'!$P$26)+'2009'!$P$26)+'2010'!$P$26)+'2011'!$P$26))</f>
        <v>0</v>
      </c>
      <c r="Q26">
        <f>SUM((((((('2005'!$Q$26+'2006'!$Q$26)+'2007'!$Q$26)+'2008'!$Q$26)+'2009'!$Q$26)+'2010'!$Q$26)+'2011'!$Q$26))</f>
        <v>0</v>
      </c>
      <c r="R26">
        <f>SUM((((((('2005'!$R$26+'2006'!$R$26)+'2007'!$R$26)+'2008'!$R$26)+'2009'!$R$26)+'2010'!$R$26)+'2011'!$R$26))</f>
        <v>0</v>
      </c>
      <c r="S26">
        <f>($M$26+$N$26)+$O$26</f>
        <v>0</v>
      </c>
      <c r="T26" s="2" t="e">
        <f>$S$26/$E$26</f>
        <v>#DIV/0!</v>
      </c>
      <c r="U26" s="2">
        <f>$S$26/$F$26</f>
        <v>0</v>
      </c>
      <c r="V26">
        <v>25725</v>
      </c>
      <c r="W26" s="1">
        <f>($E$26/($B$26/100000))/7</f>
        <v>0</v>
      </c>
      <c r="X26" s="1">
        <f>(($F$26-$E$26)/(($C$26-$B$26)/100000))/7</f>
        <v>18.869264302281639</v>
      </c>
      <c r="Y26" t="s">
        <v>535</v>
      </c>
    </row>
    <row r="27" spans="1:25" ht="12.75" customHeight="1" x14ac:dyDescent="0.15">
      <c r="A27" t="s">
        <v>44</v>
      </c>
      <c r="B27">
        <v>490162</v>
      </c>
      <c r="C27">
        <v>4578570</v>
      </c>
      <c r="D27" s="2">
        <f t="shared" si="0"/>
        <v>0.10705569642923446</v>
      </c>
      <c r="E27">
        <f>SUM((((((('2005'!$E$27+'2006'!$E$27)+'2007'!$E$27)+'2008'!$E$27)+'2009'!$E$27)+'2010'!$E$27)+'2011'!$E$27))</f>
        <v>0</v>
      </c>
      <c r="F27">
        <f>SUM((((((('2005'!$F$27+'2006'!$F$27)+'2007'!$F$27)+'2008'!$F$27)+'2009'!$F$27)+'2010'!$F$27)+'2011'!$F$27))</f>
        <v>5705</v>
      </c>
      <c r="G27" s="2">
        <f>$E$27/$F$27</f>
        <v>0</v>
      </c>
      <c r="H27">
        <v>14</v>
      </c>
      <c r="I27">
        <f>SUM((((((('2005'!$I$27+'2006'!$I$27)+'2007'!$I$27)+'2008'!$I$27)+'2009'!$I$27)+'2010'!$I$27)+'2011'!$I$27))</f>
        <v>0</v>
      </c>
      <c r="J27" s="2" t="e">
        <f>$I$27/$E$27</f>
        <v>#DIV/0!</v>
      </c>
      <c r="K27">
        <f>SUM((((((('2005'!$K$27+'2006'!$K$27)+'2007'!$K$27)+'2008'!$K$27)+'2009'!$K$27)+'2010'!$K$27)+'2011'!$K$27))</f>
        <v>0</v>
      </c>
      <c r="L27" s="2" t="e">
        <f>$K$27/$E$27</f>
        <v>#DIV/0!</v>
      </c>
      <c r="M27">
        <f>SUM((((((('2005'!$M$27+'2006'!$M$27)+'2007'!$M$27)+'2008'!$M$27)+'2009'!$M$27)+'2010'!$M$27)+'2011'!$M$27))</f>
        <v>0</v>
      </c>
      <c r="N27">
        <f>SUM((((((('2005'!$N$27+'2006'!$N$27)+'2007'!$N$27)+'2008'!$N$27)+'2009'!$N$27)+'2010'!$N$27)+'2011'!$N$27))</f>
        <v>0</v>
      </c>
      <c r="O27">
        <f>SUM((((((('2005'!$O$27+'2006'!$O$27)+'2007'!$O$27)+'2008'!$O$27)+'2009'!$O$27)+'2010'!$O$27)+'2011'!$O$27))</f>
        <v>0</v>
      </c>
      <c r="P27">
        <f>SUM((((((('2005'!$P$27+'2006'!$P$27)+'2007'!$P$27)+'2008'!$P$27)+'2009'!$P$27)+'2010'!$P$27)+'2011'!$P$27))</f>
        <v>0</v>
      </c>
      <c r="Q27">
        <f>SUM((((((('2005'!$Q$27+'2006'!$Q$27)+'2007'!$Q$27)+'2008'!$Q$27)+'2009'!$Q$27)+'2010'!$Q$27)+'2011'!$Q$27))</f>
        <v>0</v>
      </c>
      <c r="R27">
        <f>SUM((((((('2005'!$R$27+'2006'!$R$27)+'2007'!$R$27)+'2008'!$R$27)+'2009'!$R$27)+'2010'!$R$27)+'2011'!$R$27))</f>
        <v>0</v>
      </c>
      <c r="S27">
        <f>($M$27+$N$27)+$O$27</f>
        <v>0</v>
      </c>
      <c r="T27" s="2" t="e">
        <f>$S$27/$E$27</f>
        <v>#DIV/0!</v>
      </c>
      <c r="U27" s="2">
        <f>$S$27/$F$27</f>
        <v>0</v>
      </c>
      <c r="V27">
        <v>34861</v>
      </c>
      <c r="W27" s="1">
        <f>($E$27/($B$27/100000))/7</f>
        <v>0</v>
      </c>
      <c r="X27" s="1">
        <f>(($F$27-$E$27)/(($C$27-$B$27)/100000))/7</f>
        <v>19.93440967731205</v>
      </c>
      <c r="Y27" t="s">
        <v>536</v>
      </c>
    </row>
    <row r="28" spans="1:25" ht="12.75" customHeight="1" x14ac:dyDescent="0.15">
      <c r="A28" t="s">
        <v>45</v>
      </c>
      <c r="B28">
        <v>94872</v>
      </c>
      <c r="C28">
        <v>772072</v>
      </c>
      <c r="D28" s="2">
        <f t="shared" si="0"/>
        <v>0.12287973142401226</v>
      </c>
      <c r="E28">
        <f>SUM((((((('2005'!$E$28+'2006'!$E$28)+'2007'!$E$28)+'2008'!$E$28)+'2009'!$E$28)+'2010'!$E$28)+'2011'!$E$28))</f>
        <v>387</v>
      </c>
      <c r="F28">
        <f>SUM((((((('2005'!$F$28+'2006'!$F$28)+'2007'!$F$28)+'2008'!$F$28)+'2009'!$F$28)+'2010'!$F$28)+'2011'!$F$28))</f>
        <v>1467</v>
      </c>
      <c r="G28" s="2">
        <f>$E$28/$F$28</f>
        <v>0.26380368098159507</v>
      </c>
      <c r="H28">
        <v>21.8</v>
      </c>
      <c r="I28">
        <f>SUM((((((('2005'!$I$28+'2006'!$I$28)+'2007'!$I$28)+'2008'!$I$28)+'2009'!$I$28)+'2010'!$I$28)+'2011'!$I$28))</f>
        <v>377</v>
      </c>
      <c r="J28" s="2">
        <f>$I$28/$E$28</f>
        <v>0.97416020671834624</v>
      </c>
      <c r="K28">
        <f>SUM((((((('2005'!$K$28+'2006'!$K$28)+'2007'!$K$28)+'2008'!$K$28)+'2009'!$K$28)+'2010'!$K$28)+'2011'!$K$28))</f>
        <v>10</v>
      </c>
      <c r="L28" s="2">
        <f>$K$28/$E$28</f>
        <v>2.5839793281653745E-2</v>
      </c>
      <c r="M28">
        <f>SUM((((((('2005'!$M$28+'2006'!$M$28)+'2007'!$M$28)+'2008'!$M$28)+'2009'!$M$28)+'2010'!$M$28)+'2011'!$M$28))</f>
        <v>13</v>
      </c>
      <c r="N28">
        <f>SUM((((((('2005'!$N$28+'2006'!$N$28)+'2007'!$N$28)+'2008'!$N$28)+'2009'!$N$28)+'2010'!$N$28)+'2011'!$N$28))</f>
        <v>33</v>
      </c>
      <c r="O28">
        <f>SUM((((((('2005'!$O$28+'2006'!$O$28)+'2007'!$O$28)+'2008'!$O$28)+'2009'!$O$28)+'2010'!$O$28)+'2011'!$O$28))</f>
        <v>36</v>
      </c>
      <c r="P28">
        <f>SUM((((((('2005'!$P$28+'2006'!$P$28)+'2007'!$P$28)+'2008'!$P$28)+'2009'!$P$28)+'2010'!$P$28)+'2011'!$P$28))</f>
        <v>76</v>
      </c>
      <c r="Q28">
        <f>SUM((((((('2005'!$Q$28+'2006'!$Q$28)+'2007'!$Q$28)+'2008'!$Q$28)+'2009'!$Q$28)+'2010'!$Q$28)+'2011'!$Q$28))</f>
        <v>83</v>
      </c>
      <c r="R28">
        <f>SUM((((((('2005'!$R$28+'2006'!$R$28)+'2007'!$R$28)+'2008'!$R$28)+'2009'!$R$28)+'2010'!$R$28)+'2011'!$R$28))</f>
        <v>146</v>
      </c>
      <c r="S28">
        <f>($M$28+$N$28)+$O$28</f>
        <v>82</v>
      </c>
      <c r="T28" s="2">
        <f>$S$28/$E$28</f>
        <v>0.21188630490956073</v>
      </c>
      <c r="U28" s="2">
        <f>$S$28/$F$28</f>
        <v>5.5896387184730743E-2</v>
      </c>
      <c r="V28">
        <v>9321</v>
      </c>
      <c r="W28" s="1">
        <f>($E$28/($B$28/100000))/7</f>
        <v>58.274005276282026</v>
      </c>
      <c r="X28" s="1">
        <f>(($F$28-$E$28)/(($C$28-$B$28)/100000))/7</f>
        <v>22.782887520040504</v>
      </c>
      <c r="Y28" t="s">
        <v>537</v>
      </c>
    </row>
    <row r="29" spans="1:25" ht="12.75" customHeight="1" x14ac:dyDescent="0.15">
      <c r="A29" t="s">
        <v>46</v>
      </c>
      <c r="B29">
        <v>146104</v>
      </c>
      <c r="C29">
        <v>1377398</v>
      </c>
      <c r="D29" s="2">
        <f t="shared" si="0"/>
        <v>0.10607246416794565</v>
      </c>
      <c r="E29">
        <f>SUM((((((('2005'!$E$29+'2006'!$E$29)+'2007'!$E$29)+'2008'!$E$29)+'2009'!$E$29)+'2010'!$E$29)+'2011'!$E$29))</f>
        <v>200</v>
      </c>
      <c r="F29">
        <f>SUM((((((('2005'!$F$29+'2006'!$F$29)+'2007'!$F$29)+'2008'!$F$29)+'2009'!$F$29)+'2010'!$F$29)+'2011'!$F$29))</f>
        <v>1312</v>
      </c>
      <c r="G29" s="2">
        <f>$E$29/$F$29</f>
        <v>0.1524390243902439</v>
      </c>
      <c r="H29">
        <v>10.4</v>
      </c>
      <c r="I29">
        <f>SUM((((((('2005'!$I$29+'2006'!$I$29)+'2007'!$I$29)+'2008'!$I$29)+'2009'!$I$29)+'2010'!$I$29)+'2011'!$I$29))</f>
        <v>200</v>
      </c>
      <c r="J29" s="2">
        <f>$I$29/$E$29</f>
        <v>1</v>
      </c>
      <c r="K29">
        <f>SUM((((((('2005'!$K$29+'2006'!$K$29)+'2007'!$K$29)+'2008'!$K$29)+'2009'!$K$29)+'2010'!$K$29)+'2011'!$K$29))</f>
        <v>0</v>
      </c>
      <c r="L29" s="2">
        <f>$K$29/$E$29</f>
        <v>0</v>
      </c>
      <c r="M29">
        <f>SUM((((((('2005'!$M$29+'2006'!$M$29)+'2007'!$M$29)+'2008'!$M$29)+'2009'!$M$29)+'2010'!$M$29)+'2011'!$M$29))</f>
        <v>0</v>
      </c>
      <c r="N29">
        <f>SUM((((((('2005'!$N$29+'2006'!$N$29)+'2007'!$N$29)+'2008'!$N$29)+'2009'!$N$29)+'2010'!$N$29)+'2011'!$N$29))</f>
        <v>0</v>
      </c>
      <c r="O29">
        <f>SUM((((((('2005'!$O$29+'2006'!$O$29)+'2007'!$O$29)+'2008'!$O$29)+'2009'!$O$29)+'2010'!$O$29)+'2011'!$O$29))</f>
        <v>0</v>
      </c>
      <c r="P29">
        <f>SUM((((((('2005'!$P$29+'2006'!$P$29)+'2007'!$P$29)+'2008'!$P$29)+'2009'!$P$29)+'2010'!$P$29)+'2011'!$P$29))</f>
        <v>0</v>
      </c>
      <c r="Q29">
        <f>SUM((((((('2005'!$Q$29+'2006'!$Q$29)+'2007'!$Q$29)+'2008'!$Q$29)+'2009'!$Q$29)+'2010'!$Q$29)+'2011'!$Q$29))</f>
        <v>0</v>
      </c>
      <c r="R29">
        <f>SUM((((((('2005'!$R$29+'2006'!$R$29)+'2007'!$R$29)+'2008'!$R$29)+'2009'!$R$29)+'2010'!$R$29)+'2011'!$R$29))</f>
        <v>0</v>
      </c>
      <c r="S29">
        <f>($M$29+$N$29)+$O$29</f>
        <v>0</v>
      </c>
      <c r="T29" s="2">
        <f>$S$29/$E$29</f>
        <v>0</v>
      </c>
      <c r="U29" s="2">
        <f>$S$29/$F$29</f>
        <v>0</v>
      </c>
      <c r="V29">
        <v>10923</v>
      </c>
      <c r="W29" s="1">
        <f>($E$29/($B$29/100000))/7</f>
        <v>19.555541649392605</v>
      </c>
      <c r="X29" s="1">
        <f>(($F$29-$E$29)/(($C$29-$B$29)/100000))/7</f>
        <v>12.901641919569402</v>
      </c>
      <c r="Y29" t="s">
        <v>538</v>
      </c>
    </row>
    <row r="30" spans="1:25" ht="12.75" customHeight="1" x14ac:dyDescent="0.15">
      <c r="A30" t="s">
        <v>47</v>
      </c>
      <c r="B30">
        <v>228213</v>
      </c>
      <c r="C30">
        <v>2049720</v>
      </c>
      <c r="D30" s="2">
        <f t="shared" si="0"/>
        <v>0.11133862186054681</v>
      </c>
      <c r="E30">
        <f>SUM((((((('2005'!$E$30+'2006'!$E$30)+'2007'!$E$30)+'2008'!$E$30)+'2009'!$E$30)+'2010'!$E$30)+'2011'!$E$30))</f>
        <v>755</v>
      </c>
      <c r="F30">
        <f>SUM((((((('2005'!$F$30+'2006'!$F$30)+'2007'!$F$30)+'2008'!$F$30)+'2009'!$F$30)+'2010'!$F$30)+'2011'!$F$30))</f>
        <v>3574</v>
      </c>
      <c r="G30" s="2">
        <f>$E$30/$F$30</f>
        <v>0.21124790151091213</v>
      </c>
      <c r="H30">
        <v>19.8</v>
      </c>
      <c r="I30">
        <f>SUM((((((('2005'!$I$30+'2006'!$I$30)+'2007'!$I$30)+'2008'!$I$30)+'2009'!$I$30)+'2010'!$I$30)+'2011'!$I$30))</f>
        <v>722</v>
      </c>
      <c r="J30" s="2">
        <f>$I$30/$E$30</f>
        <v>0.9562913907284768</v>
      </c>
      <c r="K30">
        <f>SUM((((((('2005'!$K$30+'2006'!$K$30)+'2007'!$K$30)+'2008'!$K$30)+'2009'!$K$30)+'2010'!$K$30)+'2011'!$K$30))</f>
        <v>33</v>
      </c>
      <c r="L30" s="2">
        <f>$K$30/$E$30</f>
        <v>4.3708609271523181E-2</v>
      </c>
      <c r="M30">
        <f>SUM((((((('2005'!$M$30+'2006'!$M$30)+'2007'!$M$30)+'2008'!$M$30)+'2009'!$M$30)+'2010'!$M$30)+'2011'!$M$30))</f>
        <v>9</v>
      </c>
      <c r="N30">
        <f>SUM((((((('2005'!$N$30+'2006'!$N$30)+'2007'!$N$30)+'2008'!$N$30)+'2009'!$N$30)+'2010'!$N$30)+'2011'!$N$30))</f>
        <v>16</v>
      </c>
      <c r="O30">
        <f>SUM((((((('2005'!$O$30+'2006'!$O$30)+'2007'!$O$30)+'2008'!$O$30)+'2009'!$O$30)+'2010'!$O$30)+'2011'!$O$30))</f>
        <v>34</v>
      </c>
      <c r="P30">
        <f>SUM((((((('2005'!$P$30+'2006'!$P$30)+'2007'!$P$30)+'2008'!$P$30)+'2009'!$P$30)+'2010'!$P$30)+'2011'!$P$30))</f>
        <v>59</v>
      </c>
      <c r="Q30">
        <f>SUM((((((('2005'!$Q$30+'2006'!$Q$30)+'2007'!$Q$30)+'2008'!$Q$30)+'2009'!$Q$30)+'2010'!$Q$30)+'2011'!$Q$30))</f>
        <v>93</v>
      </c>
      <c r="R30">
        <f>SUM((((((('2005'!$R$30+'2006'!$R$30)+'2007'!$R$30)+'2008'!$R$30)+'2009'!$R$30)+'2010'!$R$30)+'2011'!$R$30))</f>
        <v>161</v>
      </c>
      <c r="S30">
        <f>($M$30+$N$30)+$O$30</f>
        <v>59</v>
      </c>
      <c r="T30" s="2">
        <f>$S$30/$E$30</f>
        <v>7.8145695364238404E-2</v>
      </c>
      <c r="U30" s="2">
        <f>$S$30/$F$30</f>
        <v>1.650811415780638E-2</v>
      </c>
      <c r="V30">
        <v>19319</v>
      </c>
      <c r="W30" s="1">
        <f>($E$30/($B$30/100000))/7</f>
        <v>47.261612115498615</v>
      </c>
      <c r="X30" s="1">
        <f>(($F$30-$E$30)/(($C$30-$B$30)/100000))/7</f>
        <v>22.108851940414489</v>
      </c>
      <c r="Y30" t="s">
        <v>539</v>
      </c>
    </row>
    <row r="31" spans="1:25" ht="12.75" customHeight="1" x14ac:dyDescent="0.15">
      <c r="A31" t="s">
        <v>48</v>
      </c>
      <c r="B31">
        <v>115297</v>
      </c>
      <c r="C31">
        <v>1037312</v>
      </c>
      <c r="D31" s="2">
        <f t="shared" si="0"/>
        <v>0.11114977942991115</v>
      </c>
      <c r="E31">
        <f>SUM((((((('2005'!$E$31+'2006'!$E$31)+'2007'!$E$31)+'2008'!$E$31)+'2009'!$E$31)+'2010'!$E$31)+'2011'!$E$31))</f>
        <v>0</v>
      </c>
      <c r="F31">
        <f>SUM((((((('2005'!$F$31+'2006'!$F$31)+'2007'!$F$31)+'2008'!$F$31)+'2009'!$F$31)+'2010'!$F$31)+'2011'!$F$31))</f>
        <v>1218</v>
      </c>
      <c r="G31" s="2">
        <f>$E$31/$F$31</f>
        <v>0</v>
      </c>
      <c r="H31">
        <v>14.1</v>
      </c>
      <c r="I31">
        <f>SUM((((((('2005'!$I$31+'2006'!$I$31)+'2007'!$I$31)+'2008'!$I$31)+'2009'!$I$31)+'2010'!$I$31)+'2011'!$I$31))</f>
        <v>0</v>
      </c>
      <c r="J31" s="2" t="e">
        <f>$I$31/$E$31</f>
        <v>#DIV/0!</v>
      </c>
      <c r="K31">
        <f>SUM((((((('2005'!$K$31+'2006'!$K$31)+'2007'!$K$31)+'2008'!$K$31)+'2009'!$K$31)+'2010'!$K$31)+'2011'!$K$31))</f>
        <v>0</v>
      </c>
      <c r="L31" s="2" t="e">
        <f>$K$31/$E$31</f>
        <v>#DIV/0!</v>
      </c>
      <c r="M31">
        <f>SUM((((((('2005'!$M$31+'2006'!$M$31)+'2007'!$M$31)+'2008'!$M$31)+'2009'!$M$31)+'2010'!$M$31)+'2011'!$M$31))</f>
        <v>0</v>
      </c>
      <c r="N31">
        <f>SUM((((((('2005'!$N$31+'2006'!$N$31)+'2007'!$N$31)+'2008'!$N$31)+'2009'!$N$31)+'2010'!$N$31)+'2011'!$N$31))</f>
        <v>0</v>
      </c>
      <c r="O31">
        <f>SUM((((((('2005'!$O$31+'2006'!$O$31)+'2007'!$O$31)+'2008'!$O$31)+'2009'!$O$31)+'2010'!$O$31)+'2011'!$O$31))</f>
        <v>0</v>
      </c>
      <c r="P31">
        <f>SUM((((((('2005'!$P$31+'2006'!$P$31)+'2007'!$P$31)+'2008'!$P$31)+'2009'!$P$31)+'2010'!$P$31)+'2011'!$P$31))</f>
        <v>0</v>
      </c>
      <c r="Q31">
        <f>SUM((((((('2005'!$Q$31+'2006'!$Q$31)+'2007'!$Q$31)+'2008'!$Q$31)+'2009'!$Q$31)+'2010'!$Q$31)+'2011'!$Q$31))</f>
        <v>0</v>
      </c>
      <c r="R31">
        <f>SUM((((((('2005'!$R$31+'2006'!$R$31)+'2007'!$R$31)+'2008'!$R$31)+'2009'!$R$31)+'2010'!$R$31)+'2011'!$R$31))</f>
        <v>0</v>
      </c>
      <c r="S31">
        <f>($M$31+$N$31)+$O$31</f>
        <v>0</v>
      </c>
      <c r="T31" s="2" t="e">
        <f>$S$31/$E$31</f>
        <v>#DIV/0!</v>
      </c>
      <c r="U31" s="2">
        <f>$S$31/$F$31</f>
        <v>0</v>
      </c>
      <c r="V31">
        <v>5756</v>
      </c>
      <c r="W31" s="1">
        <f>($E$31/($B$31/100000))/7</f>
        <v>0</v>
      </c>
      <c r="X31" s="1">
        <f>(($F$31-$E$31)/(($C$31-$B$31)/100000))/7</f>
        <v>18.871710330092242</v>
      </c>
      <c r="Y31" t="s">
        <v>540</v>
      </c>
    </row>
    <row r="32" spans="1:25" ht="12.75" customHeight="1" x14ac:dyDescent="0.15">
      <c r="A32" t="s">
        <v>49</v>
      </c>
      <c r="B32">
        <v>444887</v>
      </c>
      <c r="C32">
        <v>6771714</v>
      </c>
      <c r="D32" s="2">
        <f t="shared" si="0"/>
        <v>6.5697842525540798E-2</v>
      </c>
      <c r="E32">
        <f>SUM((((((('2005'!$E$32+'2006'!$E$32)+'2007'!$E$32)+'2008'!$E$32)+'2009'!$E$32)+'2010'!$E$32)+'2011'!$E$32))</f>
        <v>597</v>
      </c>
      <c r="F32">
        <f>SUM((((((('2005'!$F$32+'2006'!$F$32)+'2007'!$F$32)+'2008'!$F$32)+'2009'!$F$32)+'2010'!$F$32)+'2011'!$F$32))</f>
        <v>4276</v>
      </c>
      <c r="G32" s="2">
        <f>$E$32/$F$32</f>
        <v>0.13961646398503275</v>
      </c>
      <c r="H32">
        <v>7.7</v>
      </c>
      <c r="I32">
        <f>SUM((((((('2005'!$I$32+'2006'!$I$32)+'2007'!$I$32)+'2008'!$I$32)+'2009'!$I$32)+'2010'!$I$32)+'2011'!$I$32))</f>
        <v>406</v>
      </c>
      <c r="J32" s="2">
        <f>$I$32/$E$32</f>
        <v>0.68006700167504186</v>
      </c>
      <c r="K32">
        <f>SUM((((((('2005'!$K$32+'2006'!$K$32)+'2007'!$K$32)+'2008'!$K$32)+'2009'!$K$32)+'2010'!$K$32)+'2011'!$K$32))</f>
        <v>18</v>
      </c>
      <c r="L32" s="2">
        <f>$K$32/$E$32</f>
        <v>3.015075376884422E-2</v>
      </c>
      <c r="M32">
        <f>SUM((((((('2005'!$M$32+'2006'!$M$32)+'2007'!$M$32)+'2008'!$M$32)+'2009'!$M$32)+'2010'!$M$32)+'2011'!$M$32))</f>
        <v>0</v>
      </c>
      <c r="N32">
        <f>SUM((((((('2005'!$N$32+'2006'!$N$32)+'2007'!$N$32)+'2008'!$N$32)+'2009'!$N$32)+'2010'!$N$32)+'2011'!$N$32))</f>
        <v>0</v>
      </c>
      <c r="O32">
        <f>SUM((((((('2005'!$O$32+'2006'!$O$32)+'2007'!$O$32)+'2008'!$O$32)+'2009'!$O$32)+'2010'!$O$32)+'2011'!$O$32))</f>
        <v>0</v>
      </c>
      <c r="P32">
        <f>SUM((((((('2005'!$P$32+'2006'!$P$32)+'2007'!$P$32)+'2008'!$P$32)+'2009'!$P$32)+'2010'!$P$32)+'2011'!$P$32))</f>
        <v>0</v>
      </c>
      <c r="Q32">
        <f>SUM((((((('2005'!$Q$32+'2006'!$Q$32)+'2007'!$Q$32)+'2008'!$Q$32)+'2009'!$Q$32)+'2010'!$Q$32)+'2011'!$Q$32))</f>
        <v>0</v>
      </c>
      <c r="R32">
        <f>SUM((((((('2005'!$R$32+'2006'!$R$32)+'2007'!$R$32)+'2008'!$R$32)+'2009'!$R$32)+'2010'!$R$32)+'2011'!$R$32))</f>
        <v>0</v>
      </c>
      <c r="S32">
        <f>($M$32+$N$32)+$O$32</f>
        <v>0</v>
      </c>
      <c r="T32" s="2">
        <f>$S$32/$E$32</f>
        <v>0</v>
      </c>
      <c r="U32" s="2">
        <f>$S$32/$F$32</f>
        <v>0</v>
      </c>
      <c r="V32">
        <v>27632</v>
      </c>
      <c r="W32" s="1">
        <f>($E$32/($B$32/100000))/7</f>
        <v>19.170196990632292</v>
      </c>
      <c r="X32" s="1">
        <f>(($F$32-$E$32)/(($C$32-$B$32)/100000))/7</f>
        <v>8.3070301838730298</v>
      </c>
      <c r="Y32" t="s">
        <v>541</v>
      </c>
    </row>
    <row r="33" spans="1:25" ht="12.75" customHeight="1" x14ac:dyDescent="0.15">
      <c r="A33" t="s">
        <v>50</v>
      </c>
      <c r="B33">
        <v>177041</v>
      </c>
      <c r="C33">
        <v>1555130</v>
      </c>
      <c r="D33" s="2">
        <f t="shared" si="0"/>
        <v>0.1138432156797181</v>
      </c>
      <c r="E33">
        <f>SUM((((((('2005'!$E$33+'2006'!$E$33)+'2007'!$E$33)+'2008'!$E$33)+'2009'!$E$33)+'2010'!$E$33)+'2011'!$E$33))</f>
        <v>0</v>
      </c>
      <c r="F33">
        <f>SUM((((((('2005'!$F$33+'2006'!$F$33)+'2007'!$F$33)+'2008'!$F$33)+'2009'!$F$33)+'2010'!$F$33)+'2011'!$F$33))</f>
        <v>2726</v>
      </c>
      <c r="G33" s="2">
        <f>$E$33/$F$33</f>
        <v>0</v>
      </c>
      <c r="H33">
        <v>21</v>
      </c>
      <c r="I33">
        <f>SUM((((((('2005'!$I$33+'2006'!$I$33)+'2007'!$I$33)+'2008'!$I$33)+'2009'!$I$33)+'2010'!$I$33)+'2011'!$I$33))</f>
        <v>0</v>
      </c>
      <c r="J33" s="2" t="e">
        <f>$I$33/$E$33</f>
        <v>#DIV/0!</v>
      </c>
      <c r="K33">
        <f>SUM((((((('2005'!$K$33+'2006'!$K$33)+'2007'!$K$33)+'2008'!$K$33)+'2009'!$K$33)+'2010'!$K$33)+'2011'!$K$33))</f>
        <v>0</v>
      </c>
      <c r="L33" s="2" t="e">
        <f>$K$33/$E$33</f>
        <v>#DIV/0!</v>
      </c>
      <c r="M33">
        <f>SUM((((((('2005'!$M$33+'2006'!$M$33)+'2007'!$M$33)+'2008'!$M$33)+'2009'!$M$33)+'2010'!$M$33)+'2011'!$M$33))</f>
        <v>0</v>
      </c>
      <c r="N33">
        <f>SUM((((((('2005'!$N$33+'2006'!$N$33)+'2007'!$N$33)+'2008'!$N$33)+'2009'!$N$33)+'2010'!$N$33)+'2011'!$N$33))</f>
        <v>0</v>
      </c>
      <c r="O33">
        <f>SUM((((((('2005'!$O$33+'2006'!$O$33)+'2007'!$O$33)+'2008'!$O$33)+'2009'!$O$33)+'2010'!$O$33)+'2011'!$O$33))</f>
        <v>0</v>
      </c>
      <c r="P33">
        <f>SUM((((((('2005'!$P$33+'2006'!$P$33)+'2007'!$P$33)+'2008'!$P$33)+'2009'!$P$33)+'2010'!$P$33)+'2011'!$P$33))</f>
        <v>0</v>
      </c>
      <c r="Q33">
        <f>SUM((((((('2005'!$Q$33+'2006'!$Q$33)+'2007'!$Q$33)+'2008'!$Q$33)+'2009'!$Q$33)+'2010'!$Q$33)+'2011'!$Q$33))</f>
        <v>0</v>
      </c>
      <c r="R33">
        <f>SUM((((((('2005'!$R$33+'2006'!$R$33)+'2007'!$R$33)+'2008'!$R$33)+'2009'!$R$33)+'2010'!$R$33)+'2011'!$R$33))</f>
        <v>0</v>
      </c>
      <c r="S33">
        <f>($M$33+$N$33)+$O$33</f>
        <v>0</v>
      </c>
      <c r="T33" s="2" t="e">
        <f>$S$33/$E$33</f>
        <v>#DIV/0!</v>
      </c>
      <c r="U33" s="2">
        <f>$S$33/$F$33</f>
        <v>0</v>
      </c>
      <c r="V33">
        <v>15299</v>
      </c>
      <c r="W33" s="1">
        <f>($E$33/($B$33/100000))/7</f>
        <v>0</v>
      </c>
      <c r="X33" s="1">
        <f>(($F$33-$E$33)/(($C$33-$B$33)/100000))/7</f>
        <v>28.258593706833988</v>
      </c>
      <c r="Y33" t="s">
        <v>542</v>
      </c>
    </row>
    <row r="34" spans="1:25" ht="12.75" customHeight="1" x14ac:dyDescent="0.15">
      <c r="A34" t="s">
        <v>51</v>
      </c>
      <c r="B34">
        <v>917741</v>
      </c>
      <c r="C34">
        <v>15160932</v>
      </c>
      <c r="D34" s="2">
        <f t="shared" ref="D34:D58" si="1">B34/C34</f>
        <v>6.0533283837695469E-2</v>
      </c>
      <c r="E34">
        <f>SUM((((((('2005'!$E$34+'2006'!$E$34)+'2007'!$E$34)+'2008'!$E$34)+'2009'!$E$34)+'2010'!$E$34)+'2011'!$E$34))</f>
        <v>0</v>
      </c>
      <c r="F34">
        <f>SUM((((((('2005'!$F$34+'2006'!$F$34)+'2007'!$F$34)+'2008'!$F$34)+'2009'!$F$34)+'2010'!$F$34)+'2011'!$F$34))</f>
        <v>9841</v>
      </c>
      <c r="G34" s="2">
        <f>$E$34/$F$34</f>
        <v>0</v>
      </c>
      <c r="H34">
        <v>7.7</v>
      </c>
      <c r="I34">
        <f>SUM((((((('2005'!$I$34+'2006'!$I$34)+'2007'!$I$34)+'2008'!$I$34)+'2009'!$I$34)+'2010'!$I$34)+'2011'!$I$34))</f>
        <v>0</v>
      </c>
      <c r="J34" s="2" t="e">
        <f>$I$34/$E$34</f>
        <v>#DIV/0!</v>
      </c>
      <c r="K34">
        <f>SUM((((((('2005'!$K$34+'2006'!$K$34)+'2007'!$K$34)+'2008'!$K$34)+'2009'!$K$34)+'2010'!$K$34)+'2011'!$K$34))</f>
        <v>0</v>
      </c>
      <c r="L34" s="2" t="e">
        <f>$K$34/$E$34</f>
        <v>#DIV/0!</v>
      </c>
      <c r="M34">
        <f>SUM((((((('2005'!$M$34+'2006'!$M$34)+'2007'!$M$34)+'2008'!$M$34)+'2009'!$M$34)+'2010'!$M$34)+'2011'!$M$34))</f>
        <v>0</v>
      </c>
      <c r="N34">
        <f>SUM((((((('2005'!$N$34+'2006'!$N$34)+'2007'!$N$34)+'2008'!$N$34)+'2009'!$N$34)+'2010'!$N$34)+'2011'!$N$34))</f>
        <v>0</v>
      </c>
      <c r="O34">
        <f>SUM((((((('2005'!$O$34+'2006'!$O$34)+'2007'!$O$34)+'2008'!$O$34)+'2009'!$O$34)+'2010'!$O$34)+'2011'!$O$34))</f>
        <v>0</v>
      </c>
      <c r="P34">
        <f>SUM((((((('2005'!$P$34+'2006'!$P$34)+'2007'!$P$34)+'2008'!$P$34)+'2009'!$P$34)+'2010'!$P$34)+'2011'!$P$34))</f>
        <v>0</v>
      </c>
      <c r="Q34">
        <f>SUM((((((('2005'!$Q$34+'2006'!$Q$34)+'2007'!$Q$34)+'2008'!$Q$34)+'2009'!$Q$34)+'2010'!$Q$34)+'2011'!$Q$34))</f>
        <v>0</v>
      </c>
      <c r="R34">
        <f>SUM((((((('2005'!$R$34+'2006'!$R$34)+'2007'!$R$34)+'2008'!$R$34)+'2009'!$R$34)+'2010'!$R$34)+'2011'!$R$34))</f>
        <v>0</v>
      </c>
      <c r="S34">
        <f>($M$34+$N$34)+$O$34</f>
        <v>0</v>
      </c>
      <c r="T34" s="2" t="e">
        <f>$S$34/$E$34</f>
        <v>#DIV/0!</v>
      </c>
      <c r="U34" s="2">
        <f>$S$34/$F$34</f>
        <v>0</v>
      </c>
      <c r="V34">
        <v>68681</v>
      </c>
      <c r="W34" s="1">
        <f>($E$34/($B$34/100000))/7</f>
        <v>0</v>
      </c>
      <c r="X34" s="1">
        <f>(($F$34-$E$34)/(($C$34-$B$34)/100000))/7</f>
        <v>9.8703804706202636</v>
      </c>
      <c r="Y34" t="s">
        <v>543</v>
      </c>
    </row>
    <row r="35" spans="1:25" ht="12.75" customHeight="1" x14ac:dyDescent="0.15">
      <c r="A35" t="s">
        <v>52</v>
      </c>
      <c r="B35">
        <v>740470</v>
      </c>
      <c r="C35">
        <v>7285172</v>
      </c>
      <c r="D35" s="2">
        <f t="shared" si="1"/>
        <v>0.10164070251189677</v>
      </c>
      <c r="E35">
        <f>SUM((((((('2005'!$E$35+'2006'!$E$35)+'2007'!$E$35)+'2008'!$E$35)+'2009'!$E$35)+'2010'!$E$35)+'2011'!$E$35))</f>
        <v>1570</v>
      </c>
      <c r="F35">
        <f>SUM((((((('2005'!$F$35+'2006'!$F$35)+'2007'!$F$35)+'2008'!$F$35)+'2009'!$F$35)+'2010'!$F$35)+'2011'!$F$35))</f>
        <v>7876</v>
      </c>
      <c r="G35" s="2">
        <f>$E$35/$F$35</f>
        <v>0.19933976637887252</v>
      </c>
      <c r="H35">
        <v>12</v>
      </c>
      <c r="I35">
        <f>SUM((((((('2005'!$I$35+'2006'!$I$35)+'2007'!$I$35)+'2008'!$I$35)+'2009'!$I$35)+'2010'!$I$35)+'2011'!$I$35))</f>
        <v>1515</v>
      </c>
      <c r="J35" s="2">
        <f>$I$35/$E$35</f>
        <v>0.96496815286624205</v>
      </c>
      <c r="K35">
        <f>SUM((((((('2005'!$K$35+'2006'!$K$35)+'2007'!$K$35)+'2008'!$K$35)+'2009'!$K$35)+'2010'!$K$35)+'2011'!$K$35))</f>
        <v>57</v>
      </c>
      <c r="L35" s="2">
        <f>$K$35/$E$35</f>
        <v>3.6305732484076432E-2</v>
      </c>
      <c r="M35">
        <f>SUM((((((('2005'!$M$35+'2006'!$M$35)+'2007'!$M$35)+'2008'!$M$35)+'2009'!$M$35)+'2010'!$M$35)+'2011'!$M$35))</f>
        <v>60</v>
      </c>
      <c r="N35">
        <f>SUM((((((('2005'!$N$35+'2006'!$N$35)+'2007'!$N$35)+'2008'!$N$35)+'2009'!$N$35)+'2010'!$N$35)+'2011'!$N$35))</f>
        <v>122</v>
      </c>
      <c r="O35">
        <f>SUM((((((('2005'!$O$35+'2006'!$O$35)+'2007'!$O$35)+'2008'!$O$35)+'2009'!$O$35)+'2010'!$O$35)+'2011'!$O$35))</f>
        <v>174</v>
      </c>
      <c r="P35">
        <f>SUM((((((('2005'!$P$35+'2006'!$P$35)+'2007'!$P$35)+'2008'!$P$35)+'2009'!$P$35)+'2010'!$P$35)+'2011'!$P$35))</f>
        <v>283</v>
      </c>
      <c r="Q35">
        <f>SUM((((((('2005'!$Q$35+'2006'!$Q$35)+'2007'!$Q$35)+'2008'!$Q$35)+'2009'!$Q$35)+'2010'!$Q$35)+'2011'!$Q$35))</f>
        <v>317</v>
      </c>
      <c r="R35">
        <f>SUM((((((('2005'!$R$35+'2006'!$R$35)+'2007'!$R$35)+'2008'!$R$35)+'2009'!$R$35)+'2010'!$R$35)+'2011'!$R$35))</f>
        <v>614</v>
      </c>
      <c r="S35">
        <f>($M$35+$N$35)+$O$35</f>
        <v>356</v>
      </c>
      <c r="T35" s="2">
        <f>$S$35/$E$35</f>
        <v>0.2267515923566879</v>
      </c>
      <c r="U35" s="2">
        <f>$S$35/$F$35</f>
        <v>4.5200609446419501E-2</v>
      </c>
      <c r="V35">
        <v>57023</v>
      </c>
      <c r="W35" s="1">
        <f>($E$35/($B$35/100000))/7</f>
        <v>30.289642292829456</v>
      </c>
      <c r="X35" s="1">
        <f>(($F$35-$E$35)/(($C$35-$B$35)/100000))/7</f>
        <v>13.764677793689353</v>
      </c>
      <c r="Y35" t="s">
        <v>544</v>
      </c>
    </row>
    <row r="36" spans="1:25" ht="12.75" customHeight="1" x14ac:dyDescent="0.15">
      <c r="A36" t="s">
        <v>53</v>
      </c>
      <c r="B36">
        <v>55556</v>
      </c>
      <c r="C36">
        <v>527822</v>
      </c>
      <c r="D36" s="2">
        <f t="shared" si="1"/>
        <v>0.10525518072380462</v>
      </c>
      <c r="E36">
        <f>SUM((((((('2005'!$E$36+'2006'!$E$36)+'2007'!$E$36)+'2008'!$E$36)+'2009'!$E$36)+'2010'!$E$36)+'2011'!$E$36))</f>
        <v>146</v>
      </c>
      <c r="F36">
        <f>SUM((((((('2005'!$F$36+'2006'!$F$36)+'2007'!$F$36)+'2008'!$F$36)+'2009'!$F$36)+'2010'!$F$36)+'2011'!$F$36))</f>
        <v>665</v>
      </c>
      <c r="G36" s="2">
        <f>$E$36/$F$36</f>
        <v>0.21954887218045113</v>
      </c>
      <c r="H36">
        <v>15.6</v>
      </c>
      <c r="I36">
        <f>SUM((((((('2005'!$I$36+'2006'!$I$36)+'2007'!$I$36)+'2008'!$I$36)+'2009'!$I$36)+'2010'!$I$36)+'2011'!$I$36))</f>
        <v>143</v>
      </c>
      <c r="J36" s="2">
        <f>$I$36/$E$36</f>
        <v>0.97945205479452058</v>
      </c>
      <c r="K36">
        <f>SUM((((((('2005'!$K$36+'2006'!$K$36)+'2007'!$K$36)+'2008'!$K$36)+'2009'!$K$36)+'2010'!$K$36)+'2011'!$K$36))</f>
        <v>3</v>
      </c>
      <c r="L36" s="2">
        <f>$K$36/$E$36</f>
        <v>2.0547945205479451E-2</v>
      </c>
      <c r="M36">
        <f>SUM((((((('2005'!$M$36+'2006'!$M$36)+'2007'!$M$36)+'2008'!$M$36)+'2009'!$M$36)+'2010'!$M$36)+'2011'!$M$36))</f>
        <v>11</v>
      </c>
      <c r="N36">
        <f>SUM((((((('2005'!$N$36+'2006'!$N$36)+'2007'!$N$36)+'2008'!$N$36)+'2009'!$N$36)+'2010'!$N$36)+'2011'!$N$36))</f>
        <v>18</v>
      </c>
      <c r="O36">
        <f>SUM((((((('2005'!$O$36+'2006'!$O$36)+'2007'!$O$36)+'2008'!$O$36)+'2009'!$O$36)+'2010'!$O$36)+'2011'!$O$36))</f>
        <v>13</v>
      </c>
      <c r="P36">
        <f>SUM((((((('2005'!$P$36+'2006'!$P$36)+'2007'!$P$36)+'2008'!$P$36)+'2009'!$P$36)+'2010'!$P$36)+'2011'!$P$36))</f>
        <v>27</v>
      </c>
      <c r="Q36">
        <f>SUM((((((('2005'!$Q$36+'2006'!$Q$36)+'2007'!$Q$36)+'2008'!$Q$36)+'2009'!$Q$36)+'2010'!$Q$36)+'2011'!$Q$36))</f>
        <v>33</v>
      </c>
      <c r="R36">
        <f>SUM((((((('2005'!$R$36+'2006'!$R$36)+'2007'!$R$36)+'2008'!$R$36)+'2009'!$R$36)+'2010'!$R$36)+'2011'!$R$36))</f>
        <v>42</v>
      </c>
      <c r="S36">
        <f>($M$36+$N$36)+$O$36</f>
        <v>42</v>
      </c>
      <c r="T36" s="2">
        <f>$S$36/$E$36</f>
        <v>0.28767123287671231</v>
      </c>
      <c r="U36" s="2">
        <f>$S$36/$F$36</f>
        <v>6.3157894736842107E-2</v>
      </c>
      <c r="V36">
        <v>7655</v>
      </c>
      <c r="W36" s="1">
        <f>($E$36/($B$36/100000))/7</f>
        <v>37.542556802402721</v>
      </c>
      <c r="X36" s="1">
        <f>(($F$36-$E$36)/(($C$36-$B$36)/100000))/7</f>
        <v>15.699384910803898</v>
      </c>
      <c r="Y36" t="s">
        <v>545</v>
      </c>
    </row>
    <row r="37" spans="1:25" ht="12.75" customHeight="1" x14ac:dyDescent="0.15">
      <c r="A37" t="s">
        <v>54</v>
      </c>
      <c r="B37">
        <v>876163</v>
      </c>
      <c r="C37">
        <v>8842889</v>
      </c>
      <c r="D37" s="2">
        <f t="shared" si="1"/>
        <v>9.9081080854910658E-2</v>
      </c>
      <c r="E37">
        <f>SUM((((((('2005'!$E$37+'2006'!$E$37)+'2007'!$E$37)+'2008'!$E$37)+'2009'!$E$37)+'2010'!$E$37)+'2011'!$E$37))</f>
        <v>1853</v>
      </c>
      <c r="F37">
        <f>SUM((((((('2005'!$F$37+'2006'!$F$37)+'2007'!$F$37)+'2008'!$F$37)+'2009'!$F$37)+'2010'!$F$37)+'2011'!$F$37))</f>
        <v>9264</v>
      </c>
      <c r="G37" s="2">
        <f>$E$37/$F$37</f>
        <v>0.20002158894645941</v>
      </c>
      <c r="H37">
        <v>12.2</v>
      </c>
      <c r="I37">
        <f>SUM((((((('2005'!$I$37+'2006'!$I$37)+'2007'!$I$37)+'2008'!$I$37)+'2009'!$I$37)+'2010'!$I$37)+'2011'!$I$37))</f>
        <v>1822</v>
      </c>
      <c r="J37" s="2">
        <f>$I$37/$E$37</f>
        <v>0.98327037236913117</v>
      </c>
      <c r="K37">
        <f>SUM((((((('2005'!$K$37+'2006'!$K$37)+'2007'!$K$37)+'2008'!$K$37)+'2009'!$K$37)+'2010'!$K$37)+'2011'!$K$37))</f>
        <v>31</v>
      </c>
      <c r="L37" s="2">
        <f>$K$37/$E$37</f>
        <v>1.6729627630868861E-2</v>
      </c>
      <c r="M37">
        <f>SUM((((((('2005'!$M$37+'2006'!$M$37)+'2007'!$M$37)+'2008'!$M$37)+'2009'!$M$37)+'2010'!$M$37)+'2011'!$M$37))</f>
        <v>37</v>
      </c>
      <c r="N37">
        <f>SUM((((((('2005'!$N$37+'2006'!$N$37)+'2007'!$N$37)+'2008'!$N$37)+'2009'!$N$37)+'2010'!$N$37)+'2011'!$N$37))</f>
        <v>125</v>
      </c>
      <c r="O37">
        <f>SUM((((((('2005'!$O$37+'2006'!$O$37)+'2007'!$O$37)+'2008'!$O$37)+'2009'!$O$37)+'2010'!$O$37)+'2011'!$O$37))</f>
        <v>221</v>
      </c>
      <c r="P37">
        <f>SUM((((((('2005'!$P$37+'2006'!$P$37)+'2007'!$P$37)+'2008'!$P$37)+'2009'!$P$37)+'2010'!$P$37)+'2011'!$P$37))</f>
        <v>322</v>
      </c>
      <c r="Q37">
        <f>SUM((((((('2005'!$Q$37+'2006'!$Q$37)+'2007'!$Q$37)+'2008'!$Q$37)+'2009'!$Q$37)+'2010'!$Q$37)+'2011'!$Q$37))</f>
        <v>424</v>
      </c>
      <c r="R37">
        <f>SUM((((((('2005'!$R$37+'2006'!$R$37)+'2007'!$R$37)+'2008'!$R$37)+'2009'!$R$37)+'2010'!$R$37)+'2011'!$R$37))</f>
        <v>724</v>
      </c>
      <c r="S37">
        <f>($M$37+$N$37)+$O$37</f>
        <v>383</v>
      </c>
      <c r="T37" s="2">
        <f>$S$37/$E$37</f>
        <v>0.20669185105234755</v>
      </c>
      <c r="U37" s="2">
        <f>$S$37/$F$37</f>
        <v>4.1342832469775471E-2</v>
      </c>
      <c r="V37">
        <v>54449</v>
      </c>
      <c r="W37" s="1">
        <f>($E$37/($B$37/100000))/7</f>
        <v>30.212903958999146</v>
      </c>
      <c r="X37" s="1">
        <f>(($F$37-$E$37)/(($C$37-$B$37)/100000))/7</f>
        <v>13.289201683530797</v>
      </c>
      <c r="Y37" t="s">
        <v>546</v>
      </c>
    </row>
    <row r="38" spans="1:25" ht="12.75" customHeight="1" x14ac:dyDescent="0.15">
      <c r="A38" t="s">
        <v>55</v>
      </c>
      <c r="B38">
        <v>319724</v>
      </c>
      <c r="C38">
        <v>2837898</v>
      </c>
      <c r="D38" s="2">
        <f t="shared" si="1"/>
        <v>0.11266225917915303</v>
      </c>
      <c r="E38">
        <f>SUM((((((('2005'!$E$38+'2006'!$E$38)+'2007'!$E$38)+'2008'!$E$38)+'2009'!$E$38)+'2010'!$E$38)+'2011'!$E$38))</f>
        <v>863</v>
      </c>
      <c r="F38">
        <f>SUM((((((('2005'!$F$38+'2006'!$F$38)+'2007'!$F$38)+'2008'!$F$38)+'2009'!$F$38)+'2010'!$F$38)+'2011'!$F$38))</f>
        <v>3988</v>
      </c>
      <c r="G38" s="2">
        <f>$E$38/$F$38</f>
        <v>0.21639919759277834</v>
      </c>
      <c r="H38">
        <v>16.5</v>
      </c>
      <c r="I38">
        <f>SUM((((((('2005'!$I$38+'2006'!$I$38)+'2007'!$I$38)+'2008'!$I$38)+'2009'!$I$38)+'2010'!$I$38)+'2011'!$I$38))</f>
        <v>835</v>
      </c>
      <c r="J38" s="2">
        <f>$I$38/$E$38</f>
        <v>0.96755504055619934</v>
      </c>
      <c r="K38">
        <f>SUM((((((('2005'!$K$38+'2006'!$K$38)+'2007'!$K$38)+'2008'!$K$38)+'2009'!$K$38)+'2010'!$K$38)+'2011'!$K$38))</f>
        <v>28</v>
      </c>
      <c r="L38" s="2">
        <f>$K$38/$E$38</f>
        <v>3.2444959443800693E-2</v>
      </c>
      <c r="M38">
        <f>SUM((((((('2005'!$M$38+'2006'!$M$38)+'2007'!$M$38)+'2008'!$M$38)+'2009'!$M$38)+'2010'!$M$38)+'2011'!$M$38))</f>
        <v>0</v>
      </c>
      <c r="N38">
        <f>SUM((((((('2005'!$N$38+'2006'!$N$38)+'2007'!$N$38)+'2008'!$N$38)+'2009'!$N$38)+'2010'!$N$38)+'2011'!$N$38))</f>
        <v>0</v>
      </c>
      <c r="O38">
        <f>SUM((((((('2005'!$O$38+'2006'!$O$38)+'2007'!$O$38)+'2008'!$O$38)+'2009'!$O$38)+'2010'!$O$38)+'2011'!$O$38))</f>
        <v>0</v>
      </c>
      <c r="P38">
        <f>SUM((((((('2005'!$P$38+'2006'!$P$38)+'2007'!$P$38)+'2008'!$P$38)+'2009'!$P$38)+'2010'!$P$38)+'2011'!$P$38))</f>
        <v>0</v>
      </c>
      <c r="Q38">
        <f>SUM((((((('2005'!$Q$38+'2006'!$Q$38)+'2007'!$Q$38)+'2008'!$Q$38)+'2009'!$Q$38)+'2010'!$Q$38)+'2011'!$Q$38))</f>
        <v>0</v>
      </c>
      <c r="R38">
        <f>SUM((((((('2005'!$R$38+'2006'!$R$38)+'2007'!$R$38)+'2008'!$R$38)+'2009'!$R$38)+'2010'!$R$38)+'2011'!$R$38))</f>
        <v>0</v>
      </c>
      <c r="S38">
        <f>($M$38+$N$38)+$O$38</f>
        <v>0</v>
      </c>
      <c r="T38" s="2">
        <f>$S$38/$E$38</f>
        <v>0</v>
      </c>
      <c r="U38" s="2">
        <f>$S$38/$F$38</f>
        <v>0</v>
      </c>
      <c r="V38">
        <v>30919</v>
      </c>
      <c r="W38" s="1">
        <f>($E$38/($B$38/100000))/7</f>
        <v>38.560043752021834</v>
      </c>
      <c r="X38" s="1">
        <f>(($F$38-$E$38)/(($C$38-$B$38)/100000))/7</f>
        <v>17.728265458565271</v>
      </c>
      <c r="Y38" t="s">
        <v>547</v>
      </c>
    </row>
    <row r="39" spans="1:25" ht="12.75" customHeight="1" x14ac:dyDescent="0.15">
      <c r="A39" t="s">
        <v>56</v>
      </c>
      <c r="B39">
        <v>319194</v>
      </c>
      <c r="C39">
        <v>3007303</v>
      </c>
      <c r="D39" s="2">
        <f t="shared" si="1"/>
        <v>0.10613962078314024</v>
      </c>
      <c r="E39">
        <f>SUM((((((('2005'!$E$39+'2006'!$E$39)+'2007'!$E$39)+'2008'!$E$39)+'2009'!$E$39)+'2010'!$E$39)+'2011'!$E$39))</f>
        <v>1040</v>
      </c>
      <c r="F39">
        <f>SUM((((((('2005'!$F$39+'2006'!$F$39)+'2007'!$F$39)+'2008'!$F$39)+'2009'!$F$39)+'2010'!$F$39)+'2011'!$F$39))</f>
        <v>4319</v>
      </c>
      <c r="G39" s="2">
        <f>$E$39/$F$39</f>
        <v>0.24079648066682102</v>
      </c>
      <c r="H39">
        <v>17.100000000000001</v>
      </c>
      <c r="I39">
        <f>SUM((((((('2005'!$I$39+'2006'!$I$39)+'2007'!$I$39)+'2008'!$I$39)+'2009'!$I$39)+'2010'!$I$39)+'2011'!$I$39))</f>
        <v>1006</v>
      </c>
      <c r="J39" s="2">
        <f>$I$39/$E$39</f>
        <v>0.96730769230769231</v>
      </c>
      <c r="K39">
        <f>SUM((((((('2005'!$K$39+'2006'!$K$39)+'2007'!$K$39)+'2008'!$K$39)+'2009'!$K$39)+'2010'!$K$39)+'2011'!$K$39))</f>
        <v>34</v>
      </c>
      <c r="L39" s="2">
        <f>$K$39/$E$39</f>
        <v>3.2692307692307694E-2</v>
      </c>
      <c r="M39">
        <f>SUM((((((('2005'!$M$39+'2006'!$M$39)+'2007'!$M$39)+'2008'!$M$39)+'2009'!$M$39)+'2010'!$M$39)+'2011'!$M$39))</f>
        <v>20</v>
      </c>
      <c r="N39">
        <f>SUM((((((('2005'!$N$39+'2006'!$N$39)+'2007'!$N$39)+'2008'!$N$39)+'2009'!$N$39)+'2010'!$N$39)+'2011'!$N$39))</f>
        <v>39</v>
      </c>
      <c r="O39">
        <f>SUM((((((('2005'!$O$39+'2006'!$O$39)+'2007'!$O$39)+'2008'!$O$39)+'2009'!$O$39)+'2010'!$O$39)+'2011'!$O$39))</f>
        <v>96</v>
      </c>
      <c r="P39">
        <f>SUM((((((('2005'!$P$39+'2006'!$P$39)+'2007'!$P$39)+'2008'!$P$39)+'2009'!$P$39)+'2010'!$P$39)+'2011'!$P$39))</f>
        <v>147</v>
      </c>
      <c r="Q39">
        <f>SUM((((((('2005'!$Q$39+'2006'!$Q$39)+'2007'!$Q$39)+'2008'!$Q$39)+'2009'!$Q$39)+'2010'!$Q$39)+'2011'!$Q$39))</f>
        <v>192</v>
      </c>
      <c r="R39">
        <f>SUM((((((('2005'!$R$39+'2006'!$R$39)+'2007'!$R$39)+'2008'!$R$39)+'2009'!$R$39)+'2010'!$R$39)+'2011'!$R$39))</f>
        <v>382</v>
      </c>
      <c r="S39">
        <f>($M$39+$N$39)+$O$39</f>
        <v>155</v>
      </c>
      <c r="T39" s="2">
        <f>$S$39/$E$39</f>
        <v>0.14903846153846154</v>
      </c>
      <c r="U39" s="2">
        <f>$S$39/$F$39</f>
        <v>3.5887937022458904E-2</v>
      </c>
      <c r="V39">
        <v>16694</v>
      </c>
      <c r="W39" s="1">
        <f>($E$39/($B$39/100000))/7</f>
        <v>46.545808684194739</v>
      </c>
      <c r="X39" s="1">
        <f>(($F$39-$E$39)/(($C$39-$B$39)/100000))/7</f>
        <v>17.425951530558152</v>
      </c>
      <c r="Y39" t="s">
        <v>548</v>
      </c>
    </row>
    <row r="40" spans="1:25" ht="12.75" customHeight="1" x14ac:dyDescent="0.15">
      <c r="A40" t="s">
        <v>57</v>
      </c>
      <c r="B40">
        <v>954659</v>
      </c>
      <c r="C40">
        <v>9976032</v>
      </c>
      <c r="D40" s="2">
        <f t="shared" si="1"/>
        <v>9.5695262404932147E-2</v>
      </c>
      <c r="E40">
        <f>SUM((((((('2005'!$E$40+'2006'!$E$40)+'2007'!$E$40)+'2008'!$E$40)+'2009'!$E$40)+'2010'!$E$40)+'2011'!$E$40))</f>
        <v>2162</v>
      </c>
      <c r="F40">
        <f>SUM((((((('2005'!$F$40+'2006'!$F$40)+'2007'!$F$40)+'2008'!$F$40)+'2009'!$F$40)+'2010'!$F$40)+'2011'!$F$40))</f>
        <v>10589</v>
      </c>
      <c r="G40" s="2">
        <f>$E$40/$F$40</f>
        <v>0.20417414297856265</v>
      </c>
      <c r="H40">
        <v>11.9</v>
      </c>
      <c r="I40">
        <f>SUM((((((('2005'!$I$40+'2006'!$I$40)+'2007'!$I$40)+'2008'!$I$40)+'2009'!$I$40)+'2010'!$I$40)+'2011'!$I$40))</f>
        <v>2131</v>
      </c>
      <c r="J40" s="2">
        <f>$I$40/$E$40</f>
        <v>0.98566142460684547</v>
      </c>
      <c r="K40">
        <f>SUM((((((('2005'!$K$40+'2006'!$K$40)+'2007'!$K$40)+'2008'!$K$40)+'2009'!$K$40)+'2010'!$K$40)+'2011'!$K$40))</f>
        <v>31</v>
      </c>
      <c r="L40" s="2">
        <f>$K$40/$E$40</f>
        <v>1.4338575393154487E-2</v>
      </c>
      <c r="M40">
        <f>SUM((((((('2005'!$M$40+'2006'!$M$40)+'2007'!$M$40)+'2008'!$M$40)+'2009'!$M$40)+'2010'!$M$40)+'2011'!$M$40))</f>
        <v>43</v>
      </c>
      <c r="N40">
        <f>SUM((((((('2005'!$N$40+'2006'!$N$40)+'2007'!$N$40)+'2008'!$N$40)+'2009'!$N$40)+'2010'!$N$40)+'2011'!$N$40))</f>
        <v>105</v>
      </c>
      <c r="O40">
        <f>SUM((((((('2005'!$O$40+'2006'!$O$40)+'2007'!$O$40)+'2008'!$O$40)+'2009'!$O$40)+'2010'!$O$40)+'2011'!$O$40))</f>
        <v>207</v>
      </c>
      <c r="P40">
        <f>SUM((((((('2005'!$P$40+'2006'!$P$40)+'2007'!$P$40)+'2008'!$P$40)+'2009'!$P$40)+'2010'!$P$40)+'2011'!$P$40))</f>
        <v>314</v>
      </c>
      <c r="Q40">
        <f>SUM((((((('2005'!$Q$40+'2006'!$Q$40)+'2007'!$Q$40)+'2008'!$Q$40)+'2009'!$Q$40)+'2010'!$Q$40)+'2011'!$Q$40))</f>
        <v>401</v>
      </c>
      <c r="R40">
        <f>SUM((((((('2005'!$R$40+'2006'!$R$40)+'2007'!$R$40)+'2008'!$R$40)+'2009'!$R$40)+'2010'!$R$40)+'2011'!$R$40))</f>
        <v>809</v>
      </c>
      <c r="S40">
        <f>($M$40+$N$40)+$O$40</f>
        <v>355</v>
      </c>
      <c r="T40" s="2">
        <f>$S$40/$E$40</f>
        <v>0.16419981498612396</v>
      </c>
      <c r="U40" s="2">
        <f>$S$40/$F$40</f>
        <v>3.352535650203041E-2</v>
      </c>
      <c r="V40">
        <v>62915</v>
      </c>
      <c r="W40" s="1">
        <f>($E$40/($B$40/100000))/7</f>
        <v>32.352614164549109</v>
      </c>
      <c r="X40" s="1">
        <f>(($F$40-$E$40)/(($C$40-$B$40)/100000))/7</f>
        <v>13.344500253532837</v>
      </c>
      <c r="Y40" t="s">
        <v>549</v>
      </c>
    </row>
    <row r="41" spans="1:25" ht="12.75" customHeight="1" x14ac:dyDescent="0.15">
      <c r="A41" t="s">
        <v>58</v>
      </c>
      <c r="B41">
        <v>108464</v>
      </c>
      <c r="C41">
        <v>2828365</v>
      </c>
      <c r="D41" s="2">
        <f t="shared" si="1"/>
        <v>3.8348657263118445E-2</v>
      </c>
      <c r="E41">
        <f>SUM((((((('2005'!$E$41+'2006'!$E$41)+'2007'!$E$41)+'2008'!$E$41)+'2009'!$E$41)+'2010'!$E$41)+'2011'!$E$41))</f>
        <v>0</v>
      </c>
      <c r="F41">
        <f>SUM((((((('2005'!$F$41+'2006'!$F$41)+'2007'!$F$41)+'2008'!$F$41)+'2009'!$F$41)+'2010'!$F$41)+'2011'!$F$41))</f>
        <v>2026</v>
      </c>
      <c r="G41" s="2">
        <f>$E$41/$F$41</f>
        <v>0</v>
      </c>
      <c r="H41">
        <v>7.6</v>
      </c>
      <c r="I41">
        <f>SUM((((((('2005'!$I$41+'2006'!$I$41)+'2007'!$I$41)+'2008'!$I$41)+'2009'!$I$41)+'2010'!$I$41)+'2011'!$I$41))</f>
        <v>0</v>
      </c>
      <c r="J41" s="2" t="e">
        <f>$I$41/$E$41</f>
        <v>#DIV/0!</v>
      </c>
      <c r="K41">
        <f>SUM((((((('2005'!$K$41+'2006'!$K$41)+'2007'!$K$41)+'2008'!$K$41)+'2009'!$K$41)+'2010'!$K$41)+'2011'!$K$41))</f>
        <v>0</v>
      </c>
      <c r="L41" s="2" t="e">
        <f>$K$41/$E$41</f>
        <v>#DIV/0!</v>
      </c>
      <c r="M41">
        <f>SUM((((((('2005'!$M$41+'2006'!$M$41)+'2007'!$M$41)+'2008'!$M$41)+'2009'!$M$41)+'2010'!$M$41)+'2011'!$M$41))</f>
        <v>0</v>
      </c>
      <c r="N41">
        <f>SUM((((((('2005'!$N$41+'2006'!$N$41)+'2007'!$N$41)+'2008'!$N$41)+'2009'!$N$41)+'2010'!$N$41)+'2011'!$N$41))</f>
        <v>0</v>
      </c>
      <c r="O41">
        <f>SUM((((((('2005'!$O$41+'2006'!$O$41)+'2007'!$O$41)+'2008'!$O$41)+'2009'!$O$41)+'2010'!$O$41)+'2011'!$O$41))</f>
        <v>0</v>
      </c>
      <c r="P41">
        <f>SUM((((((('2005'!$P$41+'2006'!$P$41)+'2007'!$P$41)+'2008'!$P$41)+'2009'!$P$41)+'2010'!$P$41)+'2011'!$P$41))</f>
        <v>0</v>
      </c>
      <c r="Q41">
        <f>SUM((((((('2005'!$Q$41+'2006'!$Q$41)+'2007'!$Q$41)+'2008'!$Q$41)+'2009'!$Q$41)+'2010'!$Q$41)+'2011'!$Q$41))</f>
        <v>0</v>
      </c>
      <c r="R41">
        <f>SUM((((((('2005'!$R$41+'2006'!$R$41)+'2007'!$R$41)+'2008'!$R$41)+'2009'!$R$41)+'2010'!$R$41)+'2011'!$R$41))</f>
        <v>0</v>
      </c>
      <c r="S41">
        <f>($M$41+$N$41)+$O$41</f>
        <v>0</v>
      </c>
      <c r="T41" s="2" t="e">
        <f>$S$41/$E$41</f>
        <v>#DIV/0!</v>
      </c>
      <c r="U41" s="2">
        <f>$S$41/$F$41</f>
        <v>0</v>
      </c>
      <c r="V41">
        <v>10340</v>
      </c>
      <c r="W41" s="1">
        <f>($E$41/($B$41/100000))/7</f>
        <v>0</v>
      </c>
      <c r="X41" s="1">
        <f>(($F$41-$E$41)/(($C$41-$B$41)/100000))/7</f>
        <v>10.641143608850888</v>
      </c>
      <c r="Y41" t="s">
        <v>550</v>
      </c>
    </row>
    <row r="42" spans="1:25" ht="12.75" customHeight="1" x14ac:dyDescent="0.15">
      <c r="A42" t="s">
        <v>59</v>
      </c>
      <c r="B42">
        <v>71863</v>
      </c>
      <c r="C42">
        <v>829243</v>
      </c>
      <c r="D42" s="2">
        <f t="shared" si="1"/>
        <v>8.666096668889578E-2</v>
      </c>
      <c r="E42">
        <f>SUM((((((('2005'!$E$42+'2006'!$E$42)+'2007'!$E$42)+'2008'!$E$42)+'2009'!$E$42)+'2010'!$E$42)+'2011'!$E$42))</f>
        <v>128</v>
      </c>
      <c r="F42">
        <f>SUM((((((('2005'!$F$42+'2006'!$F$42)+'2007'!$F$42)+'2008'!$F$42)+'2009'!$F$42)+'2010'!$F$42)+'2011'!$F$42))</f>
        <v>743</v>
      </c>
      <c r="G42" s="2">
        <f>$E$42/$F$42</f>
        <v>0.17227456258411844</v>
      </c>
      <c r="H42">
        <v>12.3</v>
      </c>
      <c r="I42">
        <f>SUM((((((('2005'!$I$42+'2006'!$I$42)+'2007'!$I$42)+'2008'!$I$42)+'2009'!$I$42)+'2010'!$I$42)+'2011'!$I$42))</f>
        <v>128</v>
      </c>
      <c r="J42" s="2">
        <f>$I$42/$E$42</f>
        <v>1</v>
      </c>
      <c r="K42">
        <f>SUM((((((('2005'!$K$42+'2006'!$K$42)+'2007'!$K$42)+'2008'!$K$42)+'2009'!$K$42)+'2010'!$K$42)+'2011'!$K$42))</f>
        <v>0</v>
      </c>
      <c r="L42" s="2">
        <f>$K$42/$E$42</f>
        <v>0</v>
      </c>
      <c r="M42">
        <f>SUM((((((('2005'!$M$42+'2006'!$M$42)+'2007'!$M$42)+'2008'!$M$42)+'2009'!$M$42)+'2010'!$M$42)+'2011'!$M$42))</f>
        <v>0</v>
      </c>
      <c r="N42">
        <f>SUM((((((('2005'!$N$42+'2006'!$N$42)+'2007'!$N$42)+'2008'!$N$42)+'2009'!$N$42)+'2010'!$N$42)+'2011'!$N$42))</f>
        <v>0</v>
      </c>
      <c r="O42">
        <f>SUM((((((('2005'!$O$42+'2006'!$O$42)+'2007'!$O$42)+'2008'!$O$42)+'2009'!$O$42)+'2010'!$O$42)+'2011'!$O$42))</f>
        <v>0</v>
      </c>
      <c r="P42">
        <f>SUM((((((('2005'!$P$42+'2006'!$P$42)+'2007'!$P$42)+'2008'!$P$42)+'2009'!$P$42)+'2010'!$P$42)+'2011'!$P$42))</f>
        <v>0</v>
      </c>
      <c r="Q42">
        <f>SUM((((((('2005'!$Q$42+'2006'!$Q$42)+'2007'!$Q$42)+'2008'!$Q$42)+'2009'!$Q$42)+'2010'!$Q$42)+'2011'!$Q$42))</f>
        <v>0</v>
      </c>
      <c r="R42">
        <f>SUM((((((('2005'!$R$42+'2006'!$R$42)+'2007'!$R$42)+'2008'!$R$42)+'2009'!$R$42)+'2010'!$R$42)+'2011'!$R$42))</f>
        <v>0</v>
      </c>
      <c r="S42">
        <f>($M$42+$N$42)+$O$42</f>
        <v>0</v>
      </c>
      <c r="T42" s="2">
        <f>$S$42/$E$42</f>
        <v>0</v>
      </c>
      <c r="U42" s="2">
        <f>$S$42/$F$42</f>
        <v>0</v>
      </c>
      <c r="V42">
        <v>5344</v>
      </c>
      <c r="W42" s="1">
        <f>($E$42/($B$42/100000))/7</f>
        <v>25.44524203792534</v>
      </c>
      <c r="X42" s="1">
        <f>(($F$42-$E$42)/(($C$42-$B$42)/100000))/7</f>
        <v>11.600140333405008</v>
      </c>
      <c r="Y42" t="s">
        <v>551</v>
      </c>
    </row>
    <row r="43" spans="1:25" ht="12.75" customHeight="1" x14ac:dyDescent="0.15">
      <c r="A43" t="s">
        <v>60</v>
      </c>
      <c r="B43">
        <v>398985</v>
      </c>
      <c r="C43">
        <v>3563610</v>
      </c>
      <c r="D43" s="2">
        <f t="shared" si="1"/>
        <v>0.11196090481281622</v>
      </c>
      <c r="E43">
        <f>SUM((((((('2005'!$E$43+'2006'!$E$43)+'2007'!$E$43)+'2008'!$E$43)+'2009'!$E$43)+'2010'!$E$43)+'2011'!$E$43))</f>
        <v>907</v>
      </c>
      <c r="F43">
        <f>SUM((((((('2005'!$F$43+'2006'!$F$43)+'2007'!$F$43)+'2008'!$F$43)+'2009'!$F$43)+'2010'!$F$43)+'2011'!$F$43))</f>
        <v>4032</v>
      </c>
      <c r="G43" s="2">
        <f>$E$43/$F$43</f>
        <v>0.22495039682539683</v>
      </c>
      <c r="H43">
        <v>13.5</v>
      </c>
      <c r="I43">
        <f>SUM((((((('2005'!$I$43+'2006'!$I$43)+'2007'!$I$43)+'2008'!$I$43)+'2009'!$I$43)+'2010'!$I$43)+'2011'!$I$43))</f>
        <v>875</v>
      </c>
      <c r="J43" s="2">
        <f>$I$43/$E$43</f>
        <v>0.96471885336273433</v>
      </c>
      <c r="K43">
        <f>SUM((((((('2005'!$K$43+'2006'!$K$43)+'2007'!$K$43)+'2008'!$K$43)+'2009'!$K$43)+'2010'!$K$43)+'2011'!$K$43))</f>
        <v>32</v>
      </c>
      <c r="L43" s="2">
        <f>$K$43/$E$43</f>
        <v>3.5281146637265712E-2</v>
      </c>
      <c r="M43">
        <f>SUM((((((('2005'!$M$43+'2006'!$M$43)+'2007'!$M$43)+'2008'!$M$43)+'2009'!$M$43)+'2010'!$M$43)+'2011'!$M$43))</f>
        <v>43</v>
      </c>
      <c r="N43">
        <f>SUM((((((('2005'!$N$43+'2006'!$N$43)+'2007'!$N$43)+'2008'!$N$43)+'2009'!$N$43)+'2010'!$N$43)+'2011'!$N$43))</f>
        <v>64</v>
      </c>
      <c r="O43">
        <f>SUM((((((('2005'!$O$43+'2006'!$O$43)+'2007'!$O$43)+'2008'!$O$43)+'2009'!$O$43)+'2010'!$O$43)+'2011'!$O$43))</f>
        <v>92</v>
      </c>
      <c r="P43">
        <f>SUM((((((('2005'!$P$43+'2006'!$P$43)+'2007'!$P$43)+'2008'!$P$43)+'2009'!$P$43)+'2010'!$P$43)+'2011'!$P$43))</f>
        <v>152</v>
      </c>
      <c r="Q43">
        <f>SUM((((((('2005'!$Q$43+'2006'!$Q$43)+'2007'!$Q$43)+'2008'!$Q$43)+'2009'!$Q$43)+'2010'!$Q$43)+'2011'!$Q$43))</f>
        <v>209</v>
      </c>
      <c r="R43">
        <f>SUM((((((('2005'!$R$43+'2006'!$R$43)+'2007'!$R$43)+'2008'!$R$43)+'2009'!$R$43)+'2010'!$R$43)+'2011'!$R$43))</f>
        <v>319</v>
      </c>
      <c r="S43">
        <f>($M$43+$N$43)+$O$43</f>
        <v>199</v>
      </c>
      <c r="T43" s="2">
        <f>$S$43/$E$43</f>
        <v>0.21940463065049615</v>
      </c>
      <c r="U43" s="2">
        <f>$S$43/$F$43</f>
        <v>4.9355158730158728E-2</v>
      </c>
      <c r="V43">
        <v>34683</v>
      </c>
      <c r="W43" s="1">
        <f>($E$43/($B$43/100000))/7</f>
        <v>32.475263123031837</v>
      </c>
      <c r="X43" s="1">
        <f>(($F$43-$E$43)/(($C$43-$B$43)/100000))/7</f>
        <v>14.106839560092315</v>
      </c>
      <c r="Y43" t="s">
        <v>552</v>
      </c>
    </row>
    <row r="44" spans="1:25" ht="12.75" customHeight="1" x14ac:dyDescent="0.15">
      <c r="A44" t="s">
        <v>61</v>
      </c>
      <c r="B44">
        <v>70027</v>
      </c>
      <c r="C44">
        <v>618454</v>
      </c>
      <c r="D44" s="2">
        <f t="shared" si="1"/>
        <v>0.11322911647430528</v>
      </c>
      <c r="E44">
        <f>SUM((((((('2005'!$E$44+'2006'!$E$44)+'2007'!$E$44)+'2008'!$E$44)+'2009'!$E$44)+'2010'!$E$44)+'2011'!$E$44))</f>
        <v>175</v>
      </c>
      <c r="F44">
        <f>SUM((((((('2005'!$F$44+'2006'!$F$44)+'2007'!$F$44)+'2008'!$F$44)+'2009'!$F$44)+'2010'!$F$44)+'2011'!$F$44))</f>
        <v>866</v>
      </c>
      <c r="G44" s="2">
        <f>$E$44/$F$44</f>
        <v>0.20207852193995382</v>
      </c>
      <c r="H44">
        <v>17.5</v>
      </c>
      <c r="I44">
        <f>SUM((((((('2005'!$I$44+'2006'!$I$44)+'2007'!$I$44)+'2008'!$I$44)+'2009'!$I$44)+'2010'!$I$44)+'2011'!$I$44))</f>
        <v>173</v>
      </c>
      <c r="J44" s="2">
        <f>$I$44/$E$44</f>
        <v>0.98857142857142855</v>
      </c>
      <c r="K44">
        <f>SUM((((((('2005'!$K$44+'2006'!$K$44)+'2007'!$K$44)+'2008'!$K$44)+'2009'!$K$44)+'2010'!$K$44)+'2011'!$K$44))</f>
        <v>2</v>
      </c>
      <c r="L44" s="2">
        <f>$K$44/$E$44</f>
        <v>1.1428571428571429E-2</v>
      </c>
      <c r="M44">
        <f>SUM((((((('2005'!$M$44+'2006'!$M$44)+'2007'!$M$44)+'2008'!$M$44)+'2009'!$M$44)+'2010'!$M$44)+'2011'!$M$44))</f>
        <v>0</v>
      </c>
      <c r="N44">
        <f>SUM((((((('2005'!$N$44+'2006'!$N$44)+'2007'!$N$44)+'2008'!$N$44)+'2009'!$N$44)+'2010'!$N$44)+'2011'!$N$44))</f>
        <v>0</v>
      </c>
      <c r="O44">
        <f>SUM((((((('2005'!$O$44+'2006'!$O$44)+'2007'!$O$44)+'2008'!$O$44)+'2009'!$O$44)+'2010'!$O$44)+'2011'!$O$44))</f>
        <v>0</v>
      </c>
      <c r="P44">
        <f>SUM((((((('2005'!$P$44+'2006'!$P$44)+'2007'!$P$44)+'2008'!$P$44)+'2009'!$P$44)+'2010'!$P$44)+'2011'!$P$44))</f>
        <v>0</v>
      </c>
      <c r="Q44">
        <f>SUM((((((('2005'!$Q$44+'2006'!$Q$44)+'2007'!$Q$44)+'2008'!$Q$44)+'2009'!$Q$44)+'2010'!$Q$44)+'2011'!$Q$44))</f>
        <v>0</v>
      </c>
      <c r="R44">
        <f>SUM((((((('2005'!$R$44+'2006'!$R$44)+'2007'!$R$44)+'2008'!$R$44)+'2009'!$R$44)+'2010'!$R$44)+'2011'!$R$44))</f>
        <v>0</v>
      </c>
      <c r="S44">
        <f>($M$44+$N$44)+$O$44</f>
        <v>0</v>
      </c>
      <c r="T44" s="2">
        <f>$S$44/$E$44</f>
        <v>0</v>
      </c>
      <c r="U44" s="2">
        <f>$S$44/$F$44</f>
        <v>0</v>
      </c>
      <c r="V44">
        <v>7691</v>
      </c>
      <c r="W44" s="1">
        <f>($E$44/($B$44/100000))/7</f>
        <v>35.700515515444046</v>
      </c>
      <c r="X44" s="1">
        <f>(($F$44-$E$44)/(($C$44-$B$44)/100000))/7</f>
        <v>17.999530605583917</v>
      </c>
      <c r="Y44" t="s">
        <v>553</v>
      </c>
    </row>
    <row r="45" spans="1:25" ht="12.75" customHeight="1" x14ac:dyDescent="0.15">
      <c r="A45" t="s">
        <v>62</v>
      </c>
      <c r="B45">
        <v>486407</v>
      </c>
      <c r="C45">
        <v>4896267</v>
      </c>
      <c r="D45" s="2">
        <f t="shared" si="1"/>
        <v>9.9342417396763694E-2</v>
      </c>
      <c r="E45">
        <f>SUM((((((('2005'!$E$45+'2006'!$E$45)+'2007'!$E$45)+'2008'!$E$45)+'2009'!$E$45)+'2010'!$E$45)+'2011'!$E$45))</f>
        <v>1142</v>
      </c>
      <c r="F45">
        <f>SUM((((((('2005'!$F$45+'2006'!$F$45)+'2007'!$F$45)+'2008'!$F$45)+'2009'!$F$45)+'2010'!$F$45)+'2011'!$F$45))</f>
        <v>6380</v>
      </c>
      <c r="G45" s="2">
        <f>$E$45/$F$45</f>
        <v>0.17899686520376176</v>
      </c>
      <c r="H45">
        <v>14.6</v>
      </c>
      <c r="I45">
        <f>SUM((((((('2005'!$I$45+'2006'!$I$45)+'2007'!$I$45)+'2008'!$I$45)+'2009'!$I$45)+'2010'!$I$45)+'2011'!$I$45))</f>
        <v>954</v>
      </c>
      <c r="J45" s="2">
        <f>$I$45/$E$45</f>
        <v>0.83537653239929943</v>
      </c>
      <c r="K45">
        <f>SUM((((((('2005'!$K$45+'2006'!$K$45)+'2007'!$K$45)+'2008'!$K$45)+'2009'!$K$45)+'2010'!$K$45)+'2011'!$K$45))</f>
        <v>23</v>
      </c>
      <c r="L45" s="2">
        <f>$K$45/$E$45</f>
        <v>2.0140105078809107E-2</v>
      </c>
      <c r="M45">
        <f>SUM((((((('2005'!$M$45+'2006'!$M$45)+'2007'!$M$45)+'2008'!$M$45)+'2009'!$M$45)+'2010'!$M$45)+'2011'!$M$45))</f>
        <v>16</v>
      </c>
      <c r="N45">
        <f>SUM((((((('2005'!$N$45+'2006'!$N$45)+'2007'!$N$45)+'2008'!$N$45)+'2009'!$N$45)+'2010'!$N$45)+'2011'!$N$45))</f>
        <v>44</v>
      </c>
      <c r="O45">
        <f>SUM((((((('2005'!$O$45+'2006'!$O$45)+'2007'!$O$45)+'2008'!$O$45)+'2009'!$O$45)+'2010'!$O$45)+'2011'!$O$45))</f>
        <v>50</v>
      </c>
      <c r="P45">
        <f>SUM((((((('2005'!$P$45+'2006'!$P$45)+'2007'!$P$45)+'2008'!$P$45)+'2009'!$P$45)+'2010'!$P$45)+'2011'!$P$45))</f>
        <v>97</v>
      </c>
      <c r="Q45">
        <f>SUM((((((('2005'!$Q$45+'2006'!$Q$45)+'2007'!$Q$45)+'2008'!$Q$45)+'2009'!$Q$45)+'2010'!$Q$45)+'2011'!$Q$45))</f>
        <v>117</v>
      </c>
      <c r="R45">
        <f>SUM((((((('2005'!$R$45+'2006'!$R$45)+'2007'!$R$45)+'2008'!$R$45)+'2009'!$R$45)+'2010'!$R$45)+'2011'!$R$45))</f>
        <v>217</v>
      </c>
      <c r="S45">
        <f>($M$45+$N$45)+$O$45</f>
        <v>110</v>
      </c>
      <c r="T45" s="2">
        <f>$S$45/$E$45</f>
        <v>9.6322241681260939E-2</v>
      </c>
      <c r="U45" s="2">
        <f>$S$45/$F$45</f>
        <v>1.7241379310344827E-2</v>
      </c>
      <c r="V45">
        <v>37017</v>
      </c>
      <c r="W45" s="1">
        <f>($E$45/($B$45/100000))/7</f>
        <v>33.540400763734311</v>
      </c>
      <c r="X45" s="1">
        <f>(($F$45-$E$45)/(($C$45-$B$45)/100000))/7</f>
        <v>16.968468710700893</v>
      </c>
      <c r="Y45" t="s">
        <v>554</v>
      </c>
    </row>
    <row r="46" spans="1:25" ht="12.75" customHeight="1" x14ac:dyDescent="0.15">
      <c r="A46" t="s">
        <v>63</v>
      </c>
      <c r="B46">
        <v>1593072</v>
      </c>
      <c r="C46">
        <v>18617868</v>
      </c>
      <c r="D46" s="2">
        <f t="shared" si="1"/>
        <v>8.5566832894077877E-2</v>
      </c>
      <c r="E46">
        <f>SUM((((((('2005'!$E$46+'2006'!$E$46)+'2007'!$E$46)+'2008'!$E$46)+'2009'!$E$46)+'2010'!$E$46)+'2011'!$E$46))</f>
        <v>3405</v>
      </c>
      <c r="F46">
        <f>SUM((((((('2005'!$F$46+'2006'!$F$46)+'2007'!$F$46)+'2008'!$F$46)+'2009'!$F$46)+'2010'!$F$46)+'2011'!$F$46))</f>
        <v>18341</v>
      </c>
      <c r="G46" s="2">
        <f>$E$46/$F$46</f>
        <v>0.18564963742434981</v>
      </c>
      <c r="H46">
        <v>11.7</v>
      </c>
      <c r="I46">
        <f>SUM((((((('2005'!$I$46+'2006'!$I$46)+'2007'!$I$46)+'2008'!$I$46)+'2009'!$I$46)+'2010'!$I$46)+'2011'!$I$46))</f>
        <v>3320</v>
      </c>
      <c r="J46" s="2">
        <f>$I$46/$E$46</f>
        <v>0.97503671071953013</v>
      </c>
      <c r="K46">
        <f>SUM((((((('2005'!$K$46+'2006'!$K$46)+'2007'!$K$46)+'2008'!$K$46)+'2009'!$K$46)+'2010'!$K$46)+'2011'!$K$46))</f>
        <v>85</v>
      </c>
      <c r="L46" s="2">
        <f>$K$46/$E$46</f>
        <v>2.4963289280469897E-2</v>
      </c>
      <c r="M46">
        <f>SUM((((((('2005'!$M$46+'2006'!$M$46)+'2007'!$M$46)+'2008'!$M$46)+'2009'!$M$46)+'2010'!$M$46)+'2011'!$M$46))</f>
        <v>0</v>
      </c>
      <c r="N46">
        <f>SUM((((((('2005'!$N$46+'2006'!$N$46)+'2007'!$N$46)+'2008'!$N$46)+'2009'!$N$46)+'2010'!$N$46)+'2011'!$N$46))</f>
        <v>0</v>
      </c>
      <c r="O46">
        <f>SUM((((((('2005'!$O$46+'2006'!$O$46)+'2007'!$O$46)+'2008'!$O$46)+'2009'!$O$46)+'2010'!$O$46)+'2011'!$O$46))</f>
        <v>0</v>
      </c>
      <c r="P46">
        <f>SUM((((((('2005'!$P$46+'2006'!$P$46)+'2007'!$P$46)+'2008'!$P$46)+'2009'!$P$46)+'2010'!$P$46)+'2011'!$P$46))</f>
        <v>0</v>
      </c>
      <c r="Q46">
        <f>SUM((((((('2005'!$Q$46+'2006'!$Q$46)+'2007'!$Q$46)+'2008'!$Q$46)+'2009'!$Q$46)+'2010'!$Q$46)+'2011'!$Q$46))</f>
        <v>0</v>
      </c>
      <c r="R46">
        <f>SUM((((((('2005'!$R$46+'2006'!$R$46)+'2007'!$R$46)+'2008'!$R$46)+'2009'!$R$46)+'2010'!$R$46)+'2011'!$R$46))</f>
        <v>0</v>
      </c>
      <c r="S46">
        <f>($M$46+$N$46)+$O$46</f>
        <v>0</v>
      </c>
      <c r="T46" s="2">
        <f>$S$46/$E$46</f>
        <v>0</v>
      </c>
      <c r="U46" s="2">
        <f>$S$46/$F$46</f>
        <v>0</v>
      </c>
      <c r="V46">
        <v>152372</v>
      </c>
      <c r="W46" s="1">
        <f>($E$46/($B$46/100000))/7</f>
        <v>30.53399792530227</v>
      </c>
      <c r="X46" s="1">
        <f>(($F$46-$E$46)/(($C$46-$B$46)/100000))/7</f>
        <v>12.532980046952019</v>
      </c>
      <c r="Y46" t="s">
        <v>555</v>
      </c>
    </row>
    <row r="47" spans="1:25" ht="12.75" customHeight="1" x14ac:dyDescent="0.15">
      <c r="A47" t="s">
        <v>64</v>
      </c>
      <c r="B47">
        <v>146806</v>
      </c>
      <c r="C47">
        <v>1930847</v>
      </c>
      <c r="D47" s="2">
        <f t="shared" si="1"/>
        <v>7.6031917598856871E-2</v>
      </c>
      <c r="E47">
        <f>SUM((((((('2005'!$E$47+'2006'!$E$47)+'2007'!$E$47)+'2008'!$E$47)+'2009'!$E$47)+'2010'!$E$47)+'2011'!$E$47))</f>
        <v>386</v>
      </c>
      <c r="F47">
        <f>SUM((((((('2005'!$F$47+'2006'!$F$47)+'2007'!$F$47)+'2008'!$F$47)+'2009'!$F$47)+'2010'!$F$47)+'2011'!$F$47))</f>
        <v>2481</v>
      </c>
      <c r="G47" s="2">
        <f>$E$47/$F$47</f>
        <v>0.15558242644095122</v>
      </c>
      <c r="H47">
        <v>18.3</v>
      </c>
      <c r="I47">
        <f>SUM((((((('2005'!$I$47+'2006'!$I$47)+'2007'!$I$47)+'2008'!$I$47)+'2009'!$I$47)+'2010'!$I$47)+'2011'!$I$47))</f>
        <v>367</v>
      </c>
      <c r="J47" s="2">
        <f>$I$47/$E$47</f>
        <v>0.95077720207253891</v>
      </c>
      <c r="K47">
        <f>SUM((((((('2005'!$K$47+'2006'!$K$47)+'2007'!$K$47)+'2008'!$K$47)+'2009'!$K$47)+'2010'!$K$47)+'2011'!$K$47))</f>
        <v>19</v>
      </c>
      <c r="L47" s="2">
        <f>$K$47/$E$47</f>
        <v>4.9222797927461141E-2</v>
      </c>
      <c r="M47">
        <f>SUM((((((('2005'!$M$47+'2006'!$M$47)+'2007'!$M$47)+'2008'!$M$47)+'2009'!$M$47)+'2010'!$M$47)+'2011'!$M$47))</f>
        <v>15</v>
      </c>
      <c r="N47">
        <f>SUM((((((('2005'!$N$47+'2006'!$N$47)+'2007'!$N$47)+'2008'!$N$47)+'2009'!$N$47)+'2010'!$N$47)+'2011'!$N$47))</f>
        <v>25</v>
      </c>
      <c r="O47">
        <f>SUM((((((('2005'!$O$47+'2006'!$O$47)+'2007'!$O$47)+'2008'!$O$47)+'2009'!$O$47)+'2010'!$O$47)+'2011'!$O$47))</f>
        <v>35</v>
      </c>
      <c r="P47">
        <f>SUM((((((('2005'!$P$47+'2006'!$P$47)+'2007'!$P$47)+'2008'!$P$47)+'2009'!$P$47)+'2010'!$P$47)+'2011'!$P$47))</f>
        <v>76</v>
      </c>
      <c r="Q47">
        <f>SUM((((((('2005'!$Q$47+'2006'!$Q$47)+'2007'!$Q$47)+'2008'!$Q$47)+'2009'!$Q$47)+'2010'!$Q$47)+'2011'!$Q$47))</f>
        <v>92</v>
      </c>
      <c r="R47">
        <f>SUM((((((('2005'!$R$47+'2006'!$R$47)+'2007'!$R$47)+'2008'!$R$47)+'2009'!$R$47)+'2010'!$R$47)+'2011'!$R$47))</f>
        <v>123</v>
      </c>
      <c r="S47">
        <f>($M$47+$N$47)+$O$47</f>
        <v>75</v>
      </c>
      <c r="T47" s="2">
        <f>$S$47/$E$47</f>
        <v>0.19430051813471502</v>
      </c>
      <c r="U47" s="2">
        <f>$S$47/$F$47</f>
        <v>3.0229746070133012E-2</v>
      </c>
      <c r="V47">
        <v>18990</v>
      </c>
      <c r="W47" s="1">
        <f>($E$47/($B$47/100000))/7</f>
        <v>37.561718964386436</v>
      </c>
      <c r="X47" s="1">
        <f>(($F$47-$E$47)/(($C$47-$B$47)/100000))/7</f>
        <v>16.77571952021923</v>
      </c>
      <c r="Y47" t="s">
        <v>556</v>
      </c>
    </row>
    <row r="48" spans="1:25" ht="12.75" customHeight="1" x14ac:dyDescent="0.15">
      <c r="A48" t="s">
        <v>65</v>
      </c>
      <c r="B48">
        <v>51373</v>
      </c>
      <c r="C48">
        <v>499809</v>
      </c>
      <c r="D48" s="2">
        <f t="shared" si="1"/>
        <v>0.10278526397083686</v>
      </c>
      <c r="E48">
        <f>SUM((((((('2005'!$E$48+'2006'!$E$48)+'2007'!$E$48)+'2008'!$E$48)+'2009'!$E$48)+'2010'!$E$48)+'2011'!$E$48))</f>
        <v>100</v>
      </c>
      <c r="F48">
        <f>SUM((((((('2005'!$F$48+'2006'!$F$48)+'2007'!$F$48)+'2008'!$F$48)+'2009'!$F$48)+'2010'!$F$48)+'2011'!$F$48))</f>
        <v>661</v>
      </c>
      <c r="G48" s="2">
        <f>$E$48/$F$48</f>
        <v>0.15128593040847202</v>
      </c>
      <c r="H48">
        <v>15.7</v>
      </c>
      <c r="I48">
        <f>SUM((((((('2005'!$I$48+'2006'!$I$48)+'2007'!$I$48)+'2008'!$I$48)+'2009'!$I$48)+'2010'!$I$48)+'2011'!$I$48))</f>
        <v>97</v>
      </c>
      <c r="J48" s="2">
        <f>$I$48/$E$48</f>
        <v>0.97</v>
      </c>
      <c r="K48">
        <f>SUM((((((('2005'!$K$48+'2006'!$K$48)+'2007'!$K$48)+'2008'!$K$48)+'2009'!$K$48)+'2010'!$K$48)+'2011'!$K$48))</f>
        <v>3</v>
      </c>
      <c r="L48" s="2">
        <f>$K$48/$E$48</f>
        <v>0.03</v>
      </c>
      <c r="M48">
        <f>SUM((((((('2005'!$M$48+'2006'!$M$48)+'2007'!$M$48)+'2008'!$M$48)+'2009'!$M$48)+'2010'!$M$48)+'2011'!$M$48))</f>
        <v>0</v>
      </c>
      <c r="N48">
        <f>SUM((((((('2005'!$N$48+'2006'!$N$48)+'2007'!$N$48)+'2008'!$N$48)+'2009'!$N$48)+'2010'!$N$48)+'2011'!$N$48))</f>
        <v>10</v>
      </c>
      <c r="O48">
        <f>SUM((((((('2005'!$O$48+'2006'!$O$48)+'2007'!$O$48)+'2008'!$O$48)+'2009'!$O$48)+'2010'!$O$48)+'2011'!$O$48))</f>
        <v>15</v>
      </c>
      <c r="P48">
        <f>SUM((((((('2005'!$P$48+'2006'!$P$48)+'2007'!$P$48)+'2008'!$P$48)+'2009'!$P$48)+'2010'!$P$48)+'2011'!$P$48))</f>
        <v>25</v>
      </c>
      <c r="Q48">
        <f>SUM((((((('2005'!$Q$48+'2006'!$Q$48)+'2007'!$Q$48)+'2008'!$Q$48)+'2009'!$Q$48)+'2010'!$Q$48)+'2011'!$Q$48))</f>
        <v>40</v>
      </c>
      <c r="R48">
        <f>SUM((((((('2005'!$R$48+'2006'!$R$48)+'2007'!$R$48)+'2008'!$R$48)+'2009'!$R$48)+'2010'!$R$48)+'2011'!$R$48))</f>
        <v>50</v>
      </c>
      <c r="S48">
        <f>($M$48+$N$48)+$O$48</f>
        <v>25</v>
      </c>
      <c r="T48" s="2">
        <f>$S$48/$E$48</f>
        <v>0.25</v>
      </c>
      <c r="U48" s="2">
        <f>$S$48/$F$48</f>
        <v>3.7821482602118005E-2</v>
      </c>
      <c r="V48">
        <v>2470</v>
      </c>
      <c r="W48" s="1">
        <f>($E$48/($B$48/100000))/7</f>
        <v>27.807825678302386</v>
      </c>
      <c r="X48" s="1">
        <f>(($F$48-$E$48)/(($C$48-$B$48)/100000))/7</f>
        <v>17.871637679146442</v>
      </c>
      <c r="Y48" t="s">
        <v>557</v>
      </c>
    </row>
    <row r="49" spans="1:25" ht="12.75" customHeight="1" x14ac:dyDescent="0.15">
      <c r="A49" t="s">
        <v>66</v>
      </c>
      <c r="B49">
        <v>734757</v>
      </c>
      <c r="C49">
        <v>6137315</v>
      </c>
      <c r="D49" s="2">
        <f t="shared" si="1"/>
        <v>0.11971961680311341</v>
      </c>
      <c r="E49">
        <f>SUM((((((('2005'!$E$49+'2006'!$E$49)+'2007'!$E$49)+'2008'!$E$49)+'2009'!$E$49)+'2010'!$E$49)+'2011'!$E$49))</f>
        <v>1406</v>
      </c>
      <c r="F49">
        <f>SUM((((((('2005'!$F$49+'2006'!$F$49)+'2007'!$F$49)+'2008'!$F$49)+'2009'!$F$49)+'2010'!$F$49)+'2011'!$F$49))</f>
        <v>6479</v>
      </c>
      <c r="G49" s="2">
        <f>$E$49/$F$49</f>
        <v>0.21700879765395895</v>
      </c>
      <c r="H49">
        <v>11.7</v>
      </c>
      <c r="I49">
        <f>SUM((((((('2005'!$I$49+'2006'!$I$49)+'2007'!$I$49)+'2008'!$I$49)+'2009'!$I$49)+'2010'!$I$49)+'2011'!$I$49))</f>
        <v>1345</v>
      </c>
      <c r="J49" s="2">
        <f>$I$49/$E$49</f>
        <v>0.95661450924608815</v>
      </c>
      <c r="K49">
        <f>SUM((((((('2005'!$K$49+'2006'!$K$49)+'2007'!$K$49)+'2008'!$K$49)+'2009'!$K$49)+'2010'!$K$49)+'2011'!$K$49))</f>
        <v>61</v>
      </c>
      <c r="L49" s="2">
        <f>$K$49/$E$49</f>
        <v>4.3385490753911807E-2</v>
      </c>
      <c r="M49">
        <f>SUM((((((('2005'!$M$49+'2006'!$M$49)+'2007'!$M$49)+'2008'!$M$49)+'2009'!$M$49)+'2010'!$M$49)+'2011'!$M$49))</f>
        <v>22</v>
      </c>
      <c r="N49">
        <f>SUM((((((('2005'!$N$49+'2006'!$N$49)+'2007'!$N$49)+'2008'!$N$49)+'2009'!$N$49)+'2010'!$N$49)+'2011'!$N$49))</f>
        <v>76</v>
      </c>
      <c r="O49">
        <f>SUM((((((('2005'!$O$49+'2006'!$O$49)+'2007'!$O$49)+'2008'!$O$49)+'2009'!$O$49)+'2010'!$O$49)+'2011'!$O$49))</f>
        <v>112</v>
      </c>
      <c r="P49">
        <f>SUM((((((('2005'!$P$49+'2006'!$P$49)+'2007'!$P$49)+'2008'!$P$49)+'2009'!$P$49)+'2010'!$P$49)+'2011'!$P$49))</f>
        <v>223</v>
      </c>
      <c r="Q49">
        <f>SUM((((((('2005'!$Q$49+'2006'!$Q$49)+'2007'!$Q$49)+'2008'!$Q$49)+'2009'!$Q$49)+'2010'!$Q$49)+'2011'!$Q$49))</f>
        <v>234</v>
      </c>
      <c r="R49">
        <f>SUM((((((('2005'!$R$49+'2006'!$R$49)+'2007'!$R$49)+'2008'!$R$49)+'2009'!$R$49)+'2010'!$R$49)+'2011'!$R$49))</f>
        <v>474</v>
      </c>
      <c r="S49">
        <f>($M$49+$N$49)+$O$49</f>
        <v>210</v>
      </c>
      <c r="T49" s="2">
        <f>$S$49/$E$49</f>
        <v>0.14935988620199148</v>
      </c>
      <c r="U49" s="2">
        <f>$S$49/$F$49</f>
        <v>3.2412409322426297E-2</v>
      </c>
      <c r="V49">
        <v>95122</v>
      </c>
      <c r="W49" s="1">
        <f>($E$49/($B$49/100000))/7</f>
        <v>27.3365402244746</v>
      </c>
      <c r="X49" s="1">
        <f>(($F$49-$E$49)/(($C$49-$B$49)/100000))/7</f>
        <v>13.414280526267108</v>
      </c>
      <c r="Y49" t="s">
        <v>558</v>
      </c>
    </row>
    <row r="50" spans="1:25" ht="12.75" customHeight="1" x14ac:dyDescent="0.15">
      <c r="A50" t="s">
        <v>67</v>
      </c>
      <c r="B50">
        <v>597778</v>
      </c>
      <c r="C50">
        <v>5194460</v>
      </c>
      <c r="D50" s="2">
        <f t="shared" si="1"/>
        <v>0.1150799120601564</v>
      </c>
      <c r="E50">
        <f>SUM((((((('2005'!$E$50+'2006'!$E$50)+'2007'!$E$50)+'2008'!$E$50)+'2009'!$E$50)+'2010'!$E$50)+'2011'!$E$50))</f>
        <v>1570</v>
      </c>
      <c r="F50">
        <f>SUM((((((('2005'!$F$50+'2006'!$F$50)+'2007'!$F$50)+'2008'!$F$50)+'2009'!$F$50)+'2010'!$F$50)+'2011'!$F$50))</f>
        <v>6220</v>
      </c>
      <c r="G50" s="2">
        <f>$E$50/$F$50</f>
        <v>0.25241157556270094</v>
      </c>
      <c r="H50">
        <v>13.9</v>
      </c>
      <c r="I50">
        <f>SUM((((((('2005'!$I$50+'2006'!$I$50)+'2007'!$I$50)+'2008'!$I$50)+'2009'!$I$50)+'2010'!$I$50)+'2011'!$I$50))</f>
        <v>1513</v>
      </c>
      <c r="J50" s="2">
        <f>$I$50/$E$50</f>
        <v>0.96369426751592357</v>
      </c>
      <c r="K50">
        <f>SUM((((((('2005'!$K$50+'2006'!$K$50)+'2007'!$K$50)+'2008'!$K$50)+'2009'!$K$50)+'2010'!$K$50)+'2011'!$K$50))</f>
        <v>57</v>
      </c>
      <c r="L50" s="2">
        <f>$K$50/$E$50</f>
        <v>3.6305732484076432E-2</v>
      </c>
      <c r="M50">
        <f>SUM((((((('2005'!$M$50+'2006'!$M$50)+'2007'!$M$50)+'2008'!$M$50)+'2009'!$M$50)+'2010'!$M$50)+'2011'!$M$50))</f>
        <v>59</v>
      </c>
      <c r="N50">
        <f>SUM((((((('2005'!$N$50+'2006'!$N$50)+'2007'!$N$50)+'2008'!$N$50)+'2009'!$N$50)+'2010'!$N$50)+'2011'!$N$50))</f>
        <v>110</v>
      </c>
      <c r="O50">
        <f>SUM((((((('2005'!$O$50+'2006'!$O$50)+'2007'!$O$50)+'2008'!$O$50)+'2009'!$O$50)+'2010'!$O$50)+'2011'!$O$50))</f>
        <v>172</v>
      </c>
      <c r="P50">
        <f>SUM((((((('2005'!$P$50+'2006'!$P$50)+'2007'!$P$50)+'2008'!$P$50)+'2009'!$P$50)+'2010'!$P$50)+'2011'!$P$50))</f>
        <v>254</v>
      </c>
      <c r="Q50">
        <f>SUM((((((('2005'!$Q$50+'2006'!$Q$50)+'2007'!$Q$50)+'2008'!$Q$50)+'2009'!$Q$50)+'2010'!$Q$50)+'2011'!$Q$50))</f>
        <v>318</v>
      </c>
      <c r="R50">
        <f>SUM((((((('2005'!$R$50+'2006'!$R$50)+'2007'!$R$50)+'2008'!$R$50)+'2009'!$R$50)+'2010'!$R$50)+'2011'!$R$50))</f>
        <v>566</v>
      </c>
      <c r="S50">
        <f>($M$50+$N$50)+$O$50</f>
        <v>341</v>
      </c>
      <c r="T50" s="2">
        <f>$S$50/$E$50</f>
        <v>0.21719745222929937</v>
      </c>
      <c r="U50" s="2">
        <f>$S$50/$F$50</f>
        <v>5.4823151125401932E-2</v>
      </c>
      <c r="V50">
        <v>57555</v>
      </c>
      <c r="W50" s="1">
        <f>($E$50/($B$50/100000))/7</f>
        <v>37.519901081290087</v>
      </c>
      <c r="X50" s="1">
        <f>(($F$50-$E$50)/(($C$50-$B$50)/100000))/7</f>
        <v>14.451417659209714</v>
      </c>
      <c r="Y50" t="s">
        <v>559</v>
      </c>
    </row>
    <row r="51" spans="1:25" ht="12.75" customHeight="1" x14ac:dyDescent="0.15">
      <c r="A51" t="s">
        <v>68</v>
      </c>
      <c r="B51">
        <v>155581</v>
      </c>
      <c r="C51">
        <v>1467977</v>
      </c>
      <c r="D51" s="2">
        <f t="shared" si="1"/>
        <v>0.10598326813022275</v>
      </c>
      <c r="E51">
        <f>SUM((((((('2005'!$E$51+'2006'!$E$51)+'2007'!$E$51)+'2008'!$E$51)+'2009'!$E$51)+'2010'!$E$51)+'2011'!$E$51))</f>
        <v>277</v>
      </c>
      <c r="F51">
        <f>SUM((((((('2005'!$F$51+'2006'!$F$51)+'2007'!$F$51)+'2008'!$F$51)+'2009'!$F$51)+'2010'!$F$51)+'2011'!$F$51))</f>
        <v>1896</v>
      </c>
      <c r="G51" s="2">
        <f>$E$51/$F$51</f>
        <v>0.1460970464135021</v>
      </c>
      <c r="H51">
        <v>14.1</v>
      </c>
      <c r="I51">
        <f>SUM((((((('2005'!$I$51+'2006'!$I$51)+'2007'!$I$51)+'2008'!$I$51)+'2009'!$I$51)+'2010'!$I$51)+'2011'!$I$51))</f>
        <v>264</v>
      </c>
      <c r="J51" s="2">
        <f>$I$51/$E$51</f>
        <v>0.95306859205776173</v>
      </c>
      <c r="K51">
        <f>SUM((((((('2005'!$K$51+'2006'!$K$51)+'2007'!$K$51)+'2008'!$K$51)+'2009'!$K$51)+'2010'!$K$51)+'2011'!$K$51))</f>
        <v>13</v>
      </c>
      <c r="L51" s="2">
        <f>$K$51/$E$51</f>
        <v>4.6931407942238268E-2</v>
      </c>
      <c r="M51">
        <f>SUM((((((('2005'!$M$51+'2006'!$M$51)+'2007'!$M$51)+'2008'!$M$51)+'2009'!$M$51)+'2010'!$M$51)+'2011'!$M$51))</f>
        <v>0</v>
      </c>
      <c r="N51">
        <f>SUM((((((('2005'!$N$51+'2006'!$N$51)+'2007'!$N$51)+'2008'!$N$51)+'2009'!$N$51)+'2010'!$N$51)+'2011'!$N$51))</f>
        <v>0</v>
      </c>
      <c r="O51">
        <f>SUM((((((('2005'!$O$51+'2006'!$O$51)+'2007'!$O$51)+'2008'!$O$51)+'2009'!$O$51)+'2010'!$O$51)+'2011'!$O$51))</f>
        <v>0</v>
      </c>
      <c r="P51">
        <f>SUM((((((('2005'!$P$51+'2006'!$P$51)+'2007'!$P$51)+'2008'!$P$51)+'2009'!$P$51)+'2010'!$P$51)+'2011'!$P$51))</f>
        <v>0</v>
      </c>
      <c r="Q51">
        <f>SUM((((((('2005'!$Q$51+'2006'!$Q$51)+'2007'!$Q$51)+'2008'!$Q$51)+'2009'!$Q$51)+'2010'!$Q$51)+'2011'!$Q$51))</f>
        <v>0</v>
      </c>
      <c r="R51">
        <f>SUM((((((('2005'!$R$51+'2006'!$R$51)+'2007'!$R$51)+'2008'!$R$51)+'2009'!$R$51)+'2010'!$R$51)+'2011'!$R$51))</f>
        <v>0</v>
      </c>
      <c r="S51">
        <f>($M$51+$N$51)+$O$51</f>
        <v>0</v>
      </c>
      <c r="T51" s="2">
        <f>$S$51/$E$51</f>
        <v>0</v>
      </c>
      <c r="U51" s="2">
        <f>$S$51/$F$51</f>
        <v>0</v>
      </c>
      <c r="V51">
        <v>13458</v>
      </c>
      <c r="W51" s="1">
        <f>($E$51/($B$51/100000))/7</f>
        <v>25.434615133871471</v>
      </c>
      <c r="X51" s="1">
        <f>(($F$51-$E$51)/(($C$51-$B$51)/100000))/7</f>
        <v>17.623165133520239</v>
      </c>
      <c r="Y51" t="s">
        <v>560</v>
      </c>
    </row>
    <row r="52" spans="1:25" ht="12.75" customHeight="1" x14ac:dyDescent="0.15">
      <c r="A52" t="s">
        <v>69</v>
      </c>
      <c r="B52">
        <v>413735</v>
      </c>
      <c r="C52">
        <v>4383985</v>
      </c>
      <c r="D52" s="2">
        <f t="shared" si="1"/>
        <v>9.4374182393416037E-2</v>
      </c>
      <c r="E52">
        <f>SUM((((((('2005'!$E$52+'2006'!$E$52)+'2007'!$E$52)+'2008'!$E$52)+'2009'!$E$52)+'2010'!$E$52)+'2011'!$E$52))</f>
        <v>1055</v>
      </c>
      <c r="F52">
        <f>SUM((((((('2005'!$F$52+'2006'!$F$52)+'2007'!$F$52)+'2008'!$F$52)+'2009'!$F$52)+'2010'!$F$52)+'2011'!$F$52))</f>
        <v>5039</v>
      </c>
      <c r="G52" s="2">
        <f>$E$52/$F$52</f>
        <v>0.20936693788450089</v>
      </c>
      <c r="H52">
        <v>13.4</v>
      </c>
      <c r="I52">
        <f>SUM((((((('2005'!$I$52+'2006'!$I$52)+'2007'!$I$52)+'2008'!$I$52)+'2009'!$I$52)+'2010'!$I$52)+'2011'!$I$52))</f>
        <v>1024</v>
      </c>
      <c r="J52" s="2">
        <f>$I$52/$E$52</f>
        <v>0.97061611374407586</v>
      </c>
      <c r="K52">
        <f>SUM((((((('2005'!$K$52+'2006'!$K$52)+'2007'!$K$52)+'2008'!$K$52)+'2009'!$K$52)+'2010'!$K$52)+'2011'!$K$52))</f>
        <v>31</v>
      </c>
      <c r="L52" s="2">
        <f>$K$52/$E$52</f>
        <v>2.9383886255924172E-2</v>
      </c>
      <c r="M52">
        <f>SUM((((((('2005'!$M$52+'2006'!$M$52)+'2007'!$M$52)+'2008'!$M$52)+'2009'!$M$52)+'2010'!$M$52)+'2011'!$M$52))</f>
        <v>0</v>
      </c>
      <c r="N52">
        <f>SUM((((((('2005'!$N$52+'2006'!$N$52)+'2007'!$N$52)+'2008'!$N$52)+'2009'!$N$52)+'2010'!$N$52)+'2011'!$N$52))</f>
        <v>0</v>
      </c>
      <c r="O52">
        <f>SUM((((((('2005'!$O$52+'2006'!$O$52)+'2007'!$O$52)+'2008'!$O$52)+'2009'!$O$52)+'2010'!$O$52)+'2011'!$O$52))</f>
        <v>0</v>
      </c>
      <c r="P52">
        <f>SUM((((((('2005'!$P$52+'2006'!$P$52)+'2007'!$P$52)+'2008'!$P$52)+'2009'!$P$52)+'2010'!$P$52)+'2011'!$P$52))</f>
        <v>0</v>
      </c>
      <c r="Q52">
        <f>SUM((((((('2005'!$Q$52+'2006'!$Q$52)+'2007'!$Q$52)+'2008'!$Q$52)+'2009'!$Q$52)+'2010'!$Q$52)+'2011'!$Q$52))</f>
        <v>0</v>
      </c>
      <c r="R52">
        <f>SUM((((((('2005'!$R$52+'2006'!$R$52)+'2007'!$R$52)+'2008'!$R$52)+'2009'!$R$52)+'2010'!$R$52)+'2011'!$R$52))</f>
        <v>0</v>
      </c>
      <c r="S52">
        <f>($M$52+$N$52)+$O$52</f>
        <v>0</v>
      </c>
      <c r="T52" s="2">
        <f>$S$52/$E$52</f>
        <v>0</v>
      </c>
      <c r="U52" s="2">
        <f>$S$52/$F$52</f>
        <v>0</v>
      </c>
      <c r="V52">
        <v>25778</v>
      </c>
      <c r="W52" s="1">
        <f>($E$52/($B$52/100000))/7</f>
        <v>36.427734108616804</v>
      </c>
      <c r="X52" s="1">
        <f>(($F$52-$E$52)/(($C$52-$B$52)/100000))/7</f>
        <v>14.335189399731934</v>
      </c>
      <c r="Y52" t="s">
        <v>561</v>
      </c>
    </row>
    <row r="53" spans="1:25" ht="12.75" customHeight="1" x14ac:dyDescent="0.15">
      <c r="A53" t="s">
        <v>70</v>
      </c>
      <c r="B53">
        <v>52415</v>
      </c>
      <c r="C53">
        <v>430554</v>
      </c>
      <c r="D53" s="2">
        <f t="shared" si="1"/>
        <v>0.12173850434556409</v>
      </c>
      <c r="E53">
        <f>SUM((((((('2005'!$E$53+'2006'!$E$53)+'2007'!$E$53)+'2008'!$E$53)+'2009'!$E$53)+'2010'!$E$53)+'2011'!$E$53))</f>
        <v>173</v>
      </c>
      <c r="F53">
        <f>SUM((((((('2005'!$F$53+'2006'!$F$53)+'2007'!$F$53)+'2008'!$F$53)+'2009'!$F$53)+'2010'!$F$53)+'2011'!$F$53))</f>
        <v>807</v>
      </c>
      <c r="G53" s="2">
        <f>$E$53/$F$53</f>
        <v>0.21437422552664187</v>
      </c>
      <c r="H53">
        <v>22.4</v>
      </c>
      <c r="I53">
        <f>SUM((((((('2005'!$I$53+'2006'!$I$53)+'2007'!$I$53)+'2008'!$I$53)+'2009'!$I$53)+'2010'!$I$53)+'2011'!$I$53))</f>
        <v>180</v>
      </c>
      <c r="J53" s="2">
        <f>$I$53/$E$53</f>
        <v>1.0404624277456647</v>
      </c>
      <c r="K53">
        <f>SUM((((((('2005'!$K$53+'2006'!$K$53)+'2007'!$K$53)+'2008'!$K$53)+'2009'!$K$53)+'2010'!$K$53)+'2011'!$K$53))</f>
        <v>2</v>
      </c>
      <c r="L53" s="2">
        <f>$K$53/$E$53</f>
        <v>1.1560693641618497E-2</v>
      </c>
      <c r="M53">
        <f>SUM((((((('2005'!$M$53+'2006'!$M$53)+'2007'!$M$53)+'2008'!$M$53)+'2009'!$M$53)+'2010'!$M$53)+'2011'!$M$53))</f>
        <v>0</v>
      </c>
      <c r="N53">
        <f>SUM((((((('2005'!$N$53+'2006'!$N$53)+'2007'!$N$53)+'2008'!$N$53)+'2009'!$N$53)+'2010'!$N$53)+'2011'!$N$53))</f>
        <v>0</v>
      </c>
      <c r="O53">
        <f>SUM((((((('2005'!$O$53+'2006'!$O$53)+'2007'!$O$53)+'2008'!$O$53)+'2009'!$O$53)+'2010'!$O$53)+'2011'!$O$53))</f>
        <v>0</v>
      </c>
      <c r="P53">
        <f>SUM((((((('2005'!$P$53+'2006'!$P$53)+'2007'!$P$53)+'2008'!$P$53)+'2009'!$P$53)+'2010'!$P$53)+'2011'!$P$53))</f>
        <v>0</v>
      </c>
      <c r="Q53">
        <f>SUM((((((('2005'!$Q$53+'2006'!$Q$53)+'2007'!$Q$53)+'2008'!$Q$53)+'2009'!$Q$53)+'2010'!$Q$53)+'2011'!$Q$53))</f>
        <v>0</v>
      </c>
      <c r="R53">
        <f>SUM((((((('2005'!$R$53+'2006'!$R$53)+'2007'!$R$53)+'2008'!$R$53)+'2009'!$R$53)+'2010'!$R$53)+'2011'!$R$53))</f>
        <v>0</v>
      </c>
      <c r="S53">
        <f>($M$53+$N$53)+$O$53</f>
        <v>0</v>
      </c>
      <c r="T53" s="2">
        <f>$S$53/$E$53</f>
        <v>0</v>
      </c>
      <c r="U53" s="2">
        <f>$S$53/$F$53</f>
        <v>0</v>
      </c>
      <c r="V53">
        <v>6217</v>
      </c>
      <c r="W53" s="1">
        <f>($E$53/($B$53/100000))/7</f>
        <v>47.151169921369288</v>
      </c>
      <c r="X53" s="1">
        <f>(($F$53-$E$53)/(($C$53-$B$53)/100000))/7</f>
        <v>23.951887684536263</v>
      </c>
      <c r="Y53" t="s">
        <v>562</v>
      </c>
    </row>
    <row r="54" spans="1:25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>
        <f>SUM((((((('2005'!$E$54+'2006'!$E$54)+'2007'!$E$54)+'2008'!$E$54)+'2009'!$E$54)+'2010'!$E$54)+'2011'!$E$54))</f>
        <v>0</v>
      </c>
      <c r="F54">
        <f>SUM((((((('2005'!$F$54+'2006'!$F$54)+'2007'!$F$54)+'2008'!$F$54)+'2009'!$F$54)+'2010'!$F$54)+'2011'!$F$54))</f>
        <v>57</v>
      </c>
      <c r="G54" s="2">
        <f>$E$54/$F$54</f>
        <v>0</v>
      </c>
      <c r="H54">
        <v>0</v>
      </c>
      <c r="I54">
        <f>SUM((((((('2005'!$I$54+'2006'!$I$54)+'2007'!$I$54)+'2008'!$I$54)+'2009'!$I$54)+'2010'!$I$54)+'2011'!$I$54))</f>
        <v>0</v>
      </c>
      <c r="J54" s="2" t="e">
        <f>$I$54/$E$54</f>
        <v>#DIV/0!</v>
      </c>
      <c r="K54">
        <f>SUM((((((('2005'!$K$54+'2006'!$K$54)+'2007'!$K$54)+'2008'!$K$54)+'2009'!$K$54)+'2010'!$K$54)+'2011'!$K$54))</f>
        <v>0</v>
      </c>
      <c r="L54" s="2" t="e">
        <f>$K$54/$E$54</f>
        <v>#DIV/0!</v>
      </c>
      <c r="M54">
        <f>SUM((((((('2005'!$M$54+'2006'!$M$54)+'2007'!$M$54)+'2008'!$M$54)+'2009'!$M$54)+'2010'!$M$54)+'2011'!$M$54))</f>
        <v>0</v>
      </c>
      <c r="N54">
        <f>SUM((((((('2005'!$N$54+'2006'!$N$54)+'2007'!$N$54)+'2008'!$N$54)+'2009'!$N$54)+'2010'!$N$54)+'2011'!$N$54))</f>
        <v>0</v>
      </c>
      <c r="O54">
        <f>SUM((((((('2005'!$O$54+'2006'!$O$54)+'2007'!$O$54)+'2008'!$O$54)+'2009'!$O$54)+'2010'!$O$54)+'2011'!$O$54))</f>
        <v>0</v>
      </c>
      <c r="P54">
        <f>SUM((((((('2005'!$P$54+'2006'!$P$54)+'2007'!$P$54)+'2008'!$P$54)+'2009'!$P$54)+'2010'!$P$54)+'2011'!$P$54))</f>
        <v>0</v>
      </c>
      <c r="Q54">
        <f>SUM((((((('2005'!$Q$54+'2006'!$Q$54)+'2007'!$Q$54)+'2008'!$Q$54)+'2009'!$Q$54)+'2010'!$Q$54)+'2011'!$Q$54))</f>
        <v>0</v>
      </c>
      <c r="R54">
        <f>SUM((((((('2005'!$R$54+'2006'!$R$54)+'2007'!$R$54)+'2008'!$R$54)+'2009'!$R$54)+'2010'!$R$54)+'2011'!$R$54))</f>
        <v>0</v>
      </c>
      <c r="S54">
        <f>($M$54+$N$54)+$O$54</f>
        <v>0</v>
      </c>
      <c r="T54" s="2" t="e">
        <f>$S$54/$E$54</f>
        <v>#DIV/0!</v>
      </c>
      <c r="U54" s="2">
        <f>$S$54/$F$54</f>
        <v>0</v>
      </c>
      <c r="W54" s="1">
        <f>($E$54/($B$54/100000))/7</f>
        <v>0</v>
      </c>
      <c r="X54" s="1">
        <f>(($F$54-$E$54)/(($C$54-$B$54)/100000))/7</f>
        <v>10.888792948646923</v>
      </c>
      <c r="Y54" t="s">
        <v>563</v>
      </c>
    </row>
    <row r="55" spans="1:25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>
        <f>SUM((((((('2005'!$E$55+'2006'!$E$55)+'2007'!$E$55)+'2008'!$E$55)+'2009'!$E$55)+'2010'!$E$55)+'2011'!$E$55))</f>
        <v>0</v>
      </c>
      <c r="F55">
        <f>SUM((((((('2005'!$F$55+'2006'!$F$55)+'2007'!$F$55)+'2008'!$F$55)+'2009'!$F$55)+'2010'!$F$55)+'2011'!$F$55))</f>
        <v>19</v>
      </c>
      <c r="G55" s="2">
        <f>$E$55/$F$55</f>
        <v>0</v>
      </c>
      <c r="H55">
        <v>0</v>
      </c>
      <c r="I55">
        <f>SUM((((((('2005'!$I$55+'2006'!$I$55)+'2007'!$I$55)+'2008'!$I$55)+'2009'!$I$55)+'2010'!$I$55)+'2011'!$I$55))</f>
        <v>0</v>
      </c>
      <c r="J55" s="2" t="e">
        <f>$I$55/$E$55</f>
        <v>#DIV/0!</v>
      </c>
      <c r="K55">
        <f>SUM((((((('2005'!$K$55+'2006'!$K$55)+'2007'!$K$55)+'2008'!$K$55)+'2009'!$K$55)+'2010'!$K$55)+'2011'!$K$55))</f>
        <v>0</v>
      </c>
      <c r="L55" s="2" t="e">
        <f>$K$55/$E$55</f>
        <v>#DIV/0!</v>
      </c>
      <c r="M55">
        <f>SUM((((((('2005'!$M$55+'2006'!$M$55)+'2007'!$M$55)+'2008'!$M$55)+'2009'!$M$55)+'2010'!$M$55)+'2011'!$M$55))</f>
        <v>0</v>
      </c>
      <c r="N55">
        <f>SUM((((((('2005'!$N$55+'2006'!$N$55)+'2007'!$N$55)+'2008'!$N$55)+'2009'!$N$55)+'2010'!$N$55)+'2011'!$N$55))</f>
        <v>0</v>
      </c>
      <c r="O55">
        <f>SUM((((((('2005'!$O$55+'2006'!$O$55)+'2007'!$O$55)+'2008'!$O$55)+'2009'!$O$55)+'2010'!$O$55)+'2011'!$O$55))</f>
        <v>0</v>
      </c>
      <c r="P55">
        <f>SUM((((((('2005'!$P$55+'2006'!$P$55)+'2007'!$P$55)+'2008'!$P$55)+'2009'!$P$55)+'2010'!$P$55)+'2011'!$P$55))</f>
        <v>0</v>
      </c>
      <c r="Q55">
        <f>SUM((((((('2005'!$Q$55+'2006'!$Q$55)+'2007'!$Q$55)+'2008'!$Q$55)+'2009'!$Q$55)+'2010'!$Q$55)+'2011'!$Q$55))</f>
        <v>0</v>
      </c>
      <c r="R55">
        <f>SUM((((((('2005'!$R$55+'2006'!$R$55)+'2007'!$R$55)+'2008'!$R$55)+'2009'!$R$55)+'2010'!$R$55)+'2011'!$R$55))</f>
        <v>0</v>
      </c>
      <c r="S55">
        <f>($M$55+$N$55)+$O$55</f>
        <v>0</v>
      </c>
      <c r="T55" s="2" t="e">
        <f>$S$55/$E$55</f>
        <v>#DIV/0!</v>
      </c>
      <c r="U55" s="2">
        <f>$S$55/$F$55</f>
        <v>0</v>
      </c>
      <c r="W55" s="1">
        <f>($E$55/($B$55/100000))/7</f>
        <v>0</v>
      </c>
      <c r="X55" s="1">
        <f>(($F$55-$E$55)/(($C$55-$B$55)/100000))/7</f>
        <v>7.5334047024305146</v>
      </c>
      <c r="Y55" t="s">
        <v>564</v>
      </c>
    </row>
    <row r="56" spans="1:25" ht="12.75" customHeight="1" x14ac:dyDescent="0.15">
      <c r="A56" t="s">
        <v>155</v>
      </c>
      <c r="B56">
        <v>29719</v>
      </c>
      <c r="C56">
        <v>510283</v>
      </c>
      <c r="D56" s="2">
        <f t="shared" si="1"/>
        <v>5.8240231401006891E-2</v>
      </c>
      <c r="E56">
        <f>SUM((((((('2005'!$E$56+'2006'!$E$56)+'2007'!$E$56)+'2008'!$E$56)+'2009'!$E$56)+'2010'!$E$56)+'2011'!$E$56))</f>
        <v>0</v>
      </c>
      <c r="F56">
        <f>SUM((((((('2005'!$F$56+'2006'!$F$56)+'2007'!$F$56)+'2008'!$F$56)+'2009'!$F$56)+'2010'!$F$56)+'2011'!$F$56))</f>
        <v>263</v>
      </c>
      <c r="G56" s="2">
        <f>$E$56/$F$56</f>
        <v>0</v>
      </c>
      <c r="H56">
        <v>6.9</v>
      </c>
      <c r="I56">
        <f>SUM((((((('2005'!$I$56+'2006'!$I$56)+'2007'!$I$56)+'2008'!$I$56)+'2009'!$I$56)+'2010'!$I$56)+'2011'!$I$56))</f>
        <v>0</v>
      </c>
      <c r="J56" s="2" t="e">
        <f>$I$56/$E$56</f>
        <v>#DIV/0!</v>
      </c>
      <c r="K56">
        <f>SUM((((((('2005'!$K$56+'2006'!$K$56)+'2007'!$K$56)+'2008'!$K$56)+'2009'!$K$56)+'2010'!$K$56)+'2011'!$K$56))</f>
        <v>0</v>
      </c>
      <c r="L56" s="2" t="e">
        <f>$K$56/$E$56</f>
        <v>#DIV/0!</v>
      </c>
      <c r="M56">
        <f>SUM((((((('2005'!$M$56+'2006'!$M$56)+'2007'!$M$56)+'2008'!$M$56)+'2009'!$M$56)+'2010'!$M$56)+'2011'!$M$56))</f>
        <v>0</v>
      </c>
      <c r="N56">
        <f>SUM((((((('2005'!$N$56+'2006'!$N$56)+'2007'!$N$56)+'2008'!$N$56)+'2009'!$N$56)+'2010'!$N$56)+'2011'!$N$56))</f>
        <v>0</v>
      </c>
      <c r="O56">
        <f>SUM((((((('2005'!$O$56+'2006'!$O$56)+'2007'!$O$56)+'2008'!$O$56)+'2009'!$O$56)+'2010'!$O$56)+'2011'!$O$56))</f>
        <v>0</v>
      </c>
      <c r="P56">
        <f>SUM((((((('2005'!$P$56+'2006'!$P$56)+'2007'!$P$56)+'2008'!$P$56)+'2009'!$P$56)+'2010'!$P$56)+'2011'!$P$56))</f>
        <v>0</v>
      </c>
      <c r="Q56">
        <f>SUM((((((('2005'!$Q$56+'2006'!$Q$56)+'2007'!$Q$56)+'2008'!$Q$56)+'2009'!$Q$56)+'2010'!$Q$56)+'2011'!$Q$56))</f>
        <v>0</v>
      </c>
      <c r="R56">
        <f>SUM((((((('2005'!$R$56+'2006'!$R$56)+'2007'!$R$56)+'2008'!$R$56)+'2009'!$R$56)+'2010'!$R$56)+'2011'!$R$56))</f>
        <v>0</v>
      </c>
      <c r="S56">
        <f>($M$56+$N$56)+$O$56</f>
        <v>0</v>
      </c>
      <c r="T56" s="2" t="e">
        <f>$S$56/$E$56</f>
        <v>#DIV/0!</v>
      </c>
      <c r="U56" s="2">
        <f>$S$56/$F$56</f>
        <v>0</v>
      </c>
      <c r="V56">
        <v>3122</v>
      </c>
      <c r="W56" s="1">
        <f>($E$56/($B$56/100000))/7</f>
        <v>0</v>
      </c>
      <c r="X56" s="1">
        <f>(($F$56-$E$56)/(($C$56-$B$56)/100000))/7</f>
        <v>7.8181945737567871</v>
      </c>
      <c r="Y56" t="s">
        <v>565</v>
      </c>
    </row>
    <row r="57" spans="1:25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>
        <f>SUM((((((('2005'!$E$57+'2006'!$E$57)+'2007'!$E$57)+'2008'!$E$57)+'2009'!$E$57)+'2010'!$E$57)+'2011'!$E$57))</f>
        <v>0</v>
      </c>
      <c r="F57">
        <f>SUM((((((('2005'!$F$57+'2006'!$F$57)+'2007'!$F$57)+'2008'!$F$57)+'2009'!$F$57)+'2010'!$F$57)+'2011'!$F$57))</f>
        <v>1</v>
      </c>
      <c r="G57" s="2">
        <f>$E$57/$F$57</f>
        <v>0</v>
      </c>
      <c r="H57">
        <v>0</v>
      </c>
      <c r="I57">
        <f>SUM((((((('2005'!$I$57+'2006'!$I$57)+'2007'!$I$57)+'2008'!$I$57)+'2009'!$I$57)+'2010'!$I$57)+'2011'!$I$57))</f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($M$57+$N$57)+$O$57</f>
        <v>0</v>
      </c>
      <c r="T57" s="2" t="e">
        <f>$S$57/$E$57</f>
        <v>#DIV/0!</v>
      </c>
      <c r="U57" s="2">
        <f>$S$57/$F$57</f>
        <v>0</v>
      </c>
      <c r="W57" s="1">
        <f>($E$57/($B$57/100000))/7</f>
        <v>0</v>
      </c>
      <c r="X57" s="1">
        <f>(($F$57-$E$57)/(($C$57-$B$57)/100000))/7</f>
        <v>0.46094844752562875</v>
      </c>
      <c r="Y57" t="s">
        <v>566</v>
      </c>
    </row>
    <row r="58" spans="1:25" ht="12.75" customHeight="1" x14ac:dyDescent="0.15">
      <c r="A58" t="s">
        <v>75</v>
      </c>
      <c r="B58">
        <f>SUM(B2:B57)</f>
        <v>21580938</v>
      </c>
      <c r="C58">
        <f>SUM(C2:C57)</f>
        <v>239743990</v>
      </c>
      <c r="D58" s="2">
        <f t="shared" si="1"/>
        <v>9.0016596453575334E-2</v>
      </c>
      <c r="E58">
        <f>SUM(E2:E57)</f>
        <v>43055</v>
      </c>
      <c r="F58">
        <f>SUM(F2:F57)</f>
        <v>252094</v>
      </c>
      <c r="G58" s="2">
        <f>E58/F58</f>
        <v>0.17078946742088269</v>
      </c>
      <c r="H58">
        <v>12.1</v>
      </c>
      <c r="I58">
        <f>SUM(I2:I57)</f>
        <v>40397</v>
      </c>
      <c r="J58" s="2">
        <f>I58/E58</f>
        <v>0.93826500987109507</v>
      </c>
      <c r="K58">
        <f>SUM(K2:K57)</f>
        <v>1183</v>
      </c>
      <c r="L58" s="2">
        <f>K58/E58</f>
        <v>2.7476483567529904E-2</v>
      </c>
      <c r="M58">
        <f t="shared" ref="M58:R58" si="2">SUM(M2:M57)</f>
        <v>763</v>
      </c>
      <c r="N58">
        <f t="shared" si="2"/>
        <v>1569</v>
      </c>
      <c r="O58">
        <f t="shared" si="2"/>
        <v>2406</v>
      </c>
      <c r="P58">
        <f t="shared" si="2"/>
        <v>4012</v>
      </c>
      <c r="Q58">
        <f t="shared" si="2"/>
        <v>4668</v>
      </c>
      <c r="R58">
        <f t="shared" si="2"/>
        <v>9007</v>
      </c>
      <c r="S58">
        <f>($M$58+$N$58)+$O$58</f>
        <v>4738</v>
      </c>
      <c r="T58" s="2">
        <f>$S$58/$E$58</f>
        <v>0.11004529090697944</v>
      </c>
      <c r="U58" s="2">
        <f>$S$58/$F$58</f>
        <v>1.8794576626179123E-2</v>
      </c>
      <c r="V58">
        <v>1532453</v>
      </c>
      <c r="W58" s="1">
        <f>($E$58/($B$58/100000))/7</f>
        <v>28.500680951468773</v>
      </c>
      <c r="X58" s="1">
        <f>(($F$58-$E$58)/(($C$58-$B$58)/100000))/7</f>
        <v>13.688254730555514</v>
      </c>
    </row>
    <row r="60" spans="1:25" ht="12.75" customHeight="1" x14ac:dyDescent="0.15">
      <c r="A60" t="s">
        <v>76</v>
      </c>
    </row>
    <row r="61" spans="1:25" ht="12.75" customHeight="1" x14ac:dyDescent="0.15">
      <c r="A61" t="s">
        <v>497</v>
      </c>
    </row>
    <row r="62" spans="1:25" ht="12.75" customHeight="1" x14ac:dyDescent="0.15">
      <c r="A62" t="s">
        <v>159</v>
      </c>
    </row>
    <row r="63" spans="1:25" ht="12.75" customHeight="1" x14ac:dyDescent="0.15">
      <c r="A6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0"/>
  <sheetViews>
    <sheetView workbookViewId="0"/>
  </sheetViews>
  <sheetFormatPr baseColWidth="10" defaultColWidth="17.1640625" defaultRowHeight="12.75" customHeight="1" x14ac:dyDescent="0.15"/>
  <sheetData>
    <row r="1" spans="1:14" ht="12.75" customHeight="1" x14ac:dyDescent="0.15">
      <c r="A1" s="11" t="s">
        <v>0</v>
      </c>
      <c r="B1" s="11" t="s">
        <v>567</v>
      </c>
      <c r="C1" s="11" t="s">
        <v>568</v>
      </c>
      <c r="D1" s="11" t="s">
        <v>569</v>
      </c>
      <c r="E1" s="11" t="s">
        <v>91</v>
      </c>
      <c r="F1" s="11" t="s">
        <v>4</v>
      </c>
      <c r="G1" s="11" t="s">
        <v>570</v>
      </c>
      <c r="H1" s="11" t="s">
        <v>6</v>
      </c>
      <c r="I1" s="11" t="s">
        <v>12</v>
      </c>
      <c r="J1" s="11" t="s">
        <v>13</v>
      </c>
      <c r="K1" s="11" t="s">
        <v>14</v>
      </c>
      <c r="L1" s="11" t="s">
        <v>571</v>
      </c>
      <c r="M1" s="11" t="s">
        <v>506</v>
      </c>
      <c r="N1" s="11" t="s">
        <v>507</v>
      </c>
    </row>
    <row r="2" spans="1:14" ht="12.75" customHeight="1" x14ac:dyDescent="0.15">
      <c r="A2" t="s">
        <v>19</v>
      </c>
      <c r="B2">
        <v>395753</v>
      </c>
      <c r="C2">
        <v>30156</v>
      </c>
      <c r="D2">
        <v>3662910</v>
      </c>
      <c r="E2" s="2">
        <f t="shared" ref="E2:E33" si="0">B2/D2</f>
        <v>0.10804333166799075</v>
      </c>
      <c r="F2">
        <f>SUM(((((((((('2002'!E2+'2003'!E2)+'2004'!E2)+'2005'!E2)+'2006'!E2)+'2007'!E2)+'2008'!E2)+'2009'!E2)+'2010'!E2)+'2011'!E2))</f>
        <v>1450</v>
      </c>
      <c r="G2">
        <f>SUM(((((((((('2002'!F2+'2003'!F2)+'2004'!F2)+'2005'!F2)+'2006'!F2)+'2007'!F2)+'2008'!F2)+'2009'!F2)+'2010'!F2)+'2011'!F2))</f>
        <v>5919</v>
      </c>
      <c r="H2" s="2">
        <f>$F$2/$G$2</f>
        <v>0.24497381314411218</v>
      </c>
      <c r="I2">
        <f>SUM(((((((((('2002'!$M$2+'2003'!$M$2)+'2004'!$M$2)+'2005'!$M$2)+'2006'!$M$2)+'2007'!$M$2)+'2008'!$M$2)+'2009'!$M$2)+'2010'!$M$7)+'2011'!$M$2))</f>
        <v>0</v>
      </c>
      <c r="J2">
        <f>SUM(((((((((('2002'!$N$2+'2003'!$N$2)+'2004'!$N$2)+'2005'!$N$2)+'2006'!$N$2)+'2007'!$N$2)+'2008'!$N$2)+'2009'!$N$2)+'2010'!$N$2)+'2011'!$N$2))</f>
        <v>0</v>
      </c>
      <c r="K2">
        <f>SUM(((((((((('2002'!$O$2+'2003'!$O$2)+'2004'!$O$2)+'2005'!$O$2)+'2006'!$O$2)+'2007'!$O$2)+'2008'!$O$2)+'2009'!$O$2)+'2010'!$O$2)+'2011'!$O$2))</f>
        <v>0</v>
      </c>
      <c r="L2" s="10">
        <f>($I$2+$J$2)+$K$2</f>
        <v>0</v>
      </c>
      <c r="M2" s="2">
        <f>$L$2/$F$2</f>
        <v>0</v>
      </c>
      <c r="N2" s="2">
        <f t="shared" ref="N2:N33" si="1">L2/G2</f>
        <v>0</v>
      </c>
    </row>
    <row r="3" spans="1:14" ht="12.75" customHeight="1" x14ac:dyDescent="0.15">
      <c r="A3" t="s">
        <v>20</v>
      </c>
      <c r="B3">
        <v>72407</v>
      </c>
      <c r="C3">
        <v>8811</v>
      </c>
      <c r="D3">
        <v>517799</v>
      </c>
      <c r="E3" s="2">
        <f t="shared" si="0"/>
        <v>0.13983611401335266</v>
      </c>
      <c r="F3" s="5">
        <f>SUM(((((((((('2002'!E3+'2003'!E3)+'2004'!E3)+'2005'!E3)+'2006'!E3)+'2007'!E3)+'2008'!E3)+'2009'!E3)+'2010'!E3)+'2011'!E3))</f>
        <v>301</v>
      </c>
      <c r="G3" s="5">
        <f>SUM(((((((((('2002'!F3+'2003'!F3)+'2004'!F3)+'2005'!F3)+'2006'!F3)+'2007'!F3)+'2008'!F3)+'2009'!F3)+'2010'!F3)+'2011'!F3))</f>
        <v>1444</v>
      </c>
      <c r="H3" s="2">
        <f>$F$3/$G$3</f>
        <v>0.20844875346260389</v>
      </c>
      <c r="I3">
        <f>SUM(((((((((('2002'!$M$3+'2003'!$M$3)+'2004'!$M$3)+'2005'!$M$3)+'2006'!$M$3)+'2007'!$M$3)+'2008'!$M$3)+'2009'!$M$3)+'2010'!$M$3)+'2011'!$M$3))</f>
        <v>26</v>
      </c>
      <c r="J3" s="5">
        <f>SUM(((((((((('2002'!$N$3+'2003'!$N$3)+'2004'!$N$3)+'2005'!$N$3)+'2006'!$N$3)+'2007'!$N$3)+'2008'!$N$3)+'2009'!$N$3)+'2010'!$N$3)+'2011'!$N$3))</f>
        <v>41</v>
      </c>
      <c r="K3" s="5">
        <f>SUM(((((((((('2002'!$O$3+'2003'!$O$3)+'2004'!$O$3)+'2005'!$O$3)+'2006'!$O$3)+'2007'!$O$3)+'2008'!$O$3)+'2009'!$O$3)+'2010'!$O$3)+'2011'!$O$3))</f>
        <v>41</v>
      </c>
      <c r="L3" s="10">
        <f>($I$3+$J$3)+$K$3</f>
        <v>108</v>
      </c>
      <c r="M3" s="2">
        <f>$L$3/$F$3</f>
        <v>0.35880398671096347</v>
      </c>
      <c r="N3" s="2">
        <f t="shared" si="1"/>
        <v>7.4792243767313013E-2</v>
      </c>
    </row>
    <row r="4" spans="1:14" ht="12.75" customHeight="1" x14ac:dyDescent="0.15">
      <c r="A4" t="s">
        <v>21</v>
      </c>
      <c r="B4">
        <v>533608</v>
      </c>
      <c r="C4">
        <v>35821</v>
      </c>
      <c r="D4">
        <v>4842927</v>
      </c>
      <c r="E4" s="2">
        <f t="shared" si="0"/>
        <v>0.11018295340813521</v>
      </c>
      <c r="F4" s="5">
        <f>SUM(((((((((('2002'!E4+'2003'!E4)+'2004'!E4)+'2005'!E4)+'2006'!E4)+'2007'!E4)+'2008'!E4)+'2009'!E4)+'2010'!E4)+'2011'!E4))</f>
        <v>2217</v>
      </c>
      <c r="G4" s="5">
        <f>SUM(((((((((('2002'!F4+'2003'!F4)+'2004'!F4)+'2005'!F4)+'2006'!F4)+'2007'!F4)+'2008'!F4)+'2009'!F4)+'2010'!F4)+'2011'!F4))</f>
        <v>9762</v>
      </c>
      <c r="H4" s="2">
        <f>$F$4/$G$4</f>
        <v>0.22710510141364473</v>
      </c>
      <c r="I4">
        <f>SUM(((((((((('2002'!$M$4+'2003'!$M$4)+'2004'!$M$4)+'2005'!$M$4)+'2006'!$M$4)+'2007'!$M$4)+'2008'!$M$4)+'2009'!$M$4)+'2010'!$M$4)+'2011'!$M$4))</f>
        <v>0</v>
      </c>
      <c r="J4" s="5">
        <f>SUM(((((((((('2002'!$N$4+'2003'!$N$4)+'2004'!$N$4)+'2005'!$N$4)+'2006'!$N$4)+'2007'!$N$4)+'2008'!$N$4)+'2009'!$N$4)+'2010'!$N$4)+'2011'!$N$4))</f>
        <v>0</v>
      </c>
      <c r="K4" s="5">
        <f>SUM(((((((((('2002'!$O$4+'2003'!$O$4)+'2004'!$O$4)+'2005'!$O$4)+'2006'!$O$4)+'2007'!$O$4)+'2008'!$O$4)+'2009'!$O$4)+'2010'!$O$4)+'2011'!$O$4))</f>
        <v>0</v>
      </c>
      <c r="L4" s="10">
        <f>($I$4+$J$4)+$K$4</f>
        <v>0</v>
      </c>
      <c r="M4" s="2">
        <f>$L$4/$F$4</f>
        <v>0</v>
      </c>
      <c r="N4" s="2">
        <f t="shared" si="1"/>
        <v>0</v>
      </c>
    </row>
    <row r="5" spans="1:14" ht="12.75" customHeight="1" x14ac:dyDescent="0.15">
      <c r="A5" t="s">
        <v>22</v>
      </c>
      <c r="B5">
        <v>238790</v>
      </c>
      <c r="C5">
        <v>17919</v>
      </c>
      <c r="D5">
        <v>2221409</v>
      </c>
      <c r="E5" s="2">
        <f t="shared" si="0"/>
        <v>0.10749483773586944</v>
      </c>
      <c r="F5" s="5">
        <f>SUM(((((((((('2002'!E5+'2003'!E5)+'2004'!E5)+'2005'!E5)+'2006'!E5)+'2007'!E5)+'2008'!E5)+'2009'!E5)+'2010'!E5)+'2011'!E5))</f>
        <v>919</v>
      </c>
      <c r="G5" s="5">
        <f>SUM(((((((((('2002'!F5+'2003'!F5)+'2004'!F5)+'2005'!F5)+'2006'!F5)+'2007'!F5)+'2008'!F5)+'2009'!F5)+'2010'!F5)+'2011'!F5))</f>
        <v>4053</v>
      </c>
      <c r="H5" s="2">
        <f>$F$5/$G$5</f>
        <v>0.22674562052800395</v>
      </c>
      <c r="I5">
        <f>SUM(((((((((('2002'!$M$5+'2003'!$M$5)+'2004'!$M$5)+'2005'!$M$5)+'2006'!$M$5)+'2007'!$M$5)+'2008'!$M$5)+'2009'!$M$5)+'2010'!$M$5)+'2011'!$M$5))</f>
        <v>44</v>
      </c>
      <c r="J5" s="5">
        <f>SUM(((((((((('2002'!$N$5+'2003'!$N$5)+'2004'!$N$5)+'2005'!$N$5)+'2006'!$N$5)+'2007'!$N$5)+'2008'!$N$5)+'2009'!$N$5)+'2010'!$N$5)+'2011'!$N$5))</f>
        <v>59</v>
      </c>
      <c r="K5" s="5">
        <f>SUM(((((((((('2002'!$O$5+'2003'!$O$5)+'2004'!$O$5)+'2005'!$O$5)+'2006'!$O$5)+'2007'!$O$5)+'2008'!$O$5)+'2009'!$O$5)+'2010'!$O$5)+'2011'!$O$5))</f>
        <v>138</v>
      </c>
      <c r="L5" s="10">
        <f>($I$5+$J$5)+$K$5</f>
        <v>241</v>
      </c>
      <c r="M5" s="2">
        <f>$L$5/$F$5</f>
        <v>0.26224156692056583</v>
      </c>
      <c r="N5" s="2">
        <f t="shared" si="1"/>
        <v>5.946212681963977E-2</v>
      </c>
    </row>
    <row r="6" spans="1:14" ht="12.75" customHeight="1" x14ac:dyDescent="0.15">
      <c r="A6" t="s">
        <v>23</v>
      </c>
      <c r="B6">
        <v>1910994</v>
      </c>
      <c r="C6">
        <v>153275</v>
      </c>
      <c r="D6">
        <v>28292703</v>
      </c>
      <c r="E6" s="2">
        <f t="shared" si="0"/>
        <v>6.7543705527181336E-2</v>
      </c>
      <c r="F6" s="5">
        <f>SUM(((((((((('2002'!E6+'2003'!E6)+'2004'!E6)+'2005'!E6)+'2006'!E6)+'2007'!E6)+'2008'!E6)+'2009'!E6)+'2010'!E6)+'2011'!E6))</f>
        <v>4814</v>
      </c>
      <c r="G6" s="5">
        <f>SUM(((((((((('2002'!F6+'2003'!F6)+'2004'!F6)+'2005'!F6)+'2006'!F6)+'2007'!F6)+'2008'!F6)+'2009'!F6)+'2010'!F6)+'2011'!F6))</f>
        <v>35569</v>
      </c>
      <c r="H6" s="2">
        <f>$F$6/$G$6</f>
        <v>0.13534257358936153</v>
      </c>
      <c r="I6">
        <f>SUM(((((((((('2002'!$M$6+'2003'!$M$6)+'2004'!$M$6)+'2005'!$M$6)+'2006'!$M$6)+'2007'!$M$6)+'2008'!$M$6)+'2009'!$M$6)+'2010'!$M$6)+'2011'!$M$6))</f>
        <v>115</v>
      </c>
      <c r="J6" s="5">
        <f>SUM(((((((((('2002'!$N$6+'2003'!$N$6)+'2004'!$N$6)+'2005'!$N$6)+'2006'!$N$6)+'2007'!$N$6)+'2008'!$N$6)+'2009'!$N$6)+'2010'!$N$6)+'2011'!$N$6))</f>
        <v>278</v>
      </c>
      <c r="K6" s="5">
        <f>SUM(((((((((('2002'!$O$6+'2003'!$O$6)+'2004'!$O$6)+'2005'!$O$6)+'2006'!$O$6)+'2007'!$O$6)+'2008'!$O$6)+'2009'!$O$6)+'2010'!$O$6)+'2011'!$O$6))</f>
        <v>280</v>
      </c>
      <c r="L6" s="10">
        <f>($I$6+$J$6)+$K$6</f>
        <v>673</v>
      </c>
      <c r="M6" s="2">
        <f>$L$6/$F$6</f>
        <v>0.13980058163689241</v>
      </c>
      <c r="N6" s="2">
        <f t="shared" si="1"/>
        <v>1.8920970508026651E-2</v>
      </c>
    </row>
    <row r="7" spans="1:14" ht="12.75" customHeight="1" x14ac:dyDescent="0.15">
      <c r="A7" t="s">
        <v>24</v>
      </c>
      <c r="B7">
        <v>411754</v>
      </c>
      <c r="C7">
        <v>22442</v>
      </c>
      <c r="D7">
        <v>3857537</v>
      </c>
      <c r="E7" s="2">
        <f t="shared" si="0"/>
        <v>0.10674012977710907</v>
      </c>
      <c r="F7" s="5">
        <f>SUM(((((((((((('2000'!E7+'2001'!E7)+'2002'!E7)+'2003'!E7)+'2004'!E7)+'2005'!E7)+'2006'!E7)+'2007'!E7)+'2008'!E7)+'2009'!E7)+'2010'!E7)+'2011'!E7))</f>
        <v>0</v>
      </c>
      <c r="G7" s="5">
        <f>SUM(((((((((('2002'!F7+'2003'!F7)+'2004'!F7)+'2005'!F7)+'2006'!F7)+'2007'!F7)+'2008'!F7)+'2009'!F7)+'2010'!F7)+'2011'!F7))</f>
        <v>8081</v>
      </c>
      <c r="H7" s="2">
        <f>$F$7/$G$7</f>
        <v>0</v>
      </c>
      <c r="I7">
        <f>SUM(((((((((('2002'!$M$7+'2003'!$M$7)+'2004'!$M$7)+'2005'!$M$7)+'2006'!$M$7)+'2007'!$M$7)+'2008'!$M$7)+'2009'!$M$7)+'2010'!$M$7)+'2011'!$M$7))</f>
        <v>0</v>
      </c>
      <c r="J7" s="5">
        <f>SUM(((((((((('2002'!$N$7+'2003'!$N$7)+'2004'!$N$7)+'2005'!$N$7)+'2006'!$N$7)+'2007'!$N$7)+'2008'!$N$7)+'2009'!$N$7)+'2010'!$N$7)+'2011'!$N$7))</f>
        <v>0</v>
      </c>
      <c r="K7" s="5">
        <f>SUM(((((((((('2002'!$O$7+'2003'!$O$7)+'2004'!$O$7)+'2005'!$O$7)+'2006'!$O$7)+'2007'!$O$7)+'2008'!$O$7)+'2009'!$O$7)+'2010'!$O$7)+'2011'!$O$7))</f>
        <v>0</v>
      </c>
      <c r="L7" s="10">
        <f>($I$7+$J$7)+$K$7</f>
        <v>0</v>
      </c>
      <c r="M7" s="2" t="e">
        <f>$L$7/$F$7</f>
        <v>#DIV/0!</v>
      </c>
      <c r="N7" s="2">
        <f t="shared" si="1"/>
        <v>0</v>
      </c>
    </row>
    <row r="8" spans="1:14" ht="12.75" customHeight="1" x14ac:dyDescent="0.15">
      <c r="A8" t="s">
        <v>25</v>
      </c>
      <c r="B8">
        <v>225987</v>
      </c>
      <c r="C8">
        <v>12361</v>
      </c>
      <c r="D8">
        <v>2768440</v>
      </c>
      <c r="E8" s="2">
        <f t="shared" si="0"/>
        <v>8.1629726488563953E-2</v>
      </c>
      <c r="F8" s="5">
        <f>SUM(((((((((('2002'!E8+'2003'!E8)+'2004'!E8)+'2005'!E8)+'2006'!E8)+'2007'!E8)+'2008'!E8)+'2009'!E8)+'2010'!E8)+'2011'!E8))</f>
        <v>437</v>
      </c>
      <c r="G8" s="5">
        <f>SUM(((((((((('2002'!F8+'2003'!F8)+'2004'!F8)+'2005'!F8)+'2006'!F8)+'2007'!F8)+'2008'!F8)+'2009'!F8)+'2010'!F8)+'2011'!F8))</f>
        <v>3032</v>
      </c>
      <c r="H8" s="2">
        <f>$F$8/$G$8</f>
        <v>0.14412928759894458</v>
      </c>
      <c r="I8">
        <f>SUM(((((((((('2002'!$M$8+'2003'!$M$8)+'2004'!$M$8)+'2005'!$M$8)+'2006'!$M$8)+'2007'!$M$8)+'2008'!$M$8)+'2009'!$M$8)+'2010'!$M$8)+'2011'!$M$8))</f>
        <v>0</v>
      </c>
      <c r="J8" s="5">
        <f>SUM(((((((((('2002'!$N$8+'2003'!$N$8)+'2004'!$N$8)+'2005'!$N$8)+'2006'!$N$8)+'2007'!$N$8)+'2008'!$N$8)+'2009'!$N$8)+'2010'!$N$8)+'2011'!$N$8))</f>
        <v>0</v>
      </c>
      <c r="K8" s="5">
        <f>SUM(((((((((('2002'!$O$8+'2003'!$O$8)+'2004'!$O$8)+'2005'!$O$8)+'2006'!$O$8)+'2007'!$O$8)+'2008'!$O$8)+'2009'!$O$8)+'2010'!$O$8)+'2011'!$O$8))</f>
        <v>0</v>
      </c>
      <c r="L8" s="10">
        <f>($I$8+$J$8)+$K$8</f>
        <v>0</v>
      </c>
      <c r="M8" s="2">
        <f>$L$8/$F$8</f>
        <v>0</v>
      </c>
      <c r="N8" s="2">
        <f t="shared" si="1"/>
        <v>0</v>
      </c>
    </row>
    <row r="9" spans="1:14" ht="12.75" customHeight="1" x14ac:dyDescent="0.15">
      <c r="A9" t="s">
        <v>26</v>
      </c>
      <c r="B9">
        <v>77885</v>
      </c>
      <c r="C9">
        <v>3839</v>
      </c>
      <c r="D9">
        <v>699180</v>
      </c>
      <c r="E9" s="2">
        <f t="shared" si="0"/>
        <v>0.11139477673846505</v>
      </c>
      <c r="F9" s="5">
        <f>SUM(((((((((((('2000'!E9+'2001'!E9)+'2002'!E9)+'2003'!E9)+'2004'!E9)+'2005'!E9)+'2006'!E9)+'2007'!E9)+'2008'!E9)+'2009'!E9)+'2010'!E9)+'2011'!E9))</f>
        <v>207</v>
      </c>
      <c r="G9" s="5">
        <f>SUM(((((((((((('2000'!F9+'2001'!F9)+'2002'!F9)+'2003'!F9)+'2004'!F9)+'2005'!F9)+'2006'!F9)+'2007'!F9)+'2008'!F9)+'2009'!F9)+'2010'!F9)+'2011'!F9))</f>
        <v>1158</v>
      </c>
      <c r="H9" s="2">
        <f>$F$9/$G$9</f>
        <v>0.17875647668393782</v>
      </c>
      <c r="I9">
        <f>SUM(((((((((('2002'!$M$9+'2003'!$M$9)+'2004'!$M$9)+'2005'!$M$9)+'2006'!$M$9)+'2007'!$M$9)+'2008'!$M$9)+'2009'!$M$9)+'2010'!$M$9)+'2011'!$M$9))</f>
        <v>30</v>
      </c>
      <c r="J9" s="5">
        <f>SUM(((((((((('2002'!$N$9+'2003'!$N$9)+'2004'!$N$9)+'2005'!$N$9)+'2006'!$N$9)+'2007'!$N$9)+'2008'!$N$9)+'2009'!$N$9)+'2010'!$N$9)+'2011'!$N$9))</f>
        <v>7</v>
      </c>
      <c r="K9" s="5">
        <f>SUM(((((((((('2002'!$O$9+'2003'!$O$9)+'2004'!$O$9)+'2005'!$O$9)+'2006'!$O$9)+'2007'!$O$9)+'2008'!$O$9)+'2009'!$O$9)+'2010'!$O$9)+'2011'!$O$9))</f>
        <v>20</v>
      </c>
      <c r="L9" s="10">
        <f>($I$9+$J$9)+$K$9</f>
        <v>57</v>
      </c>
      <c r="M9" s="2">
        <f>$L$9/$F$9</f>
        <v>0.27536231884057971</v>
      </c>
      <c r="N9" s="2">
        <f t="shared" si="1"/>
        <v>4.9222797927461141E-2</v>
      </c>
    </row>
    <row r="10" spans="1:14" ht="12.75" customHeight="1" x14ac:dyDescent="0.15">
      <c r="A10" t="s">
        <v>27</v>
      </c>
      <c r="B10">
        <v>1571482</v>
      </c>
      <c r="C10">
        <v>79013</v>
      </c>
      <c r="D10">
        <v>15012091</v>
      </c>
      <c r="E10" s="2">
        <f t="shared" si="0"/>
        <v>0.10468108673202155</v>
      </c>
      <c r="F10" s="5">
        <f>SUM(((((((((('2002'!E10+'2003'!E10)+'2004'!E10)+'2005'!E10)+'2006'!E10)+'2007'!E10)+'2008'!E10)+'2009'!E10)+'2010'!E10)+'2011'!E10))</f>
        <v>4450</v>
      </c>
      <c r="G10" s="5">
        <f>SUM(((((((((('2002'!F10+'2003'!F10)+'2004'!F10)+'2005'!F10)+'2006'!F10)+'2007'!F10)+'2008'!F10)+'2009'!F10)+'2010'!F10)+'2011'!F10))</f>
        <v>25584</v>
      </c>
      <c r="H10" s="2">
        <f>$F$10/$G$10</f>
        <v>0.17393683552220138</v>
      </c>
      <c r="I10">
        <f>SUM(((((((((('2002'!$M$10+'2003'!$M$10)+'2004'!$M$10)+'2005'!$M$10)+'2006'!$M$10)+'2007'!$M$10)+'2008'!$M$10)+'2009'!$M$10)+'2010'!$M$10)+'2011'!$M$10))</f>
        <v>0</v>
      </c>
      <c r="J10" s="5">
        <f>SUM(((((((((('2002'!$N$10+'2003'!$N$10)+'2004'!$N$10)+'2005'!$N$10)+'2006'!$N$10)+'2007'!$N$10)+'2008'!$N$10)+'2009'!$N$10)+'2010'!$N$10)+'2011'!$N$10))</f>
        <v>0</v>
      </c>
      <c r="K10" s="5">
        <f>SUM(((((((((('2002'!$O$10+'2003'!$O$10)+'2004'!$O$10)+'2005'!$O$10)+'2006'!$O$10)+'2007'!$O$10)+'2008'!$O$10)+'2009'!$O$10)+'2010'!$O$10)+'2011'!$O$10))</f>
        <v>0</v>
      </c>
      <c r="L10" s="10">
        <f>($I$10+$J$10)+$K$10</f>
        <v>0</v>
      </c>
      <c r="M10" s="2">
        <f>$L$10/$F$10</f>
        <v>0</v>
      </c>
      <c r="N10" s="2">
        <f t="shared" si="1"/>
        <v>0</v>
      </c>
    </row>
    <row r="11" spans="1:14" ht="12.75" customHeight="1" x14ac:dyDescent="0.15">
      <c r="A11" t="s">
        <v>572</v>
      </c>
      <c r="B11">
        <v>686591</v>
      </c>
      <c r="C11">
        <v>59669</v>
      </c>
      <c r="D11">
        <v>7279776</v>
      </c>
      <c r="E11" s="2">
        <f t="shared" si="0"/>
        <v>9.4314852544913466E-2</v>
      </c>
      <c r="F11" s="5">
        <f>SUM(((((((((((('2000'!E11+'2001'!E11)+'2002'!E11)+'2003'!E11)+'2004'!E11)+'2005'!E11)+'2006'!E11)+'2007'!E11)+'2008'!E11)+'2009'!E11)+'2010'!E11)+'2011'!E11))</f>
        <v>1440</v>
      </c>
      <c r="G11" s="5">
        <f>SUM(((((((((('2002'!F11+'2003'!F11)+'2004'!F11)+'2005'!F11)+'2006'!F11)+'2007'!F11)+'2008'!F11)+'2009'!F11)+'2010'!F11)+'2011'!F11))</f>
        <v>10079</v>
      </c>
      <c r="H11" s="2">
        <f>$F$11/$G$11</f>
        <v>0.14287131659886892</v>
      </c>
      <c r="I11">
        <f>SUM(((((((((('2002'!$M$11+'2003'!$M$11)+'2004'!$M$11)+'2005'!$M$11)+'2006'!$M$11)+'2007'!$M$11)+'2008'!$M$11)+'2009'!$M$11)+'2010'!$M$11)+'2011'!$M$11))</f>
        <v>0</v>
      </c>
      <c r="J11" s="5">
        <f>SUM(((((((((('2002'!$N$11+'2003'!$N$11)+'2004'!$N$11)+'2005'!$N$11)+'2006'!$N$11)+'2007'!$N$11)+'2008'!$N$11)+'2009'!$N$11)+'2010'!$N$11)+'2011'!$N$11))</f>
        <v>0</v>
      </c>
      <c r="K11" s="5">
        <f>SUM(((((((((('2002'!$O$11+'2003'!$O$11)+'2004'!$O$11)+'2005'!$O$11)+'2006'!$O$11)+'2007'!$O$11)+'2008'!$O$11)+'2009'!$O$11)+'2010'!$O$11)+'2011'!$O$11))</f>
        <v>0</v>
      </c>
      <c r="L11" s="10">
        <f>($I$11+$J$11)+$K$11</f>
        <v>0</v>
      </c>
      <c r="M11" s="2">
        <f>$L$11/$F$11</f>
        <v>0</v>
      </c>
      <c r="N11" s="2">
        <f t="shared" si="1"/>
        <v>0</v>
      </c>
    </row>
    <row r="12" spans="1:14" ht="12.75" customHeight="1" x14ac:dyDescent="0.15">
      <c r="A12" t="s">
        <v>29</v>
      </c>
      <c r="B12">
        <v>8041</v>
      </c>
      <c r="D12">
        <v>102041</v>
      </c>
      <c r="E12" s="2">
        <f t="shared" si="0"/>
        <v>7.8801658157015314E-2</v>
      </c>
      <c r="F12" s="5">
        <f>SUM(((((((((('2002'!E12+'2003'!E12)+'2004'!E12)+'2005'!E12)+'2006'!E12)+'2007'!E12)+'2008'!E12)+'2009'!E12)+'2010'!E12)+'2011'!E12))</f>
        <v>0</v>
      </c>
      <c r="G12" s="5">
        <f>SUM(((((((((('2002'!F12+'2003'!F12)+'2004'!F12)+'2005'!F12)+'2006'!F12)+'2007'!F12)+'2008'!F12)+'2009'!F12)+'2010'!F12)+'2011'!F12))</f>
        <v>259</v>
      </c>
      <c r="H12" s="2">
        <f>$F$12/$G$12</f>
        <v>0</v>
      </c>
      <c r="I12">
        <f>SUM(((((((((('2002'!$M$12+'2003'!$M$12)+'2004'!$M$12)+'2005'!$M$12)+'2006'!$M$12)+'2007'!$M$12)+'2008'!$M$12)+'2009'!$M$12)+'2010'!$M$12)+'2011'!$M$12))</f>
        <v>0</v>
      </c>
      <c r="J12" s="5">
        <f>SUM(((((((((('2002'!$N$12+'2003'!$N$12)+'2004'!$N$12)+'2005'!$N$12)+'2006'!$N$12)+'2007'!$N$12)+'2008'!$N$12)+'2009'!$N$12)+'2010'!$N$12)+'2011'!$N$12))</f>
        <v>0</v>
      </c>
      <c r="K12" s="5">
        <f>SUM(((((((((('2002'!$O$12+'2003'!$O$12)+'2004'!$O$12)+'2005'!$O$12)+'2006'!$O$12)+'2007'!$O$12)+'2008'!$O$12)+'2009'!$O$12)+'2010'!$O$12)+'2011'!$O$12))</f>
        <v>0</v>
      </c>
      <c r="L12" s="10">
        <f>($I$12+$J$12)+$K$12</f>
        <v>0</v>
      </c>
      <c r="M12" s="2" t="e">
        <f>$L$12/$F$12</f>
        <v>#DIV/0!</v>
      </c>
      <c r="N12" s="2">
        <f t="shared" si="1"/>
        <v>0</v>
      </c>
    </row>
    <row r="13" spans="1:14" ht="12.75" customHeight="1" x14ac:dyDescent="0.15">
      <c r="A13" t="s">
        <v>30</v>
      </c>
      <c r="B13">
        <v>109218</v>
      </c>
      <c r="C13">
        <v>14724</v>
      </c>
      <c r="D13">
        <v>1034113</v>
      </c>
      <c r="E13" s="2">
        <f t="shared" si="0"/>
        <v>0.10561515037524913</v>
      </c>
      <c r="F13" s="5">
        <f>SUM(((((((((('2002'!E13+'2003'!E13)+'2004'!E13)+'2005'!E13)+'2006'!E13)+'2007'!E13)+'2008'!E13)+'2009'!E13)+'2010'!E13)+'2011'!E13))</f>
        <v>232</v>
      </c>
      <c r="G13" s="5">
        <f>SUM(((((((((('2002'!F13+'2003'!F13)+'2004'!F13)+'2005'!F13)+'2006'!F13)+'2007'!F13)+'2008'!F13)+'2009'!F13)+'2010'!F13)+'2011'!F13))</f>
        <v>1449</v>
      </c>
      <c r="H13" s="2">
        <f>$F$13/$G$13</f>
        <v>0.16011042097998621</v>
      </c>
      <c r="I13">
        <f>SUM(((((((((('2002'!$M$13+'2003'!$M$13)+'2004'!$M$13)+'2005'!$M$13)+'2006'!$M$13)+'2007'!$M$13)+'2008'!$M$13)+'2009'!$M$13)+'2010'!$M$13)+'2011'!$M$13))</f>
        <v>0</v>
      </c>
      <c r="J13" s="5">
        <f>SUM(((((((((('2002'!$N$13+'2003'!$N$13)+'2004'!$N$13)+'2005'!$N$13)+'2006'!$N$13)+'2007'!$N$13)+'2008'!$N$13)+'2009'!$N$13)+'2010'!$N$13)+'2011'!$N$13))</f>
        <v>0</v>
      </c>
      <c r="K13" s="5">
        <f>SUM(((((((((('2002'!$O$13+'2003'!$O$13)+'2004'!$O$13)+'2005'!$O$13)+'2006'!$O$13)+'2007'!$O$13)+'2008'!$O$13)+'2009'!$O$13)+'2010'!$O$13)+'2011'!$O$13))</f>
        <v>0</v>
      </c>
      <c r="L13" s="10">
        <f>($I$13+$J$13)+$K$13</f>
        <v>0</v>
      </c>
      <c r="M13" s="2">
        <f>$L$13/$F$13</f>
        <v>0</v>
      </c>
      <c r="N13" s="2">
        <f t="shared" si="1"/>
        <v>0</v>
      </c>
    </row>
    <row r="14" spans="1:14" ht="12.75" customHeight="1" x14ac:dyDescent="0.15">
      <c r="A14" t="s">
        <v>31</v>
      </c>
      <c r="B14">
        <v>121382</v>
      </c>
      <c r="C14">
        <v>13130</v>
      </c>
      <c r="D14">
        <v>1155068</v>
      </c>
      <c r="E14" s="2">
        <f t="shared" si="0"/>
        <v>0.1050864537845391</v>
      </c>
      <c r="F14" s="5">
        <f>SUM(((((((((('2002'!E14+'2003'!E14)+'2004'!E14)+'2005'!E14)+'2006'!E14)+'2007'!E14)+'2008'!E14)+'2009'!E14)+'2010'!E14)+'2011'!E14))</f>
        <v>618</v>
      </c>
      <c r="G14" s="5">
        <f>SUM(((((((((('2002'!F14+'2003'!F14)+'2004'!F14)+'2005'!F14)+'2006'!F14)+'2007'!F14)+'2008'!F14)+'2009'!F14)+'2010'!F14)+'2011'!F14))</f>
        <v>2464</v>
      </c>
      <c r="H14" s="2">
        <f>$F$14/$G$14</f>
        <v>0.25081168831168832</v>
      </c>
      <c r="I14">
        <f>SUM(((((((((('2002'!$M$14+'2003'!$M$14)+'2004'!$M$14)+'2005'!$M$14)+'2006'!$M$14)+'2007'!$M$14)+'2008'!$M$14)+'2009'!$M$14)+'2010'!$M$14)+'2011'!$M$14))</f>
        <v>17</v>
      </c>
      <c r="J14" s="5">
        <f>SUM(((((((((('2002'!$N$14+'2003'!$N$14)+'2004'!$N$14)+'2005'!$N$14)+'2006'!$N$14)+'2007'!$N$14)+'2008'!$N$14)+'2009'!$N$14)+'2010'!$N$14)+'2011'!$N$14))</f>
        <v>45</v>
      </c>
      <c r="K14" s="5">
        <f>SUM(((((((((('2002'!$O$14+'2003'!$O$14)+'2004'!$O$14)+'2005'!$O$14)+'2006'!$O$14)+'2007'!$O$14)+'2008'!$O$14)+'2009'!$O$14)+'2010'!$O$14)+'2011'!$O$14))</f>
        <v>83</v>
      </c>
      <c r="L14" s="10">
        <f>($I$14+$J$14)+$K$14</f>
        <v>145</v>
      </c>
      <c r="M14" s="2">
        <f>$L$14/$F$14</f>
        <v>0.23462783171521034</v>
      </c>
      <c r="N14" s="2">
        <f t="shared" si="1"/>
        <v>5.88474025974026E-2</v>
      </c>
    </row>
    <row r="15" spans="1:14" ht="12.75" customHeight="1" x14ac:dyDescent="0.15">
      <c r="A15" t="s">
        <v>32</v>
      </c>
      <c r="B15">
        <v>719528</v>
      </c>
      <c r="C15">
        <v>53171</v>
      </c>
      <c r="D15">
        <v>9752324</v>
      </c>
      <c r="E15" s="2">
        <f t="shared" si="0"/>
        <v>7.3780157427091222E-2</v>
      </c>
      <c r="F15" s="5">
        <f>SUM(((((((((((('2000'!E15+'2001'!E15)+'2002'!E15)+'2003'!E15)+'2004'!E15)+'2005'!E15)+'2006'!E15)+'2007'!E15)+'2008'!E15)+'2009'!E15)+'2010'!E15)+'2011'!E15))</f>
        <v>2590</v>
      </c>
      <c r="G15" s="5">
        <f>SUM(((((((((('2002'!F15+'2003'!F15)+'2004'!F15)+'2005'!F15)+'2006'!F15)+'2007'!F15)+'2008'!F15)+'2009'!F15)+'2010'!F15)+'2011'!F15))</f>
        <v>11129</v>
      </c>
      <c r="H15" s="2">
        <f>$F$15/$G$15</f>
        <v>0.23272531224728188</v>
      </c>
      <c r="I15">
        <f>SUM(((((((((('2002'!$M$15+'2003'!$M$15)+'2004'!$M$15)+'2005'!$M$15)+'2006'!$M$15)+'2007'!$M$15)+'2008'!$M$15)+'2009'!$M$15)+'2010'!$M$15)+'2011'!$M$15))</f>
        <v>49</v>
      </c>
      <c r="J15" s="5">
        <f>SUM(((((((((('2002'!$N$15+'2003'!$N$15)+'2004'!$N$15)+'2005'!$N$15)+'2006'!$N$15)+'2007'!$N$15)+'2008'!$N$15)+'2009'!$N$15)+'2010'!$N$15)+'2011'!$N$15))</f>
        <v>112</v>
      </c>
      <c r="K15" s="5">
        <f>SUM(((((((((('2002'!$O$15+'2003'!$O$15)+'2004'!$O$15)+'2005'!$O$15)+'2006'!$O$15)+'2007'!$O$15)+'2008'!$O$15)+'2009'!$O$15)+'2010'!$O$15)+'2011'!$O$15))</f>
        <v>226</v>
      </c>
      <c r="L15" s="10">
        <f>($I$15+$J$15)+$K$15</f>
        <v>387</v>
      </c>
      <c r="M15" s="2">
        <f>$L$15/$F$15</f>
        <v>0.14942084942084943</v>
      </c>
      <c r="N15" s="2">
        <f t="shared" si="1"/>
        <v>3.4774013837721267E-2</v>
      </c>
    </row>
    <row r="16" spans="1:14" ht="12.75" customHeight="1" x14ac:dyDescent="0.15">
      <c r="A16" t="s">
        <v>33</v>
      </c>
      <c r="B16">
        <v>458943</v>
      </c>
      <c r="C16">
        <v>36209</v>
      </c>
      <c r="D16">
        <v>4915722</v>
      </c>
      <c r="E16" s="2">
        <f t="shared" si="0"/>
        <v>9.3362277199564983E-2</v>
      </c>
      <c r="F16" s="5">
        <f>SUM(((((((((('2002'!E16+'2003'!E16)+'2004'!E16)+'2005'!E16)+'2006'!E16)+'2007'!E16)+'2008'!E16)+'2009'!E16)+'2010'!E16)+'2011'!E16))</f>
        <v>1308</v>
      </c>
      <c r="G16" s="5">
        <f>SUM(((((((((('2002'!F16+'2003'!F16)+'2004'!F16)+'2005'!F16)+'2006'!F16)+'2007'!F16)+'2008'!F16)+'2009'!F16)+'2010'!F16)+'2011'!F16))</f>
        <v>7907</v>
      </c>
      <c r="H16" s="2">
        <f>$F$16/$G$16</f>
        <v>0.16542304287340331</v>
      </c>
      <c r="I16">
        <f>SUM(((((((((('2002'!$M$16+'2003'!$M$16)+'2004'!$M$16)+'2005'!$M$16)+'2006'!$M$16)+'2007'!$M$16)+'2008'!$M$16)+'2009'!$M$16)+'2010'!$M$16)+'2011'!$M$16))</f>
        <v>50</v>
      </c>
      <c r="J16" s="5">
        <f>SUM(((((((((('2002'!$N$16+'2003'!$N$16)+'2004'!$N$16)+'2005'!$N$16)+'2006'!$N$16)+'2007'!$N$16)+'2008'!$N$16)+'2009'!$N$16)+'2010'!$N$16)+'2011'!$N$16))</f>
        <v>107</v>
      </c>
      <c r="K16" s="5">
        <f>SUM(((((((((('2002'!$O$16+'2003'!$O$16)+'2004'!$O$16)+'2005'!$O$16)+'2006'!$O$16)+'2007'!$O$16)+'2008'!$O$16)+'2009'!$O$16)+'2010'!$O$16)+'2011'!$O$16))</f>
        <v>160</v>
      </c>
      <c r="L16" s="10">
        <f>($I$16+$J$16)+$K$16</f>
        <v>317</v>
      </c>
      <c r="M16" s="2">
        <f>$L$16/$F$16</f>
        <v>0.24235474006116209</v>
      </c>
      <c r="N16" s="2">
        <f t="shared" si="1"/>
        <v>4.009105855571013E-2</v>
      </c>
    </row>
    <row r="17" spans="1:14" ht="12.75" customHeight="1" x14ac:dyDescent="0.15">
      <c r="A17" t="s">
        <v>34</v>
      </c>
      <c r="B17">
        <v>226737</v>
      </c>
      <c r="C17">
        <v>15607</v>
      </c>
      <c r="D17">
        <v>2336891</v>
      </c>
      <c r="E17" s="2">
        <f t="shared" si="0"/>
        <v>9.7025064498087413E-2</v>
      </c>
      <c r="F17" s="5">
        <f>SUM(((((((((((('2000'!E17+'2001'!E17)+'2002'!E17)+'2003'!E17)+'2004'!E17)+'2005'!E17)+'2006'!E17)+'2007'!E17)+'2008'!E17)+'2009'!E17)+'2010'!E17)+'2011'!E17))</f>
        <v>488</v>
      </c>
      <c r="G17" s="5">
        <f>SUM(((((((((('2002'!F17+'2003'!F17)+'2004'!F17)+'2005'!F17)+'2006'!F17)+'2007'!F17)+'2008'!F17)+'2009'!F17)+'2010'!F17)+'2011'!F17))</f>
        <v>3483</v>
      </c>
      <c r="H17" s="2">
        <f>$F$17/$G$17</f>
        <v>0.14010910134941143</v>
      </c>
      <c r="I17">
        <f>SUM(((((((((('2002'!$M$17+'2003'!$M$17)+'2004'!$M$17)+'2005'!$M$17)+'2006'!$M$17)+'2007'!$M$17)+'2008'!$M$17)+'2009'!$M$17)+'2010'!$M$17)+'2011'!$M$17))</f>
        <v>0</v>
      </c>
      <c r="J17" s="5">
        <f>SUM(((((((((('2002'!$N$17+'2003'!$N$17)+'2004'!$N$17)+'2005'!$N$17)+'2006'!$N$17)+'2007'!$N$17)+'2008'!$N$17)+'2009'!$N$17)+'2010'!$N$17)+'2011'!$N$17))</f>
        <v>0</v>
      </c>
      <c r="K17" s="5">
        <f>SUM(((((((((('2002'!$O$17+'2003'!$O$17)+'2004'!$O$17)+'2005'!$O$17)+'2006'!$O$17)+'2007'!$O$17)+'2008'!$O$17)+'2009'!$O$17)+'2010'!$O$17)+'2011'!$O$17))</f>
        <v>0</v>
      </c>
      <c r="L17" s="10">
        <f>($I$17+$J$17)+$K$17</f>
        <v>0</v>
      </c>
      <c r="M17" s="2">
        <f>$L$17/$F$17</f>
        <v>0</v>
      </c>
      <c r="N17" s="2">
        <f t="shared" si="1"/>
        <v>0</v>
      </c>
    </row>
    <row r="18" spans="1:14" ht="12.75" customHeight="1" x14ac:dyDescent="0.15">
      <c r="A18" t="s">
        <v>573</v>
      </c>
      <c r="B18">
        <v>210240</v>
      </c>
      <c r="C18">
        <v>16951</v>
      </c>
      <c r="D18">
        <v>2132796</v>
      </c>
      <c r="E18" s="2">
        <f t="shared" si="0"/>
        <v>9.8574828534937237E-2</v>
      </c>
      <c r="F18" s="5">
        <f>SUM(((((((((('2002'!E18+'2003'!E18)+'2004'!E18)+'2005'!E18)+'2006'!E18)+'2007'!E18)+'2008'!E18)+'2009'!E18)+'2010'!E18)+'2011'!E18))</f>
        <v>848</v>
      </c>
      <c r="G18" s="5">
        <f>SUM(((((((((('2002'!F18+'2003'!F18)+'2004'!F18)+'2005'!F18)+'2006'!F18)+'2007'!F18)+'2008'!F18)+'2009'!F18)+'2010'!F18)+'2011'!F18))</f>
        <v>3706</v>
      </c>
      <c r="H18" s="2">
        <f>$F$18/$G$18</f>
        <v>0.22881813275769022</v>
      </c>
      <c r="I18">
        <f>SUM(((((((((('2002'!$M$18+'2003'!$M$18)+'2004'!$M$18)+'2005'!$M$18)+'2006'!$M$18)+'2007'!$M$18)+'2008'!$M$18)+'2009'!$M$18)+'2010'!$M$18)+'2011'!$M$18))</f>
        <v>39</v>
      </c>
      <c r="J18" s="5">
        <f>SUM(((((((((('2002'!$N$18+'2003'!$N$18)+'2004'!$N$18)+'2005'!$N$18)+'2006'!$N$18)+'2007'!$N$18)+'2008'!$N$18)+'2009'!$N$18)+'2010'!$N$18)+'2011'!$N$18))</f>
        <v>70</v>
      </c>
      <c r="K18" s="5">
        <f>SUM(((((((((('2002'!$O$18+'2003'!$O$18)+'2004'!$O$18)+'2005'!$O$18)+'2006'!$O$18)+'2007'!$O$18)+'2008'!$O$18)+'2009'!$O$18)+'2010'!$O$18)+'2011'!$O$18))</f>
        <v>121</v>
      </c>
      <c r="L18" s="10">
        <f>($I$18+$J$18)+$K$18</f>
        <v>230</v>
      </c>
      <c r="M18" s="2">
        <f>$L$18/$F$18</f>
        <v>0.27122641509433965</v>
      </c>
      <c r="N18" s="2">
        <f t="shared" si="1"/>
        <v>6.2061521856449003E-2</v>
      </c>
    </row>
    <row r="19" spans="1:14" ht="12.75" customHeight="1" x14ac:dyDescent="0.15">
      <c r="A19" t="s">
        <v>36</v>
      </c>
      <c r="B19">
        <v>311073</v>
      </c>
      <c r="C19">
        <v>21942</v>
      </c>
      <c r="D19">
        <v>3330313</v>
      </c>
      <c r="E19" s="2">
        <f t="shared" si="0"/>
        <v>9.3406535661963302E-2</v>
      </c>
      <c r="F19" s="5">
        <f>SUM(((((((((('2002'!E19+'2003'!E19)+'2004'!E19)+'2005'!E19)+'2006'!E19)+'2007'!E19)+'2008'!E19)+'2009'!E19)+'2010'!E19)+'2011'!E19))</f>
        <v>820</v>
      </c>
      <c r="G19" s="5">
        <f>SUM(((((((((('2002'!F19+'2003'!F19)+'2004'!F19)+'2005'!F19)+'2006'!F19)+'2007'!F19)+'2008'!F19)+'2009'!F19)+'2010'!F19)+'2011'!F19))</f>
        <v>5980</v>
      </c>
      <c r="H19" s="2">
        <f>$F$19/$G$19</f>
        <v>0.13712374581939799</v>
      </c>
      <c r="I19">
        <f>SUM(((((((((('2002'!$M$19+'2003'!$M$19)+'2004'!$M$19)+'2005'!$M$19)+'2006'!$M$19)+'2007'!$M$19)+'2008'!$M$19)+'2009'!$M$19)+'2010'!$M$19)+'2011'!$M$19))</f>
        <v>0</v>
      </c>
      <c r="J19" s="5">
        <f>SUM(((((((((('2002'!$N$20+'2003'!$N$20)+'2004'!$N$20)+'2005'!$N$20)+'2006'!$N$20)+'2007'!$N$20)+'2008'!$N$20)+'2009'!$N$20)+'2010'!$N$20)+'2011'!$N$20))</f>
        <v>122</v>
      </c>
      <c r="K19" s="5">
        <f>SUM(((((((((('2002'!$O$20+'2003'!$O$20)+'2004'!$O$20)+'2005'!$O$20)+'2006'!$O$20)+'2007'!$O$20)+'2008'!$O$20)+'2009'!$O$20)+'2010'!$O$20)+'2011'!$O$20))</f>
        <v>127</v>
      </c>
      <c r="L19" s="10">
        <f>($I$19+$J$19)+$K$19</f>
        <v>249</v>
      </c>
      <c r="M19" s="2">
        <f>$L$19/$F$19</f>
        <v>0.30365853658536585</v>
      </c>
      <c r="N19" s="2">
        <f t="shared" si="1"/>
        <v>4.1638795986622075E-2</v>
      </c>
    </row>
    <row r="20" spans="1:14" ht="12.75" customHeight="1" x14ac:dyDescent="0.15">
      <c r="A20" t="s">
        <v>37</v>
      </c>
      <c r="B20">
        <v>312953</v>
      </c>
      <c r="C20">
        <v>23135</v>
      </c>
      <c r="D20">
        <v>3442258</v>
      </c>
      <c r="E20" s="2">
        <f t="shared" si="0"/>
        <v>9.0915033097461032E-2</v>
      </c>
      <c r="F20" s="5">
        <f>SUM(((((((((((('2000'!E20+'2001'!E20)+'2002'!E20)+'2003'!E20)+'2004'!E20)+'2005'!E20)+'2006'!E20)+'2007'!E20)+'2008'!E20)+'2009'!E20)+'2010'!E20)+'2011'!E20))</f>
        <v>1152</v>
      </c>
      <c r="G20" s="5">
        <f>SUM(((((((((('2002'!F20+'2003'!F20)+'2004'!F20)+'2005'!F20)+'2006'!F20)+'2007'!F20)+'2008'!F20)+'2009'!F20)+'2010'!F20)+'2011'!F20))</f>
        <v>5162</v>
      </c>
      <c r="H20" s="2">
        <f>$F$20/$G$20</f>
        <v>0.22316931421929484</v>
      </c>
      <c r="I20">
        <f>SUM(((((((((('2002'!$M$20+'2003'!$M$20)+'2004'!$M$20)+'2005'!$M$20)+'2006'!$M$20)+'2007'!$M$20)+'2008'!$M$20)+'2009'!$M$20)+'2010'!$M$20)+'2011'!$M$20))</f>
        <v>90</v>
      </c>
      <c r="J20" s="5">
        <f>SUM(((((((((('2002'!$N$21+'2003'!$N$21)+'2004'!$N$21)+'2005'!$N$21)+'2006'!$N$21)+'2007'!$N$21)+'2008'!$N$21)+'2009'!$N$21)+'2010'!$N$21)+'2011'!$N$21))</f>
        <v>0</v>
      </c>
      <c r="K20" s="5">
        <f>SUM(((((((((('2002'!$O$21+'2003'!$O$21)+'2004'!$O$21)+'2005'!$O$21)+'2006'!$O$21)+'2007'!$O$21)+'2008'!$O$21)+'2009'!$O$21)+'2010'!$O$21)+'2011'!$O$21))</f>
        <v>0</v>
      </c>
      <c r="L20" s="10">
        <f>($I$20+$J$20)+$K$20</f>
        <v>90</v>
      </c>
      <c r="M20" s="2">
        <f>$L$20/$F$20</f>
        <v>7.8125E-2</v>
      </c>
      <c r="N20" s="2">
        <f t="shared" si="1"/>
        <v>1.743510267338241E-2</v>
      </c>
    </row>
    <row r="21" spans="1:14" ht="12.75" customHeight="1" x14ac:dyDescent="0.15">
      <c r="A21" t="s">
        <v>38</v>
      </c>
      <c r="B21">
        <v>128940</v>
      </c>
      <c r="C21">
        <v>7143</v>
      </c>
      <c r="D21">
        <v>1056250</v>
      </c>
      <c r="E21" s="2">
        <f t="shared" si="0"/>
        <v>0.12207337278106509</v>
      </c>
      <c r="F21" s="5">
        <f>SUM(((((((((('2002'!E21+'2003'!E21)+'2004'!E21)+'2005'!E21)+'2006'!E21)+'2007'!E21)+'2008'!E21)+'2009'!E21)+'2010'!E21)+'2011'!E21))</f>
        <v>296</v>
      </c>
      <c r="G21" s="5">
        <f>SUM(((((((((('2002'!F21+'2003'!F21)+'2004'!F21)+'2005'!F21)+'2006'!F21)+'2007'!F21)+'2008'!F21)+'2009'!F21)+'2010'!F21)+'2011'!F21))</f>
        <v>1758</v>
      </c>
      <c r="H21" s="2">
        <f>$F$21/$G$21</f>
        <v>0.16837315130830488</v>
      </c>
      <c r="I21">
        <f>SUM(((((((((('2002'!$M$21+'2003'!$M$21)+'2004'!$M$21)+'2005'!$M$21)+'2006'!$M$21)+'2007'!$M$21)+'2008'!$M$21)+'2009'!$M$21)+'2010'!$M$21)+'2011'!$M$21))</f>
        <v>0</v>
      </c>
      <c r="J21" s="5">
        <f>SUM(((((((((('2002'!$N$22+'2003'!$N$22)+'2004'!$N$22)+'2005'!$N$22)+'2006'!$N$22)+'2007'!$N$22)+'2008'!$N$22)+'2009'!$N$22)+'2010'!$N$22)+'2011'!$N$22))</f>
        <v>0</v>
      </c>
      <c r="K21" s="5">
        <f>SUM(((((((((('2002'!$O$22+'2003'!$O$22)+'2004'!$O$22)+'2005'!$O$22)+'2006'!$O$22)+'2007'!$O$22)+'2008'!$O$22)+'2009'!$O$22)+'2010'!$O$22)+'2011'!$O$22))</f>
        <v>0</v>
      </c>
      <c r="L21" s="10">
        <f>($I$21+$J$21)+$K$21</f>
        <v>0</v>
      </c>
      <c r="M21" s="2">
        <f>$L$21/$F$21</f>
        <v>0</v>
      </c>
      <c r="N21" s="2">
        <f t="shared" si="1"/>
        <v>0</v>
      </c>
    </row>
    <row r="22" spans="1:14" ht="12.75" customHeight="1" x14ac:dyDescent="0.15">
      <c r="A22" t="s">
        <v>39</v>
      </c>
      <c r="B22">
        <v>425963</v>
      </c>
      <c r="C22">
        <v>34591</v>
      </c>
      <c r="D22">
        <v>4457846</v>
      </c>
      <c r="E22" s="2">
        <f t="shared" si="0"/>
        <v>9.5553547610213549E-2</v>
      </c>
      <c r="F22" s="5">
        <f>SUM(((((((((((('2000'!E22+'2001'!E22)+'2002'!E22)+'2003'!E22)+'2004'!E22)+'2005'!E22)+'2006'!E22)+'2007'!E22)+'2008'!E22)+'2009'!E22)+'2010'!E22)+'2011'!E22))</f>
        <v>0</v>
      </c>
      <c r="G22" s="5">
        <f>SUM(((((((((('2002'!F22+'2003'!F22)+'2004'!F22)+'2005'!F22)+'2006'!F22)+'2007'!F22)+'2008'!F22)+'2009'!F22)+'2010'!F22)+'2011'!F22))</f>
        <v>5025</v>
      </c>
      <c r="H22" s="2">
        <f>$F$22/$G$22</f>
        <v>0</v>
      </c>
      <c r="I22">
        <f>SUM(((((((((('2002'!$M$22+'2003'!$M$22)+'2004'!$M$22)+'2005'!$M$22)+'2006'!$M$22)+'2007'!$M$22)+'2008'!$M$22)+'2009'!$M$22)+'2010'!$M$22)+'2011'!$M$22))</f>
        <v>0</v>
      </c>
      <c r="J22" s="5">
        <f>SUM(((((((((('2002'!$N$23+'2003'!$N$23)+'2004'!$N$23)+'2005'!$N$23)+'2006'!$N$23)+'2007'!$N$23)+'2008'!$N$23)+'2009'!$N$23)+'2010'!$N$23)+'2011'!$N$23))</f>
        <v>0</v>
      </c>
      <c r="K22" s="5">
        <f>SUM(((((((((('2002'!$O$23+'2003'!$O$23)+'2004'!$O$23)+'2005'!$O$23)+'2006'!$O$23)+'2007'!$O$23)+'2008'!$O$23)+'2009'!$O$23)+'2010'!$O$23)+'2011'!$O$23))</f>
        <v>0</v>
      </c>
      <c r="L22" s="10">
        <f>($I$22+$J$22)+$K$22</f>
        <v>0</v>
      </c>
      <c r="M22" s="2" t="e">
        <f>$L$22/$F$22</f>
        <v>#DIV/0!</v>
      </c>
      <c r="N22" s="2">
        <f t="shared" si="1"/>
        <v>0</v>
      </c>
    </row>
    <row r="23" spans="1:14" ht="12.75" customHeight="1" x14ac:dyDescent="0.15">
      <c r="A23" t="s">
        <v>40</v>
      </c>
      <c r="B23">
        <v>386609</v>
      </c>
      <c r="C23">
        <v>24827</v>
      </c>
      <c r="D23">
        <v>5177318</v>
      </c>
      <c r="E23" s="2">
        <f t="shared" si="0"/>
        <v>7.467360513686816E-2</v>
      </c>
      <c r="F23" s="5">
        <f>SUM(((((((((('2002'!E23+'2003'!E23)+'2004'!E23)+'2005'!E23)+'2006'!E23)+'2007'!E23)+'2008'!E23)+'2009'!E23)+'2010'!E23)+'2011'!E23))</f>
        <v>0</v>
      </c>
      <c r="G23" s="5">
        <f>SUM(((((((((('2002'!F23+'2003'!F23)+'2004'!F23)+'2005'!F23)+'2006'!F23)+'2007'!F23)+'2008'!F23)+'2009'!F23)+'2010'!F23)+'2011'!F23))</f>
        <v>4975</v>
      </c>
      <c r="H23" s="2">
        <f>$F$23/$G$23</f>
        <v>0</v>
      </c>
      <c r="I23">
        <f>SUM(((((((((('2002'!$M$23+'2003'!$M$23)+'2004'!$M$23)+'2005'!$M$23)+'2006'!$M$23)+'2007'!$M$23)+'2008'!$M$23)+'2009'!$M$23)+'2010'!$M$23)+'2011'!$M$23))</f>
        <v>0</v>
      </c>
      <c r="J23" s="5">
        <f>SUM(((((((((('2002'!$N$24+'2003'!$N$24)+'2004'!$N$24)+'2005'!$N$24)+'2006'!$N$24)+'2007'!$N$24)+'2008'!$N$24)+'2009'!$N$24)+'2010'!$N$24)+'2011'!$N$24))</f>
        <v>124</v>
      </c>
      <c r="K23" s="5">
        <f>SUM(((((((((('2002'!$O$24+'2003'!$O$24)+'2004'!$O$24)+'2005'!$O$24)+'2006'!$O$24)+'2007'!$O$24)+'2008'!$O$24)+'2009'!$O$24)+'2010'!$O$24)+'2011'!$O$24))</f>
        <v>283</v>
      </c>
      <c r="L23" s="10">
        <f>($I$23+$J$23)+$K$23</f>
        <v>407</v>
      </c>
      <c r="M23" s="2" t="e">
        <f>$L$23/$F$23</f>
        <v>#DIV/0!</v>
      </c>
      <c r="N23" s="2">
        <f t="shared" si="1"/>
        <v>8.1809045226130653E-2</v>
      </c>
    </row>
    <row r="24" spans="1:14" ht="12.75" customHeight="1" x14ac:dyDescent="0.15">
      <c r="A24" t="s">
        <v>41</v>
      </c>
      <c r="B24">
        <v>671051</v>
      </c>
      <c r="C24">
        <v>27085</v>
      </c>
      <c r="D24">
        <v>7579088</v>
      </c>
      <c r="E24" s="2">
        <f t="shared" si="0"/>
        <v>8.8539808483553695E-2</v>
      </c>
      <c r="F24" s="5">
        <f>SUM(((((((((((('2000'!E24+'2001'!E24)+'2002'!E24)+'2003'!E24)+'2004'!E24)+'2005'!E24)+'2006'!E24)+'2007'!E24)+'2008'!E24)+'2009'!E24)+'2010'!E24)+'2011'!E24))</f>
        <v>2517</v>
      </c>
      <c r="G24" s="5">
        <f>SUM(((((((((('2002'!F24+'2003'!F24)+'2004'!F24)+'2005'!F24)+'2006'!F24)+'2007'!F24)+'2008'!F24)+'2009'!F24)+'2010'!F24)+'2011'!F24))</f>
        <v>11496</v>
      </c>
      <c r="H24" s="2">
        <f>$F$24/$G$24</f>
        <v>0.21894572025052192</v>
      </c>
      <c r="I24">
        <f>SUM(((((((((('2002'!$M$24+'2003'!$M$24)+'2004'!$M$24)+'2005'!$M$24)+'2006'!$M$24)+'2007'!$M$24)+'2008'!$M$24)+'2009'!$M$24)+'2010'!$M$24)+'2011'!$M$24))</f>
        <v>44</v>
      </c>
      <c r="J24" s="5">
        <f>SUM(((((((((('2002'!$N$25+'2003'!$N$25)+'2004'!$N$25)+'2005'!$N$25)+'2006'!$N$25)+'2007'!$N$25)+'2008'!$N$25)+'2009'!$N$25)+'2010'!$N$25)+'2011'!$N$25))</f>
        <v>63</v>
      </c>
      <c r="K24" s="5">
        <f>SUM(((((((((('2002'!$O$25+'2003'!$O$25)+'2004'!$O$25)+'2005'!$O$25)+'2006'!$O$25)+'2007'!$O$25)+'2008'!$O$25)+'2009'!$O$25)+'2010'!$O$25)+'2011'!$O$25))</f>
        <v>122</v>
      </c>
      <c r="L24" s="10">
        <f>($I$24+$J$24)+$K$24</f>
        <v>229</v>
      </c>
      <c r="M24" s="2">
        <f>$L$24/$F$24</f>
        <v>9.098132697655939E-2</v>
      </c>
      <c r="N24" s="2">
        <f t="shared" si="1"/>
        <v>1.9919972164231036E-2</v>
      </c>
    </row>
    <row r="25" spans="1:14" ht="12.75" customHeight="1" x14ac:dyDescent="0.15">
      <c r="A25" t="s">
        <v>42</v>
      </c>
      <c r="B25">
        <v>366790</v>
      </c>
      <c r="C25">
        <v>27017</v>
      </c>
      <c r="D25">
        <v>4065374</v>
      </c>
      <c r="E25" s="2">
        <f t="shared" si="0"/>
        <v>9.0222941357916892E-2</v>
      </c>
      <c r="F25" s="5">
        <f>SUM(((((((((('2002'!E25+'2003'!E25)+'2004'!E25)+'2005'!E25)+'2006'!E25)+'2007'!E25)+'2008'!E25)+'2009'!E25)+'2010'!E25)+'2011'!E25))</f>
        <v>1084</v>
      </c>
      <c r="G25" s="5">
        <f>SUM(((((((((('2002'!F25+'2003'!F25)+'2004'!F25)+'2005'!F25)+'2006'!F25)+'2007'!F25)+'2008'!F25)+'2009'!F25)+'2010'!F25)+'2011'!F25))</f>
        <v>5603</v>
      </c>
      <c r="H25" s="2">
        <f>$F$25/$G$25</f>
        <v>0.19346778511511689</v>
      </c>
      <c r="I25">
        <f>SUM(((((((((('2002'!$M$25+'2003'!$M$25)+'2004'!$M$25)+'2005'!$M$25)+'2006'!$M$25)+'2007'!$M$25)+'2008'!$M$25)+'2009'!$M$25)+'2010'!$M$25)+'2011'!$M$25))</f>
        <v>31</v>
      </c>
      <c r="J25" s="5">
        <f>SUM(((((((((('2002'!$N$26+'2003'!$N$26)+'2004'!$N$26)+'2005'!$N$26)+'2006'!$N$26)+'2007'!$N$26)+'2008'!$N$26)+'2009'!$N$26)+'2010'!$N$26)+'2011'!$N$26))</f>
        <v>0</v>
      </c>
      <c r="K25" s="5">
        <f>SUM(((((((((('2002'!$O$26+'2003'!$O$26)+'2004'!$O$26)+'2005'!$O$26)+'2006'!$O$26)+'2007'!$O$26)+'2008'!$O$26)+'2009'!$O$26)+'2010'!$O$26)+'2011'!$O$26))</f>
        <v>0</v>
      </c>
      <c r="L25" s="10">
        <f>($I$25+$J$25)+$K$25</f>
        <v>31</v>
      </c>
      <c r="M25" s="2">
        <f>$L$25/$F$25</f>
        <v>2.859778597785978E-2</v>
      </c>
      <c r="N25" s="2">
        <f t="shared" si="1"/>
        <v>5.5327503123326792E-3</v>
      </c>
    </row>
    <row r="26" spans="1:14" ht="12.75" customHeight="1" x14ac:dyDescent="0.15">
      <c r="A26" t="s">
        <v>43</v>
      </c>
      <c r="B26">
        <v>201148</v>
      </c>
      <c r="C26">
        <v>23230</v>
      </c>
      <c r="D26">
        <v>2215005</v>
      </c>
      <c r="E26" s="2">
        <f t="shared" si="0"/>
        <v>9.0811533156810023E-2</v>
      </c>
      <c r="F26" s="5">
        <f>SUM(((((((((((('2000'!E26+'2001'!E26)+'2002'!E26)+'2003'!E26)+'2004'!E26)+'2005'!E26)+'2006'!E26)+'2007'!E26)+'2008'!E26)+'2009'!E26)+'2010'!E26)+'2011'!E26))</f>
        <v>0</v>
      </c>
      <c r="G26" s="5">
        <f>SUM(((((((((('2002'!F26+'2003'!F26)+'2004'!F26)+'2005'!F26)+'2006'!F26)+'2007'!F26)+'2008'!F26)+'2009'!F26)+'2010'!F26)+'2011'!F26))</f>
        <v>3689</v>
      </c>
      <c r="H26" s="2">
        <f>$F$26/$G$26</f>
        <v>0</v>
      </c>
      <c r="I26">
        <f>SUM(((((((((('2002'!$M$26+'2003'!$M$26)+'2004'!$M$26)+'2005'!$M$26)+'2006'!$M$26)+'2007'!$M$26)+'2008'!$M$26)+'2009'!$M$26)+'2010'!$M$26)+'2011'!$M$26))</f>
        <v>0</v>
      </c>
      <c r="J26" s="5">
        <f>SUM(((((((((('2002'!$N$27+'2003'!$N$27)+'2004'!$N$27)+'2005'!$N$27)+'2006'!$N$27)+'2007'!$N$27)+'2008'!$N$27)+'2009'!$N$27)+'2010'!$N$27)+'2011'!$N$27))</f>
        <v>0</v>
      </c>
      <c r="K26" s="5">
        <f>SUM(((((((((('2002'!$O$27+'2003'!$O$27)+'2004'!$O$27)+'2005'!$O$27)+'2006'!$O$27)+'2007'!$O$27)+'2008'!$O$27)+'2009'!$O$27)+'2010'!$O$27)+'2011'!$O$27))</f>
        <v>0</v>
      </c>
      <c r="L26" s="10">
        <f>($I$26+$J$26)+$K$26</f>
        <v>0</v>
      </c>
      <c r="M26" s="2" t="e">
        <f>$L$26/$F$26</f>
        <v>#DIV/0!</v>
      </c>
      <c r="N26" s="2">
        <f t="shared" si="1"/>
        <v>0</v>
      </c>
    </row>
    <row r="27" spans="1:14" ht="12.75" customHeight="1" x14ac:dyDescent="0.15">
      <c r="A27" t="s">
        <v>44</v>
      </c>
      <c r="B27">
        <v>490162</v>
      </c>
      <c r="C27">
        <v>30002</v>
      </c>
      <c r="D27">
        <v>4578570</v>
      </c>
      <c r="E27" s="2">
        <f t="shared" si="0"/>
        <v>0.10705569642923446</v>
      </c>
      <c r="F27" s="5">
        <f>SUM(((((((((('2002'!E27+'2003'!E27)+'2004'!E27)+'2005'!E27)+'2007'!E27)+'2007'!E27)+'2008'!E27)+'2009'!E27)+'2010'!E27)+'2011'!E27))</f>
        <v>0</v>
      </c>
      <c r="G27" s="5">
        <f>SUM(((((((((('2002'!F27+'2003'!F27)+'2004'!F27)+'2005'!F27)+'2006'!F27)+'2007'!F27)+'2008'!F27)+'2009'!F27)+'2010'!F27)+'2011'!F27))</f>
        <v>7792</v>
      </c>
      <c r="H27" s="2">
        <f>$F$27/$G$27</f>
        <v>0</v>
      </c>
      <c r="I27">
        <f>SUM(((((((((('2002'!$M$27+'2003'!$M$27)+'2004'!$M$27)+'2005'!$M$27)+'2006'!$M$27)+'2007'!$M$27)+'2008'!$M$27)+'2009'!$M$27)+'2010'!$M$27)+'2011'!$M$27))</f>
        <v>0</v>
      </c>
      <c r="J27" s="5">
        <f>SUM((((((('2005'!$N$28+'2006'!$N$28)+'2007'!$N$28)+'2008'!$N$28)+'2009'!$N$28)+'2010'!$N$28)+'2011'!$N$28))</f>
        <v>33</v>
      </c>
      <c r="K27" s="5">
        <f>SUM((((((('2005'!$O$28+'2006'!$O$28)+'2007'!$O$28)+'2008'!$O$28)+'2009'!$O$28)+'2010'!$O$28)+'2011'!$O$28))</f>
        <v>36</v>
      </c>
      <c r="L27" s="10">
        <f>($I$27+$J$27)+$K$27</f>
        <v>69</v>
      </c>
      <c r="M27" s="2" t="e">
        <f>$L$27/$F$27</f>
        <v>#DIV/0!</v>
      </c>
      <c r="N27" s="2">
        <f t="shared" si="1"/>
        <v>8.8552361396303896E-3</v>
      </c>
    </row>
    <row r="28" spans="1:14" ht="12.75" customHeight="1" x14ac:dyDescent="0.15">
      <c r="A28" t="s">
        <v>45</v>
      </c>
      <c r="B28">
        <v>94872</v>
      </c>
      <c r="C28">
        <v>8297</v>
      </c>
      <c r="D28">
        <v>772072</v>
      </c>
      <c r="E28" s="2">
        <f t="shared" si="0"/>
        <v>0.12287973142401226</v>
      </c>
      <c r="F28" s="5">
        <f>SUM(((((((((((('2000'!E27+'2001'!E27)+'2002'!E27)+'2003'!E27)+'2004'!E27)+'2005'!E27)+'2006'!E27)+'2007'!E27)+'2008'!E27)+'2009'!E27)+'2010'!E27)+'2011'!E27))</f>
        <v>0</v>
      </c>
      <c r="G28" s="5">
        <f>SUM(((((((((('2002'!F28+'2003'!F28)+'2004'!F28)+'2005'!F28)+'2006'!F28)+'2007'!F28)+'2008'!F28)+'2009'!F28)+'2010'!F28)+'2011'!F28))</f>
        <v>2006</v>
      </c>
      <c r="H28" s="2">
        <f>$F$28/$G$28</f>
        <v>0</v>
      </c>
      <c r="I28">
        <f>SUM((((((('2005'!$M$28+'2006'!$M$28)+'2007'!$M$28)+'2008'!$M$28)+'2009'!$M$28)+'2010'!$M$28)+'2011'!$M$28))</f>
        <v>13</v>
      </c>
      <c r="J28" s="5">
        <f>SUM(((((((((('2002'!$N$29+'2003'!$N$29)+'2004'!$N$29)+'2005'!$N$29)+'2006'!$N$29)+'2007'!$N$29)+'2008'!$N$29)+'2009'!$N$29)+'2010'!$N$29)+'2011'!$N$29))</f>
        <v>0</v>
      </c>
      <c r="K28" s="5">
        <f>SUM(((((((((('2002'!$O$29+'2003'!$O$29)+'2004'!$O$29)+'2005'!$O$29)+'2006'!$O$29)+'2007'!$O$29)+'2008'!$O$29)+'2009'!$O$29)+'2010'!$O$29)+'2011'!$O$29))</f>
        <v>0</v>
      </c>
      <c r="L28" s="10">
        <f>($I$28+$J$28)+$K$28</f>
        <v>13</v>
      </c>
      <c r="M28" s="2" t="e">
        <f>$L$28/$F$28</f>
        <v>#DIV/0!</v>
      </c>
      <c r="N28" s="2">
        <f t="shared" si="1"/>
        <v>6.4805583250249254E-3</v>
      </c>
    </row>
    <row r="29" spans="1:14" ht="12.75" customHeight="1" x14ac:dyDescent="0.15">
      <c r="A29" t="s">
        <v>46</v>
      </c>
      <c r="B29">
        <v>146104</v>
      </c>
      <c r="C29">
        <v>9289</v>
      </c>
      <c r="D29">
        <v>1377398</v>
      </c>
      <c r="E29" s="2">
        <f t="shared" si="0"/>
        <v>0.10607246416794565</v>
      </c>
      <c r="F29" s="5">
        <f>SUM(((((((((('2002'!E28+'2003'!E28)+'2004'!E28)+'2005'!E28)+'2006'!E28)+'2007'!E28)+'2008'!E28)+'2009'!E28)+'2010'!E28)+'2011'!E28))</f>
        <v>471</v>
      </c>
      <c r="G29" s="5">
        <f>SUM(((((((((('2002'!F29+'2003'!F29)+'2004'!F29)+'2005'!F29)+'2006'!F29)+'2007'!F29)+'2008'!F29)+'2009'!F29)+'2010'!F29)+'2011'!F29))</f>
        <v>1855</v>
      </c>
      <c r="H29" s="2">
        <f>$F$29/$G$29</f>
        <v>0.25390835579514826</v>
      </c>
      <c r="I29">
        <f>SUM(((((((((('2002'!$M$29+'2003'!$M$29)+'2004'!$M$29)+'2005'!$M$29)+'2006'!$M$29)+'2007'!$M$29)+'2008'!$M$29)+'2009'!$M$29)+'2010'!$M$29)+'2011'!$M$29))</f>
        <v>0</v>
      </c>
      <c r="J29" s="5">
        <f>SUM(((((((((('2002'!$N$30+'2003'!$N$30)+'2004'!$N$30)+'2005'!$N$30)+'2006'!$N$30)+'2007'!$N$30)+'2008'!$N$30)+'2009'!$N$30)+'2010'!$N$30)+'2011'!$N$30))</f>
        <v>16</v>
      </c>
      <c r="K29" s="5">
        <f>SUM(((((((((('2002'!$O$30+'2003'!$O$30)+'2004'!$O$30)+'2005'!$O$30)+'2006'!$O$30)+'2007'!$O$30)+'2008'!$O$30)+'2009'!$O$30)+'2010'!$O$30)+'2011'!$O$30))</f>
        <v>34</v>
      </c>
      <c r="L29" s="10">
        <f>($I$29+$J$29)+$K$29</f>
        <v>50</v>
      </c>
      <c r="M29" s="2">
        <f>$L$29/$F$29</f>
        <v>0.10615711252653928</v>
      </c>
      <c r="N29" s="2">
        <f t="shared" si="1"/>
        <v>2.6954177897574125E-2</v>
      </c>
    </row>
    <row r="30" spans="1:14" ht="12.75" customHeight="1" x14ac:dyDescent="0.15">
      <c r="A30" t="s">
        <v>47</v>
      </c>
      <c r="B30">
        <v>228213</v>
      </c>
      <c r="C30">
        <v>16850</v>
      </c>
      <c r="D30">
        <v>2049720</v>
      </c>
      <c r="E30" s="2">
        <f t="shared" si="0"/>
        <v>0.11133862186054681</v>
      </c>
      <c r="F30" s="5">
        <f>SUM(((((((((((('2000'!E29+'2001'!E29)+'2002'!E29)+'2003'!E29)+'2004'!E29)+'2005'!E29)+'2006'!E29)+'2007'!E29)+'2008'!E29)+'2009'!E29)+'2010'!E29)+'2011'!E29))</f>
        <v>200</v>
      </c>
      <c r="G30" s="5">
        <f>SUM(((((((((('2002'!F30+'2003'!F30)+'2004'!F30)+'2005'!F30)+'2006'!F30)+'2007'!F30)+'2008'!F30)+'2009'!F30)+'2010'!F30)+'2011'!F30))</f>
        <v>4871</v>
      </c>
      <c r="H30" s="2">
        <f>$F$30/$G$30</f>
        <v>4.1059330732909051E-2</v>
      </c>
      <c r="I30">
        <f>SUM(((((((((('2002'!$M$30+'2003'!$M$30)+'2004'!$M$30)+'2005'!$M$30)+'2006'!$M$30)+'2007'!$M$30)+'2008'!$M$30)+'2009'!$M$30)+'2010'!$M$30)+'2011'!$M$30))</f>
        <v>9</v>
      </c>
      <c r="J30" s="5">
        <f>SUM(((((((((('2002'!$N$31+'2003'!$N$31)+'2004'!$N$31)+'2005'!$N$31)+'2006'!$N$31)+'2007'!$N$31)+'2008'!$N$31)+'2009'!$N$31)+'2010'!$N$31)+'2011'!$N$31))</f>
        <v>0</v>
      </c>
      <c r="K30" s="5">
        <f>SUM(((((((((('2002'!$O$31+'2003'!$O$31)+'2004'!$O$31)+'2005'!$O$31)+'2006'!$O$31)+'2007'!$O$31)+'2008'!$O$31)+'2009'!$O$31)+'2010'!$O$31)+'2011'!$O$31))</f>
        <v>0</v>
      </c>
      <c r="L30" s="10">
        <f>($I$30+$J$30)+$K$30</f>
        <v>9</v>
      </c>
      <c r="M30" s="2">
        <f>$L$30/$F$30</f>
        <v>4.4999999999999998E-2</v>
      </c>
      <c r="N30" s="2">
        <f t="shared" si="1"/>
        <v>1.8476698829809075E-3</v>
      </c>
    </row>
    <row r="31" spans="1:14" ht="12.75" customHeight="1" x14ac:dyDescent="0.15">
      <c r="A31" t="s">
        <v>48</v>
      </c>
      <c r="B31">
        <v>115297</v>
      </c>
      <c r="C31">
        <v>4930</v>
      </c>
      <c r="D31">
        <v>1037312</v>
      </c>
      <c r="E31" s="2">
        <f t="shared" si="0"/>
        <v>0.11114977942991115</v>
      </c>
      <c r="F31" s="5">
        <f>SUM(((((((((('2002'!E30+'2003'!E30)+'2004'!E30)+'2005'!E30)+'2006'!E30)+'2007'!E30)+'2008'!E30)+'2009'!E30)+'2010'!E30)+'2011'!E30))</f>
        <v>755</v>
      </c>
      <c r="G31" s="5">
        <f>SUM(((((((((('2002'!F31+'2003'!F31)+'2004'!F31)+'2005'!F31)+'2006'!F31)+'2007'!F31)+'2008'!F31)+'2009'!F31)+'2010'!F31)+'2011'!F31))</f>
        <v>1641</v>
      </c>
      <c r="H31" s="2">
        <f>$F$31/$G$31</f>
        <v>0.46008531383302864</v>
      </c>
      <c r="I31">
        <f>SUM(((((((((('2002'!$M$31+'2003'!$M$31)+'2004'!$M$31)+'2005'!$M$31)+'2006'!$M$31)+'2007'!$M$31)+'2008'!$M$31)+'2009'!$M$31)+'2010'!$M$31)+'2011'!$M$31))</f>
        <v>0</v>
      </c>
      <c r="J31" s="5">
        <f>SUM((((((('2005'!$N$32+'2006'!$N$32)+'2007'!$N$32)+'2008'!$N$32)+'2009'!$N$32)+'2010'!$N$32)+'2011'!$N$32))</f>
        <v>0</v>
      </c>
      <c r="K31" s="5">
        <f>SUM((((((('2005'!$O$32+'2006'!$O$32)+'2007'!$O$32)+'2008'!$O$32)+'2009'!$O$32)+'2010'!$O$32)+'2011'!$O$32))</f>
        <v>0</v>
      </c>
      <c r="L31" s="10">
        <f>($I$31+$J$31)+$K$31</f>
        <v>0</v>
      </c>
      <c r="M31" s="2">
        <f>$L$31/$F$31</f>
        <v>0</v>
      </c>
      <c r="N31" s="2">
        <f t="shared" si="1"/>
        <v>0</v>
      </c>
    </row>
    <row r="32" spans="1:14" ht="12.75" customHeight="1" x14ac:dyDescent="0.15">
      <c r="A32" t="s">
        <v>49</v>
      </c>
      <c r="B32">
        <v>444887</v>
      </c>
      <c r="C32">
        <v>23807</v>
      </c>
      <c r="D32">
        <v>6771714</v>
      </c>
      <c r="E32" s="2">
        <f t="shared" si="0"/>
        <v>6.5697842525540798E-2</v>
      </c>
      <c r="F32" s="5">
        <f>SUM(((((((((((('2000'!E31+'2001'!E31)+'2002'!E31)+'2003'!E31)+'2004'!E31)+'2005'!E31)+'2006'!E31)+'2007'!E31)+'2008'!E31)+'2009'!E31)+'2010'!E31)+'2011'!E31))</f>
        <v>0</v>
      </c>
      <c r="G32" s="5">
        <f>SUM(((((((((('2002'!F32+'2003'!F32)+'2004'!F32)+'2005'!F32)+'2006'!F32)+'2007'!F32)+'2008'!F32)+'2009'!F32)+'2010'!F32)+'2011'!F32))</f>
        <v>6014</v>
      </c>
      <c r="H32" s="2">
        <f>$F$32/$G$32</f>
        <v>0</v>
      </c>
      <c r="I32">
        <f>SUM((((((('2005'!$M$32+'2006'!$M$32)+'2007'!$M$32)+'2008'!$M$32)+'2009'!$M$32)+'2010'!$M$32)+'2011'!$M$32))</f>
        <v>0</v>
      </c>
      <c r="J32" s="5">
        <f>SUM(((((((((('2002'!$N$33+'2003'!$N$33)+'2004'!$N$33)+'2005'!$N$33)+'2006'!$N$33)+'2007'!$N$33)+'2008'!$N$33)+'2009'!$N$33)+'2010'!$N$33)+'2011'!$N$33))</f>
        <v>0</v>
      </c>
      <c r="K32" s="5">
        <f>SUM(((((((((('2002'!$O$33+'2003'!$O$33)+'2004'!$O$33)+'2005'!$O$33)+'2006'!$O$33)+'2007'!$O$33)+'2008'!$O$33)+'2009'!$O$33)+'2010'!$O$33)+'2011'!$O$33))</f>
        <v>0</v>
      </c>
      <c r="L32" s="10">
        <f>($I$32+$J$32)+$K$32</f>
        <v>0</v>
      </c>
      <c r="M32" s="2" t="e">
        <f>$L$32/$F$32</f>
        <v>#DIV/0!</v>
      </c>
      <c r="N32" s="2">
        <f t="shared" si="1"/>
        <v>0</v>
      </c>
    </row>
    <row r="33" spans="1:14" ht="12.75" customHeight="1" x14ac:dyDescent="0.15">
      <c r="A33" t="s">
        <v>50</v>
      </c>
      <c r="B33">
        <v>177041</v>
      </c>
      <c r="C33">
        <v>13245</v>
      </c>
      <c r="D33">
        <v>1555130</v>
      </c>
      <c r="E33" s="2">
        <f t="shared" si="0"/>
        <v>0.1138432156797181</v>
      </c>
      <c r="F33" s="5">
        <f>SUM(((((((((('2002'!E32+'2003'!E32)+'2004'!E32)+'2005'!E32)+'2006'!E32)+'2007'!E32)+'2008'!E32)+'2009'!E32)+'2010'!E32)+'2011'!E32))</f>
        <v>829</v>
      </c>
      <c r="G33" s="5">
        <f>SUM(((((((((((('2000'!F33+'2001'!F33)+'2002'!F33)+'2003'!F33)+'2004'!F33)+'2005'!F33)+'2006'!F33)+'2007'!F33)+'2008'!F33)+'2009'!F33)+'2010'!F33)+'2011'!F33))</f>
        <v>4463</v>
      </c>
      <c r="H33" s="2">
        <f>$F$33/$G$33</f>
        <v>0.18574949585480618</v>
      </c>
      <c r="I33">
        <f>SUM(((((((((('2002'!$M$33+'2003'!$M$33)+'2004'!$M$33)+'2005'!$M$33)+'2006'!$M$33)+'2007'!$M$33)+'2008'!$M$33)+'2009'!$M$33)+'2010'!$M$33)+'2011'!$M$33))</f>
        <v>0</v>
      </c>
      <c r="J33" s="5">
        <f>SUM(((((((((('2002'!$N$34+'2003'!$N$34)+'2004'!$N$34)+'2005'!$N$34)+'2006'!$N$34)+'2007'!$N$34)+'2008'!$N$34)+'2009'!$N$34)+'2010'!$N$34)+'2011'!$N$34))</f>
        <v>0</v>
      </c>
      <c r="K33" s="5">
        <f>SUM(((((((((('2002'!$O$34+'2003'!$O$34)+'2004'!$O$34)+'2005'!$O$34)+'2006'!$O$34)+'2007'!$O$34)+'2008'!$O$34)+'2009'!$O$34)+'2010'!$O$34)+'2011'!$O$34))</f>
        <v>0</v>
      </c>
      <c r="L33" s="10">
        <f>($I$33+$J$33)+$K$33</f>
        <v>0</v>
      </c>
      <c r="M33" s="2">
        <f>$L$33/$F$33</f>
        <v>0</v>
      </c>
      <c r="N33" s="2">
        <f t="shared" si="1"/>
        <v>0</v>
      </c>
    </row>
    <row r="34" spans="1:14" ht="12.75" customHeight="1" x14ac:dyDescent="0.15">
      <c r="A34" t="s">
        <v>51</v>
      </c>
      <c r="B34">
        <v>917741</v>
      </c>
      <c r="C34">
        <v>59771</v>
      </c>
      <c r="D34">
        <v>15160932</v>
      </c>
      <c r="E34" s="2">
        <f t="shared" ref="E34:E58" si="2">B34/D34</f>
        <v>6.0533283837695469E-2</v>
      </c>
      <c r="F34" s="5">
        <f>SUM(((((((((('2002'!E33+'2003'!E33)+'2004'!E33)+'2005'!E33)+'2006'!E33)+'2007'!E33)+'2008'!E33)+'2009'!E33)+'2010'!E33)+'2011'!E33))</f>
        <v>0</v>
      </c>
      <c r="G34" s="5">
        <f>SUM(((((((((('2002'!F34+'2003'!F34)+'2004'!F34)+'2005'!F34)+'2006'!F34)+'2007'!F34)+'2008'!F34)+'2009'!F34)+'2010'!F34)+'2011'!F34))</f>
        <v>13425</v>
      </c>
      <c r="H34" s="2">
        <f>$F$34/$G$34</f>
        <v>0</v>
      </c>
      <c r="I34">
        <f>SUM(((((((((('2002'!$M$34+'2003'!$M$34)+'2004'!$M$34)+'2005'!$M$34)+'2006'!$M$34)+'2007'!$M$34)+'2008'!$M$34)+'2009'!$M$34)+'2010'!$M$34)+'2011'!$M$34))</f>
        <v>0</v>
      </c>
      <c r="J34" s="5">
        <f>SUM(((((((((('2002'!$N$35+'2003'!$N$35)+'2004'!$N$35)+'2005'!$N$35)+'2006'!$N$35)+'2007'!$N$35)+'2008'!$N$35)+'2009'!$N$35)+'2010'!$N$35)+'2011'!$N$35))</f>
        <v>160</v>
      </c>
      <c r="K34" s="5">
        <f>SUM(((((((((('2002'!$O$35+'2003'!$O$35)+'2004'!$O$35)+'2005'!$O$35)+'2006'!$O$35)+'2007'!$O$35)+'2008'!$O$35)+'2009'!$O$35)+'2010'!$O$35)+'2011'!$O$35))</f>
        <v>281</v>
      </c>
      <c r="L34" s="10">
        <f>($I$34+$J$34)+$K$34</f>
        <v>441</v>
      </c>
      <c r="M34" s="2" t="e">
        <f>$L$34/$F$34</f>
        <v>#DIV/0!</v>
      </c>
      <c r="N34" s="2">
        <f t="shared" ref="N34:N58" si="3">L34/G34</f>
        <v>3.2849162011173182E-2</v>
      </c>
    </row>
    <row r="35" spans="1:14" ht="12.75" customHeight="1" x14ac:dyDescent="0.15">
      <c r="A35" t="s">
        <v>52</v>
      </c>
      <c r="B35">
        <v>740470</v>
      </c>
      <c r="C35">
        <v>47352</v>
      </c>
      <c r="D35">
        <v>7285172</v>
      </c>
      <c r="E35" s="2">
        <f t="shared" si="2"/>
        <v>0.10164070251189677</v>
      </c>
      <c r="F35" s="5">
        <f>SUM(((((((((('2002'!E34+'2003'!E34)+'2004'!E34)+'2005'!E34)+'2006'!E34)+'2007'!E34)+'2008'!E34)+'2009'!E34)+'2010'!E34)+'2011'!E34))</f>
        <v>0</v>
      </c>
      <c r="G35" s="5">
        <f>SUM(((((((((('2002'!F35+'2003'!F35)+'2004'!F35)+'2005'!F35)+'2006'!F35)+'2007'!F35)+'2008'!F35)+'2009'!F35)+'2010'!F35)+'2011'!F35))</f>
        <v>10844</v>
      </c>
      <c r="H35" s="2">
        <f>$F$35/$G$35</f>
        <v>0</v>
      </c>
      <c r="I35">
        <f>SUM(((((((((('2002'!$M$35+'2003'!$M$35)+'2004'!$M$35)+'2005'!$M$35)+'2006'!$M$35)+'2007'!$M$35)+'2008'!$M$35)+'2009'!$M$35)+'2010'!$M$35)+'2011'!$M$35))</f>
        <v>76</v>
      </c>
      <c r="J35" s="5">
        <f>SUM(((((((((('2002'!$N$36+'2003'!$N$36)+'2004'!$N$36)+'2005'!$N$36)+'2006'!$N$36)+'2007'!$N$36)+'2008'!$N$36)+'2009'!$N$36)+'2010'!$N$36)+'2011'!$N$36))</f>
        <v>24</v>
      </c>
      <c r="K35" s="5">
        <f>SUM(((((((((('2002'!$O$36+'2003'!$O$36)+'2004'!$O$36)+'2005'!$O$36)+'2006'!$O$36)+'2007'!$O$36)+'2008'!$O$36)+'2009'!$O$36)+'2010'!$O$36)+'2011'!$O$36))</f>
        <v>17</v>
      </c>
      <c r="L35" s="10">
        <f>($I$35+$J$35)+$K$35</f>
        <v>117</v>
      </c>
      <c r="M35" s="2" t="e">
        <f>$L$35/$F$35</f>
        <v>#DIV/0!</v>
      </c>
      <c r="N35" s="2">
        <f t="shared" si="3"/>
        <v>1.0789376613795648E-2</v>
      </c>
    </row>
    <row r="36" spans="1:14" ht="12.75" customHeight="1" x14ac:dyDescent="0.15">
      <c r="A36" t="s">
        <v>53</v>
      </c>
      <c r="B36">
        <v>55556</v>
      </c>
      <c r="C36">
        <v>6854</v>
      </c>
      <c r="D36">
        <v>527822</v>
      </c>
      <c r="E36" s="2">
        <f t="shared" si="2"/>
        <v>0.10525518072380462</v>
      </c>
      <c r="F36" s="5">
        <f>SUM(((((((((('2002'!E36+'2003'!E36)+'2004'!E36)+'2005'!E36)+'2006'!E36)+'2007'!E36)+'2008'!E36)+'2009'!E36)+'2010'!E36)+'2011'!E36))</f>
        <v>196</v>
      </c>
      <c r="G36" s="5">
        <f>SUM(((((((((('2002'!F36+'2003'!F36)+'2004'!F36)+'2005'!F36)+'2006'!F36)+'2007'!F36)+'2008'!F36)+'2009'!F36)+'2010'!F36)+'2011'!F36))</f>
        <v>910</v>
      </c>
      <c r="H36" s="2">
        <f>$F$36/$G$36</f>
        <v>0.2153846153846154</v>
      </c>
      <c r="I36">
        <f>SUM(((((((((('2002'!$M$36+'2003'!$M$36)+'2004'!$M$36)+'2005'!$M$36)+'2006'!$M$36)+'2007'!$M$36)+'2008'!$M$36)+'2009'!$M$36)+'2010'!$M$36)+'2011'!$M$36))</f>
        <v>14</v>
      </c>
      <c r="J36" s="5">
        <f>SUM(((((((((('2002'!$N$36+'2003'!$N$36)+'2004'!$N$36)+'2005'!$N$36)+'2006'!$N$36)+'2007'!$N$36)+'2008'!$N$36)+'2009'!$N$36)+'2010'!$N$36)+'2011'!$N$36))</f>
        <v>24</v>
      </c>
      <c r="K36" s="5">
        <f>SUM(((((((((('2002'!$O$36+'2003'!$O$36)+'2004'!$O$36)+'2005'!$O$36)+'2006'!$O$36)+'2007'!$O$36)+'2008'!$O$36)+'2009'!$O$36)+'2010'!$O$36)+'2011'!$O$36))</f>
        <v>17</v>
      </c>
      <c r="L36" s="10">
        <f>($I$36+$J$36)+$K$36</f>
        <v>55</v>
      </c>
      <c r="M36" s="2">
        <f>$L$36/$F$36</f>
        <v>0.28061224489795916</v>
      </c>
      <c r="N36" s="2">
        <f t="shared" si="3"/>
        <v>6.043956043956044E-2</v>
      </c>
    </row>
    <row r="37" spans="1:14" ht="12.75" customHeight="1" x14ac:dyDescent="0.15">
      <c r="A37" t="s">
        <v>54</v>
      </c>
      <c r="B37">
        <v>876163</v>
      </c>
      <c r="C37">
        <v>47016</v>
      </c>
      <c r="D37">
        <v>8842889</v>
      </c>
      <c r="E37" s="2">
        <f t="shared" si="2"/>
        <v>9.9081080854910658E-2</v>
      </c>
      <c r="F37" s="5">
        <f>SUM(((((((((('2002'!E37+'2003'!E37)+'2004'!E37)+'2005'!E37)+'2006'!E37)+'2007'!E37)+'2008'!E37)+'2009'!E37)+'2010'!E37)+'2011'!E37))</f>
        <v>2650</v>
      </c>
      <c r="G37" s="5">
        <f>SUM(((((((((('2002'!F37+'2003'!F37)+'2004'!F37)+'2005'!F37)+'2006'!F37)+'2007'!F37)+'2008'!F37)+'2009'!F37)+'2010'!F37)+'2011'!F37))</f>
        <v>12944</v>
      </c>
      <c r="H37" s="2">
        <f>$F$37/$G$37</f>
        <v>0.20472805933250926</v>
      </c>
      <c r="I37">
        <f>SUM(((((((((('2002'!$M$37+'2003'!$M$37)+'2004'!$M$37)+'2005'!$M$37)+'2006'!$M$37)+'2007'!$M$37)+'2008'!$M$37)+'2009'!$M$37)+'2010'!$M$37)+'2011'!$M$37))</f>
        <v>48</v>
      </c>
      <c r="J37" s="5">
        <f>SUM(((((((((('2002'!$N$38+'2003'!$N$38)+'2004'!$N$38)+'2005'!$N$38)+'2006'!$N$38)+'2007'!$N$38)+'2008'!$N$38)+'2009'!$N$38)+'2010'!$N$38)+'2011'!$N$38))</f>
        <v>0</v>
      </c>
      <c r="K37" s="5">
        <f>SUM(((((((((('2002'!$O$38+'2003'!$O$38)+'2004'!$O$38)+'2005'!$O$38)+'2006'!$O$38)+'2007'!$O$38)+'2008'!$O$38)+'2009'!$O$38)+'2010'!$O$38)+'2011'!$O$38))</f>
        <v>0</v>
      </c>
      <c r="L37" s="10">
        <f>($I$37+$J$37)+$K$37</f>
        <v>48</v>
      </c>
      <c r="M37" s="2">
        <f>$L$37/$F$37</f>
        <v>1.8113207547169812E-2</v>
      </c>
      <c r="N37" s="2">
        <f t="shared" si="3"/>
        <v>3.708281829419036E-3</v>
      </c>
    </row>
    <row r="38" spans="1:14" ht="12.75" customHeight="1" x14ac:dyDescent="0.15">
      <c r="A38" t="s">
        <v>55</v>
      </c>
      <c r="B38">
        <v>319724</v>
      </c>
      <c r="C38">
        <v>26580</v>
      </c>
      <c r="D38">
        <v>2837898</v>
      </c>
      <c r="E38" s="2">
        <f t="shared" si="2"/>
        <v>0.11266225917915303</v>
      </c>
      <c r="F38" s="5">
        <f>SUM(((((((((('2002'!E38+'2003'!E38)+'2004'!E38)+'2005'!E38)+'2006'!E38)+'2007'!E38)+'2008'!E38)+'2009'!E38)+'2010'!E38)+'2011'!E38))</f>
        <v>995</v>
      </c>
      <c r="G38" s="5">
        <f>SUM(((((((((('2002'!F38+'2003'!F38)+'2004'!F38)+'2005'!F38)+'2006'!F38)+'2007'!F38)+'2008'!F38)+'2009'!F38)+'2010'!F38)+'2011'!F38))</f>
        <v>5471</v>
      </c>
      <c r="H38" s="2">
        <f>$F$38/$G$38</f>
        <v>0.18186803143849387</v>
      </c>
      <c r="I38">
        <f>SUM(((((((((('2002'!$M$38+'2003'!$M$38)+'2004'!$M$38)+'2005'!$M$38)+'2006'!$M$38)+'2007'!$M$38)+'2008'!$M$38)+'2009'!$M$38)+'2010'!$M$38)+'2011'!$M$38))</f>
        <v>0</v>
      </c>
      <c r="J38" s="5">
        <f>SUM(((((((((('2002'!$N$39+'2003'!$N$39)+'2004'!$N$39)+'2005'!$N$39)+'2006'!$N$39)+'2007'!$N$39)+'2008'!$N$39)+'2009'!$N$39)+'2010'!$N$39)+'2011'!$N$39))</f>
        <v>59</v>
      </c>
      <c r="K38" s="5">
        <f>SUM(((((((((('2002'!$O$39+'2003'!$O$39)+'2004'!$O$39)+'2005'!$O$39)+'2006'!$O$39)+'2007'!$O$39)+'2008'!$O$39)+'2009'!$O$39)+'2010'!$O$39)+'2011'!$O$39))</f>
        <v>157</v>
      </c>
      <c r="L38" s="10">
        <f>($I$38+$J$38)+$K$38</f>
        <v>216</v>
      </c>
      <c r="M38" s="2">
        <f>$L$38/$F$38</f>
        <v>0.21708542713567838</v>
      </c>
      <c r="N38" s="2">
        <f t="shared" si="3"/>
        <v>3.9480899287150428E-2</v>
      </c>
    </row>
    <row r="39" spans="1:14" ht="12.75" customHeight="1" x14ac:dyDescent="0.15">
      <c r="A39" t="s">
        <v>56</v>
      </c>
      <c r="B39">
        <v>319194</v>
      </c>
      <c r="C39">
        <v>13982</v>
      </c>
      <c r="D39">
        <v>3007303</v>
      </c>
      <c r="E39" s="2">
        <f t="shared" si="2"/>
        <v>0.10613962078314024</v>
      </c>
      <c r="F39" s="5">
        <f>SUM(((((((((('2002'!E39+'2003'!E39)+'2004'!E39)+'2005'!E39)+'2006'!E39)+'2007'!E39)+'2008'!E39)+'2009'!E39)+'2010'!E39)+'2011'!E39))</f>
        <v>1547</v>
      </c>
      <c r="G39" s="5">
        <f>SUM(((((((((('2002'!F39+'2003'!F39)+'2004'!F39)+'2005'!F39)+'2006'!F39)+'2007'!F39)+'2008'!F39)+'2009'!F39)+'2010'!F39)+'2011'!F39))</f>
        <v>5984</v>
      </c>
      <c r="H39" s="2">
        <f>$F$39/$G$39</f>
        <v>0.25852272727272729</v>
      </c>
      <c r="I39">
        <f>SUM(((((((((('2002'!$M$39+'2003'!$M$39)+'2004'!$M$39)+'2005'!$M$39)+'2006'!$M$39)+'2007'!$M$39)+'2008'!$M$39)+'2009'!$M$39)+'2010'!$M$39)+'2011'!$M$39))</f>
        <v>36</v>
      </c>
      <c r="J39" s="5">
        <f>SUM(((((((((('2002'!$N$40+'2003'!$N$40)+'2004'!$N$40)+'2005'!$N$40)+'2006'!$N$40)+'2007'!$N$40)+'2008'!$N$40)+'2009'!$N$40)+'2010'!$N$40)+'2011'!$N$40))</f>
        <v>164</v>
      </c>
      <c r="K39" s="5">
        <f>SUM(((((((((('2002'!$O$40+'2003'!$O$40)+'2004'!$O$40)+'2005'!$O$40)+'2006'!$O$40)+'2007'!$O$40)+'2008'!$O$40)+'2009'!$O$40)+'2010'!$O$40)+'2011'!$O$40))</f>
        <v>338</v>
      </c>
      <c r="L39" s="10">
        <f>($I$39+$J$39)+$K$39</f>
        <v>538</v>
      </c>
      <c r="M39" s="2">
        <f>$L$39/$F$39</f>
        <v>0.34776987718164187</v>
      </c>
      <c r="N39" s="2">
        <f t="shared" si="3"/>
        <v>8.9906417112299464E-2</v>
      </c>
    </row>
    <row r="40" spans="1:14" ht="12.75" customHeight="1" x14ac:dyDescent="0.15">
      <c r="A40" t="s">
        <v>57</v>
      </c>
      <c r="B40">
        <v>954659</v>
      </c>
      <c r="C40">
        <v>54711</v>
      </c>
      <c r="D40">
        <v>9976032</v>
      </c>
      <c r="E40" s="2">
        <f t="shared" si="2"/>
        <v>9.5695262404932147E-2</v>
      </c>
      <c r="F40" s="5">
        <f>SUM(((((((((('2002'!E40+'2003'!E40)+'2004'!E40)+'2005'!E40)+'2006'!E40)+'2007'!E40)+'2008'!E40)+'2009'!E40)+'2010'!E40)+'2011'!E40))</f>
        <v>3098</v>
      </c>
      <c r="G40" s="5">
        <f>SUM(((((((((('2002'!F40+'2003'!F40)+'2004'!F40)+'2005'!F40)+'2006'!F40)+'2007'!F40)+'2008'!F40)+'2009'!F40)+'2010'!F40)+'2011'!F40))</f>
        <v>14680</v>
      </c>
      <c r="H40" s="2">
        <f>$F$40/$G$40</f>
        <v>0.21103542234332426</v>
      </c>
      <c r="I40">
        <f>SUM(((((((((('2002'!$M$40+'2003'!$M$40)+'2004'!$M$40)+'2005'!$M$40)+'2006'!$M$40)+'2007'!$M$40)+'2008'!$M$40)+'2009'!$M$40)+'2010'!$M$40)+'2011'!$M$40))</f>
        <v>60</v>
      </c>
      <c r="J40" s="5">
        <f>SUM(((((((((('2002'!$N$41+'2003'!$N$41)+'2004'!$N$41)+'2005'!$N$41)+'2006'!$N$41)+'2007'!$N$41)+'2008'!$N$41)+'2009'!$N$41)+'2010'!$N$41)+'2011'!$N$41))</f>
        <v>0</v>
      </c>
      <c r="K40" s="5">
        <f>SUM(((((((((('2002'!$O$41+'2003'!$O$41)+'2004'!$O$41)+'2005'!$O$41)+'2006'!$O$41)+'2007'!$O$41)+'2008'!$O$41)+'2009'!$O$41)+'2010'!$O$41)+'2011'!$O$41))</f>
        <v>0</v>
      </c>
      <c r="L40" s="10">
        <f>($I$40+$J$40)+$K$40</f>
        <v>60</v>
      </c>
      <c r="M40" s="2">
        <f>$L$40/$F$40</f>
        <v>1.9367333763718526E-2</v>
      </c>
      <c r="N40" s="2">
        <f t="shared" si="3"/>
        <v>4.0871934604904629E-3</v>
      </c>
    </row>
    <row r="41" spans="1:14" ht="12.75" customHeight="1" x14ac:dyDescent="0.15">
      <c r="A41" t="s">
        <v>58</v>
      </c>
      <c r="B41">
        <v>108464</v>
      </c>
      <c r="C41">
        <v>10022</v>
      </c>
      <c r="D41">
        <v>2828365</v>
      </c>
      <c r="E41" s="2">
        <f t="shared" si="2"/>
        <v>3.8348657263118445E-2</v>
      </c>
      <c r="F41" s="5">
        <f>SUM(((((((((('2002'!E41+'2003'!E41)+'2004'!E41)+'2005'!E41)+'2006'!E41)+'2007'!E41)+'2008'!E41)+'2009'!E41)+'2010'!E41)+'2011'!E41))</f>
        <v>0</v>
      </c>
      <c r="G41" s="5">
        <f>SUM(((((((((('2002'!F41+'2003'!F41)+'2004'!F41)+'2005'!F41)+'2006'!F41)+'2007'!F41)+'2008'!F41)+'2009'!F41)+'2010'!F41)+'2011'!F41))</f>
        <v>2807</v>
      </c>
      <c r="H41" s="2">
        <f>$F$41/$G$41</f>
        <v>0</v>
      </c>
      <c r="I41">
        <f>SUM(((((((((('2002'!$M$41+'2003'!$M$41)+'2004'!$M$41)+'2005'!$M$41)+'2006'!$M$41)+'2007'!$M$41)+'2008'!$M$41)+'2009'!$M$41)+'2010'!$M$41)+'2011'!$M$41))</f>
        <v>0</v>
      </c>
      <c r="J41" s="5">
        <f>SUM(((((((((('2002'!$N$42+'2003'!$N$42)+'2004'!$N$42)+'2005'!$N$42)+'2006'!$N$42)+'2007'!$N$42)+'2008'!$N$42)+'2009'!$N$42)+'2010'!$N$42)+'2011'!$N$42))</f>
        <v>0</v>
      </c>
      <c r="K41" s="5">
        <f>SUM(((((((((('2002'!$O$42+'2003'!$O$42)+'2004'!$O$42)+'2005'!$O$42)+'2006'!$O$42)+'2007'!$O$42)+'2008'!$O$42)+'2009'!$O$42)+'2010'!$O$42)+'2011'!$O$42))</f>
        <v>0</v>
      </c>
      <c r="L41" s="10">
        <f>($I$41+$J$41)+$K$41</f>
        <v>0</v>
      </c>
      <c r="M41" s="2" t="e">
        <f>$L$41/$F$41</f>
        <v>#DIV/0!</v>
      </c>
      <c r="N41" s="2">
        <f t="shared" si="3"/>
        <v>0</v>
      </c>
    </row>
    <row r="42" spans="1:14" ht="12.75" customHeight="1" x14ac:dyDescent="0.15">
      <c r="A42" t="s">
        <v>59</v>
      </c>
      <c r="B42">
        <v>71863</v>
      </c>
      <c r="C42">
        <v>4619</v>
      </c>
      <c r="D42">
        <v>829243</v>
      </c>
      <c r="E42" s="2">
        <f t="shared" si="2"/>
        <v>8.666096668889578E-2</v>
      </c>
      <c r="F42" s="5">
        <f>SUM(((((((((('2002'!E42+'2003'!E42)+'2004'!E42)+'2005'!E42)+'2006'!E42)+'2007'!E42)+'2008'!E42)+'2009'!E42)+'2010'!E42)+'2011'!E42))</f>
        <v>177</v>
      </c>
      <c r="G42" s="5">
        <f>SUM(((((((((('2002'!F42+'2003'!F42)+'2004'!F42)+'2005'!F42)+'2006'!F42)+'2007'!F42)+'2008'!F42)+'2009'!F42)+'2010'!F42)+'2011'!F42))</f>
        <v>998</v>
      </c>
      <c r="H42" s="2">
        <f>$F$42/$G$42</f>
        <v>0.17735470941883769</v>
      </c>
      <c r="I42">
        <f>SUM(((((((((('2002'!$M$42+'2003'!$M$42)+'2004'!$M$42)+'2005'!$M$42)+'2006'!$M$42)+'2007'!$M$42)+'2008'!$M$42)+'2009'!$M$42)+'2010'!$M$42)+'2011'!$M$42))</f>
        <v>0</v>
      </c>
      <c r="J42" s="5">
        <f>SUM(((((((((('2002'!$N$43+'2003'!$N$43)+'2004'!$N$43)+'2005'!$N$43)+'2006'!$N$43)+'2007'!$N$43)+'2008'!$N$43)+'2009'!$N$43)+'2010'!$N$43)+'2011'!$N$43))</f>
        <v>64</v>
      </c>
      <c r="K42" s="5">
        <f>SUM(((((((((('2002'!$O$43+'2003'!$O$43)+'2004'!$O$43)+'2005'!$O$43)+'2006'!$O$43)+'2007'!$O$43)+'2008'!$O$43)+'2009'!$O$43)+'2010'!$O$43)+'2011'!$O$43))</f>
        <v>92</v>
      </c>
      <c r="L42" s="10">
        <f>($I$42+$J$42)+$K$42</f>
        <v>156</v>
      </c>
      <c r="M42" s="2">
        <f>$L$42/$F$42</f>
        <v>0.88135593220338981</v>
      </c>
      <c r="N42" s="2">
        <f t="shared" si="3"/>
        <v>0.15631262525050099</v>
      </c>
    </row>
    <row r="43" spans="1:14" ht="12.75" customHeight="1" x14ac:dyDescent="0.15">
      <c r="A43" t="s">
        <v>60</v>
      </c>
      <c r="B43">
        <v>398985</v>
      </c>
      <c r="C43">
        <v>29942</v>
      </c>
      <c r="D43">
        <v>3563610</v>
      </c>
      <c r="E43" s="2">
        <f t="shared" si="2"/>
        <v>0.11196090481281622</v>
      </c>
      <c r="F43" s="5">
        <f>SUM(((((((((('2002'!E43+'2003'!E43)+'2004'!E43)+'2005'!E43)+'2006'!E43)+'2007'!E43)+'2008'!E43)+'2009'!E43)+'2010'!E43)+'2011'!E43))</f>
        <v>907</v>
      </c>
      <c r="G43" s="5">
        <f>SUM(((((((((('2002'!F43+'2003'!F43)+'2004'!F43)+'2005'!F43)+'2006'!F43)+'2007'!F43)+'2008'!F43)+'2009'!F43)+'2010'!F43)+'2011'!F43))</f>
        <v>5430</v>
      </c>
      <c r="H43" s="2">
        <f>$F$43/$G$43</f>
        <v>0.16703499079189688</v>
      </c>
      <c r="I43">
        <f>SUM(((((((((('2002'!$M$43+'2003'!$M$43)+'2004'!$M$43)+'2005'!$M$43)+'2006'!$M$43)+'2007'!$M$43)+'2008'!$M$43)+'2009'!$M$43)+'2010'!$M$43)+'2011'!$M$43))</f>
        <v>43</v>
      </c>
      <c r="J43" s="5">
        <f>SUM(((((((((('2002'!$N$44+'2003'!$N$44)+'2004'!$N$44)+'2005'!$N$44)+'2006'!$N$44)+'2007'!$N$44)+'2008'!$N$44)+'2009'!$N$44)+'2010'!$N$44)+'2011'!$N$44))</f>
        <v>0</v>
      </c>
      <c r="K43" s="5">
        <f>SUM(((((((((('2002'!$O$44+'2003'!$O$44)+'2004'!$O$44)+'2005'!$O$44)+'2006'!$O$44)+'2007'!$O$44)+'2008'!$O$44)+'2009'!$O$44)+'2010'!$O$44)+'2011'!$O$44))</f>
        <v>0</v>
      </c>
      <c r="L43" s="10">
        <f>($I$43+$J$43)+$K$43</f>
        <v>43</v>
      </c>
      <c r="M43" s="2">
        <f>$L$43/$F$43</f>
        <v>4.7409040793825796E-2</v>
      </c>
      <c r="N43" s="2">
        <f t="shared" si="3"/>
        <v>7.918968692449355E-3</v>
      </c>
    </row>
    <row r="44" spans="1:14" ht="12.75" customHeight="1" x14ac:dyDescent="0.15">
      <c r="A44" t="s">
        <v>61</v>
      </c>
      <c r="B44">
        <v>70027</v>
      </c>
      <c r="C44">
        <v>6910</v>
      </c>
      <c r="D44">
        <v>618454</v>
      </c>
      <c r="E44" s="2">
        <f t="shared" si="2"/>
        <v>0.11322911647430528</v>
      </c>
      <c r="F44" s="5">
        <f>SUM(((((((((('2002'!E44+'2003'!E44)+'2004'!E44)+'2005'!E44)+'2006'!E44)+'2007'!E44)+'2008'!E44)+'2009'!E44)+'2010'!E44)+'2011'!E44))</f>
        <v>250</v>
      </c>
      <c r="G44" s="5">
        <f>SUM(((((((((('2002'!F44+'2003'!F44)+'2004'!F44)+'2005'!F44)+'2006'!F44)+'2007'!F44)+'2008'!F44)+'2009'!F44)+'2010'!F44)+'2011'!F44))</f>
        <v>1174</v>
      </c>
      <c r="H44" s="2">
        <f>$F$44/$G$44</f>
        <v>0.21294718909710392</v>
      </c>
      <c r="I44">
        <f>SUM(((((((((('2002'!$M$44+'2003'!$M$44)+'2004'!$M$44)+'2005'!$M$44)+'2006'!$M$44)+'2007'!$M$44)+'2008'!$M$44)+'2009'!$M$44)+'2010'!$M$44)+'2011'!$M$44))</f>
        <v>0</v>
      </c>
      <c r="J44" s="5">
        <f>SUM(((((((((('2002'!$N$45+'2003'!$N$45)+'2004'!$N$45)+'2005'!$N$45)+'2006'!$N$45)+'2007'!$N$45)+'2008'!$N$45)+'2009'!$N$45)+'2010'!$N$45)+'2011'!$N$45))</f>
        <v>44</v>
      </c>
      <c r="K44" s="5">
        <f>SUM(((((((((('2002'!$O$45+'2003'!$O$45)+'2004'!$O$45)+'2005'!$O$45)+'2006'!$O$45)+'2007'!$O$45)+'2008'!$O$45)+'2009'!$O$45)+'2010'!$O$45)+'2011'!$O$45))</f>
        <v>50</v>
      </c>
      <c r="L44" s="10">
        <f>($I$44+$J$44)+$K$44</f>
        <v>94</v>
      </c>
      <c r="M44" s="2">
        <f>$L$44/$F$44</f>
        <v>0.376</v>
      </c>
      <c r="N44" s="2">
        <f t="shared" si="3"/>
        <v>8.006814310051108E-2</v>
      </c>
    </row>
    <row r="45" spans="1:14" ht="12.75" customHeight="1" x14ac:dyDescent="0.15">
      <c r="A45" t="s">
        <v>62</v>
      </c>
      <c r="B45">
        <v>486407</v>
      </c>
      <c r="C45">
        <v>31808</v>
      </c>
      <c r="D45">
        <v>4896267</v>
      </c>
      <c r="E45" s="2">
        <f t="shared" si="2"/>
        <v>9.9342417396763694E-2</v>
      </c>
      <c r="F45" s="5">
        <f>SUM(((((((((('2002'!E45+'2003'!E45)+'2004'!E45)+'2005'!E45)+'2006'!E45)+'2007'!E45)+'2008'!E45)+'2009'!E45)+'2010'!E45)+'2011'!E45))</f>
        <v>1142</v>
      </c>
      <c r="G45" s="5">
        <f>SUM(((((((((('2002'!F45+'2003'!F45)+'2004'!F45)+'2005'!F45)+'2006'!F45)+'2007'!F45)+'2008'!F45)+'2009'!F45)+'2010'!F45)+'2011'!F45))</f>
        <v>8712</v>
      </c>
      <c r="H45" s="2">
        <f>$F$45/$G$45</f>
        <v>0.13108356290174472</v>
      </c>
      <c r="I45">
        <f>SUM(((((((((('2002'!$M$45+'2003'!$M$45)+'2004'!$M$45)+'2005'!$M$45)+'2006'!$M$45)+'2007'!$M$45)+'2008'!$M$45)+'2009'!$M$45)+'2010'!$M$45)+'2011'!$M$45))</f>
        <v>16</v>
      </c>
      <c r="J45" s="5">
        <f>SUM(((((((((('2002'!$N$46+'2003'!$N$46)+'2004'!$N$46)+'2005'!$N$46)+'2006'!$N$46)+'2007'!$N$46)+'2008'!$N$46)+'2009'!$N$46)+'2010'!$N$46)+'2011'!$N$46))</f>
        <v>0</v>
      </c>
      <c r="K45" s="5">
        <f>SUM(((((((((('2002'!$O$46+'2003'!$O$46)+'2004'!$O$46)+'2005'!$O$46)+'2006'!$O$46)+'2007'!$O$46)+'2008'!$O$46)+'2009'!$O$46)+'2010'!$O$46)+'2011'!$O$46))</f>
        <v>0</v>
      </c>
      <c r="L45" s="10">
        <f>($I$45+$J$45)+$K$45</f>
        <v>16</v>
      </c>
      <c r="M45" s="2">
        <f>$L$45/$F$45</f>
        <v>1.4010507880910683E-2</v>
      </c>
      <c r="N45" s="2">
        <f t="shared" si="3"/>
        <v>1.8365472910927456E-3</v>
      </c>
    </row>
    <row r="46" spans="1:14" ht="12.75" customHeight="1" x14ac:dyDescent="0.15">
      <c r="A46" t="s">
        <v>63</v>
      </c>
      <c r="B46">
        <v>1593072</v>
      </c>
      <c r="C46">
        <v>129706</v>
      </c>
      <c r="D46">
        <v>18617868</v>
      </c>
      <c r="E46" s="2">
        <f t="shared" si="2"/>
        <v>8.5566832894077877E-2</v>
      </c>
      <c r="F46" s="5">
        <f>SUM(((((((((('2002'!E46+'2003'!E46)+'2004'!E46)+'2005'!E46)+'2006'!E46)+'2007'!E46)+'2008'!E46)+'2009'!E46)+'2010'!E46)+'2011'!E46))</f>
        <v>4900</v>
      </c>
      <c r="G46" s="5">
        <f>SUM(((((((((('2002'!F46+'2003'!F46)+'2004'!F46)+'2005'!F46)+'2006'!F46)+'2007'!F46)+'2008'!F46)+'2009'!F46)+'2010'!F46)+'2011'!F46))</f>
        <v>25315</v>
      </c>
      <c r="H46" s="2">
        <f>$F$46/$G$46</f>
        <v>0.19356112976496148</v>
      </c>
      <c r="I46">
        <f>SUM(((((((((('2002'!$M$46+'2003'!$M$46)+'2004'!$M$46)+'2005'!$M$46)+'2006'!$M$46)+'2007'!$M$46)+'2008'!$M$46)+'2009'!$M$46)+'2010'!$M$46)+'2011'!$M$46))</f>
        <v>0</v>
      </c>
      <c r="J46" s="5">
        <f>SUM(((((((((('2002'!$N$47+'2003'!$N$47)+'2004'!$N$47)+'2005'!$N$47)+'2006'!$N$47)+'2007'!$N$47)+'2008'!$N$47)+'2009'!$N$47)+'2010'!$N$47)+'2011'!$N$47))</f>
        <v>41</v>
      </c>
      <c r="K46" s="5">
        <f>SUM(((((((((('2002'!$O$47+'2003'!$O$47)+'2004'!$O$47)+'2005'!$O$47)+'2006'!$O$47)+'2007'!$O$47)+'2008'!$O$47)+'2009'!$O$47)+'2010'!$O$47)+'2011'!$O$47))</f>
        <v>67</v>
      </c>
      <c r="L46" s="10">
        <f>($I$46+$J$46)+$K$46</f>
        <v>108</v>
      </c>
      <c r="M46" s="2">
        <f>$L$46/$F$46</f>
        <v>2.2040816326530613E-2</v>
      </c>
      <c r="N46" s="2">
        <f t="shared" si="3"/>
        <v>4.2662453091052736E-3</v>
      </c>
    </row>
    <row r="47" spans="1:14" ht="12.75" customHeight="1" x14ac:dyDescent="0.15">
      <c r="A47" t="s">
        <v>64</v>
      </c>
      <c r="B47">
        <v>146806</v>
      </c>
      <c r="C47">
        <v>16870</v>
      </c>
      <c r="D47">
        <v>1930847</v>
      </c>
      <c r="E47" s="2">
        <f t="shared" si="2"/>
        <v>7.6031917598856871E-2</v>
      </c>
      <c r="F47" s="5">
        <f>SUM(((((((((('2002'!E47+'2003'!E47)+'2004'!E47)+'2005'!E47)+'2006'!E47)+'2007'!E47)+'2008'!E47)+'2009'!E47)+'2010'!E47)+'2011'!E47))</f>
        <v>558</v>
      </c>
      <c r="G47" s="5">
        <f>SUM(((((((((('2002'!F47+'2003'!F47)+'2004'!F47)+'2005'!F47)+'2006'!F47)+'2007'!F47)+'2008'!F47)+'2009'!F47)+'2010'!F47)+'2011'!F47))</f>
        <v>3534</v>
      </c>
      <c r="H47" s="2">
        <f>$F$47/$G$47</f>
        <v>0.15789473684210525</v>
      </c>
      <c r="I47">
        <f>SUM(((((((((('2002'!$M$47+'2003'!$M$47)+'2004'!$M$47)+'2005'!$M$47)+'2006'!$M$47)+'2007'!$M$47)+'2008'!$M$47)+'2009'!$M$47)+'2010'!$M$47)+'2011'!$M$47))</f>
        <v>20</v>
      </c>
      <c r="J47" s="5">
        <f>SUM(((((((((('2002'!$N$48+'2003'!$N$48)+'2004'!$N$48)+'2005'!$N$48)+'2006'!$N$48)+'2007'!$N$48)+'2008'!$N$48)+'2009'!$N$48)+'2010'!$N$48)+'2011'!$N$48))</f>
        <v>10</v>
      </c>
      <c r="K47" s="5">
        <f>SUM(((((((((('2002'!$O$48+'2003'!$O$48)+'2004'!$O$48)+'2005'!$O$48)+'2006'!$O$48)+'2007'!$O$48)+'2008'!$O$48)+'2009'!$O$48)+'2010'!$O$48)+'2011'!$O$48))</f>
        <v>18</v>
      </c>
      <c r="L47" s="10">
        <f>($I$47+$J$47)+$K$47</f>
        <v>48</v>
      </c>
      <c r="M47" s="2">
        <f>$L$47/$F$47</f>
        <v>8.6021505376344093E-2</v>
      </c>
      <c r="N47" s="2">
        <f t="shared" si="3"/>
        <v>1.3582342954159592E-2</v>
      </c>
    </row>
    <row r="48" spans="1:14" ht="12.75" customHeight="1" x14ac:dyDescent="0.15">
      <c r="A48" t="s">
        <v>65</v>
      </c>
      <c r="B48">
        <v>51373</v>
      </c>
      <c r="C48">
        <v>2254</v>
      </c>
      <c r="D48">
        <v>499809</v>
      </c>
      <c r="E48" s="2">
        <f t="shared" si="2"/>
        <v>0.10278526397083686</v>
      </c>
      <c r="F48" s="5">
        <f>SUM(((((((((('2002'!E48+'2003'!E48)+'2004'!E48)+'2005'!E48)+'2006'!E48)+'2007'!E48)+'2008'!E48)+'2009'!E48)+'2010'!E48)+'2011'!E48))</f>
        <v>159</v>
      </c>
      <c r="G48" s="5">
        <f>SUM(((((((((('2002'!F48+'2003'!F48)+'2004'!F48)+'2005'!F48)+'2006'!F48)+'2007'!F48)+'2008'!F48)+'2009'!F48)+'2010'!F48)+'2011'!F48))</f>
        <v>929</v>
      </c>
      <c r="H48" s="2">
        <f>$F$48/$G$48</f>
        <v>0.17115177610333693</v>
      </c>
      <c r="I48">
        <f>SUM(((((((((('2002'!$M$48+'2003'!$M$48)+'2004'!$M$48)+'2005'!$M$48)+'2006'!$M$48)+'2007'!$M$48)+'2008'!$M$48)+'2009'!$M$48)+'2010'!$M$48)+'2011'!$M$48))</f>
        <v>0</v>
      </c>
      <c r="J48" s="5">
        <f>SUM(((((((((('2002'!$N$49+'2003'!$N$49)+'2004'!$N$49)+'2005'!$N$49)+'2006'!$N$49)+'2007'!$N$49)+'2008'!$N$49)+'2009'!$N$49)+'2010'!$N$49)+'2011'!$N$49))</f>
        <v>107</v>
      </c>
      <c r="K48" s="5">
        <f>SUM(((((((((('2002'!$O$49+'2003'!$O$49)+'2004'!$O$49)+'2005'!$O$49)+'2006'!$O$49)+'2007'!$O$49)+'2008'!$O$49)+'2009'!$O$49)+'2010'!$O$49)+'2011'!$O$49))</f>
        <v>159</v>
      </c>
      <c r="L48" s="10">
        <f>($I$48+$J$48)+$K$48</f>
        <v>266</v>
      </c>
      <c r="M48" s="2">
        <f>$L$48/$F$48</f>
        <v>1.6729559748427674</v>
      </c>
      <c r="N48" s="2">
        <f t="shared" si="3"/>
        <v>0.28632938643702904</v>
      </c>
    </row>
    <row r="49" spans="1:14" ht="12.75" customHeight="1" x14ac:dyDescent="0.15">
      <c r="A49" t="s">
        <v>66</v>
      </c>
      <c r="B49">
        <v>734757</v>
      </c>
      <c r="C49">
        <v>78925</v>
      </c>
      <c r="D49">
        <v>6137315</v>
      </c>
      <c r="E49" s="2">
        <f t="shared" si="2"/>
        <v>0.11971961680311341</v>
      </c>
      <c r="F49" s="5">
        <f>SUM(((((((((('2002'!E49+'2003'!E49)+'2004'!E49)+'2005'!E49)+'2006'!E49)+'2007'!E49)+'2008'!E49)+'2009'!E49)+'2010'!E49)+'2011'!E49))</f>
        <v>1755</v>
      </c>
      <c r="G49" s="5">
        <f>SUM(((((((((('2002'!F49+'2003'!F49)+'2004'!F49)+'2005'!F49)+'2006'!F49)+'2007'!F49)+'2008'!F49)+'2009'!F49)+'2010'!F49)+'2011'!F49))</f>
        <v>8914</v>
      </c>
      <c r="H49" s="2">
        <f>$F$49/$G$49</f>
        <v>0.196881310298407</v>
      </c>
      <c r="I49">
        <f>SUM(((((((((('2002'!$M$49+'2003'!$M$49)+'2004'!$M$49)+'2005'!$M$49)+'2006'!$M$49)+'2007'!$M$49)+'2008'!$M$49)+'2009'!$M$49)+'2010'!$M$49)+'2011'!$M$49))</f>
        <v>29</v>
      </c>
      <c r="J49" s="5">
        <f>SUM(((((((((('2002'!$N$50+'2003'!$N$50)+'2004'!$N$50)+'2005'!$N$50)+'2006'!$N$50)+'2007'!$N$50)+'2008'!$N$50)+'2009'!$N$50)+'2010'!$N$50)+'2011'!$N$50))</f>
        <v>148</v>
      </c>
      <c r="K49" s="5">
        <f>SUM(((((((((('2002'!$O$50+'2003'!$O$50)+'2004'!$O$50)+'2005'!$O$50)+'2006'!$O$50)+'2007'!$O$50)+'2008'!$O$50)+'2009'!$O$50)+'2010'!$O$50)+'2011'!$O$50))</f>
        <v>269</v>
      </c>
      <c r="L49" s="10">
        <f>($I$49+$J$49)+$K$49</f>
        <v>446</v>
      </c>
      <c r="M49" s="2">
        <f>$L$49/$F$49</f>
        <v>0.25413105413105413</v>
      </c>
      <c r="N49" s="2">
        <f t="shared" si="3"/>
        <v>5.0033654924837336E-2</v>
      </c>
    </row>
    <row r="50" spans="1:14" ht="12.75" customHeight="1" x14ac:dyDescent="0.15">
      <c r="A50" t="s">
        <v>67</v>
      </c>
      <c r="B50">
        <v>597778</v>
      </c>
      <c r="C50">
        <v>48912</v>
      </c>
      <c r="D50">
        <v>5194460</v>
      </c>
      <c r="E50" s="2">
        <f t="shared" si="2"/>
        <v>0.1150799120601564</v>
      </c>
      <c r="F50" s="5">
        <f>SUM(((((((((('2002'!E50+'2003'!E50)+'2004'!E50)+'2005'!E50)+'2006'!E50)+'2007'!E50)+'2008'!E50)+'2009'!E50)+'2010'!E50)+'2011'!E50))</f>
        <v>2225</v>
      </c>
      <c r="G50" s="5">
        <f>SUM(((((((((('2002'!F50+'2003'!F50)+'2004'!F50)+'2005'!F50)+'2006'!F50)+'2007'!F50)+'2008'!F50)+'2009'!F50)+'2010'!F50)+'2011'!F50))</f>
        <v>8664</v>
      </c>
      <c r="H50" s="2">
        <f>$F$50/$G$50</f>
        <v>0.25680978762696216</v>
      </c>
      <c r="I50">
        <f>SUM(((((((((('2002'!$M$50+'2003'!$M$50)+'2004'!$M$50)+'2005'!$M$50)+'2006'!$M$50)+'2007'!$M$50)+'2008'!$M$50)+'2009'!$M$50)+'2010'!$M$50)+'2011'!$M$50))</f>
        <v>75</v>
      </c>
      <c r="J50" s="5">
        <f>SUM(((((((((('2002'!$N$51+'2003'!$N$51)+'2004'!$N$51)+'2005'!$N$51)+'2006'!$N$51)+'2007'!$N$51)+'2008'!$N$51)+'2009'!$N$51)+'2010'!$N$51)+'2011'!$N$51))</f>
        <v>0</v>
      </c>
      <c r="K50" s="5">
        <f>SUM(((((((((('2002'!$O$51+'2003'!$O$51)+'2004'!$O$51)+'2005'!$O$51)+'2006'!$O$51)+'2007'!$O$51)+'2008'!$O$51)+'2009'!$O$51)+'2010'!$O$51)+'2011'!$O$51))</f>
        <v>0</v>
      </c>
      <c r="L50" s="10">
        <f>($I$50+$J$50)+$K$50</f>
        <v>75</v>
      </c>
      <c r="M50" s="2">
        <f>$L$50/$F$50</f>
        <v>3.3707865168539325E-2</v>
      </c>
      <c r="N50" s="2">
        <f t="shared" si="3"/>
        <v>8.6565096952908593E-3</v>
      </c>
    </row>
    <row r="51" spans="1:14" ht="12.75" customHeight="1" x14ac:dyDescent="0.15">
      <c r="A51" t="s">
        <v>68</v>
      </c>
      <c r="B51">
        <v>155581</v>
      </c>
      <c r="C51">
        <v>11750</v>
      </c>
      <c r="D51">
        <v>1467977</v>
      </c>
      <c r="E51" s="2">
        <f t="shared" si="2"/>
        <v>0.10598326813022275</v>
      </c>
      <c r="F51" s="5">
        <f>SUM(((((((((('2002'!E51+'2003'!E51)+'2004'!E51)+'2005'!E51)+'2006'!E51)+'2007'!E51)+'2008'!E51)+'2009'!E51)+'2010'!E51)+'2011'!E51))</f>
        <v>277</v>
      </c>
      <c r="G51" s="5">
        <f>SUM(((((((((('2002'!F51+'2003'!F51)+'2004'!F51)+'2005'!F51)+'2006'!F51)+'2007'!F51)+'2008'!F51)+'2009'!F51)+'2010'!F51)+'2011'!F51))</f>
        <v>2723</v>
      </c>
      <c r="H51" s="2">
        <f>$F$51/$G$51</f>
        <v>0.10172603745868528</v>
      </c>
      <c r="I51">
        <f>SUM(((((((((('2002'!$M$51+'2003'!$M$51)+'2004'!$M$51)+'2005'!$M$51)+'2006'!$M$51)+'2007'!$M$51)+'2008'!$M$51)+'2009'!$M$51)+'2010'!$M$51)+'2011'!$M$51))</f>
        <v>0</v>
      </c>
      <c r="J51" s="5">
        <f>SUM(((((((((('2002'!$N$52+'2003'!$N$52)+'2004'!$N$52)+'2005'!$N$52)+'2006'!$N$52)+'2007'!$N$52)+'2008'!$N$52)+'2009'!$N$52)+'2010'!$N$52)+'2011'!$N$52))</f>
        <v>0</v>
      </c>
      <c r="K51" s="5">
        <f>SUM(((((((((('2002'!$O$52+'2003'!$O$52)+'2004'!$O$52)+'2005'!$O$52)+'2006'!$O$52)+'2007'!$O$52)+'2008'!$O$52)+'2009'!$O$52)+'2010'!$O$52)+'2011'!$O$52))</f>
        <v>0</v>
      </c>
      <c r="L51" s="10">
        <f>($I$51+$J$51)+$K$51</f>
        <v>0</v>
      </c>
      <c r="M51" s="2">
        <f>$L$51/$F$51</f>
        <v>0</v>
      </c>
      <c r="N51" s="2">
        <f t="shared" si="3"/>
        <v>0</v>
      </c>
    </row>
    <row r="52" spans="1:14" ht="12.75" customHeight="1" x14ac:dyDescent="0.15">
      <c r="A52" t="s">
        <v>69</v>
      </c>
      <c r="B52">
        <v>413735</v>
      </c>
      <c r="C52">
        <v>22638</v>
      </c>
      <c r="D52">
        <v>4383985</v>
      </c>
      <c r="E52" s="2">
        <f t="shared" si="2"/>
        <v>9.4374182393416037E-2</v>
      </c>
      <c r="F52" s="5">
        <f>SUM(((((((((('2002'!E52+'2003'!E52)+'2004'!E52)+'2005'!E52)+'2006'!E52)+'2007'!E52)+'2008'!E52)+'2009'!E52)+'2010'!E52)+'2011'!E52))</f>
        <v>1449</v>
      </c>
      <c r="G52" s="5">
        <f>SUM(((((((((('2002'!F52+'2003'!F52)+'2004'!F52)+'2005'!F52)+'2006'!F52)+'2007'!F52)+'2008'!F52)+'2009'!F52)+'2010'!F52)+'2011'!F52))</f>
        <v>6975</v>
      </c>
      <c r="H52" s="2">
        <f>$F$52/$G$52</f>
        <v>0.20774193548387096</v>
      </c>
      <c r="I52">
        <f>SUM(((((((((('2002'!$M$52+'2003'!$M$52)+'2004'!$M$52)+'2005'!$M$52)+'2006'!$M$52)+'2007'!$M$52)+'2008'!$M$52)+'2009'!$M$52)+'2010'!$M$52)+'2011'!$M$52))</f>
        <v>0</v>
      </c>
      <c r="J52" s="5">
        <f>SUM(((((((((('2002'!$N$53+'2003'!$N$53)+'2004'!$N$53)+'2005'!$N$53)+'2006'!$N$53)+'2007'!$N$53)+'2008'!$N$53)+'2009'!$N$53)+'2010'!$N$53)+'2011'!$N$53))</f>
        <v>0</v>
      </c>
      <c r="K52" s="5">
        <f>SUM(((((((((('2002'!$O$53+'2003'!$O$53)+'2004'!$O$53)+'2005'!$O$53)+'2006'!$O$53)+'2007'!$O$53)+'2008'!$O$53)+'2009'!$O$53)+'2010'!$O$53)+'2011'!$O$53))</f>
        <v>0</v>
      </c>
      <c r="L52" s="10">
        <f>($I$52+$J$52)+$K$52</f>
        <v>0</v>
      </c>
      <c r="M52" s="2">
        <f>$L$52/$F$52</f>
        <v>0</v>
      </c>
      <c r="N52" s="2">
        <f t="shared" si="3"/>
        <v>0</v>
      </c>
    </row>
    <row r="53" spans="1:14" ht="12.75" customHeight="1" x14ac:dyDescent="0.15">
      <c r="A53" t="s">
        <v>70</v>
      </c>
      <c r="B53">
        <v>52415</v>
      </c>
      <c r="C53">
        <v>4660</v>
      </c>
      <c r="D53">
        <v>430554</v>
      </c>
      <c r="E53" s="2">
        <f t="shared" si="2"/>
        <v>0.12173850434556409</v>
      </c>
      <c r="F53" s="5">
        <f>SUM(((((((((('2002'!E53+'2003'!E53)+'2004'!E53)+'2005'!E53)+'2006'!E53)+'2007'!E53)+'2008'!E53)+'2009'!E53)+'2010'!E53)+'2011'!E53))</f>
        <v>173</v>
      </c>
      <c r="G53" s="5">
        <f>SUM(((((((((('2002'!F53+'2003'!F53)+'2004'!F53)+'2005'!F53)+'2006'!F53)+'2007'!F53)+'2008'!F53)+'2009'!F53)+'2010'!F53)+'2011'!F53))</f>
        <v>1109</v>
      </c>
      <c r="H53" s="2">
        <f>$F$53/$G$53</f>
        <v>0.15599639314697927</v>
      </c>
      <c r="I53">
        <f>SUM(((((((((('2002'!$M$53+'2003'!$M$53)+'2004'!$M$53)+'2005'!$M$53)+'2006'!$M$53)+'2007'!$M$53)+'2008'!$M$53)+'2009'!$M$53)+'2010'!$M$53)+'2011'!$M$53))</f>
        <v>0</v>
      </c>
      <c r="J53" s="5">
        <f>SUM(((((((((('2002'!$N$54+'2003'!$N$54)+'2004'!$N$54)+'2005'!$N$54)+'2006'!$N$54)+'2007'!$N$54)+'2008'!$N$54)+'2009'!$N$54)+'2010'!$N$54)+'2011'!$N$54))</f>
        <v>0</v>
      </c>
      <c r="K53" s="5">
        <f>SUM(((((((((('2002'!$O$54+'2003'!$O$54)+'2004'!$O$54)+'2005'!$O$54)+'2006'!$O$54)+'2007'!$O$54)+'2008'!$O$54)+'2009'!$O$54)+'2010'!$O$54)+'2011'!$O$54))</f>
        <v>0</v>
      </c>
      <c r="L53" s="10">
        <f>($I$53+$J$53)+$K$53</f>
        <v>0</v>
      </c>
      <c r="M53" s="2">
        <f>$L$53/$F$53</f>
        <v>0</v>
      </c>
      <c r="N53" s="2">
        <f t="shared" si="3"/>
        <v>0</v>
      </c>
    </row>
    <row r="54" spans="1:14" ht="12.75" customHeight="1" x14ac:dyDescent="0.15">
      <c r="A54" t="s">
        <v>71</v>
      </c>
      <c r="B54">
        <v>4346</v>
      </c>
      <c r="D54">
        <v>79128</v>
      </c>
      <c r="E54" s="2">
        <f t="shared" si="2"/>
        <v>5.4923667980992824E-2</v>
      </c>
      <c r="F54" s="5">
        <f>SUM(((((((((('2002'!E54+'2003'!E54)+'2004'!E54)+'2005'!E54)+'2006'!E54)+'2007'!E54)+'2008'!E54)+'2009'!E54)+'2010'!E54)+'2011'!E54))</f>
        <v>0</v>
      </c>
      <c r="G54" s="5">
        <f>SUM(((((((((('2002'!F54+'2003'!F54)+'2004'!F54)+'2005'!F54)+'2006'!F54)+'2007'!F54)+'2008'!F54)+'2009'!F54)+'2010'!F54)+'2011'!F54))</f>
        <v>73</v>
      </c>
      <c r="H54" s="2">
        <f>$F$54/$G$54</f>
        <v>0</v>
      </c>
      <c r="I54">
        <f>SUM(((((((((('2002'!$M$54+'2003'!$M$54)+'2004'!$M$54)+'2005'!$M$54)+'2006'!$M$54)+'2007'!$M$54)+'2008'!$M$54)+'2009'!$M$54)+'2010'!$M$54)+'2011'!$M$54))</f>
        <v>0</v>
      </c>
      <c r="J54" s="5">
        <f>SUM(((((((((('2002'!$N$55+'2003'!$N$55)+'2004'!$N$55)+'2005'!$N$55)+'2006'!$N$55)+'2007'!$N$55)+'2008'!$N$55)+'2009'!$N$55)+'2010'!$N$55)+'2011'!$N$55))</f>
        <v>0</v>
      </c>
      <c r="K54" s="5">
        <f>SUM(((((((((('2002'!$O$55+'2003'!$O$55)+'2004'!$O$55)+'2005'!$O$55)+'2006'!$O$55)+'2007'!$O$55)+'2008'!$O$55)+'2009'!$O$55)+'2010'!$O$55)+'2011'!$O$55))</f>
        <v>0</v>
      </c>
      <c r="L54" s="10">
        <f>($I$54+$J$54)+$K$54</f>
        <v>0</v>
      </c>
      <c r="M54" s="2" t="e">
        <f>$L$54/$F$54</f>
        <v>#DIV/0!</v>
      </c>
      <c r="N54" s="2">
        <f t="shared" si="3"/>
        <v>0</v>
      </c>
    </row>
    <row r="55" spans="1:14" ht="12.75" customHeight="1" x14ac:dyDescent="0.15">
      <c r="A55" t="s">
        <v>72</v>
      </c>
      <c r="B55">
        <v>685</v>
      </c>
      <c r="D55">
        <v>36715</v>
      </c>
      <c r="E55" s="2">
        <f t="shared" si="2"/>
        <v>1.8657224567615417E-2</v>
      </c>
      <c r="F55" s="5">
        <f>SUM(((((((((('2002'!E55+'2003'!E55)+'2004'!E55)+'2005'!E55)+'2006'!E55)+'2007'!E55)+'2008'!E55)+'2009'!E55)+'2010'!E55)+'2011'!E55))</f>
        <v>0</v>
      </c>
      <c r="G55" s="5">
        <f>SUM(((((((((('2002'!F55+'2003'!F55)+'2004'!F55)+'2005'!F55)+'2006'!F55)+'2007'!F55)+'2008'!F55)+'2009'!F55)+'2010'!F55)+'2011'!F55))</f>
        <v>31</v>
      </c>
      <c r="H55" s="2">
        <f>$F$55/$G$55</f>
        <v>0</v>
      </c>
      <c r="I55">
        <f>SUM(((((((((('2002'!$M$55+'2003'!$M$55)+'2004'!$M$55)+'2005'!$M$55)+'2006'!$M$55)+'2007'!$M$55)+'2008'!$M$55)+'2009'!$M$55)+'2010'!$M$55)+'2011'!$M$55))</f>
        <v>0</v>
      </c>
      <c r="J55" s="5">
        <f>SUM(((((((((('2002'!$N$56+'2003'!$N$56)+'2004'!$N$56)+'2005'!$N$56)+'2006'!$N$56)+'2007'!$N$56)+'2008'!$N$56)+'2009'!$N$56)+'2010'!$N$56)+'2011'!$N$56))</f>
        <v>0</v>
      </c>
      <c r="K55" s="5">
        <f>SUM(((((((((('2002'!$O$56+'2003'!$O$56)+'2004'!$O$56)+'2005'!$O$56)+'2006'!$O$56)+'2007'!$O$56)+'2008'!$O$56)+'2009'!$O$56)+'2010'!$O$56)+'2011'!$O$56))</f>
        <v>0</v>
      </c>
      <c r="L55" s="10">
        <f>($I$55+$J$55)+$K$55</f>
        <v>0</v>
      </c>
      <c r="M55" s="2" t="e">
        <f>$L$55/$F$55</f>
        <v>#DIV/0!</v>
      </c>
      <c r="N55" s="2">
        <f t="shared" si="3"/>
        <v>0</v>
      </c>
    </row>
    <row r="56" spans="1:14" ht="12.75" customHeight="1" x14ac:dyDescent="0.15">
      <c r="A56" t="s">
        <v>73</v>
      </c>
      <c r="B56">
        <v>29719</v>
      </c>
      <c r="C56">
        <v>2477</v>
      </c>
      <c r="D56">
        <v>510283</v>
      </c>
      <c r="E56" s="2">
        <f t="shared" si="2"/>
        <v>5.8240231401006891E-2</v>
      </c>
      <c r="F56" s="5">
        <f>SUM(((((((((('2002'!E56+'2003'!E56)+'2004'!E56)+'2005'!E56)+'2006'!E56)+'2007'!E56)+'2008'!E56)+'2009'!E56)+'2010'!E56)+'2011'!E56))</f>
        <v>0</v>
      </c>
      <c r="G56" s="5">
        <f>SUM(((((((((('2002'!F56+'2003'!F56)+'2004'!F56)+'2005'!F56)+'2006'!F56)+'2007'!F56)+'2008'!F56)+'2009'!F56)+'2010'!F56)+'2011'!F56))</f>
        <v>363</v>
      </c>
      <c r="H56" s="2">
        <f>$F$56/$G$56</f>
        <v>0</v>
      </c>
      <c r="I56">
        <f>SUM(((((((((('2002'!$M$56+'2003'!$M$56)+'2004'!$M$56)+'2005'!$M$56)+'2006'!$M$56)+'2007'!$M$56)+'2008'!$M$56)+'2009'!$M$56)+'2010'!$M$56)+'2011'!$M$56))</f>
        <v>0</v>
      </c>
      <c r="J56" s="5">
        <f>SUM((((((('2005'!$N$57+'2006'!$N$57)+'2007'!$N$57)+'2008'!$N$57)+'2009'!$N$57)+'2010'!$N$57)+'2011'!$N$57))</f>
        <v>0</v>
      </c>
      <c r="K56" s="5">
        <f>SUM((((((('2005'!$O$57+'2006'!$O$57)+'2007'!$O$57)+'2008'!$O$57)+'2009'!$O$57)+'2010'!$O$57)+'2011'!$O$57))</f>
        <v>0</v>
      </c>
      <c r="L56" s="10">
        <f>($I$56+$J$56)+$K$56</f>
        <v>0</v>
      </c>
      <c r="M56" s="2" t="e">
        <f>$L$56/$F$56</f>
        <v>#DIV/0!</v>
      </c>
      <c r="N56" s="2">
        <f t="shared" si="3"/>
        <v>0</v>
      </c>
    </row>
    <row r="57" spans="1:14" ht="12.75" customHeight="1" x14ac:dyDescent="0.15">
      <c r="A57" t="s">
        <v>74</v>
      </c>
      <c r="B57">
        <v>975</v>
      </c>
      <c r="D57">
        <v>31967</v>
      </c>
      <c r="E57" s="2">
        <f t="shared" si="2"/>
        <v>3.0500203334688898E-2</v>
      </c>
      <c r="F57" s="5">
        <f>SUM(((((((((('2002'!E57+'2003'!E57)+'2004'!E57)+'2005'!E57)+'2006'!E57)+'2007'!E57)+'2008'!E57)+'2009'!E57)+'2010'!E57)+'2011'!E57))</f>
        <v>0</v>
      </c>
      <c r="G57" s="5">
        <f>SUM(((((((((('2002'!F57+'2003'!F57)+'2004'!F57)+'2005'!F57)+'2006'!F57)+'2007'!F57)+'2008'!F57)+'2009'!F57)+'2010'!F57)+'2011'!F57))</f>
        <v>13</v>
      </c>
      <c r="H57" s="2">
        <f>$F$57/$G$57</f>
        <v>0</v>
      </c>
      <c r="I57">
        <f>SUM((((((('2005'!$M$57+'2006'!$M$57)+'2007'!$M$57)+'2008'!$M$57)+'2009'!$M$57)+'2010'!$M$57)+'2011'!$M$57))</f>
        <v>0</v>
      </c>
      <c r="J57" s="5">
        <f>SUM(((((((((((('2000'!$N$57+'2001'!$N$57)+'2002'!$N$57)+'2003'!$N$57)+'2004'!$N$57)+'2005'!$N$57)+'2006'!$N$57)+'2007'!$N$57)+'2008'!$N$57)+'2009'!$N$57)+'2010'!$N$57)+'2011'!$N$57))</f>
        <v>0</v>
      </c>
      <c r="K57" s="5">
        <f>SUM(((((((((((('2000'!$O$57+'2001'!$O$57)+'2002'!$O$57)+'2003'!$O$57)+'2004'!$O$57)+'2005'!$O$57)+'2006'!$O$57)+'2007'!$O$57)+'2008'!$O$57)+'2009'!$O$57)+'2010'!$O$57)+'2011'!$O$57))</f>
        <v>0</v>
      </c>
      <c r="L57">
        <f>($I$57+$J$57)+$K$57</f>
        <v>0</v>
      </c>
      <c r="M57" s="2">
        <v>0</v>
      </c>
      <c r="N57" s="2">
        <f t="shared" si="3"/>
        <v>0</v>
      </c>
    </row>
    <row r="58" spans="1:14" ht="12.75" customHeight="1" x14ac:dyDescent="0.15">
      <c r="A58" s="11" t="s">
        <v>75</v>
      </c>
      <c r="B58">
        <f>SUM(B2:B57)</f>
        <v>21580938</v>
      </c>
      <c r="C58">
        <v>1532453</v>
      </c>
      <c r="D58">
        <f>SUM(D2:D57)</f>
        <v>239743990</v>
      </c>
      <c r="E58" s="2">
        <f t="shared" si="2"/>
        <v>9.0016596453575334E-2</v>
      </c>
      <c r="F58">
        <f>SUM(F2:F57)</f>
        <v>52901</v>
      </c>
      <c r="G58">
        <f>SUM(G2:G57)</f>
        <v>349430</v>
      </c>
      <c r="H58" s="2">
        <f>F58/G58</f>
        <v>0.15139226740691983</v>
      </c>
      <c r="I58" s="4">
        <f>SUM(I2:I57)</f>
        <v>974</v>
      </c>
      <c r="J58" s="5">
        <f>SUM(J2:J57)</f>
        <v>1922</v>
      </c>
      <c r="K58" s="5">
        <f>SUM(K2:K57)</f>
        <v>3136</v>
      </c>
      <c r="L58">
        <f>SUM(L2:L57)</f>
        <v>6032</v>
      </c>
      <c r="M58" s="2">
        <f>L58/F58</f>
        <v>0.11402430955936561</v>
      </c>
      <c r="N58" s="2">
        <f t="shared" si="3"/>
        <v>1.7262398763700885E-2</v>
      </c>
    </row>
    <row r="60" spans="1:14" ht="12.75" customHeight="1" x14ac:dyDescent="0.15">
      <c r="A6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78</v>
      </c>
      <c r="G1" s="11" t="s">
        <v>6</v>
      </c>
      <c r="H1" s="11" t="s">
        <v>79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s="5" t="s">
        <v>19</v>
      </c>
      <c r="B2" s="5">
        <v>447397</v>
      </c>
      <c r="C2" s="5">
        <v>3310446</v>
      </c>
      <c r="D2" s="3">
        <f t="shared" ref="D2:D33" si="0">B2/C2</f>
        <v>0.13514704665172003</v>
      </c>
      <c r="E2" s="5">
        <v>126</v>
      </c>
      <c r="F2" s="5">
        <v>512</v>
      </c>
      <c r="G2" s="3">
        <f>$E$2/$F$2</f>
        <v>0.24609375</v>
      </c>
      <c r="H2" s="5">
        <v>11.5</v>
      </c>
      <c r="I2" s="5"/>
      <c r="J2" s="3">
        <f>$I$2/$E$2</f>
        <v>0</v>
      </c>
      <c r="K2" s="5"/>
      <c r="L2" s="3">
        <f>$K$2/$E$2</f>
        <v>0</v>
      </c>
      <c r="M2" s="5"/>
      <c r="N2" s="5"/>
      <c r="O2" s="5"/>
      <c r="P2" s="5"/>
      <c r="Q2" s="5"/>
      <c r="R2" s="5"/>
    </row>
    <row r="3" spans="1:19" ht="12.75" customHeight="1" x14ac:dyDescent="0.15">
      <c r="A3" s="5" t="s">
        <v>20</v>
      </c>
      <c r="B3" s="5">
        <v>71552</v>
      </c>
      <c r="C3" s="5">
        <v>419320</v>
      </c>
      <c r="D3" s="3">
        <f t="shared" si="0"/>
        <v>0.17063817609462939</v>
      </c>
      <c r="E3" s="5">
        <v>26</v>
      </c>
      <c r="F3" s="5">
        <v>102</v>
      </c>
      <c r="G3" s="3">
        <f>$E$3/$F$3</f>
        <v>0.25490196078431371</v>
      </c>
      <c r="H3" s="5">
        <v>16.100000000000001</v>
      </c>
      <c r="I3" s="5">
        <v>24</v>
      </c>
      <c r="J3" s="3">
        <f>$I$3/$E$3</f>
        <v>0.92307692307692313</v>
      </c>
      <c r="K3" s="5">
        <v>2</v>
      </c>
      <c r="L3" s="3">
        <f>$K$3/$E$3</f>
        <v>7.6923076923076927E-2</v>
      </c>
      <c r="M3" s="5">
        <v>1</v>
      </c>
      <c r="N3" s="5">
        <v>2</v>
      </c>
      <c r="O3" s="5">
        <v>5</v>
      </c>
      <c r="P3" s="5">
        <v>8</v>
      </c>
      <c r="Q3" s="5">
        <v>5</v>
      </c>
      <c r="R3" s="5">
        <v>5</v>
      </c>
    </row>
    <row r="4" spans="1:19" ht="12.75" customHeight="1" x14ac:dyDescent="0.15">
      <c r="A4" s="5" t="s">
        <v>21</v>
      </c>
      <c r="B4" s="5">
        <v>562916</v>
      </c>
      <c r="C4" s="5">
        <v>3747180</v>
      </c>
      <c r="D4" s="3">
        <f t="shared" si="0"/>
        <v>0.15022390170741731</v>
      </c>
      <c r="E4" s="5">
        <v>200</v>
      </c>
      <c r="F4" s="5">
        <v>767</v>
      </c>
      <c r="G4" s="3">
        <f>$E$4/$F$4</f>
        <v>0.2607561929595828</v>
      </c>
      <c r="H4" s="5">
        <v>14.5</v>
      </c>
      <c r="I4" s="5"/>
      <c r="J4" s="3">
        <f>$I$4/$E$4</f>
        <v>0</v>
      </c>
      <c r="K4" s="5"/>
      <c r="L4" s="3">
        <f>$K$4/$E$4</f>
        <v>0</v>
      </c>
      <c r="M4" s="5"/>
      <c r="N4" s="5"/>
      <c r="O4" s="5"/>
      <c r="P4" s="5"/>
      <c r="Q4" s="5"/>
      <c r="R4" s="5"/>
    </row>
    <row r="5" spans="1:19" ht="12.75" customHeight="1" x14ac:dyDescent="0.15">
      <c r="A5" s="5" t="s">
        <v>22</v>
      </c>
      <c r="B5" s="5">
        <v>281714</v>
      </c>
      <c r="C5" s="5">
        <v>1987107</v>
      </c>
      <c r="D5" s="3">
        <f t="shared" si="0"/>
        <v>0.14177092627623977</v>
      </c>
      <c r="E5" s="5">
        <v>88</v>
      </c>
      <c r="F5" s="5">
        <v>382</v>
      </c>
      <c r="G5" s="3">
        <f>$E$5/$F$5</f>
        <v>0.23036649214659685</v>
      </c>
      <c r="H5" s="5">
        <v>14.2</v>
      </c>
      <c r="I5" s="5">
        <v>84</v>
      </c>
      <c r="J5" s="3">
        <f>$I$5/$E$5</f>
        <v>0.95454545454545459</v>
      </c>
      <c r="K5" s="5">
        <v>4</v>
      </c>
      <c r="L5" s="3">
        <f>$K$5/$E$5</f>
        <v>4.5454545454545456E-2</v>
      </c>
      <c r="M5" s="5">
        <v>6</v>
      </c>
      <c r="N5" s="5">
        <v>7</v>
      </c>
      <c r="O5" s="5">
        <v>12</v>
      </c>
      <c r="P5" s="5">
        <v>12</v>
      </c>
      <c r="Q5" s="5">
        <v>14</v>
      </c>
      <c r="R5" s="5">
        <v>37</v>
      </c>
    </row>
    <row r="6" spans="1:19" ht="12.75" customHeight="1" x14ac:dyDescent="0.15">
      <c r="A6" s="5" t="s">
        <v>23</v>
      </c>
      <c r="B6" s="5">
        <v>2569340</v>
      </c>
      <c r="C6" s="5">
        <v>24501941</v>
      </c>
      <c r="D6" s="3">
        <f t="shared" si="0"/>
        <v>0.10486271271324994</v>
      </c>
      <c r="E6" s="5"/>
      <c r="F6" s="5">
        <v>2831</v>
      </c>
      <c r="G6" s="3">
        <f>$E$6/$F$6</f>
        <v>0</v>
      </c>
      <c r="H6" s="5">
        <v>8.1999999999999993</v>
      </c>
      <c r="I6" s="5"/>
      <c r="J6" s="3" t="e">
        <f>$I$6/$E$6</f>
        <v>#DIV/0!</v>
      </c>
      <c r="K6" s="5"/>
      <c r="L6" s="3" t="e">
        <f>$K$6/$E$6</f>
        <v>#DIV/0!</v>
      </c>
      <c r="M6" s="5"/>
      <c r="N6" s="5"/>
      <c r="O6" s="5"/>
      <c r="P6" s="5"/>
      <c r="Q6" s="5"/>
      <c r="R6" s="5"/>
    </row>
    <row r="7" spans="1:19" ht="12.75" customHeight="1" x14ac:dyDescent="0.15">
      <c r="A7" s="5" t="s">
        <v>24</v>
      </c>
      <c r="B7" s="5">
        <v>446385</v>
      </c>
      <c r="C7" s="5">
        <v>3177044</v>
      </c>
      <c r="D7" s="3">
        <f t="shared" si="0"/>
        <v>0.14050324767299413</v>
      </c>
      <c r="E7" s="5"/>
      <c r="F7" s="5">
        <v>722</v>
      </c>
      <c r="G7" s="3">
        <f>$E$7/$F$7</f>
        <v>0</v>
      </c>
      <c r="H7" s="5">
        <v>16.3</v>
      </c>
      <c r="I7" s="5"/>
      <c r="J7" s="3" t="e">
        <f>$I$7/$E$7</f>
        <v>#DIV/0!</v>
      </c>
      <c r="K7" s="5"/>
      <c r="L7" s="3" t="e">
        <f>$K$7/$E$7</f>
        <v>#DIV/0!</v>
      </c>
      <c r="M7" s="5"/>
      <c r="N7" s="5"/>
      <c r="O7" s="5"/>
      <c r="P7" s="5"/>
      <c r="Q7" s="5"/>
      <c r="R7" s="5"/>
    </row>
    <row r="8" spans="1:19" ht="12.75" customHeight="1" x14ac:dyDescent="0.15">
      <c r="A8" s="5" t="s">
        <v>25</v>
      </c>
      <c r="B8" s="5">
        <v>310069</v>
      </c>
      <c r="C8" s="5">
        <v>2557792</v>
      </c>
      <c r="D8" s="3">
        <f t="shared" si="0"/>
        <v>0.12122525991167382</v>
      </c>
      <c r="E8" s="5">
        <v>51</v>
      </c>
      <c r="F8" s="5">
        <v>283</v>
      </c>
      <c r="G8" s="3">
        <f>$E$8/$F$8</f>
        <v>0.18021201413427562</v>
      </c>
      <c r="H8" s="5">
        <v>8.1999999999999993</v>
      </c>
      <c r="I8" s="5"/>
      <c r="J8" s="3">
        <f>$I$8/$E$8</f>
        <v>0</v>
      </c>
      <c r="K8" s="5"/>
      <c r="L8" s="3">
        <f>$K$8/$E$8</f>
        <v>0</v>
      </c>
      <c r="M8" s="5"/>
      <c r="N8" s="5"/>
      <c r="O8" s="5"/>
      <c r="P8" s="5"/>
      <c r="Q8" s="5"/>
      <c r="R8" s="5"/>
    </row>
    <row r="9" spans="1:19" ht="12.75" customHeight="1" x14ac:dyDescent="0.15">
      <c r="A9" s="5" t="s">
        <v>26</v>
      </c>
      <c r="B9" s="5">
        <v>84289</v>
      </c>
      <c r="C9" s="5">
        <v>585855</v>
      </c>
      <c r="D9" s="3">
        <f t="shared" si="0"/>
        <v>0.14387348405322137</v>
      </c>
      <c r="E9" s="5">
        <v>23</v>
      </c>
      <c r="F9" s="5">
        <v>108</v>
      </c>
      <c r="G9" s="3">
        <f>$E$9/$F$9</f>
        <v>0.21296296296296297</v>
      </c>
      <c r="H9" s="5">
        <v>13.6</v>
      </c>
      <c r="I9" s="5">
        <v>23</v>
      </c>
      <c r="J9" s="3">
        <f>$I$9/$E$9</f>
        <v>1</v>
      </c>
      <c r="K9" s="5">
        <v>0</v>
      </c>
      <c r="L9" s="3">
        <f>$K$9/$E$9</f>
        <v>0</v>
      </c>
      <c r="M9" s="5">
        <v>0</v>
      </c>
      <c r="N9" s="5">
        <v>0</v>
      </c>
      <c r="O9" s="5">
        <v>4</v>
      </c>
      <c r="P9" s="5">
        <v>7</v>
      </c>
      <c r="Q9" s="5">
        <v>3</v>
      </c>
      <c r="R9" s="5">
        <v>9</v>
      </c>
    </row>
    <row r="10" spans="1:19" ht="12.75" customHeight="1" x14ac:dyDescent="0.15">
      <c r="A10" s="5" t="s">
        <v>27</v>
      </c>
      <c r="B10" s="5">
        <v>1875597</v>
      </c>
      <c r="C10" s="5">
        <v>12283486</v>
      </c>
      <c r="D10" s="3">
        <f t="shared" si="0"/>
        <v>0.15269256626335553</v>
      </c>
      <c r="E10" s="5"/>
      <c r="F10" s="5">
        <v>2314</v>
      </c>
      <c r="G10" s="3">
        <f>$E$10/$F$10</f>
        <v>0</v>
      </c>
      <c r="H10" s="5">
        <v>14.1</v>
      </c>
      <c r="I10" s="5"/>
      <c r="J10" s="3" t="e">
        <f>$I$10/$E$10</f>
        <v>#DIV/0!</v>
      </c>
      <c r="K10" s="5"/>
      <c r="L10" s="3" t="e">
        <f>$K$10/$E$10</f>
        <v>#DIV/0!</v>
      </c>
      <c r="M10" s="5"/>
      <c r="N10" s="5"/>
      <c r="O10" s="5"/>
      <c r="P10" s="5"/>
      <c r="Q10" s="5"/>
      <c r="R10" s="5"/>
    </row>
    <row r="11" spans="1:19" ht="12.75" customHeight="1" x14ac:dyDescent="0.15">
      <c r="A11" s="5" t="s">
        <v>28</v>
      </c>
      <c r="B11" s="5">
        <v>768675</v>
      </c>
      <c r="C11" s="5">
        <v>5954362</v>
      </c>
      <c r="D11" s="3">
        <f t="shared" si="0"/>
        <v>0.12909443530641906</v>
      </c>
      <c r="E11" s="5"/>
      <c r="F11" s="5">
        <v>935</v>
      </c>
      <c r="G11" s="3">
        <f>$E$11/$F$11</f>
        <v>0</v>
      </c>
      <c r="H11" s="5">
        <v>11.1</v>
      </c>
      <c r="I11" s="5"/>
      <c r="J11" s="3" t="e">
        <f>$I$11/$E$11</f>
        <v>#DIV/0!</v>
      </c>
      <c r="K11" s="5"/>
      <c r="L11" s="3" t="e">
        <f>$K$11/$E$11</f>
        <v>#DIV/0!</v>
      </c>
      <c r="M11" s="5"/>
      <c r="N11" s="5"/>
      <c r="O11" s="5"/>
      <c r="P11" s="5"/>
      <c r="Q11" s="5"/>
      <c r="R11" s="5"/>
    </row>
    <row r="12" spans="1:19" ht="12.75" customHeight="1" x14ac:dyDescent="0.15">
      <c r="A12" s="5" t="s">
        <v>29</v>
      </c>
      <c r="B12" s="5">
        <v>8962</v>
      </c>
      <c r="C12" s="5">
        <v>154805</v>
      </c>
      <c r="D12" s="3">
        <f t="shared" si="0"/>
        <v>5.7892186944866121E-2</v>
      </c>
      <c r="E12" s="5"/>
      <c r="F12" s="5">
        <v>23</v>
      </c>
      <c r="G12" s="3">
        <f>$E$12/$F$12</f>
        <v>0</v>
      </c>
      <c r="H12" s="5">
        <v>14.5</v>
      </c>
      <c r="I12" s="5"/>
      <c r="J12" s="3" t="e">
        <f>$I$12/$E$12</f>
        <v>#DIV/0!</v>
      </c>
      <c r="K12" s="5"/>
      <c r="L12" s="3" t="e">
        <f>$K$12/$E$12</f>
        <v>#DIV/0!</v>
      </c>
      <c r="M12" s="5"/>
      <c r="N12" s="5"/>
      <c r="O12" s="5"/>
      <c r="P12" s="5"/>
      <c r="Q12" s="5"/>
      <c r="R12" s="5"/>
    </row>
    <row r="13" spans="1:19" ht="12.75" customHeight="1" x14ac:dyDescent="0.15">
      <c r="A13" s="5" t="s">
        <v>30</v>
      </c>
      <c r="B13" s="5">
        <v>120587</v>
      </c>
      <c r="C13" s="5">
        <v>878220</v>
      </c>
      <c r="D13" s="3">
        <f t="shared" si="0"/>
        <v>0.13730841930268042</v>
      </c>
      <c r="E13" s="5">
        <v>33</v>
      </c>
      <c r="F13" s="5">
        <v>136</v>
      </c>
      <c r="G13" s="3">
        <f>$E$13/$F$13</f>
        <v>0.24264705882352941</v>
      </c>
      <c r="H13" s="5">
        <v>11.1</v>
      </c>
      <c r="I13" s="5"/>
      <c r="J13" s="3">
        <f>$I$13/$E$13</f>
        <v>0</v>
      </c>
      <c r="K13" s="5"/>
      <c r="L13" s="3">
        <f>$K$13/$E$13</f>
        <v>0</v>
      </c>
      <c r="M13" s="5"/>
      <c r="N13" s="5"/>
      <c r="O13" s="5"/>
      <c r="P13" s="5"/>
      <c r="Q13" s="5"/>
      <c r="R13" s="5"/>
    </row>
    <row r="14" spans="1:19" ht="12.75" customHeight="1" x14ac:dyDescent="0.15">
      <c r="A14" s="5" t="s">
        <v>31</v>
      </c>
      <c r="B14" s="5">
        <v>136584</v>
      </c>
      <c r="C14" s="5">
        <v>920973</v>
      </c>
      <c r="D14" s="3">
        <f t="shared" si="0"/>
        <v>0.14830402194201134</v>
      </c>
      <c r="E14" s="5">
        <v>50</v>
      </c>
      <c r="F14" s="5">
        <v>210</v>
      </c>
      <c r="G14" s="3">
        <f>$E$14/$F$14</f>
        <v>0.23809523809523808</v>
      </c>
      <c r="H14" s="5">
        <v>15.9</v>
      </c>
      <c r="I14" s="5">
        <v>47</v>
      </c>
      <c r="J14" s="3">
        <f>$I$14/$E$14</f>
        <v>0.94</v>
      </c>
      <c r="K14" s="5">
        <v>3</v>
      </c>
      <c r="L14" s="3">
        <f>$K$14/$E$14</f>
        <v>0.06</v>
      </c>
      <c r="M14" s="5">
        <v>2</v>
      </c>
      <c r="N14" s="5">
        <v>1</v>
      </c>
      <c r="O14" s="5">
        <v>5</v>
      </c>
      <c r="P14" s="5">
        <v>6</v>
      </c>
      <c r="Q14" s="5">
        <v>7</v>
      </c>
      <c r="R14" s="5">
        <v>29</v>
      </c>
    </row>
    <row r="15" spans="1:19" ht="12.75" customHeight="1" x14ac:dyDescent="0.15">
      <c r="A15" s="5" t="s">
        <v>32</v>
      </c>
      <c r="B15" s="5">
        <v>1003572</v>
      </c>
      <c r="C15" s="5">
        <v>9158208</v>
      </c>
      <c r="D15" s="3">
        <f t="shared" si="0"/>
        <v>0.10958169982599215</v>
      </c>
      <c r="E15" s="5">
        <v>253</v>
      </c>
      <c r="F15" s="5">
        <v>1139</v>
      </c>
      <c r="G15" s="3">
        <f>$E$15/$F$15</f>
        <v>0.22212467076382791</v>
      </c>
      <c r="H15" s="5">
        <v>9.1</v>
      </c>
      <c r="I15" s="5"/>
      <c r="J15" s="3">
        <f>$I$15/$E$15</f>
        <v>0</v>
      </c>
      <c r="K15" s="5"/>
      <c r="L15" s="3">
        <f>$K$15/$E$15</f>
        <v>0</v>
      </c>
      <c r="M15" s="5">
        <v>5</v>
      </c>
      <c r="N15" s="5">
        <v>15</v>
      </c>
      <c r="O15" s="5">
        <v>35</v>
      </c>
      <c r="P15" s="5">
        <v>60</v>
      </c>
      <c r="Q15" s="5">
        <v>35</v>
      </c>
      <c r="R15" s="5">
        <v>105</v>
      </c>
    </row>
    <row r="16" spans="1:19" ht="12.75" customHeight="1" x14ac:dyDescent="0.15">
      <c r="A16" t="s">
        <v>33</v>
      </c>
      <c r="B16" s="5">
        <v>590476</v>
      </c>
      <c r="C16" s="5">
        <v>4504723</v>
      </c>
      <c r="D16" s="3">
        <f t="shared" si="0"/>
        <v>0.13107931386680158</v>
      </c>
      <c r="E16" s="5">
        <v>122</v>
      </c>
      <c r="F16" s="5">
        <v>715</v>
      </c>
      <c r="G16" s="3">
        <f>$E$16/$F$16</f>
        <v>0.17062937062937064</v>
      </c>
      <c r="H16" s="5">
        <v>11.7</v>
      </c>
      <c r="I16" s="5">
        <v>120</v>
      </c>
      <c r="J16" s="3">
        <f>$I$16/$E$16</f>
        <v>0.98360655737704916</v>
      </c>
      <c r="K16" s="5">
        <v>2</v>
      </c>
      <c r="L16" s="3">
        <f>$K$16/$E$16</f>
        <v>1.6393442622950821E-2</v>
      </c>
      <c r="M16" s="5">
        <v>1</v>
      </c>
      <c r="N16" s="5">
        <v>13</v>
      </c>
      <c r="O16" s="5">
        <v>19</v>
      </c>
      <c r="P16" s="5">
        <v>31</v>
      </c>
      <c r="Q16" s="5">
        <v>10</v>
      </c>
      <c r="R16" s="5">
        <v>46</v>
      </c>
    </row>
    <row r="17" spans="1:18" ht="12.75" customHeight="1" x14ac:dyDescent="0.15">
      <c r="A17" s="5" t="s">
        <v>34</v>
      </c>
      <c r="B17" s="5">
        <v>292020</v>
      </c>
      <c r="C17" s="5">
        <v>2192132</v>
      </c>
      <c r="D17" s="3">
        <f t="shared" si="0"/>
        <v>0.13321278098216713</v>
      </c>
      <c r="E17" s="5"/>
      <c r="F17" s="5">
        <v>304</v>
      </c>
      <c r="G17" s="3">
        <f>$E$17/$F$17</f>
        <v>0</v>
      </c>
      <c r="H17" s="5">
        <v>10.4</v>
      </c>
      <c r="I17" s="5"/>
      <c r="J17" s="3" t="e">
        <f>$I$17/$E$17</f>
        <v>#DIV/0!</v>
      </c>
      <c r="K17" s="5"/>
      <c r="L17" s="3" t="e">
        <f>$K$17/$E$17</f>
        <v>#DIV/0!</v>
      </c>
      <c r="M17" s="5"/>
      <c r="N17" s="5"/>
      <c r="O17" s="5"/>
      <c r="P17" s="5"/>
      <c r="Q17" s="5"/>
      <c r="R17" s="5"/>
    </row>
    <row r="18" spans="1:18" ht="12.75" customHeight="1" x14ac:dyDescent="0.15">
      <c r="A18" s="5" t="s">
        <v>35</v>
      </c>
      <c r="B18" s="5">
        <v>267452</v>
      </c>
      <c r="C18" s="5">
        <v>1962154</v>
      </c>
      <c r="D18" s="3">
        <f t="shared" si="0"/>
        <v>0.1363053052920413</v>
      </c>
      <c r="E18" s="5">
        <v>76</v>
      </c>
      <c r="F18" s="5">
        <v>293</v>
      </c>
      <c r="G18" s="3">
        <f>$E$18/$F$18</f>
        <v>0.25938566552901021</v>
      </c>
      <c r="H18" s="5">
        <v>10.8</v>
      </c>
      <c r="I18" s="5">
        <v>76</v>
      </c>
      <c r="J18" s="3">
        <f>$I$18/$E$18</f>
        <v>1</v>
      </c>
      <c r="K18" s="5">
        <v>0</v>
      </c>
      <c r="L18" s="3">
        <f>$K$18/$E$18</f>
        <v>0</v>
      </c>
      <c r="M18" s="5">
        <v>2</v>
      </c>
      <c r="N18" s="5">
        <v>10</v>
      </c>
      <c r="O18" s="5">
        <v>14</v>
      </c>
      <c r="P18" s="5">
        <v>13</v>
      </c>
      <c r="Q18" s="5">
        <v>14</v>
      </c>
      <c r="R18" s="5">
        <v>23</v>
      </c>
    </row>
    <row r="19" spans="1:18" ht="12.75" customHeight="1" x14ac:dyDescent="0.15">
      <c r="A19" s="5" t="s">
        <v>36</v>
      </c>
      <c r="B19" s="5">
        <v>380618</v>
      </c>
      <c r="C19" s="5">
        <v>3028902</v>
      </c>
      <c r="D19" s="3">
        <f t="shared" si="0"/>
        <v>0.12566203858692027</v>
      </c>
      <c r="E19" s="5"/>
      <c r="F19" s="5">
        <v>495</v>
      </c>
      <c r="G19" s="3">
        <f>$E$19/$F$19</f>
        <v>0</v>
      </c>
      <c r="H19" s="5">
        <v>12.2</v>
      </c>
      <c r="I19" s="5"/>
      <c r="J19" s="3" t="e">
        <f>$I$19/$E$19</f>
        <v>#DIV/0!</v>
      </c>
      <c r="K19" s="5"/>
      <c r="L19" s="3" t="e">
        <f>$K$19/$E$19</f>
        <v>#DIV/0!</v>
      </c>
      <c r="M19" s="5"/>
      <c r="N19" s="5"/>
      <c r="O19" s="5"/>
      <c r="P19" s="5"/>
      <c r="Q19" s="5"/>
      <c r="R19" s="5"/>
    </row>
    <row r="20" spans="1:18" ht="12.75" customHeight="1" x14ac:dyDescent="0.15">
      <c r="A20" s="5" t="s">
        <v>37</v>
      </c>
      <c r="B20" s="5">
        <v>392486</v>
      </c>
      <c r="C20" s="5">
        <v>3232426</v>
      </c>
      <c r="D20" s="3">
        <f t="shared" si="0"/>
        <v>0.12142149580531773</v>
      </c>
      <c r="E20" s="5">
        <v>123</v>
      </c>
      <c r="F20" s="5">
        <v>493</v>
      </c>
      <c r="G20" s="3">
        <f>$E$20/$F$20</f>
        <v>0.24949290060851928</v>
      </c>
      <c r="H20" s="5">
        <v>11</v>
      </c>
      <c r="I20" s="5"/>
      <c r="J20" s="3">
        <f>$I$20/$E$20</f>
        <v>0</v>
      </c>
      <c r="K20" s="5"/>
      <c r="L20" s="3">
        <f>$K$20/$E$20</f>
        <v>0</v>
      </c>
      <c r="M20" s="5">
        <v>4</v>
      </c>
      <c r="N20" s="5">
        <v>12</v>
      </c>
      <c r="O20" s="5">
        <v>14</v>
      </c>
      <c r="P20" s="5">
        <v>21</v>
      </c>
      <c r="Q20" s="5">
        <v>22</v>
      </c>
      <c r="R20" s="5">
        <v>50</v>
      </c>
    </row>
    <row r="21" spans="1:18" ht="12.75" customHeight="1" x14ac:dyDescent="0.15">
      <c r="A21" s="5" t="s">
        <v>38</v>
      </c>
      <c r="B21" s="5">
        <v>154590</v>
      </c>
      <c r="C21" s="5">
        <v>969780</v>
      </c>
      <c r="D21" s="3">
        <f t="shared" si="0"/>
        <v>0.15940728825094352</v>
      </c>
      <c r="E21" s="5"/>
      <c r="F21" s="5">
        <v>161</v>
      </c>
      <c r="G21" s="3">
        <f>$E$21/$F$21</f>
        <v>0</v>
      </c>
      <c r="H21" s="5">
        <v>12.5</v>
      </c>
      <c r="I21" s="5"/>
      <c r="J21" s="3" t="e">
        <f>$I$21/$E$21</f>
        <v>#DIV/0!</v>
      </c>
      <c r="K21" s="5"/>
      <c r="L21" s="3" t="e">
        <f>$K$21/$E$21</f>
        <v>#DIV/0!</v>
      </c>
      <c r="M21" s="5"/>
      <c r="N21" s="5"/>
      <c r="O21" s="5"/>
      <c r="P21" s="5"/>
      <c r="Q21" s="5"/>
      <c r="R21" s="5"/>
    </row>
    <row r="22" spans="1:18" ht="12.75" customHeight="1" x14ac:dyDescent="0.15">
      <c r="A22" s="5" t="s">
        <v>39</v>
      </c>
      <c r="B22" s="5">
        <v>524230</v>
      </c>
      <c r="C22" s="5">
        <v>3910942</v>
      </c>
      <c r="D22" s="3">
        <f t="shared" si="0"/>
        <v>0.13404187533335959</v>
      </c>
      <c r="E22" s="5"/>
      <c r="F22" s="5">
        <v>454</v>
      </c>
      <c r="G22" s="3">
        <f>$E$22/$F$22</f>
        <v>0</v>
      </c>
      <c r="H22" s="5">
        <v>8.4</v>
      </c>
      <c r="I22" s="5"/>
      <c r="J22" s="3" t="e">
        <f>$I$22/$E$22</f>
        <v>#DIV/0!</v>
      </c>
      <c r="K22" s="5"/>
      <c r="L22" s="3" t="e">
        <f>$K$22/$E$22</f>
        <v>#DIV/0!</v>
      </c>
      <c r="M22" s="5"/>
      <c r="N22" s="5"/>
      <c r="O22" s="5"/>
      <c r="P22" s="5"/>
      <c r="Q22" s="5"/>
      <c r="R22" s="5"/>
    </row>
    <row r="23" spans="1:18" ht="12.75" customHeight="1" x14ac:dyDescent="0.15">
      <c r="A23" s="5" t="s">
        <v>40</v>
      </c>
      <c r="B23" s="5">
        <v>558933</v>
      </c>
      <c r="C23" s="5">
        <v>4847708</v>
      </c>
      <c r="D23" s="3">
        <f t="shared" si="0"/>
        <v>0.11529840493693103</v>
      </c>
      <c r="E23" s="5"/>
      <c r="F23" s="5">
        <v>426</v>
      </c>
      <c r="G23" s="3">
        <f>$E$23/$F$23</f>
        <v>0</v>
      </c>
      <c r="H23" s="5">
        <v>6.7</v>
      </c>
      <c r="I23" s="5"/>
      <c r="J23" s="3" t="e">
        <f>$I$23/$E$23</f>
        <v>#DIV/0!</v>
      </c>
      <c r="K23" s="5"/>
      <c r="L23" s="3" t="e">
        <f>$K$23/$E$23</f>
        <v>#DIV/0!</v>
      </c>
      <c r="M23" s="5"/>
      <c r="N23" s="5"/>
      <c r="O23" s="5"/>
      <c r="P23" s="5"/>
      <c r="Q23" s="5"/>
      <c r="R23" s="5"/>
    </row>
    <row r="24" spans="1:18" ht="12.75" customHeight="1" x14ac:dyDescent="0.15">
      <c r="A24" s="5" t="s">
        <v>41</v>
      </c>
      <c r="B24" s="5">
        <v>913573</v>
      </c>
      <c r="C24" s="5">
        <v>7341880</v>
      </c>
      <c r="D24" s="3">
        <f t="shared" si="0"/>
        <v>0.12443311522389361</v>
      </c>
      <c r="E24" s="5">
        <v>224</v>
      </c>
      <c r="F24" s="5">
        <v>1051</v>
      </c>
      <c r="G24" s="3">
        <f>$E$24/$F$24</f>
        <v>0.2131303520456708</v>
      </c>
      <c r="H24" s="5">
        <v>10.5</v>
      </c>
      <c r="I24" s="5">
        <v>220</v>
      </c>
      <c r="J24" s="3">
        <f>$I$24/$E$24</f>
        <v>0.9821428571428571</v>
      </c>
      <c r="K24" s="5">
        <v>4</v>
      </c>
      <c r="L24" s="3">
        <f>$K$24/$E$24</f>
        <v>1.7857142857142856E-2</v>
      </c>
      <c r="M24" s="5">
        <v>2</v>
      </c>
      <c r="N24" s="5">
        <v>15</v>
      </c>
      <c r="O24" s="5">
        <v>35</v>
      </c>
      <c r="P24" s="5">
        <v>49</v>
      </c>
      <c r="Q24" s="5">
        <v>39</v>
      </c>
      <c r="R24" s="5">
        <v>84</v>
      </c>
    </row>
    <row r="25" spans="1:18" ht="12.75" customHeight="1" x14ac:dyDescent="0.15">
      <c r="A25" s="5" t="s">
        <v>42</v>
      </c>
      <c r="B25" s="5">
        <v>464968</v>
      </c>
      <c r="C25" s="5">
        <v>3630355</v>
      </c>
      <c r="D25" s="3">
        <f t="shared" si="0"/>
        <v>0.12807783260865674</v>
      </c>
      <c r="E25" s="5">
        <v>101</v>
      </c>
      <c r="F25" s="5">
        <v>480</v>
      </c>
      <c r="G25" s="3">
        <f>$E$25/$F$25</f>
        <v>0.21041666666666667</v>
      </c>
      <c r="H25" s="5">
        <v>9.6</v>
      </c>
      <c r="I25" s="5">
        <v>101</v>
      </c>
      <c r="J25" s="3">
        <f>$I$25/$E$25</f>
        <v>1</v>
      </c>
      <c r="K25" s="5">
        <v>0</v>
      </c>
      <c r="L25" s="3">
        <f>$K$25/$E$25</f>
        <v>0</v>
      </c>
      <c r="M25" s="5">
        <v>3</v>
      </c>
      <c r="N25" s="5">
        <v>4</v>
      </c>
      <c r="O25" s="5">
        <v>16</v>
      </c>
      <c r="P25" s="5">
        <v>27</v>
      </c>
      <c r="Q25" s="5">
        <v>12</v>
      </c>
      <c r="R25" s="5">
        <v>45</v>
      </c>
    </row>
    <row r="26" spans="1:18" ht="12.75" customHeight="1" x14ac:dyDescent="0.15">
      <c r="A26" s="5" t="s">
        <v>43</v>
      </c>
      <c r="B26" s="5">
        <v>249431</v>
      </c>
      <c r="C26" s="5">
        <v>2054721</v>
      </c>
      <c r="D26" s="3">
        <f t="shared" si="0"/>
        <v>0.12139409681411734</v>
      </c>
      <c r="E26" s="5"/>
      <c r="F26" s="5">
        <v>328</v>
      </c>
      <c r="G26" s="3">
        <f>$E$26/$F$26</f>
        <v>0</v>
      </c>
      <c r="H26" s="5">
        <v>11.5</v>
      </c>
      <c r="I26" s="5"/>
      <c r="J26" s="3" t="e">
        <f>$I$26/$E$26</f>
        <v>#DIV/0!</v>
      </c>
      <c r="K26" s="5"/>
      <c r="L26" s="3" t="e">
        <f>$K$26/$E$26</f>
        <v>#DIV/0!</v>
      </c>
      <c r="M26" s="5"/>
      <c r="N26" s="5"/>
      <c r="O26" s="5"/>
      <c r="P26" s="5"/>
      <c r="Q26" s="5"/>
      <c r="R26" s="5"/>
    </row>
    <row r="27" spans="1:18" ht="12.75" customHeight="1" x14ac:dyDescent="0.15">
      <c r="A27" s="5" t="s">
        <v>44</v>
      </c>
      <c r="B27" s="5">
        <v>592271</v>
      </c>
      <c r="C27" s="5">
        <v>4153926</v>
      </c>
      <c r="D27" s="3">
        <f t="shared" si="0"/>
        <v>0.1425810185352363</v>
      </c>
      <c r="E27" s="5"/>
      <c r="F27" s="5">
        <v>725</v>
      </c>
      <c r="G27" s="3">
        <f>$E$27/$F$27</f>
        <v>0</v>
      </c>
      <c r="H27" s="5">
        <v>12.9</v>
      </c>
      <c r="I27" s="5"/>
      <c r="J27" s="3" t="e">
        <f>$I$27/$E$27</f>
        <v>#DIV/0!</v>
      </c>
      <c r="K27" s="5"/>
      <c r="L27" s="3" t="e">
        <f>$K$27/$E$27</f>
        <v>#DIV/0!</v>
      </c>
      <c r="M27" s="5"/>
      <c r="N27" s="5"/>
      <c r="O27" s="5"/>
      <c r="P27" s="5"/>
      <c r="Q27" s="5"/>
      <c r="R27" s="5"/>
    </row>
    <row r="28" spans="1:18" ht="12.75" customHeight="1" x14ac:dyDescent="0.15">
      <c r="A28" s="5" t="s">
        <v>45</v>
      </c>
      <c r="B28" s="5">
        <v>108476</v>
      </c>
      <c r="C28" s="5">
        <v>668651</v>
      </c>
      <c r="D28" s="3">
        <f t="shared" si="0"/>
        <v>0.162231119074076</v>
      </c>
      <c r="E28" s="5"/>
      <c r="F28" s="5">
        <v>175</v>
      </c>
      <c r="G28" s="3">
        <f>$E$28/$F$28</f>
        <v>0</v>
      </c>
      <c r="H28" s="5">
        <v>19.3</v>
      </c>
      <c r="I28" s="5"/>
      <c r="J28" s="3" t="e">
        <f>$I$28/$E$28</f>
        <v>#DIV/0!</v>
      </c>
      <c r="K28" s="5"/>
      <c r="L28" s="3" t="e">
        <f>$K$28/$E$28</f>
        <v>#DIV/0!</v>
      </c>
      <c r="M28" s="5"/>
      <c r="N28" s="5"/>
      <c r="O28" s="5"/>
      <c r="P28" s="5"/>
      <c r="Q28" s="5"/>
      <c r="R28" s="5"/>
    </row>
    <row r="29" spans="1:18" ht="12.75" customHeight="1" x14ac:dyDescent="0.15">
      <c r="A29" s="5" t="s">
        <v>46</v>
      </c>
      <c r="B29" s="5">
        <v>173189</v>
      </c>
      <c r="C29" s="5">
        <v>1253717</v>
      </c>
      <c r="D29" s="3">
        <f t="shared" si="0"/>
        <v>0.13814042563034559</v>
      </c>
      <c r="E29" s="5"/>
      <c r="F29" s="5">
        <v>187</v>
      </c>
      <c r="G29" s="3">
        <f>$E$29/$F$29</f>
        <v>0</v>
      </c>
      <c r="H29" s="5">
        <v>10.9</v>
      </c>
      <c r="I29" s="5"/>
      <c r="J29" s="3" t="e">
        <f>$I$29/$E$29</f>
        <v>#DIV/0!</v>
      </c>
      <c r="K29" s="5"/>
      <c r="L29" s="3" t="e">
        <f>$K$29/$E$29</f>
        <v>#DIV/0!</v>
      </c>
      <c r="M29" s="5"/>
      <c r="N29" s="5"/>
      <c r="O29" s="5"/>
      <c r="P29" s="5"/>
      <c r="Q29" s="5"/>
      <c r="R29" s="5"/>
    </row>
    <row r="30" spans="1:18" ht="12.75" customHeight="1" x14ac:dyDescent="0.15">
      <c r="A30" s="5" t="s">
        <v>47</v>
      </c>
      <c r="B30" s="5">
        <v>238128</v>
      </c>
      <c r="C30" s="5">
        <v>1480440</v>
      </c>
      <c r="D30" s="3">
        <f t="shared" si="0"/>
        <v>0.16084947718245926</v>
      </c>
      <c r="E30" s="5"/>
      <c r="F30" s="5">
        <v>387</v>
      </c>
      <c r="G30" s="3">
        <f>$E$30/$F$30</f>
        <v>0</v>
      </c>
      <c r="H30" s="5">
        <v>18.399999999999999</v>
      </c>
      <c r="I30" s="5"/>
      <c r="J30" s="3" t="e">
        <f>$I$30/$E$30</f>
        <v>#DIV/0!</v>
      </c>
      <c r="K30" s="5"/>
      <c r="L30" s="3" t="e">
        <f>$K$30/$E$30</f>
        <v>#DIV/0!</v>
      </c>
      <c r="M30" s="5"/>
      <c r="N30" s="5"/>
      <c r="O30" s="5"/>
      <c r="P30" s="5"/>
      <c r="Q30" s="5"/>
      <c r="R30" s="5"/>
    </row>
    <row r="31" spans="1:18" ht="12.75" customHeight="1" x14ac:dyDescent="0.15">
      <c r="A31" s="5" t="s">
        <v>48</v>
      </c>
      <c r="B31" s="5">
        <v>139038</v>
      </c>
      <c r="C31" s="5">
        <v>926066</v>
      </c>
      <c r="D31" s="3">
        <f t="shared" si="0"/>
        <v>0.15013832707388025</v>
      </c>
      <c r="E31" s="5"/>
      <c r="F31" s="5">
        <v>167</v>
      </c>
      <c r="G31" s="3">
        <f>$E$31/$F$31</f>
        <v>0</v>
      </c>
      <c r="H31" s="5">
        <v>13.3</v>
      </c>
      <c r="I31" s="5"/>
      <c r="J31" s="3" t="e">
        <f>$I$31/$E$31</f>
        <v>#DIV/0!</v>
      </c>
      <c r="K31" s="5"/>
      <c r="L31" s="3" t="e">
        <f>$K$31/$E$31</f>
        <v>#DIV/0!</v>
      </c>
      <c r="M31" s="5"/>
      <c r="N31" s="5"/>
      <c r="O31" s="5"/>
      <c r="P31" s="5"/>
      <c r="Q31" s="5"/>
      <c r="R31" s="5"/>
    </row>
    <row r="32" spans="1:18" ht="12.75" customHeight="1" x14ac:dyDescent="0.15">
      <c r="A32" s="5" t="s">
        <v>49</v>
      </c>
      <c r="B32" s="5">
        <v>672217</v>
      </c>
      <c r="C32" s="5">
        <v>6321650</v>
      </c>
      <c r="D32" s="3">
        <f t="shared" si="0"/>
        <v>0.10633568767647687</v>
      </c>
      <c r="E32" s="5"/>
      <c r="F32" s="5">
        <v>588</v>
      </c>
      <c r="G32" s="3">
        <f>$E$32/$F$32</f>
        <v>0</v>
      </c>
      <c r="H32" s="5">
        <v>6.9</v>
      </c>
      <c r="I32" s="5"/>
      <c r="J32" s="3" t="e">
        <f>$I$32/$E$32</f>
        <v>#DIV/0!</v>
      </c>
      <c r="K32" s="5"/>
      <c r="L32" s="3" t="e">
        <f>$K$32/$E$32</f>
        <v>#DIV/0!</v>
      </c>
      <c r="M32" s="5"/>
      <c r="N32" s="5"/>
      <c r="O32" s="5"/>
      <c r="P32" s="5"/>
      <c r="Q32" s="5"/>
      <c r="R32" s="5"/>
    </row>
    <row r="33" spans="1:18" ht="12.75" customHeight="1" x14ac:dyDescent="0.15">
      <c r="A33" s="5" t="s">
        <v>50</v>
      </c>
      <c r="B33" s="5">
        <v>190718</v>
      </c>
      <c r="C33" s="5">
        <v>1300288</v>
      </c>
      <c r="D33" s="3">
        <f t="shared" si="0"/>
        <v>0.14667365998917162</v>
      </c>
      <c r="E33" s="5"/>
      <c r="F33" s="5">
        <v>362</v>
      </c>
      <c r="G33" s="3">
        <f>$E$33/$F$33</f>
        <v>0</v>
      </c>
      <c r="H33" s="5">
        <v>19.8</v>
      </c>
      <c r="I33" s="5"/>
      <c r="J33" s="3" t="e">
        <f>$I$33/$E$33</f>
        <v>#DIV/0!</v>
      </c>
      <c r="K33" s="5"/>
      <c r="L33" s="3" t="e">
        <f>$K$33/$E$33</f>
        <v>#DIV/0!</v>
      </c>
      <c r="M33" s="5"/>
      <c r="N33" s="5"/>
      <c r="O33" s="5"/>
      <c r="P33" s="5"/>
      <c r="Q33" s="5"/>
      <c r="R33" s="5"/>
    </row>
    <row r="34" spans="1:18" ht="12.75" customHeight="1" x14ac:dyDescent="0.15">
      <c r="A34" s="5" t="s">
        <v>51</v>
      </c>
      <c r="B34" s="5">
        <v>1361164</v>
      </c>
      <c r="C34" s="5">
        <v>14278716</v>
      </c>
      <c r="D34" s="3">
        <f t="shared" ref="D34:D58" si="1">B34/C34</f>
        <v>9.5328179368509042E-2</v>
      </c>
      <c r="E34" s="5"/>
      <c r="F34" s="5">
        <v>1253</v>
      </c>
      <c r="G34" s="3">
        <f>$E$34/$F$34</f>
        <v>0</v>
      </c>
      <c r="H34" s="5">
        <v>6.6</v>
      </c>
      <c r="I34" s="5"/>
      <c r="J34" s="3" t="e">
        <f>$I$34/$E$34</f>
        <v>#DIV/0!</v>
      </c>
      <c r="K34" s="5"/>
      <c r="L34" s="3" t="e">
        <f>$K$34/$E$34</f>
        <v>#DIV/0!</v>
      </c>
      <c r="M34" s="5"/>
      <c r="N34" s="5"/>
      <c r="O34" s="5"/>
      <c r="P34" s="5"/>
      <c r="Q34" s="5"/>
      <c r="R34" s="5"/>
    </row>
    <row r="35" spans="1:18" ht="12.75" customHeight="1" x14ac:dyDescent="0.15">
      <c r="A35" s="5" t="s">
        <v>52</v>
      </c>
      <c r="B35" s="5">
        <v>792646</v>
      </c>
      <c r="C35" s="5">
        <v>5997177</v>
      </c>
      <c r="D35" s="3">
        <f t="shared" si="1"/>
        <v>0.13216985258230665</v>
      </c>
      <c r="E35" s="5">
        <v>210</v>
      </c>
      <c r="F35" s="5">
        <v>997</v>
      </c>
      <c r="G35" s="3">
        <f>$E$35/$F$35</f>
        <v>0.21063189568706117</v>
      </c>
      <c r="H35" s="5">
        <v>12.1</v>
      </c>
      <c r="I35" s="5">
        <v>208</v>
      </c>
      <c r="J35" s="3">
        <f>$I$35/$E$35</f>
        <v>0.99047619047619051</v>
      </c>
      <c r="K35" s="5">
        <v>2</v>
      </c>
      <c r="L35" s="3">
        <f>$K$35/$E$35</f>
        <v>9.5238095238095247E-3</v>
      </c>
      <c r="M35" s="5">
        <v>4</v>
      </c>
      <c r="N35" s="5">
        <v>15</v>
      </c>
      <c r="O35" s="5">
        <v>33</v>
      </c>
      <c r="P35" s="5">
        <v>53</v>
      </c>
      <c r="Q35" s="5">
        <v>26</v>
      </c>
      <c r="R35" s="5">
        <v>79</v>
      </c>
    </row>
    <row r="36" spans="1:18" ht="12.75" customHeight="1" x14ac:dyDescent="0.15">
      <c r="A36" s="5" t="s">
        <v>53</v>
      </c>
      <c r="B36" s="5">
        <v>61365</v>
      </c>
      <c r="C36" s="5">
        <v>474210</v>
      </c>
      <c r="D36" s="3">
        <f t="shared" si="1"/>
        <v>0.12940469412285696</v>
      </c>
      <c r="E36" s="5"/>
      <c r="F36" s="5">
        <v>79</v>
      </c>
      <c r="G36" s="3">
        <f>$E$36/$F$36</f>
        <v>0</v>
      </c>
      <c r="H36" s="5">
        <v>12.4</v>
      </c>
      <c r="I36" s="5"/>
      <c r="J36" s="3" t="e">
        <f>$I$36/$E$36</f>
        <v>#DIV/0!</v>
      </c>
      <c r="K36" s="5"/>
      <c r="L36" s="3" t="e">
        <f>$K$36/$E$36</f>
        <v>#DIV/0!</v>
      </c>
      <c r="M36" s="5"/>
      <c r="N36" s="5"/>
      <c r="O36" s="5"/>
      <c r="P36" s="5"/>
      <c r="Q36" s="5"/>
      <c r="R36" s="5"/>
    </row>
    <row r="37" spans="1:18" ht="12.75" customHeight="1" x14ac:dyDescent="0.15">
      <c r="A37" s="5" t="s">
        <v>54</v>
      </c>
      <c r="B37" s="5">
        <v>1144007</v>
      </c>
      <c r="C37" s="5">
        <v>8458130</v>
      </c>
      <c r="D37" s="3">
        <f t="shared" si="1"/>
        <v>0.13525531057101275</v>
      </c>
      <c r="E37" s="5">
        <v>297</v>
      </c>
      <c r="F37" s="5">
        <v>1219</v>
      </c>
      <c r="G37" s="3">
        <f>$E$37/$F$37</f>
        <v>0.24364232977850697</v>
      </c>
      <c r="H37" s="5">
        <v>10.7</v>
      </c>
      <c r="I37" s="5">
        <v>292</v>
      </c>
      <c r="J37" s="3">
        <f>$I$37/$E$37</f>
        <v>0.98316498316498313</v>
      </c>
      <c r="K37" s="5">
        <v>5</v>
      </c>
      <c r="L37" s="3">
        <f>$K$37/$E$37</f>
        <v>1.6835016835016835E-2</v>
      </c>
      <c r="M37" s="5">
        <v>4</v>
      </c>
      <c r="N37" s="5">
        <v>19</v>
      </c>
      <c r="O37" s="5">
        <v>33</v>
      </c>
      <c r="P37" s="5">
        <v>61</v>
      </c>
      <c r="Q37" s="5">
        <v>46</v>
      </c>
      <c r="R37" s="5">
        <v>124</v>
      </c>
    </row>
    <row r="38" spans="1:18" ht="12.75" customHeight="1" x14ac:dyDescent="0.15">
      <c r="A38" s="5" t="s">
        <v>55</v>
      </c>
      <c r="B38" s="5">
        <v>376062</v>
      </c>
      <c r="C38" s="5">
        <v>2536569</v>
      </c>
      <c r="D38" s="3">
        <f t="shared" si="1"/>
        <v>0.14825616807585365</v>
      </c>
      <c r="E38" s="5"/>
      <c r="F38" s="5">
        <v>515</v>
      </c>
      <c r="G38" s="3">
        <f>$E$38/$F$38</f>
        <v>0</v>
      </c>
      <c r="H38" s="5">
        <v>14.8</v>
      </c>
      <c r="I38" s="5"/>
      <c r="J38" s="3" t="e">
        <f>$I$38/$E$38</f>
        <v>#DIV/0!</v>
      </c>
      <c r="K38" s="5"/>
      <c r="L38" s="3" t="e">
        <f>$K$38/$E$38</f>
        <v>#DIV/0!</v>
      </c>
      <c r="M38" s="5"/>
      <c r="N38" s="5"/>
      <c r="O38" s="5"/>
      <c r="P38" s="5"/>
      <c r="Q38" s="5"/>
      <c r="R38" s="5"/>
    </row>
    <row r="39" spans="1:18" ht="12.75" customHeight="1" x14ac:dyDescent="0.15">
      <c r="A39" s="5" t="s">
        <v>56</v>
      </c>
      <c r="B39" s="5">
        <v>388990</v>
      </c>
      <c r="C39" s="5">
        <v>2574798</v>
      </c>
      <c r="D39" s="3">
        <f t="shared" si="1"/>
        <v>0.1510759290631731</v>
      </c>
      <c r="E39" s="5">
        <v>155</v>
      </c>
      <c r="F39" s="5">
        <v>505</v>
      </c>
      <c r="G39" s="3">
        <f>$E$39/$F$39</f>
        <v>0.30693069306930693</v>
      </c>
      <c r="H39" s="5">
        <v>14.5</v>
      </c>
      <c r="I39" s="5">
        <v>150</v>
      </c>
      <c r="J39" s="3">
        <f>$I$39/$E$39</f>
        <v>0.967741935483871</v>
      </c>
      <c r="K39" s="5">
        <v>5</v>
      </c>
      <c r="L39" s="3">
        <f>$K$39/$E$39</f>
        <v>3.2258064516129031E-2</v>
      </c>
      <c r="M39" s="5">
        <v>3</v>
      </c>
      <c r="N39" s="5">
        <v>13</v>
      </c>
      <c r="O39" s="5">
        <v>24</v>
      </c>
      <c r="P39" s="5">
        <v>29</v>
      </c>
      <c r="Q39" s="5">
        <v>17</v>
      </c>
      <c r="R39" s="5">
        <v>64</v>
      </c>
    </row>
    <row r="40" spans="1:18" ht="12.75" customHeight="1" x14ac:dyDescent="0.15">
      <c r="A40" s="5" t="s">
        <v>57</v>
      </c>
      <c r="B40" s="5">
        <v>1280788</v>
      </c>
      <c r="C40" s="5">
        <v>9354471</v>
      </c>
      <c r="D40" s="3">
        <f t="shared" si="1"/>
        <v>0.13691720247996919</v>
      </c>
      <c r="E40" s="5">
        <v>334</v>
      </c>
      <c r="F40" s="5">
        <v>1276</v>
      </c>
      <c r="G40" s="3">
        <f>$E$40/$F$40</f>
        <v>0.26175548589341691</v>
      </c>
      <c r="H40" s="5">
        <v>10.4</v>
      </c>
      <c r="I40" s="5">
        <v>327</v>
      </c>
      <c r="J40" s="3">
        <f>$I$40/$E$40</f>
        <v>0.97904191616766467</v>
      </c>
      <c r="K40" s="5">
        <v>7</v>
      </c>
      <c r="L40" s="3">
        <f>$K$40/$E$40</f>
        <v>2.0958083832335328E-2</v>
      </c>
      <c r="M40" s="5">
        <v>9</v>
      </c>
      <c r="N40" s="5">
        <v>17</v>
      </c>
      <c r="O40" s="5">
        <v>55</v>
      </c>
      <c r="P40" s="5">
        <v>60</v>
      </c>
      <c r="Q40" s="5">
        <v>69</v>
      </c>
      <c r="R40" s="5">
        <v>124</v>
      </c>
    </row>
    <row r="41" spans="1:18" ht="12.75" customHeight="1" x14ac:dyDescent="0.15">
      <c r="A41" s="5" t="s">
        <v>58</v>
      </c>
      <c r="B41" s="5">
        <v>146001</v>
      </c>
      <c r="C41" s="5">
        <v>3808610</v>
      </c>
      <c r="D41" s="3">
        <f t="shared" si="1"/>
        <v>3.83344579781075E-2</v>
      </c>
      <c r="E41" s="5"/>
      <c r="F41" s="5">
        <v>289</v>
      </c>
      <c r="G41" s="3">
        <f>$E$41/$F$41</f>
        <v>0</v>
      </c>
      <c r="H41" s="5">
        <v>7.5</v>
      </c>
      <c r="I41" s="5"/>
      <c r="J41" s="3" t="e">
        <f>$I$41/$E$41</f>
        <v>#DIV/0!</v>
      </c>
      <c r="K41" s="5"/>
      <c r="L41" s="3" t="e">
        <f>$K$41/$E$41</f>
        <v>#DIV/0!</v>
      </c>
      <c r="M41" s="5"/>
      <c r="N41" s="5"/>
      <c r="O41" s="5"/>
      <c r="P41" s="5"/>
      <c r="Q41" s="5"/>
      <c r="R41" s="5"/>
    </row>
    <row r="42" spans="1:18" ht="12.75" customHeight="1" x14ac:dyDescent="0.15">
      <c r="A42" s="5" t="s">
        <v>59</v>
      </c>
      <c r="B42" s="5">
        <v>102494</v>
      </c>
      <c r="C42" s="5">
        <v>797047</v>
      </c>
      <c r="D42" s="3">
        <f t="shared" si="1"/>
        <v>0.12859216583212785</v>
      </c>
      <c r="E42" s="5">
        <v>18</v>
      </c>
      <c r="F42" s="5">
        <v>88</v>
      </c>
      <c r="G42" s="3">
        <f>$E$42/$F$42</f>
        <v>0.20454545454545456</v>
      </c>
      <c r="H42" s="5">
        <v>8.3000000000000007</v>
      </c>
      <c r="I42" s="5"/>
      <c r="J42" s="3">
        <f>$I$42/$E$42</f>
        <v>0</v>
      </c>
      <c r="K42" s="5"/>
      <c r="L42" s="3">
        <f>$K$42/$E$42</f>
        <v>0</v>
      </c>
      <c r="M42" s="5"/>
      <c r="N42" s="5"/>
      <c r="O42" s="5"/>
      <c r="P42" s="5"/>
      <c r="Q42" s="5"/>
      <c r="R42" s="5"/>
    </row>
    <row r="43" spans="1:18" ht="12.75" customHeight="1" x14ac:dyDescent="0.15">
      <c r="A43" s="5" t="s">
        <v>60</v>
      </c>
      <c r="B43" s="5">
        <v>420971</v>
      </c>
      <c r="C43" s="5">
        <v>2967197</v>
      </c>
      <c r="D43" s="3">
        <f t="shared" si="1"/>
        <v>0.14187497493425613</v>
      </c>
      <c r="E43" s="5"/>
      <c r="F43" s="5">
        <v>467</v>
      </c>
      <c r="G43" s="3">
        <f>$E$43/$F$43</f>
        <v>0</v>
      </c>
      <c r="H43" s="5">
        <v>11.5</v>
      </c>
      <c r="I43" s="5"/>
      <c r="J43" s="3" t="e">
        <f>$I$43/$E$43</f>
        <v>#DIV/0!</v>
      </c>
      <c r="K43" s="5"/>
      <c r="L43" s="3" t="e">
        <f>$K$43/$E$43</f>
        <v>#DIV/0!</v>
      </c>
      <c r="M43" s="5"/>
      <c r="N43" s="5"/>
      <c r="O43" s="5"/>
      <c r="P43" s="5"/>
      <c r="Q43" s="5"/>
      <c r="R43" s="5"/>
    </row>
    <row r="44" spans="1:18" ht="12.75" customHeight="1" x14ac:dyDescent="0.15">
      <c r="A44" s="5" t="s">
        <v>61</v>
      </c>
      <c r="B44" s="5">
        <v>79370</v>
      </c>
      <c r="C44" s="5">
        <v>548771</v>
      </c>
      <c r="D44" s="3">
        <f t="shared" si="1"/>
        <v>0.14463227830916722</v>
      </c>
      <c r="E44" s="5">
        <v>31</v>
      </c>
      <c r="F44" s="5">
        <v>105</v>
      </c>
      <c r="G44" s="3">
        <f>$E$44/$F$44</f>
        <v>0.29523809523809524</v>
      </c>
      <c r="H44" s="5">
        <v>13.8</v>
      </c>
      <c r="I44" s="5"/>
      <c r="J44" s="3">
        <f>$I$44/$E$44</f>
        <v>0</v>
      </c>
      <c r="K44" s="5"/>
      <c r="L44" s="3">
        <f>$K$44/$E$44</f>
        <v>0</v>
      </c>
      <c r="M44" s="5"/>
      <c r="N44" s="5"/>
      <c r="O44" s="5"/>
      <c r="P44" s="5"/>
      <c r="Q44" s="5"/>
      <c r="R44" s="5"/>
    </row>
    <row r="45" spans="1:18" ht="12.75" customHeight="1" x14ac:dyDescent="0.15">
      <c r="A45" s="5" t="s">
        <v>62</v>
      </c>
      <c r="B45" s="5">
        <v>560141</v>
      </c>
      <c r="C45" s="5">
        <v>4274395</v>
      </c>
      <c r="D45" s="3">
        <f t="shared" si="1"/>
        <v>0.13104568014888657</v>
      </c>
      <c r="E45" s="5"/>
      <c r="F45" s="5">
        <v>711</v>
      </c>
      <c r="G45" s="3">
        <f>$E$45/$F$45</f>
        <v>0</v>
      </c>
      <c r="H45" s="5">
        <v>12.4</v>
      </c>
      <c r="I45" s="5"/>
      <c r="J45" s="3" t="e">
        <f>$I$45/$E$45</f>
        <v>#DIV/0!</v>
      </c>
      <c r="K45" s="5"/>
      <c r="L45" s="3" t="e">
        <f>$K$45/$E$45</f>
        <v>#DIV/0!</v>
      </c>
      <c r="M45" s="5"/>
      <c r="N45" s="5"/>
      <c r="O45" s="5"/>
      <c r="P45" s="5"/>
      <c r="Q45" s="5"/>
      <c r="R45" s="5"/>
    </row>
    <row r="46" spans="1:18" ht="12.75" customHeight="1" x14ac:dyDescent="0.15">
      <c r="A46" s="5" t="s">
        <v>63</v>
      </c>
      <c r="B46" s="5">
        <v>1754809</v>
      </c>
      <c r="C46" s="5">
        <v>14871550</v>
      </c>
      <c r="D46" s="3">
        <f t="shared" si="1"/>
        <v>0.1179977204797079</v>
      </c>
      <c r="E46" s="9">
        <v>517</v>
      </c>
      <c r="F46" s="5">
        <v>2225</v>
      </c>
      <c r="G46" s="3">
        <f>$E$46/$F$46</f>
        <v>0.23235955056179775</v>
      </c>
      <c r="H46" s="5">
        <v>10.4</v>
      </c>
      <c r="I46" s="5">
        <v>508</v>
      </c>
      <c r="J46" s="3">
        <f>$I$46/$E$46</f>
        <v>0.98259187620889743</v>
      </c>
      <c r="K46" s="5">
        <v>9</v>
      </c>
      <c r="L46" s="3">
        <f>$K$46/$E$46</f>
        <v>1.7408123791102514E-2</v>
      </c>
      <c r="M46" s="5"/>
      <c r="N46" s="5"/>
      <c r="O46" s="5"/>
      <c r="P46" s="5"/>
      <c r="Q46" s="5"/>
      <c r="R46" s="5"/>
    </row>
    <row r="47" spans="1:18" ht="12.75" customHeight="1" x14ac:dyDescent="0.15">
      <c r="A47" s="5" t="s">
        <v>64</v>
      </c>
      <c r="B47" s="5">
        <v>161351</v>
      </c>
      <c r="C47" s="5">
        <v>1510842</v>
      </c>
      <c r="D47" s="3">
        <f t="shared" si="1"/>
        <v>0.10679541606600823</v>
      </c>
      <c r="E47" s="5">
        <v>46</v>
      </c>
      <c r="F47" s="5">
        <v>321</v>
      </c>
      <c r="G47" s="3">
        <f>$E$47/$F$47</f>
        <v>0.14330218068535824</v>
      </c>
      <c r="H47" s="5">
        <v>14.1</v>
      </c>
      <c r="I47" s="5"/>
      <c r="J47" s="3">
        <f>$I$47/$E$47</f>
        <v>0</v>
      </c>
      <c r="K47" s="5"/>
      <c r="L47" s="3">
        <f>$K$47/$E$47</f>
        <v>0</v>
      </c>
      <c r="M47" s="5">
        <v>0</v>
      </c>
      <c r="N47" s="5">
        <v>0</v>
      </c>
      <c r="O47" s="5">
        <v>0</v>
      </c>
      <c r="P47" s="5">
        <v>20</v>
      </c>
      <c r="Q47" s="5">
        <v>8</v>
      </c>
      <c r="R47" s="5">
        <v>18</v>
      </c>
    </row>
    <row r="48" spans="1:18" ht="12.75" customHeight="1" x14ac:dyDescent="0.15">
      <c r="A48" s="5" t="s">
        <v>65</v>
      </c>
      <c r="B48" s="5">
        <v>62809</v>
      </c>
      <c r="C48" s="5">
        <v>460487</v>
      </c>
      <c r="D48" s="3">
        <f t="shared" si="1"/>
        <v>0.13639690154119444</v>
      </c>
      <c r="E48" s="5">
        <v>21</v>
      </c>
      <c r="F48" s="5">
        <v>72</v>
      </c>
      <c r="G48" s="3">
        <f>$E$48/$F$48</f>
        <v>0.29166666666666669</v>
      </c>
      <c r="H48" s="5">
        <v>11.7</v>
      </c>
      <c r="I48" s="5">
        <v>20</v>
      </c>
      <c r="J48" s="3">
        <f>$I$48/$E$48</f>
        <v>0.95238095238095233</v>
      </c>
      <c r="K48" s="5">
        <v>1</v>
      </c>
      <c r="L48" s="3">
        <f>$K$48/$E$48</f>
        <v>4.7619047619047616E-2</v>
      </c>
      <c r="M48" s="5">
        <v>0</v>
      </c>
      <c r="N48" s="5">
        <v>2</v>
      </c>
      <c r="O48" s="5">
        <v>3</v>
      </c>
      <c r="P48" s="5">
        <v>5</v>
      </c>
      <c r="Q48" s="5">
        <v>3</v>
      </c>
      <c r="R48" s="5">
        <v>8</v>
      </c>
    </row>
    <row r="49" spans="1:18" ht="12.75" customHeight="1" x14ac:dyDescent="0.15">
      <c r="A49" s="5" t="s">
        <v>66</v>
      </c>
      <c r="B49" s="5">
        <v>786359</v>
      </c>
      <c r="C49" s="5">
        <v>5211916</v>
      </c>
      <c r="D49" s="3">
        <f t="shared" si="1"/>
        <v>0.15087714383731435</v>
      </c>
      <c r="E49" s="5"/>
      <c r="F49" s="5">
        <v>797</v>
      </c>
      <c r="G49" s="3">
        <f>$E$49/$F$49</f>
        <v>0</v>
      </c>
      <c r="H49" s="5">
        <v>11.1</v>
      </c>
      <c r="I49" s="5"/>
      <c r="J49" s="3" t="e">
        <f>$I$49/$E$49</f>
        <v>#DIV/0!</v>
      </c>
      <c r="K49" s="5"/>
      <c r="L49" s="3" t="e">
        <f>$K$49/$E$49</f>
        <v>#DIV/0!</v>
      </c>
      <c r="M49" s="5"/>
      <c r="N49" s="5"/>
      <c r="O49" s="5"/>
      <c r="P49" s="5"/>
      <c r="Q49" s="5"/>
      <c r="R49" s="5"/>
    </row>
    <row r="50" spans="1:18" ht="12.75" customHeight="1" x14ac:dyDescent="0.15">
      <c r="A50" s="5" t="s">
        <v>67</v>
      </c>
      <c r="B50" s="5">
        <v>670628</v>
      </c>
      <c r="C50" s="5">
        <v>4336464</v>
      </c>
      <c r="D50" s="3">
        <f t="shared" si="1"/>
        <v>0.15464858004125021</v>
      </c>
      <c r="E50" s="5">
        <v>210</v>
      </c>
      <c r="F50" s="5">
        <v>712</v>
      </c>
      <c r="G50" s="3">
        <f>$E$50/$F$50</f>
        <v>0.2949438202247191</v>
      </c>
      <c r="H50" s="5">
        <v>11.9</v>
      </c>
      <c r="I50" s="5">
        <v>208</v>
      </c>
      <c r="J50" s="3">
        <f>$I$50/$E$50</f>
        <v>0.99047619047619051</v>
      </c>
      <c r="K50" s="5">
        <v>2</v>
      </c>
      <c r="L50" s="3">
        <f>$K$50/$E$50</f>
        <v>9.5238095238095247E-3</v>
      </c>
      <c r="M50" s="5">
        <v>4</v>
      </c>
      <c r="N50" s="5">
        <v>15</v>
      </c>
      <c r="O50" s="5">
        <v>33</v>
      </c>
      <c r="P50" s="5">
        <v>53</v>
      </c>
      <c r="Q50" s="5">
        <v>26</v>
      </c>
      <c r="R50" s="5">
        <v>79</v>
      </c>
    </row>
    <row r="51" spans="1:18" ht="12.75" customHeight="1" x14ac:dyDescent="0.15">
      <c r="A51" s="5" t="s">
        <v>68</v>
      </c>
      <c r="B51" s="5">
        <v>201701</v>
      </c>
      <c r="C51" s="5">
        <v>1404936</v>
      </c>
      <c r="D51" s="3">
        <f t="shared" si="1"/>
        <v>0.14356597026483769</v>
      </c>
      <c r="E51" s="5"/>
      <c r="F51" s="5">
        <v>286</v>
      </c>
      <c r="G51" s="3">
        <f>$E$51/$F$51</f>
        <v>0</v>
      </c>
      <c r="H51" s="5">
        <v>15.9</v>
      </c>
      <c r="I51" s="5"/>
      <c r="J51" s="3" t="e">
        <f>$I$51/$E$51</f>
        <v>#DIV/0!</v>
      </c>
      <c r="K51" s="5"/>
      <c r="L51" s="3" t="e">
        <f>$K$51/$E$51</f>
        <v>#DIV/0!</v>
      </c>
      <c r="M51" s="5"/>
      <c r="N51" s="5"/>
      <c r="O51" s="5"/>
      <c r="P51" s="5"/>
      <c r="Q51" s="5"/>
      <c r="R51" s="5"/>
    </row>
    <row r="52" spans="1:18" ht="12.75" customHeight="1" x14ac:dyDescent="0.15">
      <c r="A52" s="5" t="s">
        <v>69</v>
      </c>
      <c r="B52" s="5">
        <v>514213</v>
      </c>
      <c r="C52" s="5">
        <v>3993440</v>
      </c>
      <c r="D52" s="3">
        <f t="shared" si="1"/>
        <v>0.12876442365479387</v>
      </c>
      <c r="E52" s="5">
        <v>143</v>
      </c>
      <c r="F52" s="5">
        <v>639</v>
      </c>
      <c r="G52" s="3">
        <f>$E$52/$F$52</f>
        <v>0.22378716744913929</v>
      </c>
      <c r="H52" s="5">
        <v>11.8</v>
      </c>
      <c r="I52" s="5"/>
      <c r="J52" s="3">
        <f>$I$52/$E$52</f>
        <v>0</v>
      </c>
      <c r="K52" s="5"/>
      <c r="L52" s="3">
        <f>$K$52/$E$52</f>
        <v>0</v>
      </c>
      <c r="M52" s="5"/>
      <c r="N52" s="5"/>
      <c r="O52" s="5"/>
      <c r="P52" s="5"/>
      <c r="Q52" s="5"/>
      <c r="R52" s="5"/>
    </row>
    <row r="53" spans="1:18" ht="12.75" customHeight="1" x14ac:dyDescent="0.15">
      <c r="A53" t="s">
        <v>70</v>
      </c>
      <c r="B53" s="5">
        <v>57860</v>
      </c>
      <c r="C53" s="5">
        <v>362387</v>
      </c>
      <c r="D53" s="3">
        <f t="shared" si="1"/>
        <v>0.15966356409032334</v>
      </c>
      <c r="E53" s="5"/>
      <c r="F53" s="5">
        <v>83</v>
      </c>
      <c r="G53" s="3">
        <f>$E$53/$F$53</f>
        <v>0</v>
      </c>
      <c r="H53" s="5">
        <v>16.8</v>
      </c>
      <c r="I53" s="5"/>
      <c r="J53" s="3" t="e">
        <f>$I$53/$E$53</f>
        <v>#DIV/0!</v>
      </c>
      <c r="K53" s="5"/>
      <c r="L53" s="3" t="e">
        <f>$K$53/$E$53</f>
        <v>#DIV/0!</v>
      </c>
      <c r="M53" s="5"/>
      <c r="N53" s="5"/>
      <c r="O53" s="5"/>
      <c r="P53" s="5"/>
      <c r="Q53" s="5"/>
      <c r="R53" s="5"/>
    </row>
    <row r="54" spans="1:18" ht="12.75" customHeight="1" x14ac:dyDescent="0.15">
      <c r="A54" s="5" t="s">
        <v>71</v>
      </c>
      <c r="B54" s="5">
        <v>5152</v>
      </c>
      <c r="C54" s="5">
        <v>108612</v>
      </c>
      <c r="D54" s="3">
        <f t="shared" si="1"/>
        <v>4.7434905903583395E-2</v>
      </c>
      <c r="E54" s="5"/>
      <c r="F54" s="5">
        <v>4</v>
      </c>
      <c r="G54" s="3">
        <f>$E$54/$F$54</f>
        <v>0</v>
      </c>
      <c r="H54" s="5"/>
      <c r="I54" s="5"/>
      <c r="J54" s="3" t="e">
        <f>$I$54/$E$54</f>
        <v>#DIV/0!</v>
      </c>
      <c r="K54" s="5"/>
      <c r="L54" s="3" t="e">
        <f>$K$54/$E$54</f>
        <v>#DIV/0!</v>
      </c>
      <c r="M54" s="5"/>
      <c r="N54" s="5"/>
      <c r="O54" s="5"/>
      <c r="P54" s="5"/>
      <c r="Q54" s="5"/>
      <c r="R54" s="5"/>
    </row>
    <row r="55" spans="1:18" ht="12.75" customHeight="1" x14ac:dyDescent="0.15">
      <c r="A55" s="5" t="s">
        <v>72</v>
      </c>
      <c r="B55" s="5">
        <v>868</v>
      </c>
      <c r="C55" s="5">
        <v>69221</v>
      </c>
      <c r="D55" s="3">
        <f t="shared" si="1"/>
        <v>1.2539547247222664E-2</v>
      </c>
      <c r="E55" s="5"/>
      <c r="F55" s="5">
        <v>12</v>
      </c>
      <c r="G55" s="3">
        <f>$E$55/$F$55</f>
        <v>0</v>
      </c>
      <c r="H55" s="5"/>
      <c r="I55" s="5"/>
      <c r="J55" s="3" t="e">
        <f>$I$55/$E$55</f>
        <v>#DIV/0!</v>
      </c>
      <c r="K55" s="5"/>
      <c r="L55" s="3" t="e">
        <f>$K$55/$E$55</f>
        <v>#DIV/0!</v>
      </c>
      <c r="M55" s="5"/>
      <c r="N55" s="5"/>
      <c r="O55" s="5"/>
      <c r="P55" s="5"/>
      <c r="Q55" s="5"/>
      <c r="R55" s="5"/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40</v>
      </c>
      <c r="G56" s="2">
        <f>$E$56/$F$56</f>
        <v>0</v>
      </c>
      <c r="H56">
        <v>7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4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3478</v>
      </c>
      <c r="F58">
        <f>SUM(F2:F57)</f>
        <v>30954</v>
      </c>
      <c r="G58" s="2">
        <f>E58/F58</f>
        <v>0.11236027653938102</v>
      </c>
      <c r="H58">
        <v>10.7</v>
      </c>
      <c r="I58">
        <f>SUM(I2:I57)</f>
        <v>2408</v>
      </c>
      <c r="J58" s="2">
        <f>I58/E58</f>
        <v>0.69235192639447962</v>
      </c>
      <c r="K58">
        <f>SUM(K2:K57)</f>
        <v>46</v>
      </c>
      <c r="L58" s="2">
        <f>K58/E58</f>
        <v>1.3225991949396205E-2</v>
      </c>
      <c r="M58">
        <f t="shared" ref="M58:R58" si="2">SUM(M2:M57)</f>
        <v>50</v>
      </c>
      <c r="N58">
        <f t="shared" si="2"/>
        <v>160</v>
      </c>
      <c r="O58">
        <f t="shared" si="2"/>
        <v>340</v>
      </c>
      <c r="P58">
        <f t="shared" si="2"/>
        <v>515</v>
      </c>
      <c r="Q58">
        <f t="shared" si="2"/>
        <v>356</v>
      </c>
      <c r="R58">
        <f t="shared" si="2"/>
        <v>929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81</v>
      </c>
      <c r="G1" s="11" t="s">
        <v>6</v>
      </c>
      <c r="H1" s="11" t="s">
        <v>82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133</v>
      </c>
      <c r="F2">
        <v>514</v>
      </c>
      <c r="G2" s="2">
        <f>$E$2/$F$2</f>
        <v>0.2587548638132296</v>
      </c>
      <c r="H2">
        <v>11.5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30</v>
      </c>
      <c r="F3">
        <v>132</v>
      </c>
      <c r="G3" s="2">
        <f>$E$3/$F$3</f>
        <v>0.22727272727272727</v>
      </c>
      <c r="H3">
        <v>20.5</v>
      </c>
      <c r="I3">
        <v>30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5</v>
      </c>
      <c r="O3">
        <v>6</v>
      </c>
      <c r="P3">
        <v>10</v>
      </c>
      <c r="Q3">
        <v>2</v>
      </c>
      <c r="R3">
        <v>5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225</v>
      </c>
      <c r="F4">
        <v>886</v>
      </c>
      <c r="G4" s="2">
        <f>$E$4/$F$4</f>
        <v>0.25395033860045146</v>
      </c>
      <c r="H4">
        <v>16.2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91</v>
      </c>
      <c r="F5">
        <v>377</v>
      </c>
      <c r="G5" s="2">
        <f>$E$5/$F$5</f>
        <v>0.2413793103448276</v>
      </c>
      <c r="H5">
        <v>13.9</v>
      </c>
      <c r="I5">
        <v>90</v>
      </c>
      <c r="J5" s="2">
        <f>$I$5/$E$5</f>
        <v>0.98901098901098905</v>
      </c>
      <c r="K5">
        <v>1</v>
      </c>
      <c r="L5" s="2">
        <f>$K$5/$E$5</f>
        <v>1.098901098901099E-2</v>
      </c>
      <c r="M5">
        <v>3</v>
      </c>
      <c r="N5">
        <v>4</v>
      </c>
      <c r="O5">
        <v>15</v>
      </c>
      <c r="P5">
        <v>15</v>
      </c>
      <c r="Q5">
        <v>18</v>
      </c>
      <c r="R5">
        <v>88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3228</v>
      </c>
      <c r="G6" s="2">
        <f>$E$6/$F$6</f>
        <v>0</v>
      </c>
      <c r="H6">
        <v>9.1999999999999993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727</v>
      </c>
      <c r="G7" s="2">
        <f>$E$7/$F$7</f>
        <v>0</v>
      </c>
      <c r="H7">
        <v>16.100000000000001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31</v>
      </c>
      <c r="F8">
        <v>260</v>
      </c>
      <c r="G8" s="2">
        <f>$E$8/$F$8</f>
        <v>0.11923076923076924</v>
      </c>
      <c r="H8">
        <v>7.5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18</v>
      </c>
      <c r="F9">
        <v>74</v>
      </c>
      <c r="G9" s="2">
        <f>$E$9/$F$9</f>
        <v>0.24324324324324326</v>
      </c>
      <c r="H9">
        <v>9.1999999999999993</v>
      </c>
      <c r="I9">
        <v>18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0</v>
      </c>
      <c r="O9">
        <v>4</v>
      </c>
      <c r="P9">
        <v>3</v>
      </c>
      <c r="Q9">
        <v>4</v>
      </c>
      <c r="R9">
        <v>6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2338</v>
      </c>
      <c r="G10" s="2">
        <f>$E$10/$F$10</f>
        <v>0</v>
      </c>
      <c r="H10">
        <v>14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909</v>
      </c>
      <c r="G11" s="2">
        <f>$E$11/$F$11</f>
        <v>0</v>
      </c>
      <c r="H11">
        <v>10.6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21</v>
      </c>
      <c r="G12" s="2">
        <f>$E$12/$F$12</f>
        <v>0</v>
      </c>
      <c r="H12">
        <v>13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30</v>
      </c>
      <c r="F13">
        <v>120</v>
      </c>
      <c r="G13" s="2">
        <f>$E$13/$F$13</f>
        <v>0.25</v>
      </c>
      <c r="H13">
        <v>9.6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55</v>
      </c>
      <c r="F14">
        <v>202</v>
      </c>
      <c r="G14" s="2">
        <f>$E$14/$F$14</f>
        <v>0.2722772277227723</v>
      </c>
      <c r="H14">
        <v>15.1</v>
      </c>
      <c r="I14">
        <v>54</v>
      </c>
      <c r="J14" s="2">
        <f>$I$14/$E$14</f>
        <v>0.98181818181818181</v>
      </c>
      <c r="K14">
        <v>1</v>
      </c>
      <c r="L14" s="2">
        <f>$K$14/$E$14</f>
        <v>1.8181818181818181E-2</v>
      </c>
      <c r="M14">
        <v>2</v>
      </c>
      <c r="N14">
        <v>6</v>
      </c>
      <c r="O14">
        <v>8</v>
      </c>
      <c r="P14">
        <v>8</v>
      </c>
      <c r="Q14">
        <v>6</v>
      </c>
      <c r="R14">
        <v>25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254</v>
      </c>
      <c r="F15">
        <v>1145</v>
      </c>
      <c r="G15" s="2">
        <f>$E$15/$F$15</f>
        <v>0.22183406113537119</v>
      </c>
      <c r="H15">
        <v>9.1</v>
      </c>
      <c r="J15" s="2">
        <f>$I$15/$E$15</f>
        <v>0</v>
      </c>
      <c r="L15" s="2">
        <f>$K$15/$E$15</f>
        <v>0</v>
      </c>
      <c r="M15">
        <v>5</v>
      </c>
      <c r="N15">
        <v>13</v>
      </c>
      <c r="O15">
        <v>31</v>
      </c>
      <c r="P15">
        <v>44</v>
      </c>
      <c r="Q15">
        <v>63</v>
      </c>
      <c r="R15">
        <v>108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113</v>
      </c>
      <c r="F16">
        <v>743</v>
      </c>
      <c r="G16" s="2">
        <f>$E$16/$F$16</f>
        <v>0.15208613728129206</v>
      </c>
      <c r="H16">
        <v>12.1</v>
      </c>
      <c r="I16">
        <v>113</v>
      </c>
      <c r="J16" s="2">
        <f>$I$16/$E$16</f>
        <v>1</v>
      </c>
      <c r="K16">
        <v>0</v>
      </c>
      <c r="L16" s="2">
        <f>$K$16/$E$16</f>
        <v>0</v>
      </c>
      <c r="M16">
        <v>6</v>
      </c>
      <c r="N16">
        <v>12</v>
      </c>
      <c r="O16">
        <v>20</v>
      </c>
      <c r="P16">
        <v>20</v>
      </c>
      <c r="Q16">
        <v>17</v>
      </c>
      <c r="R16">
        <v>28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314</v>
      </c>
      <c r="G17" s="2">
        <f>$E$17/$F$17</f>
        <v>0</v>
      </c>
      <c r="H17">
        <v>10.7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90</v>
      </c>
      <c r="F18">
        <v>345</v>
      </c>
      <c r="G18" s="2">
        <f>$E$18/$F$18</f>
        <v>0.2608695652173913</v>
      </c>
      <c r="H18">
        <v>12.7</v>
      </c>
      <c r="I18">
        <v>87</v>
      </c>
      <c r="J18" s="2">
        <f>$I$18/$E$18</f>
        <v>0.96666666666666667</v>
      </c>
      <c r="K18">
        <v>3</v>
      </c>
      <c r="L18" s="2">
        <f>$K$18/$E$18</f>
        <v>3.3333333333333333E-2</v>
      </c>
      <c r="M18">
        <v>2</v>
      </c>
      <c r="N18">
        <v>7</v>
      </c>
      <c r="O18">
        <v>13</v>
      </c>
      <c r="P18">
        <v>21</v>
      </c>
      <c r="Q18">
        <v>16</v>
      </c>
      <c r="R18">
        <v>31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540</v>
      </c>
      <c r="G19" s="2">
        <f>$E$19/$F$19</f>
        <v>0</v>
      </c>
      <c r="H19">
        <v>13.2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118</v>
      </c>
      <c r="F20">
        <v>499</v>
      </c>
      <c r="G20" s="2">
        <f>$E$20/$F$20</f>
        <v>0.23647294589178355</v>
      </c>
      <c r="H20">
        <v>11.1</v>
      </c>
      <c r="J20" s="2">
        <f>$I$20/$E$20</f>
        <v>0</v>
      </c>
      <c r="L20" s="2">
        <f>$K$20/$E$20</f>
        <v>0</v>
      </c>
      <c r="M20">
        <v>11</v>
      </c>
      <c r="N20">
        <v>12</v>
      </c>
      <c r="O20">
        <v>18</v>
      </c>
      <c r="P20">
        <v>24</v>
      </c>
      <c r="Q20">
        <v>17</v>
      </c>
      <c r="R20">
        <v>36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166</v>
      </c>
      <c r="G21" s="2">
        <f>$E$21/$F$21</f>
        <v>0</v>
      </c>
      <c r="H21">
        <v>12.8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477</v>
      </c>
      <c r="G22" s="2">
        <f>$E$22/$F$22</f>
        <v>0</v>
      </c>
      <c r="H22">
        <v>8.6999999999999993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436</v>
      </c>
      <c r="G23" s="2">
        <f>$E$23/$F$23</f>
        <v>0</v>
      </c>
      <c r="H23">
        <v>6.8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244</v>
      </c>
      <c r="F24">
        <v>1106</v>
      </c>
      <c r="G24" s="2">
        <f>$E$24/$F$24</f>
        <v>0.22061482820976491</v>
      </c>
      <c r="H24">
        <v>11</v>
      </c>
      <c r="I24">
        <v>238</v>
      </c>
      <c r="J24" s="2">
        <f>$I$24/$E$24</f>
        <v>0.97540983606557374</v>
      </c>
      <c r="K24">
        <v>6</v>
      </c>
      <c r="L24" s="2">
        <f>$K$24/$E$24</f>
        <v>2.4590163934426229E-2</v>
      </c>
      <c r="M24">
        <v>2</v>
      </c>
      <c r="N24">
        <v>15</v>
      </c>
      <c r="O24">
        <v>32</v>
      </c>
      <c r="P24">
        <v>63</v>
      </c>
      <c r="Q24">
        <v>30</v>
      </c>
      <c r="R24">
        <v>102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106</v>
      </c>
      <c r="F25">
        <v>497</v>
      </c>
      <c r="G25" s="2">
        <f>$E$25/$F$25</f>
        <v>0.21327967806841047</v>
      </c>
      <c r="H25">
        <v>9.9</v>
      </c>
      <c r="I25">
        <v>106</v>
      </c>
      <c r="J25" s="2">
        <f>$I$25/$E$25</f>
        <v>1</v>
      </c>
      <c r="K25">
        <v>0</v>
      </c>
      <c r="L25" s="2">
        <f>$K$25/$E$25</f>
        <v>0</v>
      </c>
      <c r="M25">
        <v>4</v>
      </c>
      <c r="N25">
        <v>5</v>
      </c>
      <c r="O25">
        <v>13</v>
      </c>
      <c r="P25">
        <v>25</v>
      </c>
      <c r="Q25">
        <v>19</v>
      </c>
      <c r="R25">
        <v>38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343</v>
      </c>
      <c r="G26" s="2">
        <f>$E$26/$F$26</f>
        <v>0</v>
      </c>
      <c r="H26">
        <v>11.9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693</v>
      </c>
      <c r="G27" s="2">
        <f>$E$27/$F$27</f>
        <v>0</v>
      </c>
      <c r="H27">
        <v>12.2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F28">
        <v>184</v>
      </c>
      <c r="G28" s="2">
        <f>$E$28/$F$28</f>
        <v>0</v>
      </c>
      <c r="H28">
        <v>20.2</v>
      </c>
      <c r="J28" s="2" t="e">
        <f>$I$28/$E$28</f>
        <v>#DIV/0!</v>
      </c>
      <c r="L28" s="2" t="e">
        <f>$K$28/$E$28</f>
        <v>#DIV/0!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201</v>
      </c>
      <c r="G29" s="2">
        <f>$E$29/$F$29</f>
        <v>0</v>
      </c>
      <c r="H29">
        <v>11.6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423</v>
      </c>
      <c r="G30" s="2">
        <f>$E$30/$F$30</f>
        <v>0</v>
      </c>
      <c r="H30">
        <v>19.5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132</v>
      </c>
      <c r="G31" s="2">
        <f>$E$31/$F$31</f>
        <v>0</v>
      </c>
      <c r="H31">
        <v>10.4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F32">
        <v>553</v>
      </c>
      <c r="G32" s="2">
        <f>$E$32/$F$32</f>
        <v>0</v>
      </c>
      <c r="H32">
        <v>6.4</v>
      </c>
      <c r="J32" s="2" t="e">
        <f>$I$32/$E$32</f>
        <v>#DIV/0!</v>
      </c>
      <c r="L32" s="2" t="e">
        <f>$K$32/$E$32</f>
        <v>#DIV/0!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349</v>
      </c>
      <c r="G33" s="2">
        <f>$E$33/$F$33</f>
        <v>0</v>
      </c>
      <c r="H33">
        <v>18.8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58" si="1">B34/C34</f>
        <v>9.5328179368509042E-2</v>
      </c>
      <c r="F34">
        <v>1228</v>
      </c>
      <c r="G34" s="2">
        <f>$E$34/$F$34</f>
        <v>0</v>
      </c>
      <c r="H34">
        <v>6.4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233</v>
      </c>
      <c r="F35">
        <v>986</v>
      </c>
      <c r="G35" s="2">
        <f>$E$35/$F$35</f>
        <v>0.23630831643002029</v>
      </c>
      <c r="H35">
        <v>11.9</v>
      </c>
      <c r="I35">
        <v>227</v>
      </c>
      <c r="J35" s="2">
        <f>$I$35/$E$35</f>
        <v>0.97424892703862664</v>
      </c>
      <c r="K35">
        <v>6</v>
      </c>
      <c r="L35" s="2">
        <f>$K$35/$E$35</f>
        <v>2.575107296137339E-2</v>
      </c>
      <c r="M35">
        <v>5</v>
      </c>
      <c r="N35">
        <v>16</v>
      </c>
      <c r="O35">
        <v>50</v>
      </c>
      <c r="P35">
        <v>39</v>
      </c>
      <c r="Q35">
        <v>33</v>
      </c>
      <c r="R35">
        <v>90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16</v>
      </c>
      <c r="F36">
        <v>91</v>
      </c>
      <c r="G36" s="2">
        <f>$E$36/$F$36</f>
        <v>0.17582417582417584</v>
      </c>
      <c r="H36">
        <v>14.4</v>
      </c>
      <c r="I36">
        <v>15</v>
      </c>
      <c r="J36" s="2">
        <f>$I$36/$E$36</f>
        <v>0.9375</v>
      </c>
      <c r="K36">
        <v>1</v>
      </c>
      <c r="L36" s="2">
        <f>$K$36/$E$36</f>
        <v>6.25E-2</v>
      </c>
      <c r="M36">
        <v>1</v>
      </c>
      <c r="N36">
        <v>2</v>
      </c>
      <c r="O36">
        <v>1</v>
      </c>
      <c r="P36">
        <v>4</v>
      </c>
      <c r="Q36">
        <v>3</v>
      </c>
      <c r="R36">
        <v>5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304</v>
      </c>
      <c r="F37">
        <v>1287</v>
      </c>
      <c r="G37" s="2">
        <f>$E$37/$F$37</f>
        <v>0.23620823620823622</v>
      </c>
      <c r="H37">
        <v>11.3</v>
      </c>
      <c r="I37">
        <v>299</v>
      </c>
      <c r="J37" s="2">
        <f>$I$37/$E$37</f>
        <v>0.98355263157894735</v>
      </c>
      <c r="K37">
        <v>5</v>
      </c>
      <c r="L37" s="2">
        <f>$K$37/$E$37</f>
        <v>1.6447368421052631E-2</v>
      </c>
      <c r="M37">
        <v>1</v>
      </c>
      <c r="N37">
        <v>21</v>
      </c>
      <c r="O37">
        <v>46</v>
      </c>
      <c r="P37">
        <v>51</v>
      </c>
      <c r="Q37">
        <v>53</v>
      </c>
      <c r="R37">
        <v>132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F38">
        <v>501</v>
      </c>
      <c r="G38" s="2">
        <f>$E$38/$F$38</f>
        <v>0</v>
      </c>
      <c r="H38">
        <v>14.3</v>
      </c>
      <c r="J38" s="2" t="e">
        <f>$I$38/$E$38</f>
        <v>#DIV/0!</v>
      </c>
      <c r="L38" s="2" t="e">
        <f>$K$38/$E$38</f>
        <v>#DIV/0!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172</v>
      </c>
      <c r="F39">
        <v>518</v>
      </c>
      <c r="G39" s="2">
        <f>$E$39/$F$39</f>
        <v>0.33204633204633205</v>
      </c>
      <c r="H39">
        <v>14.7</v>
      </c>
      <c r="I39">
        <v>168</v>
      </c>
      <c r="J39" s="2">
        <f>$I$39/$E$39</f>
        <v>0.97674418604651159</v>
      </c>
      <c r="K39">
        <v>4</v>
      </c>
      <c r="L39" s="2">
        <f>$K$39/$E$39</f>
        <v>2.3255813953488372E-2</v>
      </c>
      <c r="M39">
        <v>7</v>
      </c>
      <c r="N39">
        <v>11</v>
      </c>
      <c r="O39">
        <v>18</v>
      </c>
      <c r="P39">
        <v>45</v>
      </c>
      <c r="Q39">
        <v>19</v>
      </c>
      <c r="R39">
        <v>68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311</v>
      </c>
      <c r="F40">
        <v>1341</v>
      </c>
      <c r="G40" s="2">
        <f>$E$40/$F$40</f>
        <v>0.2319164802386279</v>
      </c>
      <c r="H40">
        <v>10.9</v>
      </c>
      <c r="I40">
        <v>305</v>
      </c>
      <c r="J40" s="2">
        <f>$I$40/$E$40</f>
        <v>0.98070739549839225</v>
      </c>
      <c r="K40">
        <v>6</v>
      </c>
      <c r="L40" s="2">
        <f>$K$40/$E$40</f>
        <v>1.9292604501607719E-2</v>
      </c>
      <c r="M40">
        <v>1</v>
      </c>
      <c r="N40">
        <v>19</v>
      </c>
      <c r="O40">
        <v>53</v>
      </c>
      <c r="P40">
        <v>64</v>
      </c>
      <c r="Q40">
        <v>65</v>
      </c>
      <c r="R40">
        <v>110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240</v>
      </c>
      <c r="G41" s="2">
        <f>$E$41/$F$41</f>
        <v>0</v>
      </c>
      <c r="H41">
        <v>6.2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15</v>
      </c>
      <c r="F42">
        <v>86</v>
      </c>
      <c r="G42" s="2">
        <f>$E$42/$F$42</f>
        <v>0.1744186046511628</v>
      </c>
      <c r="H42">
        <v>8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440</v>
      </c>
      <c r="G43" s="2">
        <f>$E$43/$F$43</f>
        <v>0</v>
      </c>
      <c r="H43">
        <v>10.7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94</v>
      </c>
      <c r="G44" s="2">
        <f>$E$44/$F$44</f>
        <v>0.26595744680851063</v>
      </c>
      <c r="H44">
        <v>12.4</v>
      </c>
      <c r="J44" s="2">
        <f>$I$44/$E$44</f>
        <v>0</v>
      </c>
      <c r="L44" s="2">
        <f>$K$44/$E$44</f>
        <v>0</v>
      </c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778</v>
      </c>
      <c r="G45" s="2">
        <f>$E$45/$F$45</f>
        <v>0</v>
      </c>
      <c r="H45">
        <v>13.4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485</v>
      </c>
      <c r="F46">
        <v>2311</v>
      </c>
      <c r="G46" s="2">
        <f>$E$46/$F$46</f>
        <v>0.20986585893552576</v>
      </c>
      <c r="H46">
        <v>10.6</v>
      </c>
      <c r="I46">
        <v>476</v>
      </c>
      <c r="J46" s="2">
        <f>$I$46/$E$46</f>
        <v>0.98144329896907212</v>
      </c>
      <c r="K46">
        <v>9</v>
      </c>
      <c r="L46" s="2">
        <f>$K$46/$E$46</f>
        <v>1.8556701030927835E-2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44</v>
      </c>
      <c r="F47">
        <v>340</v>
      </c>
      <c r="G47" s="2">
        <f>$E$47/$F$47</f>
        <v>0.12941176470588237</v>
      </c>
      <c r="H47">
        <v>14.7</v>
      </c>
      <c r="J47" s="2">
        <f>$I$47/$E$47</f>
        <v>0</v>
      </c>
      <c r="L47" s="2">
        <f>$K$47/$E$47</f>
        <v>0</v>
      </c>
      <c r="M47">
        <v>0</v>
      </c>
      <c r="N47">
        <v>6</v>
      </c>
      <c r="O47">
        <v>14</v>
      </c>
      <c r="P47">
        <v>11</v>
      </c>
      <c r="Q47">
        <v>0</v>
      </c>
      <c r="R47">
        <v>13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21</v>
      </c>
      <c r="F48">
        <v>92</v>
      </c>
      <c r="G48" s="2">
        <f>$E$48/$F$48</f>
        <v>0.22826086956521738</v>
      </c>
      <c r="H48">
        <v>14.9</v>
      </c>
      <c r="I48">
        <v>20</v>
      </c>
      <c r="J48" s="2">
        <f>$I$48/$E$48</f>
        <v>0.95238095238095233</v>
      </c>
      <c r="K48">
        <v>1</v>
      </c>
      <c r="L48" s="2">
        <f>$K$48/$E$48</f>
        <v>4.7619047619047616E-2</v>
      </c>
      <c r="M48">
        <v>0</v>
      </c>
      <c r="N48">
        <v>0</v>
      </c>
      <c r="O48">
        <v>0</v>
      </c>
      <c r="P48">
        <v>5</v>
      </c>
      <c r="Q48">
        <v>2</v>
      </c>
      <c r="R48">
        <v>14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F49">
        <v>799</v>
      </c>
      <c r="G49" s="2">
        <f>$E$49/$F$49</f>
        <v>0</v>
      </c>
      <c r="H49">
        <v>11</v>
      </c>
      <c r="J49" s="2" t="e">
        <f>$I$49/$E$49</f>
        <v>#DIV/0!</v>
      </c>
      <c r="L49" s="2" t="e">
        <f>$K$49/$E$49</f>
        <v>#DIV/0!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233</v>
      </c>
      <c r="F50">
        <v>811</v>
      </c>
      <c r="G50" s="2">
        <f>$E$50/$F$50</f>
        <v>0.28729963008631321</v>
      </c>
      <c r="H50">
        <v>13.4</v>
      </c>
      <c r="I50">
        <v>227</v>
      </c>
      <c r="J50" s="2">
        <f>$I$50/$E$50</f>
        <v>0.97424892703862664</v>
      </c>
      <c r="K50">
        <v>6</v>
      </c>
      <c r="L50" s="2">
        <f>$K$50/$E$50</f>
        <v>2.575107296137339E-2</v>
      </c>
      <c r="M50">
        <v>5</v>
      </c>
      <c r="N50">
        <v>16</v>
      </c>
      <c r="O50">
        <v>41</v>
      </c>
      <c r="P50">
        <v>48</v>
      </c>
      <c r="Q50">
        <v>33</v>
      </c>
      <c r="R50">
        <v>90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276</v>
      </c>
      <c r="G51" s="2">
        <f>$E$51/$F$51</f>
        <v>0</v>
      </c>
      <c r="H51">
        <v>15.3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133</v>
      </c>
      <c r="F52">
        <v>627</v>
      </c>
      <c r="G52" s="2">
        <f>$E$52/$F$52</f>
        <v>0.21212121212121213</v>
      </c>
      <c r="H52">
        <v>11.5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105</v>
      </c>
      <c r="G53" s="2">
        <f>$E$53/$F$53</f>
        <v>0</v>
      </c>
      <c r="H53">
        <v>21.1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2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31</v>
      </c>
      <c r="G56" s="2">
        <f>$E$56/$F$56</f>
        <v>0</v>
      </c>
      <c r="H56">
        <v>5.4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1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3530</v>
      </c>
      <c r="F58">
        <f>SUM(F2:F57)</f>
        <v>31923</v>
      </c>
      <c r="G58" s="2">
        <f>E58/F58</f>
        <v>0.11057857970742098</v>
      </c>
      <c r="H58">
        <v>11</v>
      </c>
      <c r="I58">
        <f>SUM(I2:I57)</f>
        <v>2473</v>
      </c>
      <c r="J58" s="2">
        <f>I58/E58</f>
        <v>0.70056657223796037</v>
      </c>
      <c r="K58">
        <f>SUM(K2:K57)</f>
        <v>49</v>
      </c>
      <c r="L58" s="2">
        <f>K58/E58</f>
        <v>1.3881019830028329E-2</v>
      </c>
      <c r="M58">
        <f t="shared" ref="M58:R58" si="2">SUM(M2:M57)</f>
        <v>58</v>
      </c>
      <c r="N58">
        <f t="shared" si="2"/>
        <v>170</v>
      </c>
      <c r="O58">
        <f t="shared" si="2"/>
        <v>383</v>
      </c>
      <c r="P58">
        <f t="shared" si="2"/>
        <v>500</v>
      </c>
      <c r="Q58">
        <f t="shared" si="2"/>
        <v>400</v>
      </c>
      <c r="R58">
        <f t="shared" si="2"/>
        <v>989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  <row r="62" spans="1:18" ht="12.75" customHeight="1" x14ac:dyDescent="0.15">
      <c r="A6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2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85</v>
      </c>
      <c r="G1" s="11" t="s">
        <v>6</v>
      </c>
      <c r="H1" s="11" t="s">
        <v>86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140</v>
      </c>
      <c r="F2">
        <v>521</v>
      </c>
      <c r="G2" s="2">
        <f>$E$2/$F$2</f>
        <v>0.2687140115163148</v>
      </c>
      <c r="H2">
        <v>11.6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33</v>
      </c>
      <c r="F3">
        <v>124</v>
      </c>
      <c r="G3" s="2">
        <f>$E$3/$F$3</f>
        <v>0.2661290322580645</v>
      </c>
      <c r="H3">
        <v>19.100000000000001</v>
      </c>
      <c r="I3">
        <v>32</v>
      </c>
      <c r="J3" s="2">
        <f>$I$3/$E$3</f>
        <v>0.96969696969696972</v>
      </c>
      <c r="K3">
        <v>1</v>
      </c>
      <c r="L3" s="2">
        <f>$K$3/$E$3</f>
        <v>3.0303030303030304E-2</v>
      </c>
      <c r="M3">
        <v>3</v>
      </c>
      <c r="N3">
        <v>5</v>
      </c>
      <c r="O3">
        <v>3</v>
      </c>
      <c r="P3">
        <v>6</v>
      </c>
      <c r="Q3">
        <v>6</v>
      </c>
      <c r="R3">
        <v>10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173</v>
      </c>
      <c r="F4">
        <v>840</v>
      </c>
      <c r="G4" s="2">
        <f>$E$4/$F$4</f>
        <v>0.20595238095238094</v>
      </c>
      <c r="H4">
        <v>15.1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98</v>
      </c>
      <c r="F5">
        <v>374</v>
      </c>
      <c r="G5" s="2">
        <f>$E$5/$F$5</f>
        <v>0.26203208556149732</v>
      </c>
      <c r="H5">
        <v>13.7</v>
      </c>
      <c r="I5">
        <v>92</v>
      </c>
      <c r="J5" s="2">
        <f>$I$5/$E$5</f>
        <v>0.93877551020408168</v>
      </c>
      <c r="K5">
        <v>6</v>
      </c>
      <c r="L5" s="2">
        <f>$K$5/$E$5</f>
        <v>6.1224489795918366E-2</v>
      </c>
      <c r="M5">
        <v>3</v>
      </c>
      <c r="N5">
        <v>4</v>
      </c>
      <c r="O5">
        <v>17</v>
      </c>
      <c r="P5">
        <v>17</v>
      </c>
      <c r="Q5">
        <v>13</v>
      </c>
      <c r="R5">
        <v>44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3397</v>
      </c>
      <c r="G6" s="2">
        <f>$E$6/$F$6</f>
        <v>0</v>
      </c>
      <c r="H6">
        <v>9.6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728</v>
      </c>
      <c r="G7" s="2">
        <f>$E$7/$F$7</f>
        <v>0</v>
      </c>
      <c r="H7">
        <v>16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36</v>
      </c>
      <c r="F8">
        <v>272</v>
      </c>
      <c r="G8" s="2">
        <f>$E$8/$F$8</f>
        <v>0.13235294117647059</v>
      </c>
      <c r="H8">
        <v>7.8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27</v>
      </c>
      <c r="F9">
        <v>94</v>
      </c>
      <c r="G9" s="2">
        <f>$E$9/$F$9</f>
        <v>0.28723404255319152</v>
      </c>
      <c r="H9">
        <v>11.5</v>
      </c>
      <c r="I9">
        <v>26</v>
      </c>
      <c r="J9" s="2">
        <f>$I$9/$E$9</f>
        <v>0.96296296296296291</v>
      </c>
      <c r="K9">
        <v>1</v>
      </c>
      <c r="L9" s="2">
        <f>$K$9/$E$9</f>
        <v>3.7037037037037035E-2</v>
      </c>
      <c r="M9">
        <v>2</v>
      </c>
      <c r="N9">
        <v>0</v>
      </c>
      <c r="O9">
        <v>2</v>
      </c>
      <c r="P9">
        <v>12</v>
      </c>
      <c r="Q9">
        <v>2</v>
      </c>
      <c r="R9">
        <v>9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2297</v>
      </c>
      <c r="G10" s="2">
        <f>$E$10/$F$10</f>
        <v>0</v>
      </c>
      <c r="H10">
        <v>13.5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972</v>
      </c>
      <c r="G11" s="2">
        <f>$E$11/$F$11</f>
        <v>0</v>
      </c>
      <c r="H11">
        <v>11.2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21</v>
      </c>
      <c r="G12" s="2">
        <f>$E$12/$F$12</f>
        <v>0</v>
      </c>
      <c r="H12">
        <v>12.8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23</v>
      </c>
      <c r="F13">
        <v>131</v>
      </c>
      <c r="G13" s="2">
        <f>$E$13/$F$13</f>
        <v>0.17557251908396945</v>
      </c>
      <c r="H13">
        <v>10.4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63</v>
      </c>
      <c r="F14">
        <v>217</v>
      </c>
      <c r="G14" s="2">
        <f>$E$14/$F$14</f>
        <v>0.29032258064516131</v>
      </c>
      <c r="H14">
        <v>15.9</v>
      </c>
      <c r="I14">
        <v>59</v>
      </c>
      <c r="J14" s="2">
        <f>$I$14/$E$14</f>
        <v>0.93650793650793651</v>
      </c>
      <c r="K14">
        <v>4</v>
      </c>
      <c r="L14" s="2">
        <f>$K$14/$E$14</f>
        <v>6.3492063492063489E-2</v>
      </c>
      <c r="M14">
        <v>3</v>
      </c>
      <c r="N14">
        <v>9</v>
      </c>
      <c r="O14">
        <v>8</v>
      </c>
      <c r="P14">
        <v>9</v>
      </c>
      <c r="Q14">
        <v>12</v>
      </c>
      <c r="R14">
        <v>22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197</v>
      </c>
      <c r="F15">
        <v>1011</v>
      </c>
      <c r="G15" s="2">
        <f>$E$15/$F$15</f>
        <v>0.19485657764589515</v>
      </c>
      <c r="H15">
        <v>8</v>
      </c>
      <c r="J15" s="2">
        <f>$I$15/$E$15</f>
        <v>0</v>
      </c>
      <c r="L15" s="2">
        <f>$K$15/$E$15</f>
        <v>0</v>
      </c>
      <c r="M15">
        <v>4</v>
      </c>
      <c r="N15">
        <v>7</v>
      </c>
      <c r="O15">
        <v>29</v>
      </c>
      <c r="P15">
        <v>37</v>
      </c>
      <c r="Q15">
        <v>47</v>
      </c>
      <c r="R15">
        <v>73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102</v>
      </c>
      <c r="F16">
        <v>736</v>
      </c>
      <c r="G16" s="2">
        <f>$E$16/$F$16</f>
        <v>0.13858695652173914</v>
      </c>
      <c r="H16">
        <v>11.9</v>
      </c>
      <c r="I16">
        <v>101</v>
      </c>
      <c r="J16" s="2">
        <f>$I$16/$E$16</f>
        <v>0.99019607843137258</v>
      </c>
      <c r="K16">
        <v>1</v>
      </c>
      <c r="L16" s="2">
        <f>$K$16/$E$16</f>
        <v>9.8039215686274508E-3</v>
      </c>
      <c r="M16">
        <v>3</v>
      </c>
      <c r="N16">
        <v>15</v>
      </c>
      <c r="O16">
        <v>11</v>
      </c>
      <c r="P16">
        <v>27</v>
      </c>
      <c r="Q16">
        <v>17</v>
      </c>
      <c r="R16">
        <v>28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352</v>
      </c>
      <c r="G17" s="2">
        <f>$E$17/$F$17</f>
        <v>0</v>
      </c>
      <c r="H17">
        <v>12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83</v>
      </c>
      <c r="F18">
        <v>347</v>
      </c>
      <c r="G18" s="2">
        <f>$E$18/$F$18</f>
        <v>0.23919308357348704</v>
      </c>
      <c r="H18">
        <v>12.7</v>
      </c>
      <c r="I18">
        <v>79</v>
      </c>
      <c r="J18" s="2">
        <f>$I$18/$E$18</f>
        <v>0.95180722891566261</v>
      </c>
      <c r="K18">
        <v>4</v>
      </c>
      <c r="L18" s="2">
        <f>$K$18/$E$18</f>
        <v>4.8192771084337352E-2</v>
      </c>
      <c r="M18">
        <v>2</v>
      </c>
      <c r="N18">
        <v>6</v>
      </c>
      <c r="O18">
        <v>11</v>
      </c>
      <c r="P18">
        <v>16</v>
      </c>
      <c r="Q18">
        <v>9</v>
      </c>
      <c r="R18">
        <v>39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567</v>
      </c>
      <c r="G19" s="2">
        <f>$E$19/$F$19</f>
        <v>0</v>
      </c>
      <c r="H19">
        <v>13.8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85</v>
      </c>
      <c r="F20">
        <v>461</v>
      </c>
      <c r="G20" s="2">
        <f>$E$20/$F$20</f>
        <v>0.18438177874186551</v>
      </c>
      <c r="H20">
        <v>10.3</v>
      </c>
      <c r="J20" s="2">
        <f>$I$20/$E$20</f>
        <v>0</v>
      </c>
      <c r="L20" s="2">
        <f>$K$20/$E$20</f>
        <v>0</v>
      </c>
      <c r="M20">
        <v>7</v>
      </c>
      <c r="N20">
        <v>11</v>
      </c>
      <c r="O20">
        <v>9</v>
      </c>
      <c r="P20">
        <v>22</v>
      </c>
      <c r="Q20">
        <v>10</v>
      </c>
      <c r="R20">
        <v>26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137</v>
      </c>
      <c r="G21" s="2">
        <f>$E$21/$F$21</f>
        <v>0</v>
      </c>
      <c r="H21">
        <v>10.5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491</v>
      </c>
      <c r="G22" s="2">
        <f>$E$22/$F$22</f>
        <v>0</v>
      </c>
      <c r="H22">
        <v>8.9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433</v>
      </c>
      <c r="G23" s="2">
        <f>$E$23/$F$23</f>
        <v>0</v>
      </c>
      <c r="H23">
        <v>6.7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198</v>
      </c>
      <c r="F24">
        <v>1029</v>
      </c>
      <c r="G24" s="2">
        <f>$E$24/$F$24</f>
        <v>0.1924198250728863</v>
      </c>
      <c r="H24">
        <v>10.199999999999999</v>
      </c>
      <c r="I24">
        <v>194</v>
      </c>
      <c r="J24" s="2">
        <f>$I$24/$E$24</f>
        <v>0.97979797979797978</v>
      </c>
      <c r="K24">
        <v>4</v>
      </c>
      <c r="L24" s="2">
        <f>$K$24/$E$24</f>
        <v>2.0202020202020204E-2</v>
      </c>
      <c r="M24">
        <v>5</v>
      </c>
      <c r="N24">
        <v>20</v>
      </c>
      <c r="O24">
        <v>33</v>
      </c>
      <c r="P24">
        <v>34</v>
      </c>
      <c r="Q24">
        <v>33</v>
      </c>
      <c r="R24">
        <v>63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109</v>
      </c>
      <c r="F25">
        <v>497</v>
      </c>
      <c r="G25" s="2">
        <f>$E$25/$F$25</f>
        <v>0.21931589537223339</v>
      </c>
      <c r="H25">
        <v>9.8000000000000007</v>
      </c>
      <c r="I25">
        <v>106</v>
      </c>
      <c r="J25" s="2">
        <f>$I$25/$E$25</f>
        <v>0.97247706422018354</v>
      </c>
      <c r="K25">
        <v>3</v>
      </c>
      <c r="L25" s="2">
        <f>$K$25/$E$25</f>
        <v>2.7522935779816515E-2</v>
      </c>
      <c r="M25">
        <v>3</v>
      </c>
      <c r="N25">
        <v>7</v>
      </c>
      <c r="O25">
        <v>13</v>
      </c>
      <c r="P25">
        <v>26</v>
      </c>
      <c r="Q25">
        <v>21</v>
      </c>
      <c r="R25">
        <v>40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336</v>
      </c>
      <c r="G26" s="2">
        <f>$E$26/$F$26</f>
        <v>0</v>
      </c>
      <c r="H26">
        <v>11.7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679</v>
      </c>
      <c r="G27" s="2">
        <f>$E$27/$F$27</f>
        <v>0</v>
      </c>
      <c r="H27">
        <v>11.9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E28">
        <v>47</v>
      </c>
      <c r="F28">
        <v>180</v>
      </c>
      <c r="G28" s="2">
        <f>$E$28/$F$28</f>
        <v>0.26111111111111113</v>
      </c>
      <c r="H28">
        <v>19.600000000000001</v>
      </c>
      <c r="I28">
        <v>47</v>
      </c>
      <c r="J28" s="2">
        <f>$I$28/$E$28</f>
        <v>1</v>
      </c>
      <c r="K28">
        <v>0</v>
      </c>
      <c r="L28" s="2">
        <f>$K$28/$E$28</f>
        <v>0</v>
      </c>
      <c r="M28">
        <v>1</v>
      </c>
      <c r="N28">
        <v>4</v>
      </c>
      <c r="O28">
        <v>4</v>
      </c>
      <c r="P28">
        <v>8</v>
      </c>
      <c r="Q28">
        <v>8</v>
      </c>
      <c r="R28">
        <v>22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176</v>
      </c>
      <c r="G29" s="2">
        <f>$E$29/$F$29</f>
        <v>0</v>
      </c>
      <c r="H29">
        <v>10.1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434</v>
      </c>
      <c r="G30" s="2">
        <f>$E$30/$F$30</f>
        <v>0</v>
      </c>
      <c r="H30">
        <v>19.399999999999999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158</v>
      </c>
      <c r="G31" s="2">
        <f>$E$31/$F$31</f>
        <v>0</v>
      </c>
      <c r="H31">
        <v>12.3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E32">
        <v>115</v>
      </c>
      <c r="F32">
        <v>588</v>
      </c>
      <c r="G32" s="2">
        <f>$E$32/$F$32</f>
        <v>0.195578231292517</v>
      </c>
      <c r="H32">
        <v>6.8</v>
      </c>
      <c r="J32" s="2">
        <f>$I$32/$E$32</f>
        <v>0</v>
      </c>
      <c r="L32" s="2">
        <f>$K$32/$E$32</f>
        <v>0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343</v>
      </c>
      <c r="G33" s="2">
        <f>$E$33/$F$33</f>
        <v>0</v>
      </c>
      <c r="H33">
        <v>18.3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58" si="1">B34/C34</f>
        <v>9.5328179368509042E-2</v>
      </c>
      <c r="F34">
        <v>1169</v>
      </c>
      <c r="G34" s="2">
        <f>$E$34/$F$34</f>
        <v>0</v>
      </c>
      <c r="H34">
        <v>6.1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214</v>
      </c>
      <c r="F35">
        <v>955</v>
      </c>
      <c r="G35" s="2">
        <f>$E$35/$F$35</f>
        <v>0.22408376963350785</v>
      </c>
      <c r="H35">
        <v>11.4</v>
      </c>
      <c r="I35">
        <v>205</v>
      </c>
      <c r="J35" s="2">
        <f>$I$35/$E$35</f>
        <v>0.95794392523364491</v>
      </c>
      <c r="K35">
        <v>9</v>
      </c>
      <c r="L35" s="2">
        <f>$K$35/$E$35</f>
        <v>4.2056074766355138E-2</v>
      </c>
      <c r="M35">
        <v>4</v>
      </c>
      <c r="N35">
        <v>13</v>
      </c>
      <c r="O35">
        <v>36</v>
      </c>
      <c r="P35">
        <v>36</v>
      </c>
      <c r="Q35">
        <v>40</v>
      </c>
      <c r="R35">
        <v>85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17</v>
      </c>
      <c r="F36">
        <v>81</v>
      </c>
      <c r="G36" s="2">
        <f>$E$36/$F$36</f>
        <v>0.20987654320987653</v>
      </c>
      <c r="H36">
        <v>12.8</v>
      </c>
      <c r="I36">
        <v>16</v>
      </c>
      <c r="J36" s="2">
        <f>$I$36/$E$36</f>
        <v>0.94117647058823528</v>
      </c>
      <c r="K36">
        <v>1</v>
      </c>
      <c r="L36" s="2">
        <f>$K$36/$E$36</f>
        <v>5.8823529411764705E-2</v>
      </c>
      <c r="M36">
        <v>1</v>
      </c>
      <c r="N36">
        <v>2</v>
      </c>
      <c r="O36">
        <v>2</v>
      </c>
      <c r="P36">
        <v>5</v>
      </c>
      <c r="Q36">
        <v>4</v>
      </c>
      <c r="R36">
        <v>3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240</v>
      </c>
      <c r="F37">
        <v>1074</v>
      </c>
      <c r="G37" s="2">
        <f>$E$37/$F$37</f>
        <v>0.22346368715083798</v>
      </c>
      <c r="H37">
        <v>9.4</v>
      </c>
      <c r="I37">
        <v>237</v>
      </c>
      <c r="J37" s="2">
        <f>$I$37/$E$37</f>
        <v>0.98750000000000004</v>
      </c>
      <c r="K37">
        <v>3</v>
      </c>
      <c r="L37" s="2">
        <f>$K$37/$E$37</f>
        <v>1.2500000000000001E-2</v>
      </c>
      <c r="M37">
        <v>4</v>
      </c>
      <c r="N37">
        <v>21</v>
      </c>
      <c r="O37">
        <v>34</v>
      </c>
      <c r="P37">
        <v>43</v>
      </c>
      <c r="Q37">
        <v>45</v>
      </c>
      <c r="R37">
        <v>93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F38">
        <v>476</v>
      </c>
      <c r="G38" s="2">
        <f>$E$38/$F$38</f>
        <v>0</v>
      </c>
      <c r="H38">
        <v>13.6</v>
      </c>
      <c r="J38" s="2" t="e">
        <f>$I$38/$E$38</f>
        <v>#DIV/0!</v>
      </c>
      <c r="L38" s="2" t="e">
        <f>$K$38/$E$38</f>
        <v>#DIV/0!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168</v>
      </c>
      <c r="F39">
        <v>592</v>
      </c>
      <c r="G39" s="2">
        <f>$E$39/$F$39</f>
        <v>0.28378378378378377</v>
      </c>
      <c r="H39">
        <v>16.600000000000001</v>
      </c>
      <c r="I39">
        <v>164</v>
      </c>
      <c r="J39" s="2">
        <f>$I$39/$E$39</f>
        <v>0.97619047619047616</v>
      </c>
      <c r="K39">
        <v>4</v>
      </c>
      <c r="L39" s="2">
        <f>$K$39/$E$39</f>
        <v>2.3809523809523808E-2</v>
      </c>
      <c r="M39">
        <v>5</v>
      </c>
      <c r="N39">
        <v>5</v>
      </c>
      <c r="O39">
        <v>19</v>
      </c>
      <c r="P39">
        <v>32</v>
      </c>
      <c r="Q39">
        <v>32</v>
      </c>
      <c r="R39">
        <v>71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323</v>
      </c>
      <c r="F40">
        <v>1340</v>
      </c>
      <c r="G40" s="2">
        <f>$E$40/$F$40</f>
        <v>0.24104477611940298</v>
      </c>
      <c r="H40">
        <v>10.8</v>
      </c>
      <c r="I40">
        <v>320</v>
      </c>
      <c r="J40" s="2">
        <f>$I$40/$E$40</f>
        <v>0.99071207430340558</v>
      </c>
      <c r="K40">
        <v>3</v>
      </c>
      <c r="L40" s="2">
        <f>$K$40/$E$40</f>
        <v>9.2879256965944269E-3</v>
      </c>
      <c r="M40">
        <v>5</v>
      </c>
      <c r="N40">
        <v>18</v>
      </c>
      <c r="O40">
        <v>47</v>
      </c>
      <c r="P40">
        <v>63</v>
      </c>
      <c r="Q40">
        <v>63</v>
      </c>
      <c r="R40">
        <v>136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262</v>
      </c>
      <c r="G41" s="2">
        <f>$E$41/$F$41</f>
        <v>0</v>
      </c>
      <c r="H41">
        <v>6.8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18</v>
      </c>
      <c r="F42">
        <v>84</v>
      </c>
      <c r="G42" s="2">
        <f>$E$42/$F$42</f>
        <v>0.21428571428571427</v>
      </c>
      <c r="H42">
        <v>7.8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476</v>
      </c>
      <c r="G43" s="2">
        <f>$E$43/$F$43</f>
        <v>0</v>
      </c>
      <c r="H43">
        <v>11.5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102</v>
      </c>
      <c r="G44" s="2">
        <f>$E$44/$F$44</f>
        <v>0.24509803921568626</v>
      </c>
      <c r="H44">
        <v>13.3</v>
      </c>
      <c r="J44" s="2">
        <f>$I$44/$E$44</f>
        <v>0</v>
      </c>
      <c r="L44" s="2"/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762</v>
      </c>
      <c r="G45" s="2">
        <f>$E$45/$F$45</f>
        <v>0</v>
      </c>
      <c r="H45">
        <v>13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496</v>
      </c>
      <c r="F46">
        <v>2363</v>
      </c>
      <c r="G46" s="2">
        <f>$E$46/$F$46</f>
        <v>0.20990266610241218</v>
      </c>
      <c r="H46">
        <v>10.7</v>
      </c>
      <c r="I46">
        <v>486</v>
      </c>
      <c r="J46" s="2">
        <f>$I$46/$E$46</f>
        <v>0.97983870967741937</v>
      </c>
      <c r="K46">
        <v>10</v>
      </c>
      <c r="L46" s="2">
        <f>$K$46/$E$46</f>
        <v>2.0161290322580645E-2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64</v>
      </c>
      <c r="F47">
        <v>336</v>
      </c>
      <c r="G47" s="2">
        <f>$E$47/$F$47</f>
        <v>0.19047619047619047</v>
      </c>
      <c r="H47">
        <v>14.3</v>
      </c>
      <c r="J47" s="2">
        <f>$I$47/$E$47</f>
        <v>0</v>
      </c>
      <c r="L47" s="2">
        <f>$K$47/$E$47</f>
        <v>0</v>
      </c>
      <c r="M47">
        <v>5</v>
      </c>
      <c r="N47">
        <v>5</v>
      </c>
      <c r="O47">
        <v>8</v>
      </c>
      <c r="P47">
        <v>13</v>
      </c>
      <c r="Q47">
        <v>10</v>
      </c>
      <c r="R47">
        <v>23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13</v>
      </c>
      <c r="F48">
        <v>83</v>
      </c>
      <c r="G48" s="2">
        <f>$E$48/$F$48</f>
        <v>0.15662650602409639</v>
      </c>
      <c r="H48">
        <v>13.4</v>
      </c>
      <c r="I48">
        <v>13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1</v>
      </c>
      <c r="P48">
        <v>2</v>
      </c>
      <c r="Q48">
        <v>3</v>
      </c>
      <c r="R48">
        <v>7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E49">
        <v>171</v>
      </c>
      <c r="F49">
        <v>808</v>
      </c>
      <c r="G49" s="2">
        <f>$E$49/$F$49</f>
        <v>0.21163366336633663</v>
      </c>
      <c r="H49">
        <v>10.9</v>
      </c>
      <c r="I49">
        <v>168</v>
      </c>
      <c r="J49" s="2">
        <f>$I$49/$E$49</f>
        <v>0.98245614035087714</v>
      </c>
      <c r="K49">
        <v>3</v>
      </c>
      <c r="L49" s="2">
        <f>$K$49/$E$49</f>
        <v>1.7543859649122806E-2</v>
      </c>
      <c r="M49">
        <v>3</v>
      </c>
      <c r="N49">
        <v>16</v>
      </c>
      <c r="O49">
        <v>24</v>
      </c>
      <c r="P49">
        <v>24</v>
      </c>
      <c r="Q49">
        <v>33</v>
      </c>
      <c r="R49">
        <v>69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214</v>
      </c>
      <c r="F50">
        <v>803</v>
      </c>
      <c r="G50" s="2">
        <f>$E$50/$F$50</f>
        <v>0.26650062266500624</v>
      </c>
      <c r="H50">
        <v>13.1</v>
      </c>
      <c r="I50">
        <v>205</v>
      </c>
      <c r="J50" s="2">
        <f>$I$50/$E$50</f>
        <v>0.95794392523364491</v>
      </c>
      <c r="K50">
        <v>9</v>
      </c>
      <c r="L50" s="2">
        <f>$K$50/$E$50</f>
        <v>4.2056074766355138E-2</v>
      </c>
      <c r="M50">
        <v>4</v>
      </c>
      <c r="N50">
        <v>13</v>
      </c>
      <c r="O50">
        <v>35</v>
      </c>
      <c r="P50">
        <v>37</v>
      </c>
      <c r="Q50">
        <v>40</v>
      </c>
      <c r="R50">
        <v>85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266</v>
      </c>
      <c r="G51" s="2">
        <f>$E$51/$F$51</f>
        <v>0</v>
      </c>
      <c r="H51">
        <v>14.7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146</v>
      </c>
      <c r="F52">
        <v>647</v>
      </c>
      <c r="G52" s="2">
        <f>$E$52/$F$52</f>
        <v>0.22565687789799072</v>
      </c>
      <c r="H52">
        <v>11.8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109</v>
      </c>
      <c r="G53" s="2">
        <f>$E$53/$F$53</f>
        <v>0</v>
      </c>
      <c r="H53">
        <v>21.7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9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36</v>
      </c>
      <c r="G56" s="2">
        <f>$E$56/$F$56</f>
        <v>0</v>
      </c>
      <c r="H56">
        <v>6.4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7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3638</v>
      </c>
      <c r="F58">
        <f>SUM(F2:F57)</f>
        <v>31787</v>
      </c>
      <c r="G58" s="2">
        <f>E58/F58</f>
        <v>0.11444930317425363</v>
      </c>
      <c r="H58">
        <v>10.8</v>
      </c>
      <c r="I58">
        <f>SUM(I2:I57)</f>
        <v>2550</v>
      </c>
      <c r="J58" s="2">
        <f>I58/E58</f>
        <v>0.7009345794392523</v>
      </c>
      <c r="K58">
        <f>SUM(K2:K57)</f>
        <v>66</v>
      </c>
      <c r="L58" s="2">
        <f>K58/E58</f>
        <v>1.8141836173721827E-2</v>
      </c>
      <c r="M58">
        <f t="shared" ref="M58:R58" si="2">SUM(M2:M57)</f>
        <v>67</v>
      </c>
      <c r="N58">
        <f t="shared" si="2"/>
        <v>181</v>
      </c>
      <c r="O58">
        <f t="shared" si="2"/>
        <v>346</v>
      </c>
      <c r="P58">
        <f t="shared" si="2"/>
        <v>469</v>
      </c>
      <c r="Q58">
        <f t="shared" si="2"/>
        <v>448</v>
      </c>
      <c r="R58">
        <f t="shared" si="2"/>
        <v>948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  <row r="62" spans="1:18" ht="12.75" customHeight="1" x14ac:dyDescent="0.15">
      <c r="A6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87</v>
      </c>
      <c r="G1" s="11" t="s">
        <v>6</v>
      </c>
      <c r="H1" s="11" t="s">
        <v>88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132</v>
      </c>
      <c r="F2">
        <v>541</v>
      </c>
      <c r="G2" s="2">
        <f>$E$2/$F$2</f>
        <v>0.24399260628465805</v>
      </c>
      <c r="H2">
        <v>11.9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32</v>
      </c>
      <c r="F3">
        <v>155</v>
      </c>
      <c r="G3" s="2">
        <f>$E$3/$F$3</f>
        <v>0.20645161290322581</v>
      </c>
      <c r="H3">
        <v>23.6</v>
      </c>
      <c r="I3">
        <v>31</v>
      </c>
      <c r="J3" s="2">
        <f>$I$3/$E$3</f>
        <v>0.96875</v>
      </c>
      <c r="K3">
        <v>1</v>
      </c>
      <c r="L3" s="2">
        <f>$K$3/$E$3</f>
        <v>3.125E-2</v>
      </c>
      <c r="M3">
        <v>5</v>
      </c>
      <c r="N3">
        <v>4</v>
      </c>
      <c r="O3">
        <v>5</v>
      </c>
      <c r="P3">
        <v>7</v>
      </c>
      <c r="Q3">
        <v>7</v>
      </c>
      <c r="R3">
        <v>4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202</v>
      </c>
      <c r="F4">
        <v>880</v>
      </c>
      <c r="G4" s="2">
        <f>$E$4/$F$4</f>
        <v>0.22954545454545455</v>
      </c>
      <c r="H4">
        <v>15.3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96</v>
      </c>
      <c r="F5">
        <v>361</v>
      </c>
      <c r="G5" s="2">
        <f>$E$5/$F$5</f>
        <v>0.26592797783933519</v>
      </c>
      <c r="H5">
        <v>13.1</v>
      </c>
      <c r="I5">
        <v>94</v>
      </c>
      <c r="J5" s="2">
        <f>$I$5/$E$5</f>
        <v>0.97916666666666663</v>
      </c>
      <c r="K5">
        <v>2</v>
      </c>
      <c r="L5" s="2">
        <f>$K$5/$E$5</f>
        <v>2.0833333333333332E-2</v>
      </c>
      <c r="M5">
        <v>7</v>
      </c>
      <c r="N5">
        <v>8</v>
      </c>
      <c r="O5">
        <v>15</v>
      </c>
      <c r="P5">
        <v>16</v>
      </c>
      <c r="Q5">
        <v>31</v>
      </c>
      <c r="R5">
        <v>96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3368</v>
      </c>
      <c r="G6" s="2">
        <f>$E$6/$F$6</f>
        <v>0</v>
      </c>
      <c r="H6">
        <v>9.4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797</v>
      </c>
      <c r="G7" s="2">
        <f>$E$7/$F$7</f>
        <v>0</v>
      </c>
      <c r="H7">
        <v>17.3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52</v>
      </c>
      <c r="F8">
        <v>294</v>
      </c>
      <c r="G8" s="2">
        <f>$E$8/$F$8</f>
        <v>0.17687074829931973</v>
      </c>
      <c r="H8">
        <v>8.4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20</v>
      </c>
      <c r="F9">
        <v>93</v>
      </c>
      <c r="G9" s="2">
        <f>$E$9/$F$9</f>
        <v>0.21505376344086022</v>
      </c>
      <c r="H9">
        <v>11.2</v>
      </c>
      <c r="I9">
        <v>20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1</v>
      </c>
      <c r="O9">
        <v>4</v>
      </c>
      <c r="P9">
        <v>3</v>
      </c>
      <c r="Q9">
        <v>7</v>
      </c>
      <c r="R9">
        <v>4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2389</v>
      </c>
      <c r="G10" s="2">
        <f>$E$10/$F$10</f>
        <v>0</v>
      </c>
      <c r="H10">
        <v>13.7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973</v>
      </c>
      <c r="G11" s="2">
        <f>$E$11/$F$11</f>
        <v>0</v>
      </c>
      <c r="H11">
        <v>11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16</v>
      </c>
      <c r="G12" s="2">
        <f>$E$12/$F$12</f>
        <v>0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19</v>
      </c>
      <c r="F13">
        <v>116</v>
      </c>
      <c r="G13" s="2">
        <f>$E$13/$F$13</f>
        <v>0.16379310344827586</v>
      </c>
      <c r="H13">
        <v>9.1999999999999993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50</v>
      </c>
      <c r="F14">
        <v>236</v>
      </c>
      <c r="G14" s="2">
        <f>$E$14/$F$14</f>
        <v>0.21186440677966101</v>
      </c>
      <c r="H14">
        <v>16.899999999999999</v>
      </c>
      <c r="I14">
        <v>50</v>
      </c>
      <c r="J14" s="2">
        <f>$I$14/$E$14</f>
        <v>1</v>
      </c>
      <c r="K14">
        <v>0</v>
      </c>
      <c r="L14" s="2">
        <f>$K$14/$E$14</f>
        <v>0</v>
      </c>
      <c r="M14">
        <v>0</v>
      </c>
      <c r="N14">
        <v>2</v>
      </c>
      <c r="O14">
        <v>4</v>
      </c>
      <c r="P14">
        <v>9</v>
      </c>
      <c r="Q14">
        <v>15</v>
      </c>
      <c r="R14">
        <v>20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192</v>
      </c>
      <c r="F15">
        <v>1028</v>
      </c>
      <c r="G15" s="2">
        <f>$E$15/$F$15</f>
        <v>0.1867704280155642</v>
      </c>
      <c r="H15">
        <v>8.1</v>
      </c>
      <c r="J15" s="2">
        <f>$I$15/$E$15</f>
        <v>0</v>
      </c>
      <c r="L15" s="2">
        <f>$K$15/$E$15</f>
        <v>0</v>
      </c>
      <c r="M15">
        <v>4</v>
      </c>
      <c r="N15">
        <v>13</v>
      </c>
      <c r="O15">
        <v>29</v>
      </c>
      <c r="P15">
        <v>33</v>
      </c>
      <c r="Q15">
        <v>47</v>
      </c>
      <c r="R15">
        <v>66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109</v>
      </c>
      <c r="F16">
        <v>704</v>
      </c>
      <c r="G16" s="2">
        <f>$E$16/$F$16</f>
        <v>0.15482954545454544</v>
      </c>
      <c r="H16">
        <v>11.3</v>
      </c>
      <c r="I16">
        <v>109</v>
      </c>
      <c r="J16" s="2">
        <f>$I$16/$E$16</f>
        <v>1</v>
      </c>
      <c r="K16">
        <v>0</v>
      </c>
      <c r="L16" s="2">
        <f>$K$16/$E$16</f>
        <v>0</v>
      </c>
      <c r="M16">
        <v>6</v>
      </c>
      <c r="N16">
        <v>11</v>
      </c>
      <c r="O16">
        <v>16</v>
      </c>
      <c r="P16">
        <v>19</v>
      </c>
      <c r="Q16">
        <v>25</v>
      </c>
      <c r="R16">
        <v>32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343</v>
      </c>
      <c r="G17" s="2">
        <f>$E$17/$F$17</f>
        <v>0</v>
      </c>
      <c r="H17">
        <v>11.6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87</v>
      </c>
      <c r="F18">
        <v>370</v>
      </c>
      <c r="G18" s="2">
        <f>$E$18/$F$18</f>
        <v>0.23513513513513515</v>
      </c>
      <c r="H18">
        <v>13.5</v>
      </c>
      <c r="I18">
        <v>84</v>
      </c>
      <c r="J18" s="2">
        <f>$I$18/$E$18</f>
        <v>0.96551724137931039</v>
      </c>
      <c r="K18">
        <v>3</v>
      </c>
      <c r="L18" s="2">
        <f>$K$18/$E$18</f>
        <v>3.4482758620689655E-2</v>
      </c>
      <c r="M18">
        <v>4</v>
      </c>
      <c r="N18">
        <v>6</v>
      </c>
      <c r="O18">
        <v>14</v>
      </c>
      <c r="P18">
        <v>19</v>
      </c>
      <c r="Q18">
        <v>14</v>
      </c>
      <c r="R18">
        <v>29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560</v>
      </c>
      <c r="G19" s="2">
        <f>$E$19/$F$19</f>
        <v>0</v>
      </c>
      <c r="H19">
        <v>13.5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133</v>
      </c>
      <c r="F20">
        <v>537</v>
      </c>
      <c r="G20" s="2">
        <f>$E$20/$F$20</f>
        <v>0.24767225325884543</v>
      </c>
      <c r="H20">
        <v>11.9</v>
      </c>
      <c r="J20" s="2">
        <f>$I$20/$E$20</f>
        <v>0</v>
      </c>
      <c r="L20" s="2">
        <f>$K$20/$E$20</f>
        <v>0</v>
      </c>
      <c r="M20">
        <v>15</v>
      </c>
      <c r="N20">
        <v>18</v>
      </c>
      <c r="O20">
        <v>18</v>
      </c>
      <c r="P20">
        <v>23</v>
      </c>
      <c r="Q20">
        <v>16</v>
      </c>
      <c r="R20">
        <v>44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171</v>
      </c>
      <c r="G21" s="2">
        <f>$E$21/$F$21</f>
        <v>0</v>
      </c>
      <c r="H21">
        <v>13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500</v>
      </c>
      <c r="G22" s="2">
        <f>$E$22/$F$22</f>
        <v>0</v>
      </c>
      <c r="H22">
        <v>9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425</v>
      </c>
      <c r="G23" s="2">
        <f>$E$23/$F$23</f>
        <v>0</v>
      </c>
      <c r="H23">
        <v>6.6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218</v>
      </c>
      <c r="F24">
        <v>1098</v>
      </c>
      <c r="G24" s="2">
        <f>$E$24/$F$24</f>
        <v>0.19854280510018216</v>
      </c>
      <c r="H24">
        <v>10.9</v>
      </c>
      <c r="I24">
        <v>217</v>
      </c>
      <c r="J24" s="2">
        <f>$I$24/$E$24</f>
        <v>0.99541284403669728</v>
      </c>
      <c r="K24">
        <v>1</v>
      </c>
      <c r="L24" s="2">
        <f>$K$24/$E$24</f>
        <v>4.5871559633027525E-3</v>
      </c>
      <c r="M24">
        <v>3</v>
      </c>
      <c r="N24">
        <v>15</v>
      </c>
      <c r="O24">
        <v>33</v>
      </c>
      <c r="P24">
        <v>49</v>
      </c>
      <c r="Q24">
        <v>41</v>
      </c>
      <c r="R24">
        <v>65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109</v>
      </c>
      <c r="F25">
        <v>524</v>
      </c>
      <c r="G25" s="2">
        <f>$E$25/$F$25</f>
        <v>0.20801526717557253</v>
      </c>
      <c r="H25">
        <v>10.3</v>
      </c>
      <c r="I25">
        <v>107</v>
      </c>
      <c r="J25" s="2">
        <f>$I$25/$E$25</f>
        <v>0.98165137614678899</v>
      </c>
      <c r="K25">
        <v>2</v>
      </c>
      <c r="L25" s="2">
        <f>$K$25/$E$25</f>
        <v>1.834862385321101E-2</v>
      </c>
      <c r="M25">
        <v>2</v>
      </c>
      <c r="N25">
        <v>5</v>
      </c>
      <c r="O25">
        <v>18</v>
      </c>
      <c r="P25">
        <v>26</v>
      </c>
      <c r="Q25">
        <v>25</v>
      </c>
      <c r="R25">
        <v>33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350</v>
      </c>
      <c r="G26" s="2">
        <f>$E$26/$F$26</f>
        <v>0</v>
      </c>
      <c r="H26">
        <v>12.1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715</v>
      </c>
      <c r="G27" s="2">
        <f>$E$27/$F$27</f>
        <v>0</v>
      </c>
      <c r="H27">
        <v>12.4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E28">
        <v>37</v>
      </c>
      <c r="F28">
        <v>175</v>
      </c>
      <c r="G28" s="2">
        <f>$E$28/$F$28</f>
        <v>0.21142857142857144</v>
      </c>
      <c r="H28">
        <v>18.899999999999999</v>
      </c>
      <c r="I28">
        <v>36</v>
      </c>
      <c r="J28" s="2">
        <f>$I$28/$E$28</f>
        <v>0.97297297297297303</v>
      </c>
      <c r="K28">
        <v>1</v>
      </c>
      <c r="L28" s="2">
        <f>$K$28/$E$28</f>
        <v>2.7027027027027029E-2</v>
      </c>
      <c r="M28">
        <v>1</v>
      </c>
      <c r="N28">
        <v>3</v>
      </c>
      <c r="O28">
        <v>3</v>
      </c>
      <c r="P28">
        <v>7</v>
      </c>
      <c r="Q28">
        <v>7</v>
      </c>
      <c r="R28">
        <v>16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166</v>
      </c>
      <c r="G29" s="2">
        <f>$E$29/$F$29</f>
        <v>0</v>
      </c>
      <c r="H29">
        <v>9.5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440</v>
      </c>
      <c r="G30" s="2">
        <f>$E$30/$F$30</f>
        <v>0</v>
      </c>
      <c r="H30">
        <v>18.8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133</v>
      </c>
      <c r="G31" s="2">
        <f>$E$31/$F$31</f>
        <v>0</v>
      </c>
      <c r="H31">
        <v>10.199999999999999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E32">
        <v>117</v>
      </c>
      <c r="F32">
        <v>597</v>
      </c>
      <c r="G32" s="2">
        <f>$E$32/$F$32</f>
        <v>0.19597989949748743</v>
      </c>
      <c r="H32">
        <v>6.9</v>
      </c>
      <c r="J32" s="2">
        <f>$I$32/$E$32</f>
        <v>0</v>
      </c>
      <c r="L32" s="2">
        <f>$K$32/$E$32</f>
        <v>0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356</v>
      </c>
      <c r="G33" s="2">
        <f>$E$33/$F$33</f>
        <v>0</v>
      </c>
      <c r="H33">
        <v>18.7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58" si="1">B34/C34</f>
        <v>9.5328179368509042E-2</v>
      </c>
      <c r="F34">
        <v>1187</v>
      </c>
      <c r="G34" s="2">
        <f>$E$34/$F$34</f>
        <v>0</v>
      </c>
      <c r="H34">
        <v>6.2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208</v>
      </c>
      <c r="F35">
        <v>1027</v>
      </c>
      <c r="G35" s="2">
        <f>$E$35/$F$35</f>
        <v>0.20253164556962025</v>
      </c>
      <c r="H35">
        <v>12</v>
      </c>
      <c r="I35">
        <v>201</v>
      </c>
      <c r="J35" s="2">
        <f>$I$35/$E$35</f>
        <v>0.96634615384615385</v>
      </c>
      <c r="K35">
        <v>7</v>
      </c>
      <c r="L35" s="2">
        <f>$K$35/$E$35</f>
        <v>3.3653846153846152E-2</v>
      </c>
      <c r="M35">
        <v>7</v>
      </c>
      <c r="N35">
        <v>9</v>
      </c>
      <c r="O35">
        <v>21</v>
      </c>
      <c r="P35">
        <v>38</v>
      </c>
      <c r="Q35">
        <v>38</v>
      </c>
      <c r="R35">
        <v>95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17</v>
      </c>
      <c r="F36">
        <v>73</v>
      </c>
      <c r="G36" s="2">
        <f>$E$36/$F$36</f>
        <v>0.23287671232876711</v>
      </c>
      <c r="H36">
        <v>11.5</v>
      </c>
      <c r="I36">
        <v>16</v>
      </c>
      <c r="J36" s="2">
        <f>$I$36/$E$36</f>
        <v>0.94117647058823528</v>
      </c>
      <c r="K36">
        <v>1</v>
      </c>
      <c r="L36" s="2">
        <f>$K$36/$E$36</f>
        <v>5.8823529411764705E-2</v>
      </c>
      <c r="M36">
        <v>1</v>
      </c>
      <c r="N36">
        <v>2</v>
      </c>
      <c r="O36">
        <v>1</v>
      </c>
      <c r="P36">
        <v>5</v>
      </c>
      <c r="Q36">
        <v>4</v>
      </c>
      <c r="R36">
        <v>4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253</v>
      </c>
      <c r="F37">
        <v>1319</v>
      </c>
      <c r="G37" s="2">
        <f>$E$37/$F$37</f>
        <v>0.19181197877179681</v>
      </c>
      <c r="H37">
        <v>11.5</v>
      </c>
      <c r="I37">
        <v>243</v>
      </c>
      <c r="J37" s="2">
        <f>$I$37/$E$37</f>
        <v>0.96047430830039526</v>
      </c>
      <c r="K37">
        <v>10</v>
      </c>
      <c r="L37" s="2">
        <f>$K$37/$E$37</f>
        <v>3.9525691699604744E-2</v>
      </c>
      <c r="M37">
        <v>6</v>
      </c>
      <c r="N37">
        <v>12</v>
      </c>
      <c r="O37">
        <v>38</v>
      </c>
      <c r="P37">
        <v>53</v>
      </c>
      <c r="Q37">
        <v>48</v>
      </c>
      <c r="R37">
        <v>106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E38">
        <v>132</v>
      </c>
      <c r="F38">
        <v>506</v>
      </c>
      <c r="G38" s="2">
        <f>$E$38/$F$38</f>
        <v>0.2608695652173913</v>
      </c>
      <c r="H38">
        <v>14.4</v>
      </c>
      <c r="J38" s="2">
        <f>$I$38/$E$38</f>
        <v>0</v>
      </c>
      <c r="L38" s="2">
        <f>$K$38/$E$38</f>
        <v>0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167</v>
      </c>
      <c r="F39">
        <v>555</v>
      </c>
      <c r="G39" s="2">
        <f>$E$39/$F$39</f>
        <v>0.30090090090090088</v>
      </c>
      <c r="H39">
        <v>15.4</v>
      </c>
      <c r="I39">
        <v>160</v>
      </c>
      <c r="J39" s="2">
        <f>$I$39/$E$39</f>
        <v>0.95808383233532934</v>
      </c>
      <c r="K39">
        <v>7</v>
      </c>
      <c r="L39" s="2">
        <f>$K$39/$E$39</f>
        <v>4.1916167664670656E-2</v>
      </c>
      <c r="M39">
        <v>4</v>
      </c>
      <c r="N39">
        <v>4</v>
      </c>
      <c r="O39">
        <v>24</v>
      </c>
      <c r="P39">
        <v>28</v>
      </c>
      <c r="Q39">
        <v>35</v>
      </c>
      <c r="R39">
        <v>65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302</v>
      </c>
      <c r="F40">
        <v>1410</v>
      </c>
      <c r="G40" s="2">
        <f>$E$40/$F$40</f>
        <v>0.21418439716312057</v>
      </c>
      <c r="H40">
        <v>11.4</v>
      </c>
      <c r="I40">
        <v>292</v>
      </c>
      <c r="J40" s="2">
        <f>$I$40/$E$40</f>
        <v>0.9668874172185431</v>
      </c>
      <c r="K40">
        <v>10</v>
      </c>
      <c r="L40" s="2">
        <f>$K$40/$E$40</f>
        <v>3.3112582781456956E-2</v>
      </c>
      <c r="M40">
        <v>11</v>
      </c>
      <c r="N40">
        <v>22</v>
      </c>
      <c r="O40">
        <v>31</v>
      </c>
      <c r="P40">
        <v>60</v>
      </c>
      <c r="Q40">
        <v>65</v>
      </c>
      <c r="R40">
        <v>113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279</v>
      </c>
      <c r="G41" s="2">
        <f>$E$41/$F$41</f>
        <v>0</v>
      </c>
      <c r="H41">
        <v>7.2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16</v>
      </c>
      <c r="F42">
        <v>85</v>
      </c>
      <c r="G42" s="2">
        <f>$E$42/$F$42</f>
        <v>0.18823529411764706</v>
      </c>
      <c r="H42">
        <v>7.9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482</v>
      </c>
      <c r="G43" s="2">
        <f>$E$43/$F$43</f>
        <v>0</v>
      </c>
      <c r="H43">
        <v>11.5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112</v>
      </c>
      <c r="G44" s="2">
        <f>$E$44/$F$44</f>
        <v>0.22321428571428573</v>
      </c>
      <c r="H44">
        <v>14.5</v>
      </c>
      <c r="J44" s="2">
        <f>$I$44/$E$44</f>
        <v>0</v>
      </c>
      <c r="L44" s="2">
        <f>$K$44/$E$44</f>
        <v>0</v>
      </c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792</v>
      </c>
      <c r="G45" s="2">
        <f>$E$45/$F$45</f>
        <v>0</v>
      </c>
      <c r="H45">
        <v>13.4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514</v>
      </c>
      <c r="F46">
        <v>2300</v>
      </c>
      <c r="G46" s="2">
        <f>$E$46/$F$46</f>
        <v>0.22347826086956521</v>
      </c>
      <c r="H46">
        <v>10.199999999999999</v>
      </c>
      <c r="I46">
        <v>506</v>
      </c>
      <c r="J46" s="2">
        <f>$I$46/$E$46</f>
        <v>0.98443579766536971</v>
      </c>
      <c r="K46">
        <v>8</v>
      </c>
      <c r="L46" s="2">
        <f>$K$46/$E$46</f>
        <v>1.556420233463035E-2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64</v>
      </c>
      <c r="F47">
        <v>377</v>
      </c>
      <c r="G47" s="2">
        <f>$E$47/$F$47</f>
        <v>0.16976127320954906</v>
      </c>
      <c r="H47">
        <v>15.8</v>
      </c>
      <c r="J47" s="2">
        <f>$I$47/$E$47</f>
        <v>0</v>
      </c>
      <c r="L47" s="2">
        <f>$K$47/$E$47</f>
        <v>0</v>
      </c>
      <c r="M47">
        <v>0</v>
      </c>
      <c r="N47">
        <v>5</v>
      </c>
      <c r="O47">
        <v>10</v>
      </c>
      <c r="P47">
        <v>12</v>
      </c>
      <c r="Q47">
        <v>16</v>
      </c>
      <c r="R47">
        <v>21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25</v>
      </c>
      <c r="F48">
        <v>93</v>
      </c>
      <c r="G48" s="2">
        <f>$E$48/$F$48</f>
        <v>0.26881720430107525</v>
      </c>
      <c r="H48">
        <v>15</v>
      </c>
      <c r="I48">
        <v>24</v>
      </c>
      <c r="J48" s="2">
        <f>$I$48/$E$48</f>
        <v>0.96</v>
      </c>
      <c r="K48">
        <v>1</v>
      </c>
      <c r="L48" s="2">
        <f>$K$48/$E$48</f>
        <v>0.04</v>
      </c>
      <c r="M48">
        <v>0</v>
      </c>
      <c r="N48">
        <v>0</v>
      </c>
      <c r="O48">
        <v>2</v>
      </c>
      <c r="P48">
        <v>2</v>
      </c>
      <c r="Q48">
        <v>9</v>
      </c>
      <c r="R48">
        <v>12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E49">
        <v>178</v>
      </c>
      <c r="F49">
        <v>828</v>
      </c>
      <c r="G49" s="2">
        <f>$E$49/$F$49</f>
        <v>0.21497584541062803</v>
      </c>
      <c r="H49">
        <v>11.1</v>
      </c>
      <c r="I49">
        <v>173</v>
      </c>
      <c r="J49" s="2">
        <f>$I$49/$E$49</f>
        <v>0.9719101123595506</v>
      </c>
      <c r="K49">
        <v>5</v>
      </c>
      <c r="L49" s="2">
        <f>$K$49/$E$49</f>
        <v>2.8089887640449437E-2</v>
      </c>
      <c r="M49">
        <v>4</v>
      </c>
      <c r="N49">
        <v>15</v>
      </c>
      <c r="O49">
        <v>23</v>
      </c>
      <c r="P49">
        <v>27</v>
      </c>
      <c r="Q49">
        <v>35</v>
      </c>
      <c r="R49">
        <v>75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208</v>
      </c>
      <c r="F50">
        <v>830</v>
      </c>
      <c r="G50" s="2">
        <f>$E$50/$F$50</f>
        <v>0.25060240963855424</v>
      </c>
      <c r="H50">
        <v>13.4</v>
      </c>
      <c r="I50">
        <v>201</v>
      </c>
      <c r="J50" s="2">
        <f>$I$50/$E$50</f>
        <v>0.96634615384615385</v>
      </c>
      <c r="K50">
        <v>7</v>
      </c>
      <c r="L50" s="2">
        <f>$K$50/$E$50</f>
        <v>3.3653846153846152E-2</v>
      </c>
      <c r="M50">
        <v>7</v>
      </c>
      <c r="N50">
        <v>9</v>
      </c>
      <c r="O50">
        <v>21</v>
      </c>
      <c r="P50">
        <v>38</v>
      </c>
      <c r="Q50">
        <v>38</v>
      </c>
      <c r="R50">
        <v>95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285</v>
      </c>
      <c r="G51" s="2">
        <f>$E$51/$F$51</f>
        <v>0</v>
      </c>
      <c r="H51">
        <v>15.7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115</v>
      </c>
      <c r="F52">
        <v>662</v>
      </c>
      <c r="G52" s="2">
        <f>$E$52/$F$52</f>
        <v>0.17371601208459214</v>
      </c>
      <c r="H52">
        <v>12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88</v>
      </c>
      <c r="G53" s="2">
        <f>$E$53/$F$53</f>
        <v>0</v>
      </c>
      <c r="H53">
        <v>17.399999999999999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5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33</v>
      </c>
      <c r="G56" s="2">
        <f>$E$56/$F$56</f>
        <v>0</v>
      </c>
      <c r="H56">
        <v>6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4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3829</v>
      </c>
      <c r="F58">
        <f>SUM(F2:F57)</f>
        <v>32747</v>
      </c>
      <c r="G58" s="2">
        <f>E58/F58</f>
        <v>0.11692674138088985</v>
      </c>
      <c r="H58">
        <v>11</v>
      </c>
      <c r="I58">
        <f>SUM(I2:I57)</f>
        <v>2564</v>
      </c>
      <c r="J58" s="2">
        <f>I58/E58</f>
        <v>0.66962653434317054</v>
      </c>
      <c r="K58">
        <f>SUM(K2:K57)</f>
        <v>66</v>
      </c>
      <c r="L58" s="2">
        <f>K58/E58</f>
        <v>1.7236876469051973E-2</v>
      </c>
      <c r="M58">
        <f t="shared" ref="M58:R58" si="2">SUM(M2:M57)</f>
        <v>88</v>
      </c>
      <c r="N58">
        <f t="shared" si="2"/>
        <v>164</v>
      </c>
      <c r="O58">
        <f t="shared" si="2"/>
        <v>330</v>
      </c>
      <c r="P58">
        <f t="shared" si="2"/>
        <v>474</v>
      </c>
      <c r="Q58">
        <f t="shared" si="2"/>
        <v>523</v>
      </c>
      <c r="R58">
        <f t="shared" si="2"/>
        <v>995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4"/>
  <sheetViews>
    <sheetView tabSelected="1" workbookViewId="0">
      <selection activeCell="E25" sqref="E25"/>
    </sheetView>
  </sheetViews>
  <sheetFormatPr baseColWidth="10" defaultColWidth="17.1640625" defaultRowHeight="12.75" customHeight="1" x14ac:dyDescent="0.15"/>
  <cols>
    <col min="13" max="13" width="21.33203125" customWidth="1"/>
    <col min="14" max="15" width="24.6640625" customWidth="1"/>
    <col min="16" max="16" width="22.5" customWidth="1"/>
    <col min="17" max="17" width="21.6640625" customWidth="1"/>
    <col min="18" max="18" width="22.6640625" customWidth="1"/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403950</v>
      </c>
      <c r="C2">
        <v>3344721</v>
      </c>
      <c r="D2" s="2">
        <f t="shared" ref="D2:D10" si="0">B2/C2</f>
        <v>0.1207724052320059</v>
      </c>
      <c r="E2">
        <v>135</v>
      </c>
      <c r="F2">
        <v>535</v>
      </c>
      <c r="G2" s="2">
        <f>$E$2/$F$2</f>
        <v>0.25233644859813081</v>
      </c>
      <c r="H2">
        <v>11.5</v>
      </c>
      <c r="I2" s="7">
        <v>133</v>
      </c>
      <c r="J2" s="2">
        <f>$I$2/$E$2</f>
        <v>0.98518518518518516</v>
      </c>
      <c r="K2" s="7">
        <v>2</v>
      </c>
      <c r="L2" s="2">
        <f>$K$2/$E$2</f>
        <v>1.4814814814814815E-2</v>
      </c>
      <c r="M2" s="7"/>
      <c r="N2" s="7"/>
      <c r="O2" s="7"/>
      <c r="P2" s="7"/>
      <c r="Q2" s="7"/>
      <c r="R2" s="7"/>
      <c r="S2" s="1">
        <f>$E$2/($B$2/100000)</f>
        <v>33.419977720014849</v>
      </c>
      <c r="T2" s="1">
        <f>($F$2-$E$2)/(($C$2-$B$2)/100000)</f>
        <v>13.6018751545088</v>
      </c>
      <c r="U2" t="s">
        <v>96</v>
      </c>
    </row>
    <row r="3" spans="1:21" ht="12.75" customHeight="1" x14ac:dyDescent="0.15">
      <c r="A3" t="s">
        <v>20</v>
      </c>
      <c r="B3">
        <v>74482</v>
      </c>
      <c r="C3">
        <v>446969</v>
      </c>
      <c r="D3" s="2">
        <f t="shared" si="0"/>
        <v>0.16663795475748877</v>
      </c>
      <c r="E3">
        <v>24</v>
      </c>
      <c r="F3">
        <v>131</v>
      </c>
      <c r="G3" s="2">
        <f>$E$3/$F$3</f>
        <v>0.18320610687022901</v>
      </c>
      <c r="H3">
        <v>20.2</v>
      </c>
      <c r="I3">
        <v>22</v>
      </c>
      <c r="J3" s="2">
        <f>$I$3/$E$3</f>
        <v>0.91666666666666663</v>
      </c>
      <c r="K3">
        <v>2</v>
      </c>
      <c r="L3" s="2">
        <f>$K$3/$E$3</f>
        <v>8.3333333333333329E-2</v>
      </c>
      <c r="M3">
        <v>1</v>
      </c>
      <c r="N3">
        <v>1</v>
      </c>
      <c r="O3">
        <v>4</v>
      </c>
      <c r="P3">
        <v>9</v>
      </c>
      <c r="Q3">
        <v>5</v>
      </c>
      <c r="R3">
        <v>4</v>
      </c>
      <c r="S3" s="1">
        <f>$E$3/($B$3/100000)</f>
        <v>32.222550414865331</v>
      </c>
      <c r="T3" s="1">
        <f>($F$3-$E$3)/(($C$3-$B$3)/100000)</f>
        <v>28.725834727117991</v>
      </c>
      <c r="U3" t="s">
        <v>97</v>
      </c>
    </row>
    <row r="4" spans="1:21" ht="12.75" customHeight="1" x14ac:dyDescent="0.15">
      <c r="A4" t="s">
        <v>21</v>
      </c>
      <c r="B4">
        <v>538880</v>
      </c>
      <c r="C4">
        <v>4238996</v>
      </c>
      <c r="D4" s="2">
        <f t="shared" si="0"/>
        <v>0.12712444173101367</v>
      </c>
      <c r="E4">
        <v>225</v>
      </c>
      <c r="F4">
        <v>945</v>
      </c>
      <c r="G4" s="2">
        <f>$E$4/$F$4</f>
        <v>0.23809523809523808</v>
      </c>
      <c r="H4">
        <v>16.2</v>
      </c>
      <c r="I4" s="7">
        <v>220</v>
      </c>
      <c r="J4" s="2">
        <f>$I$4/$E$4</f>
        <v>0.97777777777777775</v>
      </c>
      <c r="K4" s="7">
        <v>5</v>
      </c>
      <c r="L4" s="2">
        <f>$K$4/$E$4</f>
        <v>2.2222222222222223E-2</v>
      </c>
      <c r="M4" s="7"/>
      <c r="N4" s="7"/>
      <c r="O4" s="7"/>
      <c r="P4" s="7"/>
      <c r="Q4" s="7"/>
      <c r="R4" s="7"/>
      <c r="S4" s="1">
        <f>$E$4/($B$4/100000)</f>
        <v>41.753266033254157</v>
      </c>
      <c r="T4" s="1">
        <f>($F$4-$E$4)/(($C$4-$B$4)/100000)</f>
        <v>19.458849398235085</v>
      </c>
      <c r="U4" t="s">
        <v>98</v>
      </c>
    </row>
    <row r="5" spans="1:21" ht="12.75" customHeight="1" x14ac:dyDescent="0.15">
      <c r="A5" t="s">
        <v>22</v>
      </c>
      <c r="B5">
        <v>259304</v>
      </c>
      <c r="C5">
        <v>2023819</v>
      </c>
      <c r="D5" s="2">
        <f t="shared" si="0"/>
        <v>0.1281260824214023</v>
      </c>
      <c r="E5">
        <v>81</v>
      </c>
      <c r="F5">
        <v>400</v>
      </c>
      <c r="G5" s="2">
        <f>$E$5/$F$5</f>
        <v>0.20250000000000001</v>
      </c>
      <c r="H5">
        <v>14.2</v>
      </c>
      <c r="I5">
        <v>79</v>
      </c>
      <c r="J5" s="2">
        <f>$I$5/$E$5</f>
        <v>0.97530864197530864</v>
      </c>
      <c r="K5">
        <v>2</v>
      </c>
      <c r="L5" s="2">
        <f>$K$5/$E$5</f>
        <v>2.4691358024691357E-2</v>
      </c>
      <c r="M5">
        <v>2</v>
      </c>
      <c r="N5">
        <v>3</v>
      </c>
      <c r="O5">
        <v>15</v>
      </c>
      <c r="P5">
        <v>20</v>
      </c>
      <c r="Q5">
        <v>16</v>
      </c>
      <c r="R5">
        <v>25</v>
      </c>
      <c r="S5" s="1">
        <f>$E$5/($B$5/100000)</f>
        <v>31.237466448647151</v>
      </c>
      <c r="T5" s="1">
        <f>($F$5-$E$5)/(($C$5-$B$5)/100000)</f>
        <v>18.078622170964824</v>
      </c>
      <c r="U5" t="s">
        <v>99</v>
      </c>
    </row>
    <row r="6" spans="1:21" ht="12.75" customHeight="1" x14ac:dyDescent="0.15">
      <c r="A6" t="s">
        <v>23</v>
      </c>
      <c r="B6">
        <v>2193336</v>
      </c>
      <c r="C6">
        <v>25543447</v>
      </c>
      <c r="D6" s="2">
        <f t="shared" si="0"/>
        <v>8.5866876150270555E-2</v>
      </c>
      <c r="E6">
        <v>633</v>
      </c>
      <c r="F6">
        <v>3206</v>
      </c>
      <c r="G6" s="2">
        <f>$E$6/$F$6</f>
        <v>0.19744229569557081</v>
      </c>
      <c r="H6">
        <v>9.1</v>
      </c>
      <c r="I6">
        <v>613</v>
      </c>
      <c r="J6" s="2">
        <f>$I$6/$E$6</f>
        <v>0.96840442338072674</v>
      </c>
      <c r="K6">
        <v>20</v>
      </c>
      <c r="L6" s="2">
        <f>$K$6/$E$6</f>
        <v>3.15955766192733E-2</v>
      </c>
      <c r="M6">
        <v>20</v>
      </c>
      <c r="N6">
        <v>38</v>
      </c>
      <c r="O6">
        <v>38</v>
      </c>
      <c r="P6">
        <v>110</v>
      </c>
      <c r="Q6">
        <v>110</v>
      </c>
      <c r="R6">
        <v>317</v>
      </c>
      <c r="S6" s="1">
        <f>$E$6/($B$6/100000)</f>
        <v>28.860147282495706</v>
      </c>
      <c r="T6" s="1">
        <f>($F$6-$E$6)/(($C$6-$B$6)/100000)</f>
        <v>11.019219566022619</v>
      </c>
      <c r="U6" t="s">
        <v>100</v>
      </c>
    </row>
    <row r="7" spans="1:21" ht="12.75" customHeight="1" x14ac:dyDescent="0.15">
      <c r="A7" t="s">
        <v>24</v>
      </c>
      <c r="B7">
        <v>402091</v>
      </c>
      <c r="C7">
        <v>3371999</v>
      </c>
      <c r="D7" s="2">
        <f t="shared" si="0"/>
        <v>0.11924410416491819</v>
      </c>
      <c r="E7" s="7"/>
      <c r="F7">
        <v>800</v>
      </c>
      <c r="G7" s="2">
        <f>$E$7/$F$7</f>
        <v>0</v>
      </c>
      <c r="H7">
        <v>17.3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26.936861343853078</v>
      </c>
      <c r="U7" t="s">
        <v>101</v>
      </c>
    </row>
    <row r="8" spans="1:21" ht="12.75" customHeight="1" x14ac:dyDescent="0.15">
      <c r="A8" t="s">
        <v>25</v>
      </c>
      <c r="B8">
        <v>261294</v>
      </c>
      <c r="C8">
        <v>2559377</v>
      </c>
      <c r="D8" s="2">
        <f t="shared" si="0"/>
        <v>0.10209281399340543</v>
      </c>
      <c r="E8">
        <v>52</v>
      </c>
      <c r="F8">
        <v>295</v>
      </c>
      <c r="G8" s="2">
        <f>$E$8/$F$8</f>
        <v>0.17627118644067796</v>
      </c>
      <c r="H8">
        <v>8.1</v>
      </c>
      <c r="I8" s="7">
        <v>50</v>
      </c>
      <c r="J8" s="2">
        <f>$I$8/$E$8</f>
        <v>0.96153846153846156</v>
      </c>
      <c r="K8" s="7">
        <v>2</v>
      </c>
      <c r="L8" s="2">
        <f>$K$8/$E$8</f>
        <v>3.8461538461538464E-2</v>
      </c>
      <c r="M8" s="7"/>
      <c r="N8" s="7"/>
      <c r="O8" s="7"/>
      <c r="P8" s="7"/>
      <c r="Q8" s="7"/>
      <c r="R8" s="7"/>
      <c r="S8" s="1">
        <f>$E$8/($B$8/100000)</f>
        <v>19.900954480393732</v>
      </c>
      <c r="T8" s="1">
        <f>($F$8-$E$8)/(($C$8-$B$8)/100000)</f>
        <v>10.574030615952513</v>
      </c>
      <c r="U8" t="s">
        <v>102</v>
      </c>
    </row>
    <row r="9" spans="1:21" ht="12.75" customHeight="1" x14ac:dyDescent="0.15">
      <c r="A9" t="s">
        <v>26</v>
      </c>
      <c r="B9">
        <v>79151</v>
      </c>
      <c r="C9">
        <v>620779</v>
      </c>
      <c r="D9" s="2">
        <f t="shared" si="0"/>
        <v>0.12750270224991503</v>
      </c>
      <c r="E9">
        <v>17</v>
      </c>
      <c r="F9">
        <v>83</v>
      </c>
      <c r="G9" s="2">
        <f>$E$9/$F$9</f>
        <v>0.20481927710843373</v>
      </c>
      <c r="H9">
        <v>9.6</v>
      </c>
      <c r="I9">
        <v>17</v>
      </c>
      <c r="J9" s="2">
        <f>$I$9/$E$9</f>
        <v>1</v>
      </c>
      <c r="K9">
        <v>0</v>
      </c>
      <c r="L9" s="2">
        <f>$K$9/$E$9</f>
        <v>0</v>
      </c>
      <c r="M9">
        <v>0</v>
      </c>
      <c r="N9">
        <v>0</v>
      </c>
      <c r="O9">
        <v>4</v>
      </c>
      <c r="P9">
        <v>3</v>
      </c>
      <c r="Q9">
        <v>2</v>
      </c>
      <c r="R9">
        <v>8</v>
      </c>
      <c r="S9" s="1">
        <f>$E$9/($B$9/100000)</f>
        <v>21.477934580738083</v>
      </c>
      <c r="T9" s="1">
        <f>($F$9-$E$9)/(($C$9-$B$9)/100000)</f>
        <v>12.185485240792573</v>
      </c>
      <c r="U9" t="s">
        <v>103</v>
      </c>
    </row>
    <row r="10" spans="1:21" ht="12.75" customHeight="1" x14ac:dyDescent="0.15">
      <c r="A10" t="s">
        <v>104</v>
      </c>
      <c r="B10">
        <v>1717801</v>
      </c>
      <c r="C10">
        <v>13289030</v>
      </c>
      <c r="D10" s="2">
        <f t="shared" si="0"/>
        <v>0.12926458891281004</v>
      </c>
      <c r="E10" s="7">
        <v>563</v>
      </c>
      <c r="F10">
        <v>2347</v>
      </c>
      <c r="G10" s="2">
        <f>$E$10/$F$10</f>
        <v>0.23988069876438006</v>
      </c>
      <c r="H10">
        <v>12.6</v>
      </c>
      <c r="I10" s="7">
        <v>560</v>
      </c>
      <c r="J10" s="2">
        <f>$I$10/$E$10</f>
        <v>0.99467140319715808</v>
      </c>
      <c r="K10" s="7">
        <v>3</v>
      </c>
      <c r="L10" s="2">
        <f>$K$10/$E$10</f>
        <v>5.3285968028419185E-3</v>
      </c>
      <c r="M10" s="7"/>
      <c r="N10" s="7"/>
      <c r="O10" s="7"/>
      <c r="P10" s="7"/>
      <c r="Q10" s="7"/>
      <c r="R10" s="7"/>
      <c r="S10" s="1">
        <f>$E$10/($B$10/100000)</f>
        <v>32.774459905425601</v>
      </c>
      <c r="T10" s="1">
        <f>($F$10-$E$10)/(($C$10-$B$10)/100000)</f>
        <v>15.417549855767266</v>
      </c>
      <c r="U10" t="s">
        <v>105</v>
      </c>
    </row>
    <row r="11" spans="1:21" ht="12.75" customHeight="1" x14ac:dyDescent="0.15">
      <c r="A11" t="s">
        <v>28</v>
      </c>
      <c r="B11">
        <v>731466</v>
      </c>
      <c r="C11">
        <v>6437595</v>
      </c>
      <c r="D11" s="2">
        <f>B10/C11</f>
        <v>0.26683893596910024</v>
      </c>
      <c r="E11" s="7">
        <v>184</v>
      </c>
      <c r="F11">
        <v>924</v>
      </c>
      <c r="G11" s="2">
        <f>$E$11/$F$11</f>
        <v>0.19913419913419914</v>
      </c>
      <c r="H11">
        <v>10.5</v>
      </c>
      <c r="I11" s="7">
        <v>180</v>
      </c>
      <c r="J11" s="2">
        <f>$I$11/$E$11</f>
        <v>0.97826086956521741</v>
      </c>
      <c r="K11" s="7">
        <v>4</v>
      </c>
      <c r="L11" s="2">
        <f>$K$11/$E$11</f>
        <v>2.1739130434782608E-2</v>
      </c>
      <c r="M11" s="7"/>
      <c r="N11" s="7"/>
      <c r="O11" s="7"/>
      <c r="P11" s="7"/>
      <c r="Q11" s="7"/>
      <c r="R11" s="7"/>
      <c r="S11" s="1">
        <f>$E$11/($B$11/100000)</f>
        <v>25.154962773389332</v>
      </c>
      <c r="T11" s="1">
        <f>($F$11-$E$11)/(($C$11-$B$11)/100000)</f>
        <v>12.968511577638711</v>
      </c>
      <c r="U11" t="s">
        <v>106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ref="D12:D39" si="1">B12/C12</f>
        <v>5.7892186944866121E-2</v>
      </c>
      <c r="E12" s="7"/>
      <c r="F12">
        <v>27</v>
      </c>
      <c r="G12" s="2">
        <f>$E$12/$F$12</f>
        <v>0</v>
      </c>
      <c r="H12">
        <v>15.7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18.513058562975257</v>
      </c>
      <c r="U12" t="s">
        <v>108</v>
      </c>
    </row>
    <row r="13" spans="1:21" ht="12.75" customHeight="1" x14ac:dyDescent="0.15">
      <c r="A13" t="s">
        <v>30</v>
      </c>
      <c r="B13">
        <v>116793</v>
      </c>
      <c r="C13">
        <v>917646</v>
      </c>
      <c r="D13" s="2">
        <f t="shared" si="1"/>
        <v>0.12727456993219607</v>
      </c>
      <c r="E13">
        <v>15</v>
      </c>
      <c r="F13">
        <v>107</v>
      </c>
      <c r="G13" s="2">
        <f>$E$13/$F$13</f>
        <v>0.14018691588785046</v>
      </c>
      <c r="H13">
        <v>8.3000000000000007</v>
      </c>
      <c r="I13" s="7">
        <v>15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12.843235467879069</v>
      </c>
      <c r="T13" s="1">
        <f>($F$13-$E$13)/(($C$13-$B$13)/100000)</f>
        <v>11.487751185298675</v>
      </c>
      <c r="U13" t="s">
        <v>109</v>
      </c>
    </row>
    <row r="14" spans="1:21" ht="12.75" customHeight="1" x14ac:dyDescent="0.15">
      <c r="A14" t="s">
        <v>31</v>
      </c>
      <c r="B14">
        <v>132844</v>
      </c>
      <c r="C14">
        <v>1019061</v>
      </c>
      <c r="D14" s="2">
        <f t="shared" si="1"/>
        <v>0.13035922285319523</v>
      </c>
      <c r="E14">
        <v>65</v>
      </c>
      <c r="F14">
        <v>228</v>
      </c>
      <c r="G14" s="2">
        <f>$E$14/$F$14</f>
        <v>0.28508771929824561</v>
      </c>
      <c r="H14">
        <v>16.2</v>
      </c>
      <c r="I14">
        <v>63</v>
      </c>
      <c r="J14" s="2">
        <f>$I$14/$E$14</f>
        <v>0.96923076923076923</v>
      </c>
      <c r="K14">
        <v>2</v>
      </c>
      <c r="L14" s="2">
        <f>$K$14/$E$14</f>
        <v>3.0769230769230771E-2</v>
      </c>
      <c r="M14">
        <v>2</v>
      </c>
      <c r="N14">
        <v>4</v>
      </c>
      <c r="O14">
        <v>9</v>
      </c>
      <c r="P14">
        <v>9</v>
      </c>
      <c r="Q14">
        <v>15</v>
      </c>
      <c r="R14">
        <v>26</v>
      </c>
      <c r="S14" s="1">
        <f>$E$14/($B$14/100000)</f>
        <v>48.929571527505942</v>
      </c>
      <c r="T14" s="1">
        <f>($F$14-$E$14)/(($C$14-$B$14)/100000)</f>
        <v>18.392786416870809</v>
      </c>
      <c r="U14" t="s">
        <v>110</v>
      </c>
    </row>
    <row r="15" spans="1:21" ht="12.75" customHeight="1" x14ac:dyDescent="0.15">
      <c r="A15" t="s">
        <v>32</v>
      </c>
      <c r="B15">
        <v>853338</v>
      </c>
      <c r="C15">
        <v>9197524</v>
      </c>
      <c r="D15" s="2">
        <f t="shared" si="1"/>
        <v>9.2779100114335114E-2</v>
      </c>
      <c r="E15">
        <v>219</v>
      </c>
      <c r="F15">
        <v>1086</v>
      </c>
      <c r="G15" s="2">
        <f>$E$15/$F$15</f>
        <v>0.20165745856353592</v>
      </c>
      <c r="H15">
        <v>8.5</v>
      </c>
      <c r="I15" s="7">
        <v>215</v>
      </c>
      <c r="J15" s="2">
        <f>$I$15/$E$15</f>
        <v>0.9817351598173516</v>
      </c>
      <c r="K15" s="7">
        <v>4</v>
      </c>
      <c r="L15" s="2">
        <f>$K$15/$E$15</f>
        <v>1.8264840182648401E-2</v>
      </c>
      <c r="M15">
        <v>10</v>
      </c>
      <c r="N15">
        <v>15</v>
      </c>
      <c r="O15">
        <v>32</v>
      </c>
      <c r="P15">
        <v>34</v>
      </c>
      <c r="Q15">
        <v>51</v>
      </c>
      <c r="R15">
        <v>77</v>
      </c>
      <c r="S15" s="1">
        <f>$E$15/($B$15/100000)</f>
        <v>25.663922150425741</v>
      </c>
      <c r="T15" s="1">
        <f>($F$15-$E$15)/(($C$15-$B$15)/100000)</f>
        <v>10.390468285342632</v>
      </c>
      <c r="U15" t="s">
        <v>111</v>
      </c>
    </row>
    <row r="16" spans="1:21" ht="12.75" customHeight="1" x14ac:dyDescent="0.15">
      <c r="A16" t="s">
        <v>33</v>
      </c>
      <c r="B16">
        <v>505259</v>
      </c>
      <c r="C16">
        <v>4496185</v>
      </c>
      <c r="D16" s="2">
        <f t="shared" si="1"/>
        <v>0.11237504684526993</v>
      </c>
      <c r="E16">
        <v>112</v>
      </c>
      <c r="F16">
        <v>745</v>
      </c>
      <c r="G16" s="2">
        <f>$E$16/$F$16</f>
        <v>0.15033557046979865</v>
      </c>
      <c r="H16">
        <v>11.9</v>
      </c>
      <c r="I16">
        <v>111</v>
      </c>
      <c r="J16" s="2">
        <f>$I$16/$E$16</f>
        <v>0.9910714285714286</v>
      </c>
      <c r="K16">
        <v>1</v>
      </c>
      <c r="L16" s="2">
        <f>$K$16/$E$16</f>
        <v>8.9285714285714281E-3</v>
      </c>
      <c r="M16">
        <v>3</v>
      </c>
      <c r="N16">
        <v>9</v>
      </c>
      <c r="O16">
        <v>17</v>
      </c>
      <c r="P16">
        <v>23</v>
      </c>
      <c r="Q16">
        <v>16</v>
      </c>
      <c r="R16">
        <v>41</v>
      </c>
      <c r="S16" s="1">
        <f>$E$16/($B$16/100000)</f>
        <v>22.16684908136223</v>
      </c>
      <c r="T16" s="1">
        <f>($F$16-$E$16)/(($C$16-$B$16)/100000)</f>
        <v>15.86098063456952</v>
      </c>
      <c r="U16" t="s">
        <v>112</v>
      </c>
    </row>
    <row r="17" spans="1:21" ht="12.75" customHeight="1" x14ac:dyDescent="0.15">
      <c r="A17" t="s">
        <v>34</v>
      </c>
      <c r="B17">
        <v>249911</v>
      </c>
      <c r="C17">
        <v>2192545</v>
      </c>
      <c r="D17" s="2">
        <f t="shared" si="1"/>
        <v>0.11398215315991234</v>
      </c>
      <c r="E17" s="7">
        <v>63</v>
      </c>
      <c r="F17">
        <v>333</v>
      </c>
      <c r="G17" s="2">
        <f>$E$17/$F$17</f>
        <v>0.1891891891891892</v>
      </c>
      <c r="H17">
        <v>10.9</v>
      </c>
      <c r="I17" s="7">
        <v>60</v>
      </c>
      <c r="J17" s="2">
        <f>$I$17/$E$17</f>
        <v>0.95238095238095233</v>
      </c>
      <c r="K17" s="7">
        <v>3</v>
      </c>
      <c r="L17" s="2">
        <f>$K$17/$E$17</f>
        <v>4.7619047619047616E-2</v>
      </c>
      <c r="M17" s="7"/>
      <c r="N17" s="7"/>
      <c r="O17" s="7"/>
      <c r="P17" s="7"/>
      <c r="Q17" s="7"/>
      <c r="R17" s="7"/>
      <c r="S17" s="1">
        <f>$E$17/($B$17/100000)</f>
        <v>25.208974394884578</v>
      </c>
      <c r="T17" s="1">
        <f>($F$17-$E$17)/(($C$17-$B$17)/100000)</f>
        <v>13.89865512494891</v>
      </c>
      <c r="U17" t="s">
        <v>113</v>
      </c>
    </row>
    <row r="18" spans="1:21" ht="12.75" customHeight="1" x14ac:dyDescent="0.15">
      <c r="A18" t="s">
        <v>35</v>
      </c>
      <c r="B18">
        <v>238506</v>
      </c>
      <c r="C18">
        <v>1981969</v>
      </c>
      <c r="D18" s="2">
        <f t="shared" si="1"/>
        <v>0.12033790639510507</v>
      </c>
      <c r="E18">
        <v>86</v>
      </c>
      <c r="F18">
        <v>362</v>
      </c>
      <c r="G18" s="2">
        <f>$E$18/$F$18</f>
        <v>0.23756906077348067</v>
      </c>
      <c r="H18">
        <v>13.1</v>
      </c>
      <c r="I18">
        <v>82</v>
      </c>
      <c r="J18" s="2">
        <f>$I$18/$E$18</f>
        <v>0.95348837209302328</v>
      </c>
      <c r="K18">
        <v>4</v>
      </c>
      <c r="L18" s="2">
        <f>$K$18/$E$18</f>
        <v>4.6511627906976744E-2</v>
      </c>
      <c r="M18">
        <v>2</v>
      </c>
      <c r="N18">
        <v>5</v>
      </c>
      <c r="O18">
        <v>16</v>
      </c>
      <c r="P18">
        <v>15</v>
      </c>
      <c r="Q18">
        <v>19</v>
      </c>
      <c r="R18">
        <v>29</v>
      </c>
      <c r="S18" s="1">
        <f>$E$18/($B$18/100000)</f>
        <v>36.057793095351897</v>
      </c>
      <c r="T18" s="1">
        <f>($F$18-$E$18)/(($C$18-$B$18)/100000)</f>
        <v>15.830562506918703</v>
      </c>
      <c r="U18" t="s">
        <v>114</v>
      </c>
    </row>
    <row r="19" spans="1:21" ht="12.75" customHeight="1" x14ac:dyDescent="0.15">
      <c r="A19" t="s">
        <v>36</v>
      </c>
      <c r="B19">
        <v>341752</v>
      </c>
      <c r="C19">
        <v>3073085</v>
      </c>
      <c r="D19" s="2">
        <f t="shared" si="1"/>
        <v>0.11120811822647275</v>
      </c>
      <c r="E19" s="7">
        <v>113</v>
      </c>
      <c r="F19">
        <v>566</v>
      </c>
      <c r="G19" s="2">
        <f>$E$19/$F$19</f>
        <v>0.19964664310954064</v>
      </c>
      <c r="H19">
        <v>13.3</v>
      </c>
      <c r="I19" s="7">
        <v>110</v>
      </c>
      <c r="J19" s="2">
        <f>$I$19/$E$19</f>
        <v>0.97345132743362828</v>
      </c>
      <c r="K19" s="7">
        <v>3</v>
      </c>
      <c r="L19" s="2">
        <f>$K$19/$E$19</f>
        <v>2.6548672566371681E-2</v>
      </c>
      <c r="M19" s="7"/>
      <c r="N19" s="7"/>
      <c r="O19" s="7"/>
      <c r="P19" s="7"/>
      <c r="Q19" s="7"/>
      <c r="R19" s="7"/>
      <c r="S19" s="1">
        <f>$E$19/($B$19/100000)</f>
        <v>33.064912568178094</v>
      </c>
      <c r="T19" s="1">
        <f>($F$19-$E$19)/(($C$19-$B$19)/100000)</f>
        <v>16.585308345778415</v>
      </c>
      <c r="U19" t="s">
        <v>115</v>
      </c>
    </row>
    <row r="20" spans="1:21" ht="12.75" customHeight="1" x14ac:dyDescent="0.15">
      <c r="A20" t="s">
        <v>37</v>
      </c>
      <c r="B20">
        <v>337822</v>
      </c>
      <c r="C20">
        <v>3234969</v>
      </c>
      <c r="D20" s="2">
        <f t="shared" si="1"/>
        <v>0.10442820317598098</v>
      </c>
      <c r="E20">
        <v>101</v>
      </c>
      <c r="F20">
        <v>505</v>
      </c>
      <c r="G20" s="2">
        <f>$E$20/$F$20</f>
        <v>0.2</v>
      </c>
      <c r="H20">
        <v>11.1</v>
      </c>
      <c r="I20" s="7">
        <v>96</v>
      </c>
      <c r="J20" s="2">
        <f>$I$20/$E$20</f>
        <v>0.95049504950495045</v>
      </c>
      <c r="K20" s="7">
        <v>5</v>
      </c>
      <c r="L20" s="2">
        <f>$K$20/$E$20</f>
        <v>4.9504950495049507E-2</v>
      </c>
      <c r="M20">
        <v>8</v>
      </c>
      <c r="N20">
        <v>12</v>
      </c>
      <c r="O20">
        <v>11</v>
      </c>
      <c r="P20">
        <v>23</v>
      </c>
      <c r="Q20">
        <v>16</v>
      </c>
      <c r="R20">
        <v>31</v>
      </c>
      <c r="S20" s="1">
        <f>$E$20/($B$20/100000)</f>
        <v>29.897401590186551</v>
      </c>
      <c r="T20" s="1">
        <f>($F$20-$E$20)/(($C$20-$B$20)/100000)</f>
        <v>13.944753234820325</v>
      </c>
      <c r="U20" t="s">
        <v>116</v>
      </c>
    </row>
    <row r="21" spans="1:21" ht="12.75" customHeight="1" x14ac:dyDescent="0.15">
      <c r="A21" t="s">
        <v>38</v>
      </c>
      <c r="B21">
        <v>145352</v>
      </c>
      <c r="C21">
        <v>1003350</v>
      </c>
      <c r="D21" s="2">
        <f t="shared" si="1"/>
        <v>0.14486669656650222</v>
      </c>
      <c r="E21" s="5">
        <v>49</v>
      </c>
      <c r="F21">
        <v>175</v>
      </c>
      <c r="G21" s="2">
        <f>$E$21/$F$21</f>
        <v>0.28000000000000003</v>
      </c>
      <c r="H21">
        <v>12.3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33.711266442842202</v>
      </c>
      <c r="T21" s="1">
        <f>($F$21-$E$21)/(($C$21-$B$21)/100000)</f>
        <v>14.68534891689724</v>
      </c>
      <c r="U21" t="s">
        <v>117</v>
      </c>
    </row>
    <row r="22" spans="1:21" ht="12.75" customHeight="1" x14ac:dyDescent="0.15">
      <c r="A22" t="s">
        <v>39</v>
      </c>
      <c r="B22">
        <v>480654</v>
      </c>
      <c r="C22">
        <v>4038360</v>
      </c>
      <c r="D22" s="2">
        <f t="shared" si="1"/>
        <v>0.11902207826939649</v>
      </c>
      <c r="E22" s="7"/>
      <c r="F22">
        <v>472</v>
      </c>
      <c r="G22" s="2">
        <f>$E$22/$F$22</f>
        <v>0</v>
      </c>
      <c r="H22">
        <v>8.4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13.266975967097899</v>
      </c>
      <c r="U22" t="s">
        <v>118</v>
      </c>
    </row>
    <row r="23" spans="1:21" ht="12.75" customHeight="1" x14ac:dyDescent="0.15">
      <c r="A23" t="s">
        <v>40</v>
      </c>
      <c r="B23">
        <v>453249</v>
      </c>
      <c r="C23">
        <v>4725900</v>
      </c>
      <c r="D23" s="2">
        <f t="shared" si="1"/>
        <v>9.5907446200723667E-2</v>
      </c>
      <c r="E23" s="7"/>
      <c r="F23">
        <v>480</v>
      </c>
      <c r="G23" s="2">
        <f>$E$23/$F$23</f>
        <v>0</v>
      </c>
      <c r="H23">
        <v>7.2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11.234243096382082</v>
      </c>
      <c r="U23" t="s">
        <v>119</v>
      </c>
    </row>
    <row r="24" spans="1:21" ht="12.75" customHeight="1" x14ac:dyDescent="0.15">
      <c r="A24" t="s">
        <v>41</v>
      </c>
      <c r="B24">
        <v>782823</v>
      </c>
      <c r="C24">
        <v>7347736</v>
      </c>
      <c r="D24" s="2">
        <f t="shared" si="1"/>
        <v>0.10653934763034491</v>
      </c>
      <c r="E24">
        <v>232</v>
      </c>
      <c r="F24">
        <v>1108</v>
      </c>
      <c r="G24" s="2">
        <f>$E$24/$F$24</f>
        <v>0.20938628158844766</v>
      </c>
      <c r="H24">
        <v>10.8</v>
      </c>
      <c r="I24">
        <v>225</v>
      </c>
      <c r="J24" s="2">
        <f>$I$24/$E$24</f>
        <v>0.96982758620689657</v>
      </c>
      <c r="K24">
        <v>7</v>
      </c>
      <c r="L24" s="2">
        <f>$K$24/$E$24</f>
        <v>3.017241379310345E-2</v>
      </c>
      <c r="M24">
        <v>3</v>
      </c>
      <c r="N24">
        <v>17</v>
      </c>
      <c r="O24">
        <v>37</v>
      </c>
      <c r="P24">
        <v>39</v>
      </c>
      <c r="Q24">
        <v>49</v>
      </c>
      <c r="R24">
        <v>87</v>
      </c>
      <c r="S24" s="1">
        <f>$E$24/($B$24/100000)</f>
        <v>29.636329029678485</v>
      </c>
      <c r="T24" s="1">
        <f>($F$24-$E$24)/(($C$24-$B$24)/100000)</f>
        <v>13.343665026482453</v>
      </c>
      <c r="U24" t="s">
        <v>120</v>
      </c>
    </row>
    <row r="25" spans="1:21" ht="12.75" customHeight="1" x14ac:dyDescent="0.15">
      <c r="A25" t="s">
        <v>42</v>
      </c>
      <c r="B25">
        <v>407255</v>
      </c>
      <c r="C25">
        <v>3759713</v>
      </c>
      <c r="D25" s="2">
        <f t="shared" si="1"/>
        <v>0.10832076810118219</v>
      </c>
      <c r="E25">
        <v>103</v>
      </c>
      <c r="F25">
        <v>547</v>
      </c>
      <c r="G25" s="2">
        <f>$E$25/$F$25</f>
        <v>0.1882998171846435</v>
      </c>
      <c r="H25">
        <v>10.3</v>
      </c>
      <c r="I25">
        <v>100</v>
      </c>
      <c r="J25" s="2">
        <f>$I$25/$E$25</f>
        <v>0.970873786407767</v>
      </c>
      <c r="K25">
        <v>3</v>
      </c>
      <c r="L25" s="2">
        <f>$K$25/$E$25</f>
        <v>2.9126213592233011E-2</v>
      </c>
      <c r="M25">
        <v>2</v>
      </c>
      <c r="N25">
        <v>3</v>
      </c>
      <c r="O25">
        <v>9</v>
      </c>
      <c r="P25">
        <v>27</v>
      </c>
      <c r="Q25">
        <v>24</v>
      </c>
      <c r="R25">
        <v>38</v>
      </c>
      <c r="S25" s="1">
        <f>$E$25/($B$25/100000)</f>
        <v>25.291279419528308</v>
      </c>
      <c r="T25" s="1">
        <f>($F$25-$E$25)/(($C$25-$B$25)/100000)</f>
        <v>13.244013795251126</v>
      </c>
      <c r="U25" t="s">
        <v>121</v>
      </c>
    </row>
    <row r="26" spans="1:21" ht="12.75" customHeight="1" x14ac:dyDescent="0.15">
      <c r="A26" t="s">
        <v>43</v>
      </c>
      <c r="B26">
        <v>226398</v>
      </c>
      <c r="C26">
        <v>2070896</v>
      </c>
      <c r="D26" s="2">
        <f t="shared" si="1"/>
        <v>0.1093236937055265</v>
      </c>
      <c r="E26" s="7"/>
      <c r="F26">
        <v>363</v>
      </c>
      <c r="G26" s="2">
        <f>$E$26/$F$26</f>
        <v>0</v>
      </c>
      <c r="H26">
        <v>12.6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19.680151455843269</v>
      </c>
      <c r="U26" t="s">
        <v>122</v>
      </c>
    </row>
    <row r="27" spans="1:21" ht="12.75" customHeight="1" x14ac:dyDescent="0.15">
      <c r="A27" t="s">
        <v>44</v>
      </c>
      <c r="B27">
        <v>533517</v>
      </c>
      <c r="C27">
        <v>4251339</v>
      </c>
      <c r="D27" s="2">
        <f t="shared" si="1"/>
        <v>0.12549387381246238</v>
      </c>
      <c r="E27" s="7"/>
      <c r="F27">
        <v>727</v>
      </c>
      <c r="G27" s="2">
        <f>$E$27/$F$27</f>
        <v>0</v>
      </c>
      <c r="H27">
        <v>12.4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19.554459573373872</v>
      </c>
      <c r="U27" t="s">
        <v>123</v>
      </c>
    </row>
    <row r="28" spans="1:21" ht="12.75" customHeight="1" x14ac:dyDescent="0.15">
      <c r="A28" t="s">
        <v>45</v>
      </c>
      <c r="B28">
        <v>100637</v>
      </c>
      <c r="C28">
        <v>704193</v>
      </c>
      <c r="D28" s="2">
        <f t="shared" si="1"/>
        <v>0.14291110533617915</v>
      </c>
      <c r="E28">
        <v>59</v>
      </c>
      <c r="F28">
        <v>206</v>
      </c>
      <c r="G28" s="2">
        <f>$E$28/$F$28</f>
        <v>0.28640776699029125</v>
      </c>
      <c r="H28">
        <v>21.5</v>
      </c>
      <c r="I28">
        <v>57</v>
      </c>
      <c r="J28" s="2">
        <f>$I$28/$E$28</f>
        <v>0.96610169491525422</v>
      </c>
      <c r="K28">
        <v>2</v>
      </c>
      <c r="L28" s="2">
        <f>$K$28/$E$28</f>
        <v>3.3898305084745763E-2</v>
      </c>
      <c r="M28">
        <v>1</v>
      </c>
      <c r="N28">
        <v>6</v>
      </c>
      <c r="O28">
        <v>6</v>
      </c>
      <c r="P28">
        <v>13</v>
      </c>
      <c r="Q28">
        <v>14</v>
      </c>
      <c r="R28">
        <v>19</v>
      </c>
      <c r="S28" s="1">
        <f>$E$28/($B$28/100000)</f>
        <v>58.626548883611399</v>
      </c>
      <c r="T28" s="1">
        <f>($F$28-$E$28)/(($C$28-$B$28)/100000)</f>
        <v>24.355652168150097</v>
      </c>
      <c r="U28" t="s">
        <v>124</v>
      </c>
    </row>
    <row r="29" spans="1:21" ht="12.75" customHeight="1" x14ac:dyDescent="0.15">
      <c r="A29" t="s">
        <v>125</v>
      </c>
      <c r="B29">
        <v>154607</v>
      </c>
      <c r="C29">
        <v>1270888</v>
      </c>
      <c r="D29" s="2">
        <f t="shared" si="1"/>
        <v>0.12165273415123913</v>
      </c>
      <c r="E29" s="7">
        <v>28</v>
      </c>
      <c r="F29">
        <v>187</v>
      </c>
      <c r="G29" s="2">
        <f>$E$29/$F$29</f>
        <v>0.1497326203208556</v>
      </c>
      <c r="H29">
        <v>10.8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18.110434844476639</v>
      </c>
      <c r="T29" s="1">
        <f>($F$29-$E$29)/(($C$29-$B$29)/100000)</f>
        <v>14.24372537022488</v>
      </c>
      <c r="U29" t="s">
        <v>126</v>
      </c>
    </row>
    <row r="30" spans="1:21" ht="12.75" customHeight="1" x14ac:dyDescent="0.15">
      <c r="A30" t="s">
        <v>47</v>
      </c>
      <c r="B30">
        <v>233633</v>
      </c>
      <c r="C30">
        <v>1757343</v>
      </c>
      <c r="D30" s="2">
        <f t="shared" si="1"/>
        <v>0.13294672696223789</v>
      </c>
      <c r="E30" s="7">
        <v>96</v>
      </c>
      <c r="F30">
        <v>480</v>
      </c>
      <c r="G30" s="2">
        <f>$E$30/$F$30</f>
        <v>0.2</v>
      </c>
      <c r="H30">
        <v>20.100000000000001</v>
      </c>
      <c r="I30" s="7">
        <v>94</v>
      </c>
      <c r="J30" s="2">
        <f>$I$30/$E$30</f>
        <v>0.97916666666666663</v>
      </c>
      <c r="K30" s="7">
        <v>2</v>
      </c>
      <c r="L30" s="2">
        <f>$K$30/$E$30</f>
        <v>2.0833333333333332E-2</v>
      </c>
      <c r="M30" s="7"/>
      <c r="N30" s="7"/>
      <c r="O30" s="7"/>
      <c r="P30" s="7"/>
      <c r="Q30" s="7"/>
      <c r="R30" s="7"/>
      <c r="S30" s="1">
        <f>$E$30/($B$30/100000)</f>
        <v>41.090085732751795</v>
      </c>
      <c r="T30" s="1">
        <f>($F$30-$E$30)/(($C$30-$B$30)/100000)</f>
        <v>25.201645982503234</v>
      </c>
      <c r="U30" t="s">
        <v>127</v>
      </c>
    </row>
    <row r="31" spans="1:21" ht="12.75" customHeight="1" x14ac:dyDescent="0.15">
      <c r="A31" t="s">
        <v>48</v>
      </c>
      <c r="B31">
        <v>129603</v>
      </c>
      <c r="C31">
        <v>967192</v>
      </c>
      <c r="D31" s="2">
        <f t="shared" si="1"/>
        <v>0.1339992473056022</v>
      </c>
      <c r="F31">
        <v>162</v>
      </c>
      <c r="G31" s="2">
        <f>$E$31/$F$31</f>
        <v>0</v>
      </c>
      <c r="H31">
        <v>11.8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19.341228215747819</v>
      </c>
      <c r="U31" t="s">
        <v>128</v>
      </c>
    </row>
    <row r="32" spans="1:21" ht="12.75" customHeight="1" x14ac:dyDescent="0.15">
      <c r="A32" t="s">
        <v>49</v>
      </c>
      <c r="B32">
        <v>546437</v>
      </c>
      <c r="C32">
        <v>6358519</v>
      </c>
      <c r="D32" s="2">
        <f t="shared" si="1"/>
        <v>8.593777890732103E-2</v>
      </c>
      <c r="E32">
        <v>80</v>
      </c>
      <c r="F32">
        <v>536</v>
      </c>
      <c r="G32" s="2">
        <f>$E$32/$F$32</f>
        <v>0.14925373134328357</v>
      </c>
      <c r="H32">
        <v>6</v>
      </c>
      <c r="I32" s="7"/>
      <c r="J32" s="2">
        <f>$I$32/$E$32</f>
        <v>0</v>
      </c>
      <c r="K32" s="7"/>
      <c r="L32" s="2">
        <f>$K$32/$E$32</f>
        <v>0</v>
      </c>
      <c r="M32" s="7"/>
      <c r="N32" s="7"/>
      <c r="O32" s="7"/>
      <c r="P32" s="7"/>
      <c r="Q32" s="7"/>
      <c r="R32" s="7"/>
      <c r="S32" s="1">
        <f>$E$32/($B$32/100000)</f>
        <v>14.640297051627178</v>
      </c>
      <c r="T32" s="1">
        <f>($F$32-$E$32)/(($C$32-$B$32)/100000)</f>
        <v>7.8457255076580132</v>
      </c>
      <c r="U32" t="s">
        <v>129</v>
      </c>
    </row>
    <row r="33" spans="1:21" ht="12.75" customHeight="1" x14ac:dyDescent="0.15">
      <c r="A33" t="s">
        <v>50</v>
      </c>
      <c r="B33">
        <v>177687</v>
      </c>
      <c r="C33">
        <v>1392242</v>
      </c>
      <c r="D33" s="2">
        <f t="shared" si="1"/>
        <v>0.12762651895288318</v>
      </c>
      <c r="E33" s="7"/>
      <c r="F33">
        <v>342</v>
      </c>
      <c r="G33" s="2">
        <f>$E$33/$F$33</f>
        <v>0</v>
      </c>
      <c r="H33">
        <v>17.7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28.158461329458113</v>
      </c>
      <c r="U33" t="s">
        <v>130</v>
      </c>
    </row>
    <row r="34" spans="1:21" ht="12.75" customHeight="1" x14ac:dyDescent="0.15">
      <c r="A34" t="s">
        <v>51</v>
      </c>
      <c r="B34">
        <v>1098272</v>
      </c>
      <c r="C34">
        <v>14119047</v>
      </c>
      <c r="D34" s="2">
        <f t="shared" si="1"/>
        <v>7.7786553157589172E-2</v>
      </c>
      <c r="E34" s="7"/>
      <c r="F34">
        <v>1189</v>
      </c>
      <c r="G34" s="2">
        <f>$E$34/$F$34</f>
        <v>0</v>
      </c>
      <c r="H34">
        <v>6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9.1315609093928742</v>
      </c>
      <c r="U34" t="s">
        <v>131</v>
      </c>
    </row>
    <row r="35" spans="1:21" ht="12.75" customHeight="1" x14ac:dyDescent="0.15">
      <c r="A35" t="s">
        <v>52</v>
      </c>
      <c r="B35">
        <v>723831</v>
      </c>
      <c r="C35">
        <v>6240503</v>
      </c>
      <c r="D35" s="2">
        <f t="shared" si="1"/>
        <v>0.11598920792122046</v>
      </c>
      <c r="E35">
        <v>225</v>
      </c>
      <c r="F35">
        <v>1009</v>
      </c>
      <c r="G35" s="2">
        <f>$E$35/$F$35</f>
        <v>0.22299306243805747</v>
      </c>
      <c r="H35">
        <v>11.5</v>
      </c>
      <c r="I35">
        <v>216</v>
      </c>
      <c r="J35" s="2">
        <f>$I$35/$E$35</f>
        <v>0.96</v>
      </c>
      <c r="K35">
        <v>9</v>
      </c>
      <c r="L35" s="2">
        <f>$K$35/$E$35</f>
        <v>0.04</v>
      </c>
      <c r="M35">
        <v>6</v>
      </c>
      <c r="N35">
        <v>26</v>
      </c>
      <c r="O35">
        <v>25</v>
      </c>
      <c r="P35">
        <v>39</v>
      </c>
      <c r="Q35">
        <v>46</v>
      </c>
      <c r="R35">
        <v>83</v>
      </c>
      <c r="S35" s="1">
        <f>$E$35/($B$35/100000)</f>
        <v>31.084604002868073</v>
      </c>
      <c r="T35" s="1">
        <f>($F$35-$E$35)/(($C$35-$B$35)/100000)</f>
        <v>14.21146662335553</v>
      </c>
      <c r="U35" t="s">
        <v>132</v>
      </c>
    </row>
    <row r="36" spans="1:21" ht="12.75" customHeight="1" x14ac:dyDescent="0.15">
      <c r="A36" t="s">
        <v>83</v>
      </c>
      <c r="B36">
        <v>58479</v>
      </c>
      <c r="C36">
        <v>470198</v>
      </c>
      <c r="D36" s="2">
        <f t="shared" si="1"/>
        <v>0.12437100965976036</v>
      </c>
      <c r="E36">
        <v>24</v>
      </c>
      <c r="F36">
        <v>92</v>
      </c>
      <c r="G36" s="2">
        <f>$E$36/$F$36</f>
        <v>0.2608695652173913</v>
      </c>
      <c r="H36">
        <v>13.7</v>
      </c>
      <c r="I36">
        <v>24</v>
      </c>
      <c r="J36" s="2">
        <f>$I$36/$E$36</f>
        <v>1</v>
      </c>
      <c r="K36">
        <v>0</v>
      </c>
      <c r="L36" s="2">
        <f>$K$36/$E$36</f>
        <v>0</v>
      </c>
      <c r="M36">
        <v>1</v>
      </c>
      <c r="N36">
        <v>2</v>
      </c>
      <c r="O36">
        <v>1</v>
      </c>
      <c r="P36">
        <v>5</v>
      </c>
      <c r="Q36">
        <v>4</v>
      </c>
      <c r="R36">
        <v>11</v>
      </c>
      <c r="S36" s="1">
        <f>$E$36/($B$36/100000)</f>
        <v>41.040373467398553</v>
      </c>
      <c r="T36" s="1">
        <f>($F$36-$E$36)/(($C$36-$B$36)/100000)</f>
        <v>16.516119003495103</v>
      </c>
      <c r="U36" t="s">
        <v>133</v>
      </c>
    </row>
    <row r="37" spans="1:21" ht="12.75" customHeight="1" x14ac:dyDescent="0.15">
      <c r="A37" t="s">
        <v>54</v>
      </c>
      <c r="B37">
        <v>982418</v>
      </c>
      <c r="C37">
        <v>8390951</v>
      </c>
      <c r="D37" s="2">
        <f t="shared" si="1"/>
        <v>0.11708065033391328</v>
      </c>
      <c r="E37">
        <v>282</v>
      </c>
      <c r="F37">
        <v>1341</v>
      </c>
      <c r="G37" s="2">
        <f>$E$37/$F$37</f>
        <v>0.21029082774049218</v>
      </c>
      <c r="H37">
        <v>11.4</v>
      </c>
      <c r="I37">
        <v>278</v>
      </c>
      <c r="J37" s="2">
        <f>$I$37/$E$37</f>
        <v>0.98581560283687941</v>
      </c>
      <c r="K37">
        <v>4</v>
      </c>
      <c r="L37" s="2">
        <f>$K$37/$E$37</f>
        <v>1.4184397163120567E-2</v>
      </c>
      <c r="M37">
        <v>1</v>
      </c>
      <c r="N37">
        <v>17</v>
      </c>
      <c r="O37">
        <v>31</v>
      </c>
      <c r="P37">
        <v>56</v>
      </c>
      <c r="Q37">
        <v>71</v>
      </c>
      <c r="R37">
        <v>106</v>
      </c>
      <c r="S37" s="1">
        <f>$E$37/($B$37/100000)</f>
        <v>28.704685785480315</v>
      </c>
      <c r="T37" s="1">
        <f>($F$37-$E$37)/(($C$37-$B$37)/100000)</f>
        <v>14.294327905403135</v>
      </c>
      <c r="U37" t="s">
        <v>134</v>
      </c>
    </row>
    <row r="38" spans="1:21" ht="12.75" customHeight="1" x14ac:dyDescent="0.15">
      <c r="A38" t="s">
        <v>55</v>
      </c>
      <c r="B38">
        <v>341464</v>
      </c>
      <c r="C38">
        <v>2572747</v>
      </c>
      <c r="D38" s="2">
        <f t="shared" si="1"/>
        <v>0.13272350526499496</v>
      </c>
      <c r="E38">
        <v>109</v>
      </c>
      <c r="F38">
        <v>522</v>
      </c>
      <c r="G38" s="2">
        <f>$E$38/$F$38</f>
        <v>0.20881226053639848</v>
      </c>
      <c r="H38">
        <v>14.7</v>
      </c>
      <c r="I38" s="7">
        <v>105</v>
      </c>
      <c r="J38" s="2">
        <f>$I$38/$E$38</f>
        <v>0.96330275229357798</v>
      </c>
      <c r="K38" s="7">
        <v>4</v>
      </c>
      <c r="L38" s="2">
        <f>$K$38/$E$38</f>
        <v>3.669724770642202E-2</v>
      </c>
      <c r="M38" s="7"/>
      <c r="N38" s="7"/>
      <c r="O38" s="7"/>
      <c r="P38" s="7"/>
      <c r="Q38" s="7"/>
      <c r="R38" s="7"/>
      <c r="S38" s="1">
        <f>$E$38/($B$38/100000)</f>
        <v>31.921373849073401</v>
      </c>
      <c r="T38" s="1">
        <f>($F$38-$E$38)/(($C$38-$B$38)/100000)</f>
        <v>18.509530167172876</v>
      </c>
      <c r="U38" t="s">
        <v>135</v>
      </c>
    </row>
    <row r="39" spans="1:21" ht="12.75" customHeight="1" x14ac:dyDescent="0.15">
      <c r="A39" t="s">
        <v>56</v>
      </c>
      <c r="B39">
        <v>350365</v>
      </c>
      <c r="C39">
        <v>2709927</v>
      </c>
      <c r="D39" s="2">
        <f t="shared" si="1"/>
        <v>0.12928946056480489</v>
      </c>
      <c r="E39">
        <v>154</v>
      </c>
      <c r="F39">
        <v>560</v>
      </c>
      <c r="G39" s="2">
        <f>$E$39/$F$39</f>
        <v>0.27500000000000002</v>
      </c>
      <c r="H39">
        <v>14.8</v>
      </c>
      <c r="I39">
        <v>149</v>
      </c>
      <c r="J39" s="2">
        <f>$I$39/$E$39</f>
        <v>0.96753246753246758</v>
      </c>
      <c r="K39">
        <v>5</v>
      </c>
      <c r="L39" s="2">
        <f>$K$39/$E$39</f>
        <v>3.2467532467532464E-2</v>
      </c>
      <c r="M39">
        <v>5</v>
      </c>
      <c r="N39">
        <v>4</v>
      </c>
      <c r="O39">
        <v>11</v>
      </c>
      <c r="P39">
        <v>24</v>
      </c>
      <c r="Q39">
        <v>28</v>
      </c>
      <c r="R39">
        <v>77</v>
      </c>
      <c r="S39" s="1">
        <f>$E$39/($B$39/100000)</f>
        <v>43.95416208810812</v>
      </c>
      <c r="T39" s="1">
        <f>($F$39-$E$39)/(($C$39-$B$39)/100000)</f>
        <v>17.206583255705933</v>
      </c>
      <c r="U39" t="s">
        <v>136</v>
      </c>
    </row>
    <row r="40" spans="1:21" ht="12.75" customHeight="1" x14ac:dyDescent="0.15">
      <c r="A40" t="s">
        <v>57</v>
      </c>
      <c r="B40">
        <v>1088379</v>
      </c>
      <c r="C40">
        <v>9169767</v>
      </c>
      <c r="D40" s="2">
        <f>B41/C40</f>
        <v>1.4830038756709957E-2</v>
      </c>
      <c r="E40">
        <v>336</v>
      </c>
      <c r="F40">
        <v>1430</v>
      </c>
      <c r="G40" s="2">
        <f>$E$40/$F$40</f>
        <v>0.23496503496503496</v>
      </c>
      <c r="H40">
        <v>11.1</v>
      </c>
      <c r="I40">
        <v>331</v>
      </c>
      <c r="J40" s="2">
        <f>$I$40/$E$40</f>
        <v>0.98511904761904767</v>
      </c>
      <c r="K40">
        <v>5</v>
      </c>
      <c r="L40" s="2">
        <f>$K$40/$E$40</f>
        <v>1.488095238095238E-2</v>
      </c>
      <c r="M40">
        <v>9</v>
      </c>
      <c r="N40">
        <v>16</v>
      </c>
      <c r="O40">
        <v>40</v>
      </c>
      <c r="P40">
        <v>52</v>
      </c>
      <c r="Q40">
        <v>68</v>
      </c>
      <c r="R40">
        <v>151</v>
      </c>
      <c r="S40" s="1">
        <f>$E$40/($B$40/100000)</f>
        <v>30.871598955878422</v>
      </c>
      <c r="T40" s="1">
        <f>($F$40-$E$40)/(($C$40-$B$40)/100000)</f>
        <v>13.537278497208648</v>
      </c>
      <c r="U40" t="s">
        <v>137</v>
      </c>
    </row>
    <row r="41" spans="1:21" ht="12.75" customHeight="1" x14ac:dyDescent="0.15">
      <c r="A41" t="s">
        <v>58</v>
      </c>
      <c r="B41">
        <v>135988</v>
      </c>
      <c r="C41">
        <v>2832596</v>
      </c>
      <c r="D41" s="2">
        <f t="shared" ref="D41:D58" si="2">B41/C41</f>
        <v>4.8008258149061851E-2</v>
      </c>
      <c r="E41" s="7"/>
      <c r="F41">
        <v>290</v>
      </c>
      <c r="G41" s="2">
        <f>$E$41/$F$41</f>
        <v>0</v>
      </c>
      <c r="H41">
        <v>7.5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10.754251266776631</v>
      </c>
      <c r="U41" t="s">
        <v>138</v>
      </c>
    </row>
    <row r="42" spans="1:21" ht="12.75" customHeight="1" x14ac:dyDescent="0.15">
      <c r="A42" t="s">
        <v>59</v>
      </c>
      <c r="B42">
        <v>88971</v>
      </c>
      <c r="C42">
        <v>785844</v>
      </c>
      <c r="D42" s="2">
        <f t="shared" si="2"/>
        <v>0.11321712706338663</v>
      </c>
      <c r="E42">
        <v>15</v>
      </c>
      <c r="F42">
        <v>71</v>
      </c>
      <c r="G42" s="2">
        <f>$E$42/$F$42</f>
        <v>0.21126760563380281</v>
      </c>
      <c r="H42">
        <v>6.3</v>
      </c>
      <c r="I42" s="7">
        <v>15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16.85942610513538</v>
      </c>
      <c r="T42" s="1">
        <f>($F$42-$E$42)/(($C$42-$B$42)/100000)</f>
        <v>8.0358975021273604</v>
      </c>
      <c r="U42" t="s">
        <v>139</v>
      </c>
    </row>
    <row r="43" spans="1:21" ht="12.75" customHeight="1" x14ac:dyDescent="0.15">
      <c r="A43" t="s">
        <v>60</v>
      </c>
      <c r="B43">
        <v>400152</v>
      </c>
      <c r="C43">
        <v>3077479</v>
      </c>
      <c r="D43" s="2">
        <f t="shared" si="2"/>
        <v>0.13002590756914995</v>
      </c>
      <c r="E43">
        <v>96</v>
      </c>
      <c r="F43">
        <v>510</v>
      </c>
      <c r="G43" s="2">
        <f>$E$43/$F$43</f>
        <v>0.18823529411764706</v>
      </c>
      <c r="H43">
        <v>11.8</v>
      </c>
      <c r="I43">
        <v>93</v>
      </c>
      <c r="J43" s="2">
        <f>$I$43/$E$43</f>
        <v>0.96875</v>
      </c>
      <c r="K43">
        <v>3</v>
      </c>
      <c r="L43" s="2">
        <f>$K$43/$E$43</f>
        <v>3.125E-2</v>
      </c>
      <c r="M43">
        <v>4</v>
      </c>
      <c r="N43">
        <v>6</v>
      </c>
      <c r="O43">
        <v>11</v>
      </c>
      <c r="P43">
        <v>23</v>
      </c>
      <c r="Q43">
        <v>21</v>
      </c>
      <c r="R43">
        <v>31</v>
      </c>
      <c r="S43" s="1">
        <f>$E$43/($B$43/100000)</f>
        <v>23.99088346428357</v>
      </c>
      <c r="T43" s="1">
        <f>($F$43-$E$43)/(($C$43-$B$43)/100000)</f>
        <v>15.463183989105552</v>
      </c>
      <c r="U43" t="s">
        <v>140</v>
      </c>
    </row>
    <row r="44" spans="1:21" ht="12.75" customHeight="1" x14ac:dyDescent="0.15">
      <c r="A44" t="s">
        <v>61</v>
      </c>
      <c r="B44">
        <v>67985</v>
      </c>
      <c r="C44">
        <v>557930</v>
      </c>
      <c r="D44" s="2">
        <f t="shared" si="2"/>
        <v>0.12185220368146542</v>
      </c>
      <c r="E44">
        <v>29</v>
      </c>
      <c r="F44">
        <v>121</v>
      </c>
      <c r="G44" s="2">
        <f>$E$44/$F$44</f>
        <v>0.23966942148760331</v>
      </c>
      <c r="H44">
        <v>15.3</v>
      </c>
      <c r="I44" s="7">
        <v>29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42.656468338604107</v>
      </c>
      <c r="T44" s="1">
        <f>($F$44-$E$44)/(($C$44-$B$44)/100000)</f>
        <v>18.777617895886273</v>
      </c>
      <c r="U44" t="s">
        <v>141</v>
      </c>
    </row>
    <row r="45" spans="1:21" ht="12.75" customHeight="1" x14ac:dyDescent="0.15">
      <c r="A45" t="s">
        <v>62</v>
      </c>
      <c r="B45">
        <v>509881</v>
      </c>
      <c r="C45">
        <v>4412551</v>
      </c>
      <c r="D45" s="2">
        <f t="shared" si="2"/>
        <v>0.1155524321418608</v>
      </c>
      <c r="E45" s="7">
        <v>145</v>
      </c>
      <c r="F45">
        <v>856</v>
      </c>
      <c r="G45" s="2">
        <f>$E$45/$F$45</f>
        <v>0.16939252336448599</v>
      </c>
      <c r="H45">
        <v>14</v>
      </c>
      <c r="I45" s="7">
        <v>140</v>
      </c>
      <c r="J45" s="2">
        <f>$I$45/$E$45</f>
        <v>0.96551724137931039</v>
      </c>
      <c r="K45" s="7">
        <v>5</v>
      </c>
      <c r="L45" s="2">
        <f>$K$45/$E$45</f>
        <v>3.4482758620689655E-2</v>
      </c>
      <c r="M45" s="7"/>
      <c r="N45" s="7"/>
      <c r="O45" s="7"/>
      <c r="P45" s="7"/>
      <c r="Q45" s="7"/>
      <c r="R45" s="7"/>
      <c r="S45" s="1">
        <f>$E$45/($B$45/100000)</f>
        <v>28.438008084239261</v>
      </c>
      <c r="T45" s="1">
        <f>($F$45-$E$45)/(($C$45-$B$45)/100000)</f>
        <v>18.218296704563798</v>
      </c>
      <c r="U45" t="s">
        <v>142</v>
      </c>
    </row>
    <row r="46" spans="1:21" ht="12.75" customHeight="1" x14ac:dyDescent="0.15">
      <c r="A46" t="s">
        <v>63</v>
      </c>
      <c r="B46">
        <v>1612948</v>
      </c>
      <c r="C46">
        <v>15899260</v>
      </c>
      <c r="D46" s="2">
        <f t="shared" si="2"/>
        <v>0.10144799191912077</v>
      </c>
      <c r="E46" s="6">
        <v>509</v>
      </c>
      <c r="F46">
        <v>2418</v>
      </c>
      <c r="G46" s="2">
        <f>$E$46/$F$46</f>
        <v>0.21050454921422662</v>
      </c>
      <c r="H46">
        <v>10.9</v>
      </c>
      <c r="I46">
        <v>498</v>
      </c>
      <c r="J46" s="2">
        <f>$I$46/$E$46</f>
        <v>0.9783889980353635</v>
      </c>
      <c r="K46">
        <v>11</v>
      </c>
      <c r="L46" s="2">
        <f>$K$46/$E$46</f>
        <v>2.1611001964636542E-2</v>
      </c>
      <c r="M46" s="7"/>
      <c r="N46" s="7"/>
      <c r="O46" s="7"/>
      <c r="P46" s="7"/>
      <c r="Q46" s="7"/>
      <c r="R46" s="7"/>
      <c r="S46" s="1">
        <f>$E$46/($B$46/100000)</f>
        <v>31.557123974238472</v>
      </c>
      <c r="T46" s="1">
        <f>($F$46-$E$46)/(($C$46-$B$46)/100000)</f>
        <v>13.362440915472096</v>
      </c>
      <c r="U46" t="s">
        <v>143</v>
      </c>
    </row>
    <row r="47" spans="1:21" ht="12.75" customHeight="1" x14ac:dyDescent="0.15">
      <c r="A47" t="s">
        <v>64</v>
      </c>
      <c r="B47">
        <v>143301</v>
      </c>
      <c r="C47">
        <v>1683956</v>
      </c>
      <c r="D47" s="2">
        <f t="shared" si="2"/>
        <v>8.5097829159431718E-2</v>
      </c>
      <c r="E47">
        <v>47</v>
      </c>
      <c r="F47">
        <v>348</v>
      </c>
      <c r="G47" s="2">
        <f>$E$47/$F$47</f>
        <v>0.13505747126436782</v>
      </c>
      <c r="H47">
        <v>15.1</v>
      </c>
      <c r="I47" s="7">
        <v>45</v>
      </c>
      <c r="J47" s="2">
        <f>$I$47/$E$47</f>
        <v>0.95744680851063835</v>
      </c>
      <c r="K47" s="7">
        <v>2</v>
      </c>
      <c r="L47" s="2">
        <f>$K$47/$E$47</f>
        <v>4.2553191489361701E-2</v>
      </c>
      <c r="M47">
        <v>0</v>
      </c>
      <c r="N47">
        <v>7</v>
      </c>
      <c r="O47">
        <v>5</v>
      </c>
      <c r="P47">
        <v>9</v>
      </c>
      <c r="Q47">
        <v>10</v>
      </c>
      <c r="R47">
        <v>16</v>
      </c>
      <c r="S47" s="1">
        <f>$E$47/($B$47/100000)</f>
        <v>32.798096314750076</v>
      </c>
      <c r="T47" s="1">
        <f>($F$47-$E$47)/(($C$47-$B$47)/100000)</f>
        <v>19.537144915636532</v>
      </c>
      <c r="U47" t="s">
        <v>144</v>
      </c>
    </row>
    <row r="48" spans="1:21" ht="12.75" customHeight="1" x14ac:dyDescent="0.15">
      <c r="A48" t="s">
        <v>65</v>
      </c>
      <c r="B48">
        <v>57633</v>
      </c>
      <c r="C48">
        <v>469021</v>
      </c>
      <c r="D48" s="2">
        <f t="shared" si="2"/>
        <v>0.12287935934638321</v>
      </c>
      <c r="E48">
        <v>10</v>
      </c>
      <c r="F48">
        <v>78</v>
      </c>
      <c r="G48" s="2">
        <f>$E$48/$F$48</f>
        <v>0.12820512820512819</v>
      </c>
      <c r="H48">
        <v>12.2</v>
      </c>
      <c r="I48">
        <v>9</v>
      </c>
      <c r="J48" s="2">
        <f>$I$48/$E$48</f>
        <v>0.9</v>
      </c>
      <c r="K48">
        <v>1</v>
      </c>
      <c r="L48" s="2">
        <f>$K$48/$E$48</f>
        <v>0.1</v>
      </c>
      <c r="M48">
        <v>0</v>
      </c>
      <c r="N48">
        <v>0</v>
      </c>
      <c r="O48">
        <v>1</v>
      </c>
      <c r="P48">
        <v>3</v>
      </c>
      <c r="Q48">
        <v>2</v>
      </c>
      <c r="R48">
        <v>4</v>
      </c>
      <c r="S48" s="1">
        <f>$E$48/($B$48/100000)</f>
        <v>17.351170336439193</v>
      </c>
      <c r="T48" s="1">
        <f>($F$48-$E$48)/(($C$48-$B$48)/100000)</f>
        <v>16.529407761043103</v>
      </c>
      <c r="U48" t="s">
        <v>145</v>
      </c>
    </row>
    <row r="49" spans="1:21" ht="12.75" customHeight="1" x14ac:dyDescent="0.15">
      <c r="A49" t="s">
        <v>66</v>
      </c>
      <c r="B49">
        <v>757224</v>
      </c>
      <c r="C49">
        <v>5442170</v>
      </c>
      <c r="D49" s="2">
        <f t="shared" si="2"/>
        <v>0.13914008566435815</v>
      </c>
      <c r="E49">
        <v>206</v>
      </c>
      <c r="F49">
        <v>866</v>
      </c>
      <c r="G49" s="2">
        <f>$E$49/$F$49</f>
        <v>0.23787528868360278</v>
      </c>
      <c r="H49">
        <v>11.2</v>
      </c>
      <c r="I49">
        <v>199</v>
      </c>
      <c r="J49" s="2">
        <f>$I$49/$E$49</f>
        <v>0.96601941747572817</v>
      </c>
      <c r="K49">
        <v>7</v>
      </c>
      <c r="L49" s="2">
        <f>$K$49/$E$49</f>
        <v>3.3980582524271843E-2</v>
      </c>
      <c r="M49">
        <v>3</v>
      </c>
      <c r="N49">
        <v>20</v>
      </c>
      <c r="O49">
        <v>16</v>
      </c>
      <c r="P49">
        <v>43</v>
      </c>
      <c r="Q49">
        <v>44</v>
      </c>
      <c r="R49">
        <v>80</v>
      </c>
      <c r="S49" s="1">
        <f>$E$49/($B$49/100000)</f>
        <v>27.204631654569852</v>
      </c>
      <c r="T49" s="1">
        <f>($F$49-$E$49)/(($C$49-$B$49)/100000)</f>
        <v>14.087675717073367</v>
      </c>
      <c r="U49" t="s">
        <v>146</v>
      </c>
    </row>
    <row r="50" spans="1:21" ht="12.75" customHeight="1" x14ac:dyDescent="0.15">
      <c r="A50" t="s">
        <v>67</v>
      </c>
      <c r="B50">
        <v>628595</v>
      </c>
      <c r="C50">
        <v>4633815</v>
      </c>
      <c r="D50" s="2">
        <f t="shared" si="2"/>
        <v>0.13565388346319393</v>
      </c>
      <c r="E50">
        <v>225</v>
      </c>
      <c r="F50">
        <v>822</v>
      </c>
      <c r="G50" s="2">
        <f>$E$50/$F$50</f>
        <v>0.27372262773722628</v>
      </c>
      <c r="H50">
        <v>12.7</v>
      </c>
      <c r="I50">
        <v>216</v>
      </c>
      <c r="J50" s="2">
        <f>$I$50/$E$50</f>
        <v>0.96</v>
      </c>
      <c r="K50">
        <v>9</v>
      </c>
      <c r="L50" s="2">
        <f>$K$50/$E$50</f>
        <v>0.04</v>
      </c>
      <c r="M50">
        <v>6</v>
      </c>
      <c r="N50">
        <v>26</v>
      </c>
      <c r="O50">
        <v>25</v>
      </c>
      <c r="P50">
        <v>39</v>
      </c>
      <c r="Q50">
        <v>46</v>
      </c>
      <c r="R50">
        <v>83</v>
      </c>
      <c r="S50" s="1">
        <f>$E$50/($B$50/100000)</f>
        <v>35.794112266244561</v>
      </c>
      <c r="T50" s="1">
        <f>($F$50-$E$50)/(($C$50-$B$50)/100000)</f>
        <v>14.905548259521325</v>
      </c>
      <c r="U50" t="s">
        <v>147</v>
      </c>
    </row>
    <row r="51" spans="1:21" ht="12.75" customHeight="1" x14ac:dyDescent="0.15">
      <c r="A51" t="s">
        <v>68</v>
      </c>
      <c r="B51">
        <v>175697</v>
      </c>
      <c r="C51">
        <v>1389726</v>
      </c>
      <c r="D51" s="2">
        <f t="shared" si="2"/>
        <v>0.12642564073781451</v>
      </c>
      <c r="E51" s="7">
        <v>38</v>
      </c>
      <c r="F51">
        <v>255</v>
      </c>
      <c r="G51" s="2">
        <f>$E$51/$F$51</f>
        <v>0.14901960784313725</v>
      </c>
      <c r="H51">
        <v>13.2</v>
      </c>
      <c r="I51" s="7">
        <v>36</v>
      </c>
      <c r="J51" s="2">
        <f>$I$51/$E$51</f>
        <v>0.94736842105263153</v>
      </c>
      <c r="K51" s="7">
        <v>2</v>
      </c>
      <c r="L51" s="2">
        <f>$K$51/$E$51</f>
        <v>5.2631578947368418E-2</v>
      </c>
      <c r="M51" s="7"/>
      <c r="N51" s="7"/>
      <c r="O51" s="7"/>
      <c r="P51" s="7"/>
      <c r="Q51" s="7"/>
      <c r="R51" s="7"/>
      <c r="S51" s="1">
        <f>$E$51/($B$51/100000)</f>
        <v>21.628143906839618</v>
      </c>
      <c r="T51" s="1">
        <f>($F$51-$E$51)/(($C$51-$B$51)/100000)</f>
        <v>17.874367086782936</v>
      </c>
      <c r="U51" t="s">
        <v>148</v>
      </c>
    </row>
    <row r="52" spans="1:21" ht="12.75" customHeight="1" x14ac:dyDescent="0.15">
      <c r="A52" t="s">
        <v>69</v>
      </c>
      <c r="B52">
        <v>444679</v>
      </c>
      <c r="C52">
        <v>4080095</v>
      </c>
      <c r="D52" s="2">
        <f t="shared" si="2"/>
        <v>0.10898741328326914</v>
      </c>
      <c r="E52" s="5">
        <v>136</v>
      </c>
      <c r="F52">
        <v>643</v>
      </c>
      <c r="G52" s="2">
        <f>$E$52/$F$52</f>
        <v>0.21150855365474339</v>
      </c>
      <c r="H52">
        <v>11.5</v>
      </c>
      <c r="I52" s="7">
        <v>133</v>
      </c>
      <c r="J52" s="2">
        <f>$I$52/$E$52</f>
        <v>0.9779411764705882</v>
      </c>
      <c r="K52" s="7">
        <v>3</v>
      </c>
      <c r="L52" s="2">
        <f>$K$52/$E$52</f>
        <v>2.2058823529411766E-2</v>
      </c>
      <c r="M52" s="7"/>
      <c r="N52" s="7"/>
      <c r="O52" s="7"/>
      <c r="P52" s="7"/>
      <c r="Q52" s="7"/>
      <c r="R52" s="7"/>
      <c r="S52" s="1">
        <f>$E$52/($B$52/100000)</f>
        <v>30.583859368218423</v>
      </c>
      <c r="T52" s="1">
        <f>($F$52-$E$52)/(($C$52-$B$52)/100000)</f>
        <v>13.946134362614897</v>
      </c>
      <c r="U52" t="s">
        <v>149</v>
      </c>
    </row>
    <row r="53" spans="1:21" ht="12.75" customHeight="1" x14ac:dyDescent="0.15">
      <c r="A53" t="s">
        <v>70</v>
      </c>
      <c r="B53">
        <v>55519</v>
      </c>
      <c r="C53">
        <v>379651</v>
      </c>
      <c r="D53" s="2">
        <f t="shared" si="2"/>
        <v>0.14623693866208703</v>
      </c>
      <c r="E53" s="5">
        <v>17</v>
      </c>
      <c r="F53">
        <v>90</v>
      </c>
      <c r="G53" s="2">
        <f>$E$53/$F$53</f>
        <v>0.18888888888888888</v>
      </c>
      <c r="H53">
        <v>17.2</v>
      </c>
      <c r="I53" s="7">
        <v>24</v>
      </c>
      <c r="J53" s="2">
        <f>$I$53/$E$53</f>
        <v>1.411764705882353</v>
      </c>
      <c r="K53" s="7">
        <v>2</v>
      </c>
      <c r="L53" s="2">
        <f>$K$53/$E$53</f>
        <v>0.11764705882352941</v>
      </c>
      <c r="M53" s="7"/>
      <c r="N53" s="7"/>
      <c r="O53" s="7"/>
      <c r="P53" s="7"/>
      <c r="Q53" s="7"/>
      <c r="R53" s="7"/>
      <c r="S53" s="1">
        <f>$E$53/($B$53/100000)</f>
        <v>30.620148057421787</v>
      </c>
      <c r="T53" s="1">
        <f>($F$53-$E$53)/(($C$53-$B$53)/100000)</f>
        <v>22.521688694729306</v>
      </c>
      <c r="U53" t="s">
        <v>150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2"/>
        <v>4.7434905903583395E-2</v>
      </c>
      <c r="E54" s="7">
        <v>0</v>
      </c>
      <c r="F54">
        <v>2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1.9331142470520009</v>
      </c>
      <c r="U54" t="s">
        <v>152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2"/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154</v>
      </c>
    </row>
    <row r="56" spans="1:21" ht="12.75" customHeight="1" x14ac:dyDescent="0.15">
      <c r="A56" t="s">
        <v>155</v>
      </c>
      <c r="B56">
        <v>31959</v>
      </c>
      <c r="C56">
        <v>402419</v>
      </c>
      <c r="D56" s="2">
        <f t="shared" si="2"/>
        <v>7.9417224335829067E-2</v>
      </c>
      <c r="E56" s="7"/>
      <c r="F56">
        <v>33</v>
      </c>
      <c r="G56" s="2">
        <f>$E$56/$F$56</f>
        <v>0</v>
      </c>
      <c r="H56">
        <v>5.5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8.9078443016789937</v>
      </c>
      <c r="U56" t="s">
        <v>156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2"/>
        <v>1.8728945209544257E-2</v>
      </c>
      <c r="E57" s="7">
        <v>0</v>
      </c>
      <c r="F5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158</v>
      </c>
    </row>
    <row r="58" spans="1:21" ht="12.75" customHeight="1" x14ac:dyDescent="0.15">
      <c r="A58" s="11" t="s">
        <v>75</v>
      </c>
      <c r="B58">
        <f>SUM(B2:B57)</f>
        <v>23579627</v>
      </c>
      <c r="C58">
        <f>SUM(C2:C57)</f>
        <v>217746969</v>
      </c>
      <c r="D58" s="2">
        <f t="shared" si="2"/>
        <v>0.108289116988811</v>
      </c>
      <c r="E58">
        <f>SUM(E2:E57)</f>
        <v>5938</v>
      </c>
      <c r="F58">
        <f>SUM(F2:F57)</f>
        <v>32959</v>
      </c>
      <c r="G58" s="2">
        <f>E58/F58</f>
        <v>0.18016323310780061</v>
      </c>
      <c r="H58">
        <v>10.9</v>
      </c>
      <c r="I58">
        <f>SUM(I2:I57)</f>
        <v>5670</v>
      </c>
      <c r="J58" s="2">
        <f>I58/E58</f>
        <v>0.95486695857190973</v>
      </c>
      <c r="K58">
        <f>SUM(K2:K57)</f>
        <v>148</v>
      </c>
      <c r="L58" s="2">
        <f>K58/E58</f>
        <v>2.492421690804985E-2</v>
      </c>
      <c r="M58">
        <f t="shared" ref="M58:R58" si="3">SUM(M2:M57)</f>
        <v>89</v>
      </c>
      <c r="N58">
        <f t="shared" si="3"/>
        <v>237</v>
      </c>
      <c r="O58">
        <f t="shared" si="3"/>
        <v>364</v>
      </c>
      <c r="P58">
        <f t="shared" si="3"/>
        <v>618</v>
      </c>
      <c r="Q58">
        <f t="shared" si="3"/>
        <v>677</v>
      </c>
      <c r="R58">
        <f t="shared" si="3"/>
        <v>1344</v>
      </c>
      <c r="S58" s="1">
        <f>$E$58/($B$58/100000)</f>
        <v>25.182756283634173</v>
      </c>
      <c r="T58" s="1">
        <f>($F$58-$E$58)/(($C$58-$B$58)/100000)</f>
        <v>13.916346447179567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4"/>
  <sheetViews>
    <sheetView workbookViewId="0">
      <selection activeCell="E25" sqref="E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408917</v>
      </c>
      <c r="C2">
        <v>3473558</v>
      </c>
      <c r="D2" s="2">
        <f t="shared" ref="D2:D33" si="0">B2/C2</f>
        <v>0.1177228075650385</v>
      </c>
      <c r="E2">
        <v>145</v>
      </c>
      <c r="F2">
        <v>580</v>
      </c>
      <c r="G2" s="2">
        <f>$E$2/$F$2</f>
        <v>0.25</v>
      </c>
      <c r="H2">
        <v>12.6</v>
      </c>
      <c r="I2" s="7">
        <v>143</v>
      </c>
      <c r="J2" s="2">
        <f>$I$2/$E$2</f>
        <v>0.98620689655172411</v>
      </c>
      <c r="K2">
        <v>2</v>
      </c>
      <c r="L2" s="2">
        <f>$K$2/$E$2</f>
        <v>1.3793103448275862E-2</v>
      </c>
      <c r="M2" s="7"/>
      <c r="N2" s="7"/>
      <c r="O2" s="7"/>
      <c r="P2" s="7"/>
      <c r="Q2" s="7"/>
      <c r="R2" s="7"/>
      <c r="S2" s="1">
        <f>$E$2/($B$2/100000)</f>
        <v>35.459518679829891</v>
      </c>
      <c r="T2" s="1">
        <f>($F$2-$E$2)/(($C$2-$B$2)/100000)</f>
        <v>14.194158467500761</v>
      </c>
      <c r="U2" t="s">
        <v>161</v>
      </c>
    </row>
    <row r="3" spans="1:21" ht="12.75" customHeight="1" x14ac:dyDescent="0.15">
      <c r="A3" t="s">
        <v>20</v>
      </c>
      <c r="B3">
        <v>70067</v>
      </c>
      <c r="C3">
        <v>478581</v>
      </c>
      <c r="D3" s="2">
        <f t="shared" si="0"/>
        <v>0.14640572860184586</v>
      </c>
      <c r="E3">
        <v>29</v>
      </c>
      <c r="F3">
        <v>135</v>
      </c>
      <c r="G3" s="2">
        <f>$E$3/$F$3</f>
        <v>0.21481481481481482</v>
      </c>
      <c r="H3">
        <v>20.100000000000001</v>
      </c>
      <c r="I3">
        <v>28</v>
      </c>
      <c r="J3" s="2">
        <f>$I$3/$E$3</f>
        <v>0.96551724137931039</v>
      </c>
      <c r="K3">
        <v>1</v>
      </c>
      <c r="L3" s="2">
        <f>$K$3/$E$3</f>
        <v>3.4482758620689655E-2</v>
      </c>
      <c r="M3">
        <v>1</v>
      </c>
      <c r="N3">
        <v>1</v>
      </c>
      <c r="O3">
        <v>5</v>
      </c>
      <c r="P3">
        <v>5</v>
      </c>
      <c r="Q3">
        <v>11</v>
      </c>
      <c r="R3">
        <v>6</v>
      </c>
      <c r="S3" s="1">
        <f>$E$3/($B$3/100000)</f>
        <v>41.388956284698928</v>
      </c>
      <c r="T3" s="1">
        <f>($F$3-$E$3)/(($C$3-$B$3)/100000)</f>
        <v>25.947703138692923</v>
      </c>
      <c r="U3" t="s">
        <v>162</v>
      </c>
    </row>
    <row r="4" spans="1:21" ht="12.75" customHeight="1" x14ac:dyDescent="0.15">
      <c r="A4" t="s">
        <v>21</v>
      </c>
      <c r="B4">
        <v>558906</v>
      </c>
      <c r="C4">
        <v>4521911</v>
      </c>
      <c r="D4" s="2">
        <f t="shared" si="0"/>
        <v>0.12359951356848907</v>
      </c>
      <c r="E4">
        <v>225</v>
      </c>
      <c r="F4">
        <v>979</v>
      </c>
      <c r="G4" s="2">
        <f>$E$4/$F$4</f>
        <v>0.22982635342185903</v>
      </c>
      <c r="H4">
        <v>15.9</v>
      </c>
      <c r="I4" s="7">
        <v>220</v>
      </c>
      <c r="J4" s="2">
        <f>$I$4/$E$4</f>
        <v>0.97777777777777775</v>
      </c>
      <c r="K4" s="7">
        <v>5</v>
      </c>
      <c r="L4" s="2">
        <f>$K$4/$E$4</f>
        <v>2.2222222222222223E-2</v>
      </c>
      <c r="M4" s="7"/>
      <c r="N4" s="7"/>
      <c r="O4" s="7"/>
      <c r="P4" s="7"/>
      <c r="Q4" s="7"/>
      <c r="R4" s="7"/>
      <c r="S4" s="1">
        <f>$E$4/($B$4/100000)</f>
        <v>40.257216777060904</v>
      </c>
      <c r="T4" s="1">
        <f>($F$4-$E$4)/(($C$4-$B$4)/100000)</f>
        <v>19.025966406804937</v>
      </c>
      <c r="U4" t="s">
        <v>163</v>
      </c>
    </row>
    <row r="5" spans="1:21" ht="12.75" customHeight="1" x14ac:dyDescent="0.15">
      <c r="A5" t="s">
        <v>22</v>
      </c>
      <c r="B5">
        <v>258170</v>
      </c>
      <c r="C5">
        <v>2110583</v>
      </c>
      <c r="D5" s="2">
        <f t="shared" si="0"/>
        <v>0.12232165235861371</v>
      </c>
      <c r="E5">
        <v>90</v>
      </c>
      <c r="F5">
        <v>376</v>
      </c>
      <c r="G5" s="2">
        <f>$E$5/$F$5</f>
        <v>0.23936170212765959</v>
      </c>
      <c r="H5">
        <v>13.4</v>
      </c>
      <c r="I5">
        <v>88</v>
      </c>
      <c r="J5" s="2">
        <f>$I$5/$E$5</f>
        <v>0.97777777777777775</v>
      </c>
      <c r="K5">
        <v>2</v>
      </c>
      <c r="L5" s="2">
        <f>$K$5/$E$5</f>
        <v>2.2222222222222223E-2</v>
      </c>
      <c r="M5">
        <v>4</v>
      </c>
      <c r="N5">
        <v>5</v>
      </c>
      <c r="O5">
        <v>12</v>
      </c>
      <c r="P5">
        <v>13</v>
      </c>
      <c r="Q5">
        <v>17</v>
      </c>
      <c r="R5">
        <v>39</v>
      </c>
      <c r="S5" s="1">
        <f>$E$5/($B$5/100000)</f>
        <v>34.860750668164386</v>
      </c>
      <c r="T5" s="1">
        <f>($F$5-$E$5)/(($C$5-$B$5)/100000)</f>
        <v>15.439321576775805</v>
      </c>
      <c r="U5" t="s">
        <v>164</v>
      </c>
    </row>
    <row r="6" spans="1:21" ht="12.75" customHeight="1" x14ac:dyDescent="0.15">
      <c r="A6" t="s">
        <v>23</v>
      </c>
      <c r="B6">
        <v>2142367</v>
      </c>
      <c r="C6">
        <v>26789221</v>
      </c>
      <c r="D6" s="2">
        <f t="shared" si="0"/>
        <v>7.997123171293409E-2</v>
      </c>
      <c r="E6">
        <v>665</v>
      </c>
      <c r="F6">
        <v>3334</v>
      </c>
      <c r="G6" s="2">
        <f>$E$6/$F$6</f>
        <v>0.19946010797840433</v>
      </c>
      <c r="H6">
        <v>9.1</v>
      </c>
      <c r="I6">
        <v>655</v>
      </c>
      <c r="J6" s="2">
        <f>$I$6/$E$6</f>
        <v>0.98496240601503759</v>
      </c>
      <c r="K6">
        <v>10</v>
      </c>
      <c r="L6" s="2">
        <f>$K$6/$E$6</f>
        <v>1.5037593984962405E-2</v>
      </c>
      <c r="M6">
        <v>20</v>
      </c>
      <c r="N6">
        <v>47</v>
      </c>
      <c r="O6">
        <v>48</v>
      </c>
      <c r="P6">
        <v>119</v>
      </c>
      <c r="Q6">
        <v>119</v>
      </c>
      <c r="R6">
        <v>312</v>
      </c>
      <c r="S6" s="1">
        <f>$E$6/($B$6/100000)</f>
        <v>31.04043331511361</v>
      </c>
      <c r="T6" s="1">
        <f>($F$6-$E$6)/(($C$6-$B$6)/100000)</f>
        <v>10.82896827319219</v>
      </c>
      <c r="U6" t="s">
        <v>165</v>
      </c>
    </row>
    <row r="7" spans="1:21" ht="12.75" customHeight="1" x14ac:dyDescent="0.15">
      <c r="A7" t="s">
        <v>24</v>
      </c>
      <c r="B7">
        <v>416250</v>
      </c>
      <c r="C7">
        <v>3558782</v>
      </c>
      <c r="D7" s="2">
        <f t="shared" si="0"/>
        <v>0.11696417482161031</v>
      </c>
      <c r="E7" s="7"/>
      <c r="F7">
        <v>730</v>
      </c>
      <c r="G7" s="2">
        <f>$E$7/$F$7</f>
        <v>0</v>
      </c>
      <c r="H7">
        <v>15.4</v>
      </c>
      <c r="I7" s="7"/>
      <c r="J7" s="2" t="e">
        <f>$I$7/$E$7</f>
        <v>#DIV/0!</v>
      </c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23.229675942838451</v>
      </c>
      <c r="U7" t="s">
        <v>166</v>
      </c>
    </row>
    <row r="8" spans="1:21" ht="12.75" customHeight="1" x14ac:dyDescent="0.15">
      <c r="A8" t="s">
        <v>25</v>
      </c>
      <c r="B8">
        <v>260131</v>
      </c>
      <c r="C8">
        <v>2680115</v>
      </c>
      <c r="D8" s="2">
        <f t="shared" si="0"/>
        <v>9.7059641097490226E-2</v>
      </c>
      <c r="E8">
        <v>44</v>
      </c>
      <c r="F8">
        <v>292</v>
      </c>
      <c r="G8" s="2">
        <f>$E$8/$F$8</f>
        <v>0.15068493150684931</v>
      </c>
      <c r="H8">
        <v>8.3000000000000007</v>
      </c>
      <c r="I8" s="7">
        <v>42</v>
      </c>
      <c r="J8" s="2">
        <f>$I$8/$E$8</f>
        <v>0.95454545454545459</v>
      </c>
      <c r="K8" s="7">
        <v>2</v>
      </c>
      <c r="L8" s="2">
        <f>$K$8/$E$8</f>
        <v>4.5454545454545456E-2</v>
      </c>
      <c r="M8" s="7"/>
      <c r="N8" s="7"/>
      <c r="O8" s="7"/>
      <c r="P8" s="7"/>
      <c r="Q8" s="7"/>
      <c r="R8" s="7"/>
      <c r="S8" s="1">
        <f>$E$8/($B$8/100000)</f>
        <v>16.914554589802833</v>
      </c>
      <c r="T8" s="1">
        <f>($F$8-$E$8)/(($C$8-$B$8)/100000)</f>
        <v>10.248001639680263</v>
      </c>
      <c r="U8" t="s">
        <v>167</v>
      </c>
    </row>
    <row r="9" spans="1:21" ht="12.75" customHeight="1" x14ac:dyDescent="0.15">
      <c r="A9" t="s">
        <v>26</v>
      </c>
      <c r="B9">
        <v>79438</v>
      </c>
      <c r="C9">
        <v>647164</v>
      </c>
      <c r="D9" s="2">
        <f t="shared" si="0"/>
        <v>0.12274786607413268</v>
      </c>
      <c r="E9">
        <v>16</v>
      </c>
      <c r="F9">
        <v>91</v>
      </c>
      <c r="G9" s="2">
        <f>$E$9/$F$9</f>
        <v>0.17582417582417584</v>
      </c>
      <c r="H9">
        <v>10.7</v>
      </c>
      <c r="I9">
        <v>15</v>
      </c>
      <c r="J9" s="2">
        <f>$I$9/$E$9</f>
        <v>0.9375</v>
      </c>
      <c r="K9">
        <v>1</v>
      </c>
      <c r="L9" s="2">
        <f>$K$9/$E$9</f>
        <v>6.25E-2</v>
      </c>
      <c r="M9">
        <v>1</v>
      </c>
      <c r="N9">
        <v>1</v>
      </c>
      <c r="O9">
        <v>1</v>
      </c>
      <c r="P9">
        <v>1</v>
      </c>
      <c r="Q9">
        <v>3</v>
      </c>
      <c r="R9">
        <v>15</v>
      </c>
      <c r="S9" s="1">
        <f>$E$9/($B$9/100000)</f>
        <v>20.141493995317102</v>
      </c>
      <c r="T9" s="1">
        <f>($F$9-$E$9)/(($C$9-$B$9)/100000)</f>
        <v>13.210598070195832</v>
      </c>
      <c r="U9" t="s">
        <v>168</v>
      </c>
    </row>
    <row r="10" spans="1:21" ht="12.75" customHeight="1" x14ac:dyDescent="0.15">
      <c r="A10" t="s">
        <v>104</v>
      </c>
      <c r="B10">
        <v>1747213</v>
      </c>
      <c r="C10">
        <v>14016217</v>
      </c>
      <c r="D10" s="2">
        <f t="shared" si="0"/>
        <v>0.1246565317874288</v>
      </c>
      <c r="E10" s="7">
        <v>585</v>
      </c>
      <c r="F10">
        <v>2440</v>
      </c>
      <c r="G10" s="2">
        <f>$E$10/$F$10</f>
        <v>0.23975409836065573</v>
      </c>
      <c r="H10">
        <v>13.5</v>
      </c>
      <c r="I10" s="7">
        <v>565</v>
      </c>
      <c r="J10" s="2">
        <f>$I$10/$E$10</f>
        <v>0.96581196581196582</v>
      </c>
      <c r="K10" s="7">
        <v>20</v>
      </c>
      <c r="L10" s="2">
        <f>$K$10/$E$10</f>
        <v>3.4188034188034191E-2</v>
      </c>
      <c r="M10" s="7"/>
      <c r="N10" s="7"/>
      <c r="O10" s="7"/>
      <c r="P10" s="7"/>
      <c r="Q10" s="7"/>
      <c r="R10" s="7"/>
      <c r="S10" s="1">
        <f>$E$10/($B$10/100000)</f>
        <v>33.481893735909701</v>
      </c>
      <c r="T10" s="1">
        <f>($F$10-$E$10)/(($C$10-$B$10)/100000)</f>
        <v>15.119401705305501</v>
      </c>
      <c r="U10" t="s">
        <v>169</v>
      </c>
    </row>
    <row r="11" spans="1:21" ht="12.75" customHeight="1" x14ac:dyDescent="0.15">
      <c r="A11" t="s">
        <v>28</v>
      </c>
      <c r="B11">
        <v>732779</v>
      </c>
      <c r="C11">
        <v>6850347</v>
      </c>
      <c r="D11" s="2">
        <f t="shared" si="0"/>
        <v>0.10696961774345154</v>
      </c>
      <c r="E11" s="7">
        <v>184</v>
      </c>
      <c r="F11">
        <v>923</v>
      </c>
      <c r="G11" s="2">
        <f>$E$11/$F$11</f>
        <v>0.19934994582881907</v>
      </c>
      <c r="H11">
        <v>9.9</v>
      </c>
      <c r="I11" s="7">
        <v>180</v>
      </c>
      <c r="J11" s="2">
        <f>$I$11/$E$11</f>
        <v>0.97826086956521741</v>
      </c>
      <c r="K11" s="7">
        <v>4</v>
      </c>
      <c r="L11" s="2">
        <f>$K$11/$E$11</f>
        <v>2.1739130434782608E-2</v>
      </c>
      <c r="M11" s="7"/>
      <c r="N11" s="7"/>
      <c r="O11" s="7"/>
      <c r="P11" s="7"/>
      <c r="Q11" s="7"/>
      <c r="R11" s="7"/>
      <c r="S11" s="1">
        <f>$E$11/($B$11/100000)</f>
        <v>25.109889884944845</v>
      </c>
      <c r="T11" s="1">
        <f>($F$11-$E$11)/(($C$11-$B$11)/100000)</f>
        <v>12.079963802609141</v>
      </c>
      <c r="U11" t="s">
        <v>170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17</v>
      </c>
      <c r="G12" s="2">
        <f>$E$12/$F$12</f>
        <v>0</v>
      </c>
      <c r="I12" s="7"/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11.656370206317753</v>
      </c>
      <c r="U12" t="s">
        <v>171</v>
      </c>
    </row>
    <row r="13" spans="1:21" ht="12.75" customHeight="1" x14ac:dyDescent="0.15">
      <c r="A13" t="s">
        <v>30</v>
      </c>
      <c r="B13">
        <v>117468</v>
      </c>
      <c r="C13">
        <v>950715</v>
      </c>
      <c r="D13" s="2">
        <f t="shared" si="0"/>
        <v>0.12355753301462584</v>
      </c>
      <c r="E13">
        <v>21</v>
      </c>
      <c r="F13">
        <v>120</v>
      </c>
      <c r="G13" s="2">
        <f>$E$13/$F$13</f>
        <v>0.17499999999999999</v>
      </c>
      <c r="H13">
        <v>9.3000000000000007</v>
      </c>
      <c r="I13" s="7">
        <v>21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17.877209112268876</v>
      </c>
      <c r="T13" s="1">
        <f>($F$13-$E$13)/(($C$13-$B$13)/100000)</f>
        <v>11.881230895520774</v>
      </c>
      <c r="U13" t="s">
        <v>172</v>
      </c>
    </row>
    <row r="14" spans="1:21" ht="12.75" customHeight="1" x14ac:dyDescent="0.15">
      <c r="A14" t="s">
        <v>31</v>
      </c>
      <c r="B14">
        <v>133128</v>
      </c>
      <c r="C14">
        <v>1066418</v>
      </c>
      <c r="D14" s="2">
        <f t="shared" si="0"/>
        <v>0.1248366025329655</v>
      </c>
      <c r="E14">
        <v>58</v>
      </c>
      <c r="F14">
        <v>222</v>
      </c>
      <c r="G14" s="2">
        <f>$E$14/$F$14</f>
        <v>0.26126126126126126</v>
      </c>
      <c r="H14">
        <v>15.1</v>
      </c>
      <c r="I14">
        <v>53</v>
      </c>
      <c r="J14" s="2">
        <f>$I$14/$E$14</f>
        <v>0.91379310344827591</v>
      </c>
      <c r="K14">
        <v>0</v>
      </c>
      <c r="L14" s="2">
        <f>$K$14/$E$14</f>
        <v>0</v>
      </c>
      <c r="M14">
        <v>2</v>
      </c>
      <c r="N14">
        <v>4</v>
      </c>
      <c r="O14">
        <v>8</v>
      </c>
      <c r="P14">
        <v>8</v>
      </c>
      <c r="Q14">
        <v>9</v>
      </c>
      <c r="R14">
        <v>22</v>
      </c>
      <c r="S14" s="1">
        <f>$E$14/($B$14/100000)</f>
        <v>43.567093323718524</v>
      </c>
      <c r="T14" s="1">
        <f>($F$14-$E$14)/(($C$14-$B$14)/100000)</f>
        <v>17.572244425634047</v>
      </c>
      <c r="U14" t="s">
        <v>173</v>
      </c>
    </row>
    <row r="15" spans="1:21" ht="12.75" customHeight="1" x14ac:dyDescent="0.15">
      <c r="A15" t="s">
        <v>32</v>
      </c>
      <c r="B15">
        <v>845481</v>
      </c>
      <c r="C15">
        <v>9597260</v>
      </c>
      <c r="D15" s="2">
        <f t="shared" si="0"/>
        <v>8.8096081589953801E-2</v>
      </c>
      <c r="E15">
        <v>186</v>
      </c>
      <c r="F15">
        <v>1010</v>
      </c>
      <c r="G15" s="2">
        <f>$E$15/$F$15</f>
        <v>0.18415841584158416</v>
      </c>
      <c r="H15">
        <v>7.9</v>
      </c>
      <c r="I15" s="7">
        <v>180</v>
      </c>
      <c r="J15" s="2">
        <f>$I$15/$E$15</f>
        <v>0.967741935483871</v>
      </c>
      <c r="K15" s="7">
        <v>6</v>
      </c>
      <c r="L15" s="2">
        <f>$K$15/$E$15</f>
        <v>3.2258064516129031E-2</v>
      </c>
      <c r="M15">
        <v>3</v>
      </c>
      <c r="N15">
        <v>15</v>
      </c>
      <c r="O15">
        <v>21</v>
      </c>
      <c r="P15">
        <v>38</v>
      </c>
      <c r="Q15">
        <v>40</v>
      </c>
      <c r="R15">
        <v>69</v>
      </c>
      <c r="S15" s="1">
        <f>$E$15/($B$15/100000)</f>
        <v>21.999311634442407</v>
      </c>
      <c r="T15" s="1">
        <f>($F$15-$E$15)/(($C$15-$B$15)/100000)</f>
        <v>9.415228606663856</v>
      </c>
      <c r="U15" t="s">
        <v>174</v>
      </c>
    </row>
    <row r="16" spans="1:21" ht="12.75" customHeight="1" x14ac:dyDescent="0.15">
      <c r="A16" t="s">
        <v>33</v>
      </c>
      <c r="B16">
        <v>513266</v>
      </c>
      <c r="C16">
        <v>4728420</v>
      </c>
      <c r="D16" s="2">
        <f t="shared" si="0"/>
        <v>0.10854915595484327</v>
      </c>
      <c r="E16">
        <v>108</v>
      </c>
      <c r="F16">
        <v>824</v>
      </c>
      <c r="G16" s="2">
        <f>$E$16/$F$16</f>
        <v>0.13106796116504854</v>
      </c>
      <c r="H16">
        <v>13.1</v>
      </c>
      <c r="I16">
        <v>107</v>
      </c>
      <c r="J16" s="2">
        <f>$I$16/$E$16</f>
        <v>0.9907407407407407</v>
      </c>
      <c r="K16">
        <v>1</v>
      </c>
      <c r="L16" s="2">
        <f>$K$16/$E$16</f>
        <v>9.2592592592592587E-3</v>
      </c>
      <c r="M16">
        <v>1</v>
      </c>
      <c r="N16">
        <v>8</v>
      </c>
      <c r="O16">
        <v>13</v>
      </c>
      <c r="P16">
        <v>28</v>
      </c>
      <c r="Q16">
        <v>12</v>
      </c>
      <c r="R16">
        <v>44</v>
      </c>
      <c r="S16" s="1">
        <f>$E$16/($B$16/100000)</f>
        <v>21.041721056917858</v>
      </c>
      <c r="T16" s="1">
        <f>($F$16-$E$16)/(($C$16-$B$16)/100000)</f>
        <v>16.986330748532559</v>
      </c>
      <c r="U16" t="s">
        <v>175</v>
      </c>
    </row>
    <row r="17" spans="1:21" ht="12.75" customHeight="1" x14ac:dyDescent="0.15">
      <c r="A17" t="s">
        <v>34</v>
      </c>
      <c r="B17">
        <v>253158</v>
      </c>
      <c r="C17">
        <v>2265619</v>
      </c>
      <c r="D17" s="2">
        <f t="shared" si="0"/>
        <v>0.11173899936397073</v>
      </c>
      <c r="E17">
        <v>63</v>
      </c>
      <c r="F17">
        <v>334</v>
      </c>
      <c r="G17" s="2">
        <f>$E$17/$F$17</f>
        <v>0.18862275449101795</v>
      </c>
      <c r="H17">
        <v>11.2</v>
      </c>
      <c r="I17" s="7">
        <v>59</v>
      </c>
      <c r="J17" s="2">
        <f>$I$17/$E$17</f>
        <v>0.93650793650793651</v>
      </c>
      <c r="K17" s="7">
        <v>4</v>
      </c>
      <c r="L17" s="2">
        <f>$K$17/$E$17</f>
        <v>6.3492063492063489E-2</v>
      </c>
      <c r="M17" s="7"/>
      <c r="N17" s="7"/>
      <c r="O17" s="7"/>
      <c r="P17" s="7"/>
      <c r="Q17" s="7"/>
      <c r="R17" s="7"/>
      <c r="S17" s="1">
        <f>$E$17/($B$17/100000)</f>
        <v>24.885644538193539</v>
      </c>
      <c r="T17" s="1">
        <f>($F$17-$E$17)/(($C$17-$B$17)/100000)</f>
        <v>13.46609946726918</v>
      </c>
      <c r="U17" t="s">
        <v>176</v>
      </c>
    </row>
    <row r="18" spans="1:21" ht="12.75" customHeight="1" x14ac:dyDescent="0.15">
      <c r="A18" t="s">
        <v>35</v>
      </c>
      <c r="B18">
        <v>234507</v>
      </c>
      <c r="C18">
        <v>2053186</v>
      </c>
      <c r="D18" s="2">
        <f t="shared" si="0"/>
        <v>0.11421614992504332</v>
      </c>
      <c r="E18">
        <v>94</v>
      </c>
      <c r="F18">
        <v>379</v>
      </c>
      <c r="G18" s="2">
        <f>$E$18/$F$18</f>
        <v>0.24802110817941952</v>
      </c>
      <c r="H18">
        <v>13.7</v>
      </c>
      <c r="I18">
        <v>93</v>
      </c>
      <c r="J18" s="2">
        <f>$I$18/$E$18</f>
        <v>0.98936170212765961</v>
      </c>
      <c r="K18">
        <v>1</v>
      </c>
      <c r="L18" s="2">
        <f>$K$18/$E$18</f>
        <v>1.0638297872340425E-2</v>
      </c>
      <c r="M18">
        <v>1</v>
      </c>
      <c r="N18">
        <v>10</v>
      </c>
      <c r="O18">
        <v>20</v>
      </c>
      <c r="P18">
        <v>14</v>
      </c>
      <c r="Q18">
        <v>15</v>
      </c>
      <c r="R18">
        <v>34</v>
      </c>
      <c r="S18" s="1">
        <f>$E$18/($B$18/100000)</f>
        <v>40.084091306442872</v>
      </c>
      <c r="T18" s="1">
        <f>($F$18-$E$18)/(($C$18-$B$18)/100000)</f>
        <v>15.670714843026175</v>
      </c>
      <c r="U18" t="s">
        <v>177</v>
      </c>
    </row>
    <row r="19" spans="1:21" ht="12.75" customHeight="1" x14ac:dyDescent="0.15">
      <c r="A19" t="s">
        <v>36</v>
      </c>
      <c r="B19">
        <v>340830</v>
      </c>
      <c r="C19">
        <v>3192332</v>
      </c>
      <c r="D19" s="2">
        <f t="shared" si="0"/>
        <v>0.10676521113718748</v>
      </c>
      <c r="E19" s="7">
        <v>124</v>
      </c>
      <c r="F19">
        <v>622</v>
      </c>
      <c r="G19" s="2">
        <f>$E$19/$F$19</f>
        <v>0.19935691318327975</v>
      </c>
      <c r="H19">
        <v>14.8</v>
      </c>
      <c r="I19" s="7">
        <v>120</v>
      </c>
      <c r="J19" s="2">
        <f>$I$19/$E$19</f>
        <v>0.967741935483871</v>
      </c>
      <c r="K19" s="7">
        <v>4</v>
      </c>
      <c r="L19" s="2">
        <f>$K$19/$E$19</f>
        <v>3.2258064516129031E-2</v>
      </c>
      <c r="M19" s="7"/>
      <c r="N19" s="7"/>
      <c r="O19" s="7"/>
      <c r="P19" s="7"/>
      <c r="Q19" s="7"/>
      <c r="R19" s="7"/>
      <c r="S19" s="1">
        <f>$E$19/($B$19/100000)</f>
        <v>36.381773904879267</v>
      </c>
      <c r="T19" s="1">
        <f>($F$19-$E$19)/(($C$19-$B$19)/100000)</f>
        <v>17.464480123107052</v>
      </c>
      <c r="U19" t="s">
        <v>178</v>
      </c>
    </row>
    <row r="20" spans="1:21" ht="12.75" customHeight="1" x14ac:dyDescent="0.15">
      <c r="A20" t="s">
        <v>37</v>
      </c>
      <c r="B20">
        <v>324880</v>
      </c>
      <c r="C20">
        <v>3183547</v>
      </c>
      <c r="D20" s="2">
        <f t="shared" si="0"/>
        <v>0.10204969488435384</v>
      </c>
      <c r="E20">
        <v>81</v>
      </c>
      <c r="F20">
        <v>492</v>
      </c>
      <c r="G20" s="2">
        <f>$E$20/$F$20</f>
        <v>0.16463414634146342</v>
      </c>
      <c r="H20">
        <v>11.5</v>
      </c>
      <c r="I20" s="7">
        <v>77</v>
      </c>
      <c r="J20" s="2">
        <f>$I$20/$E$20</f>
        <v>0.95061728395061729</v>
      </c>
      <c r="K20" s="7">
        <v>4</v>
      </c>
      <c r="L20" s="2">
        <f>$K$20/$E$20</f>
        <v>4.9382716049382713E-2</v>
      </c>
      <c r="M20">
        <v>9</v>
      </c>
      <c r="N20">
        <v>7</v>
      </c>
      <c r="O20">
        <v>7</v>
      </c>
      <c r="P20">
        <v>20</v>
      </c>
      <c r="Q20">
        <v>11</v>
      </c>
      <c r="R20">
        <v>27</v>
      </c>
      <c r="S20" s="1">
        <f>$E$20/($B$20/100000)</f>
        <v>24.932282688992856</v>
      </c>
      <c r="T20" s="1">
        <f>($F$20-$E$20)/(($C$20-$B$20)/100000)</f>
        <v>14.377330413091135</v>
      </c>
      <c r="U20" t="s">
        <v>179</v>
      </c>
    </row>
    <row r="21" spans="1:21" ht="12.75" customHeight="1" x14ac:dyDescent="0.15">
      <c r="A21" t="s">
        <v>38</v>
      </c>
      <c r="B21">
        <v>142205</v>
      </c>
      <c r="C21">
        <v>1035232</v>
      </c>
      <c r="D21" s="2">
        <f t="shared" si="0"/>
        <v>0.13736534419337887</v>
      </c>
      <c r="E21" s="5">
        <v>43</v>
      </c>
      <c r="F21">
        <v>158</v>
      </c>
      <c r="G21" s="2">
        <f>$E$21/$F$21</f>
        <v>0.27215189873417722</v>
      </c>
      <c r="H21">
        <v>12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30.238036637249042</v>
      </c>
      <c r="T21" s="1">
        <f>($F$21-$E$21)/(($C$21-$B$21)/100000)</f>
        <v>12.877550174854736</v>
      </c>
      <c r="U21" t="s">
        <v>180</v>
      </c>
    </row>
    <row r="22" spans="1:21" ht="12.75" customHeight="1" x14ac:dyDescent="0.15">
      <c r="A22" t="s">
        <v>39</v>
      </c>
      <c r="B22">
        <v>475371</v>
      </c>
      <c r="C22">
        <v>4230839</v>
      </c>
      <c r="D22" s="2">
        <f t="shared" si="0"/>
        <v>0.11235856528693244</v>
      </c>
      <c r="E22" s="7"/>
      <c r="F22">
        <v>495</v>
      </c>
      <c r="G22" s="2">
        <f>$E$22/$F$22</f>
        <v>0</v>
      </c>
      <c r="H22">
        <v>8.8000000000000007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13.18078066435395</v>
      </c>
      <c r="U22" t="s">
        <v>181</v>
      </c>
    </row>
    <row r="23" spans="1:21" ht="12.75" customHeight="1" x14ac:dyDescent="0.15">
      <c r="A23" t="s">
        <v>40</v>
      </c>
      <c r="B23">
        <v>453873</v>
      </c>
      <c r="C23">
        <v>4983228</v>
      </c>
      <c r="D23" s="2">
        <f t="shared" si="0"/>
        <v>9.1080119151682404E-2</v>
      </c>
      <c r="E23" s="7"/>
      <c r="F23">
        <v>450</v>
      </c>
      <c r="G23" s="2">
        <f>$E$23/$F$23</f>
        <v>0</v>
      </c>
      <c r="H23">
        <v>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9.9351894475041149</v>
      </c>
      <c r="U23" t="s">
        <v>182</v>
      </c>
    </row>
    <row r="24" spans="1:21" ht="12.75" customHeight="1" x14ac:dyDescent="0.15">
      <c r="A24" t="s">
        <v>41</v>
      </c>
      <c r="B24">
        <v>765929</v>
      </c>
      <c r="C24">
        <v>7613279</v>
      </c>
      <c r="D24" s="2">
        <f t="shared" si="0"/>
        <v>0.1006043519487464</v>
      </c>
      <c r="E24">
        <v>258</v>
      </c>
      <c r="F24">
        <v>1139</v>
      </c>
      <c r="G24" s="2">
        <f>$E$24/$F$24</f>
        <v>0.22651448639157157</v>
      </c>
      <c r="H24">
        <v>11.3</v>
      </c>
      <c r="I24">
        <v>250</v>
      </c>
      <c r="J24" s="2">
        <f>$I$24/$E$24</f>
        <v>0.96899224806201545</v>
      </c>
      <c r="K24">
        <v>8</v>
      </c>
      <c r="L24" s="2">
        <f>$K$24/$E$24</f>
        <v>3.1007751937984496E-2</v>
      </c>
      <c r="M24">
        <v>3</v>
      </c>
      <c r="N24">
        <v>12</v>
      </c>
      <c r="O24">
        <v>40</v>
      </c>
      <c r="P24">
        <v>56</v>
      </c>
      <c r="Q24">
        <v>59</v>
      </c>
      <c r="R24">
        <v>88</v>
      </c>
      <c r="S24" s="1">
        <f>$E$24/($B$24/100000)</f>
        <v>33.684584341368456</v>
      </c>
      <c r="T24" s="1">
        <f>($F$24-$E$24)/(($C$24-$B$24)/100000)</f>
        <v>12.866291338985155</v>
      </c>
      <c r="U24" t="s">
        <v>183</v>
      </c>
    </row>
    <row r="25" spans="1:21" ht="12.75" customHeight="1" x14ac:dyDescent="0.15">
      <c r="A25" t="s">
        <v>42</v>
      </c>
      <c r="B25">
        <v>410003</v>
      </c>
      <c r="C25">
        <v>3905954</v>
      </c>
      <c r="D25" s="2">
        <f t="shared" si="0"/>
        <v>0.1049687221098866</v>
      </c>
      <c r="E25">
        <v>113</v>
      </c>
      <c r="F25">
        <v>554</v>
      </c>
      <c r="G25" s="2">
        <f>$E$25/$F$25</f>
        <v>0.20397111913357402</v>
      </c>
      <c r="H25">
        <v>10.7</v>
      </c>
      <c r="I25">
        <v>107</v>
      </c>
      <c r="J25" s="2">
        <f>$I$25/$E$25</f>
        <v>0.94690265486725667</v>
      </c>
      <c r="K25">
        <v>6</v>
      </c>
      <c r="L25" s="2">
        <f>$K$25/$E$25</f>
        <v>5.3097345132743362E-2</v>
      </c>
      <c r="M25">
        <v>2</v>
      </c>
      <c r="N25">
        <v>8</v>
      </c>
      <c r="O25">
        <v>15</v>
      </c>
      <c r="P25">
        <v>23</v>
      </c>
      <c r="Q25">
        <v>16</v>
      </c>
      <c r="R25">
        <v>49</v>
      </c>
      <c r="S25" s="1">
        <f>$E$25/($B$25/100000)</f>
        <v>27.560773945556495</v>
      </c>
      <c r="T25" s="1">
        <f>($F$25-$E$25)/(($C$25-$B$25)/100000)</f>
        <v>12.614593282342916</v>
      </c>
      <c r="U25" t="s">
        <v>184</v>
      </c>
    </row>
    <row r="26" spans="1:21" ht="12.75" customHeight="1" x14ac:dyDescent="0.15">
      <c r="A26" t="s">
        <v>43</v>
      </c>
      <c r="B26">
        <v>212612</v>
      </c>
      <c r="C26">
        <v>2140412</v>
      </c>
      <c r="D26" s="2">
        <f t="shared" si="0"/>
        <v>9.9332278084779943E-2</v>
      </c>
      <c r="E26" s="7"/>
      <c r="F26">
        <v>325</v>
      </c>
      <c r="G26" s="2">
        <f>$E$26/$F$26</f>
        <v>0</v>
      </c>
      <c r="H26">
        <v>11.2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16.858595289967841</v>
      </c>
      <c r="U26" t="s">
        <v>185</v>
      </c>
    </row>
    <row r="27" spans="1:21" ht="12.75" customHeight="1" x14ac:dyDescent="0.15">
      <c r="A27" t="s">
        <v>44</v>
      </c>
      <c r="B27">
        <v>526916</v>
      </c>
      <c r="C27">
        <v>4403875</v>
      </c>
      <c r="D27" s="2">
        <f t="shared" si="0"/>
        <v>0.11964826431267918</v>
      </c>
      <c r="E27" s="7"/>
      <c r="F27">
        <v>799</v>
      </c>
      <c r="G27" s="2">
        <f>$E$27/$F$27</f>
        <v>0</v>
      </c>
      <c r="H27">
        <v>13.7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20.608936024342789</v>
      </c>
      <c r="U27" t="s">
        <v>186</v>
      </c>
    </row>
    <row r="28" spans="1:21" ht="12.75" customHeight="1" x14ac:dyDescent="0.15">
      <c r="A28" t="s">
        <v>45</v>
      </c>
      <c r="B28">
        <v>102845</v>
      </c>
      <c r="C28">
        <v>722684</v>
      </c>
      <c r="D28" s="2">
        <f t="shared" si="0"/>
        <v>0.14230977854774701</v>
      </c>
      <c r="E28">
        <v>54</v>
      </c>
      <c r="F28">
        <v>189</v>
      </c>
      <c r="G28" s="2">
        <f>$E$28/$F$28</f>
        <v>0.2857142857142857</v>
      </c>
      <c r="H28">
        <v>20</v>
      </c>
      <c r="I28">
        <v>54</v>
      </c>
      <c r="J28" s="2">
        <f>$I$28/$E$28</f>
        <v>1</v>
      </c>
      <c r="K28">
        <v>0</v>
      </c>
      <c r="L28" s="2">
        <f>$K$28/$E$28</f>
        <v>0</v>
      </c>
      <c r="M28">
        <v>2</v>
      </c>
      <c r="N28">
        <v>4</v>
      </c>
      <c r="O28">
        <v>4</v>
      </c>
      <c r="P28">
        <v>10</v>
      </c>
      <c r="Q28">
        <v>10</v>
      </c>
      <c r="R28">
        <v>24</v>
      </c>
      <c r="S28" s="1">
        <f>$E$28/($B$28/100000)</f>
        <v>52.506198648451551</v>
      </c>
      <c r="T28" s="1">
        <f>($F$28-$E$28)/(($C$28-$B$28)/100000)</f>
        <v>21.77984928344296</v>
      </c>
      <c r="U28" t="s">
        <v>187</v>
      </c>
    </row>
    <row r="29" spans="1:21" ht="12.75" customHeight="1" x14ac:dyDescent="0.15">
      <c r="A29" t="s">
        <v>125</v>
      </c>
      <c r="B29">
        <v>151844</v>
      </c>
      <c r="C29">
        <v>1316899</v>
      </c>
      <c r="D29" s="2">
        <f t="shared" si="0"/>
        <v>0.1153042108772199</v>
      </c>
      <c r="E29" s="7">
        <v>30</v>
      </c>
      <c r="F29">
        <v>202</v>
      </c>
      <c r="G29" s="2">
        <f>$E$29/$F$29</f>
        <v>0.14851485148514851</v>
      </c>
      <c r="H29">
        <v>11.4</v>
      </c>
      <c r="I29" s="7">
        <v>30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19.75711914859988</v>
      </c>
      <c r="T29" s="1">
        <f>($F$29-$E$29)/(($C$29-$B$29)/100000)</f>
        <v>14.763251520314491</v>
      </c>
      <c r="U29" t="s">
        <v>188</v>
      </c>
    </row>
    <row r="30" spans="1:21" ht="12.75" customHeight="1" x14ac:dyDescent="0.15">
      <c r="A30" t="s">
        <v>47</v>
      </c>
      <c r="B30">
        <v>236901</v>
      </c>
      <c r="C30">
        <v>1852592</v>
      </c>
      <c r="D30" s="2">
        <f t="shared" si="0"/>
        <v>0.12787543074783869</v>
      </c>
      <c r="E30" s="7">
        <v>97</v>
      </c>
      <c r="F30">
        <v>486</v>
      </c>
      <c r="G30" s="2">
        <f>$E$30/$F$30</f>
        <v>0.19958847736625515</v>
      </c>
      <c r="H30">
        <v>19.5</v>
      </c>
      <c r="I30" s="7">
        <v>90</v>
      </c>
      <c r="J30" s="2">
        <f>$I$30/$E$30</f>
        <v>0.92783505154639179</v>
      </c>
      <c r="K30" s="7">
        <v>7</v>
      </c>
      <c r="L30" s="2">
        <f>$K$30/$E$30</f>
        <v>7.2164948453608241E-2</v>
      </c>
      <c r="M30" s="7"/>
      <c r="N30" s="7"/>
      <c r="O30" s="7"/>
      <c r="P30" s="7"/>
      <c r="Q30" s="7"/>
      <c r="R30" s="7"/>
      <c r="S30" s="1">
        <f>$E$30/($B$30/100000)</f>
        <v>40.945373805935816</v>
      </c>
      <c r="T30" s="1">
        <f>($F$30-$E$30)/(($C$30-$B$30)/100000)</f>
        <v>24.076385893094656</v>
      </c>
      <c r="U30" t="s">
        <v>189</v>
      </c>
    </row>
    <row r="31" spans="1:21" ht="12.75" customHeight="1" x14ac:dyDescent="0.15">
      <c r="A31" t="s">
        <v>48</v>
      </c>
      <c r="B31">
        <v>130690</v>
      </c>
      <c r="C31">
        <v>1015927</v>
      </c>
      <c r="D31" s="2">
        <f t="shared" si="0"/>
        <v>0.1286411326798087</v>
      </c>
      <c r="F31">
        <v>151</v>
      </c>
      <c r="G31" s="2">
        <f>$E$31/$F$31</f>
        <v>0</v>
      </c>
      <c r="H31">
        <v>11.5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17.057578930839988</v>
      </c>
      <c r="U31" t="s">
        <v>190</v>
      </c>
    </row>
    <row r="32" spans="1:21" ht="12.75" customHeight="1" x14ac:dyDescent="0.15">
      <c r="A32" t="s">
        <v>49</v>
      </c>
      <c r="B32">
        <v>527080</v>
      </c>
      <c r="C32">
        <v>6628089</v>
      </c>
      <c r="D32" s="2">
        <f t="shared" si="0"/>
        <v>7.9522166947365969E-2</v>
      </c>
      <c r="E32">
        <v>93</v>
      </c>
      <c r="F32">
        <v>585</v>
      </c>
      <c r="G32" s="2">
        <f>$E$32/$F$32</f>
        <v>0.15897435897435896</v>
      </c>
      <c r="H32">
        <v>6.7</v>
      </c>
      <c r="I32" s="7"/>
      <c r="J32" s="2">
        <f>$I$32/$E$32</f>
        <v>0</v>
      </c>
      <c r="K32" s="7"/>
      <c r="L32" s="2">
        <f>$K$32/$E$32</f>
        <v>0</v>
      </c>
      <c r="M32" s="7"/>
      <c r="N32" s="7"/>
      <c r="O32" s="7"/>
      <c r="P32" s="7"/>
      <c r="Q32" s="7"/>
      <c r="R32" s="7"/>
      <c r="S32" s="1">
        <f>$E$32/($B$32/100000)</f>
        <v>17.64438035971769</v>
      </c>
      <c r="T32" s="1">
        <f>($F$32-$E$32)/(($C$32-$B$32)/100000)</f>
        <v>8.0642398658975925</v>
      </c>
      <c r="U32" t="s">
        <v>191</v>
      </c>
    </row>
    <row r="33" spans="1:21" ht="12.75" customHeight="1" x14ac:dyDescent="0.15">
      <c r="A33" t="s">
        <v>50</v>
      </c>
      <c r="B33">
        <v>176274</v>
      </c>
      <c r="C33">
        <v>1436320</v>
      </c>
      <c r="D33" s="2">
        <f t="shared" si="0"/>
        <v>0.12272613345215551</v>
      </c>
      <c r="E33" s="7"/>
      <c r="F33">
        <v>352</v>
      </c>
      <c r="G33" s="2">
        <f>$E$33/$F$33</f>
        <v>0</v>
      </c>
      <c r="H33">
        <v>18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27.935488069483178</v>
      </c>
      <c r="U33" t="s">
        <v>192</v>
      </c>
    </row>
    <row r="34" spans="1:21" ht="12.75" customHeight="1" x14ac:dyDescent="0.15">
      <c r="A34" t="s">
        <v>51</v>
      </c>
      <c r="B34">
        <v>1098766</v>
      </c>
      <c r="C34">
        <v>14768694</v>
      </c>
      <c r="D34" s="2">
        <f t="shared" ref="D34:D58" si="1">B34/C34</f>
        <v>7.4398318497221214E-2</v>
      </c>
      <c r="E34" s="7"/>
      <c r="F34">
        <v>1326</v>
      </c>
      <c r="G34" s="2">
        <f>$E$34/$F$34</f>
        <v>0</v>
      </c>
      <c r="H34">
        <v>6.9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9.7001242435219854</v>
      </c>
      <c r="U34" t="s">
        <v>193</v>
      </c>
    </row>
    <row r="35" spans="1:21" ht="12.75" customHeight="1" x14ac:dyDescent="0.15">
      <c r="A35" t="s">
        <v>52</v>
      </c>
      <c r="B35">
        <v>752508</v>
      </c>
      <c r="C35">
        <v>6625708</v>
      </c>
      <c r="D35" s="2">
        <f t="shared" si="1"/>
        <v>0.1135739757924738</v>
      </c>
      <c r="E35">
        <v>200</v>
      </c>
      <c r="F35">
        <v>1106</v>
      </c>
      <c r="G35" s="2">
        <f>$E$35/$F$35</f>
        <v>0.18083182640144665</v>
      </c>
      <c r="H35">
        <v>12.5</v>
      </c>
      <c r="I35">
        <v>194</v>
      </c>
      <c r="J35" s="2">
        <f>$I$35/$E$35</f>
        <v>0.97</v>
      </c>
      <c r="K35">
        <v>6</v>
      </c>
      <c r="L35" s="2">
        <f>$K$35/$E$35</f>
        <v>0.03</v>
      </c>
      <c r="M35">
        <v>7</v>
      </c>
      <c r="N35">
        <v>9</v>
      </c>
      <c r="O35">
        <v>17</v>
      </c>
      <c r="P35">
        <v>49</v>
      </c>
      <c r="Q35">
        <v>41</v>
      </c>
      <c r="R35">
        <v>77</v>
      </c>
      <c r="S35" s="1">
        <f>$E$35/($B$35/100000)</f>
        <v>26.577790535117234</v>
      </c>
      <c r="T35" s="1">
        <f>($F$35-$E$35)/(($C$35-$B$35)/100000)</f>
        <v>15.426002860450861</v>
      </c>
      <c r="U35" t="s">
        <v>194</v>
      </c>
    </row>
    <row r="36" spans="1:21" ht="12.75" customHeight="1" x14ac:dyDescent="0.15">
      <c r="A36" t="s">
        <v>83</v>
      </c>
      <c r="B36">
        <v>57536</v>
      </c>
      <c r="C36">
        <v>487103</v>
      </c>
      <c r="D36" s="2">
        <f t="shared" si="1"/>
        <v>0.11811875517087762</v>
      </c>
      <c r="E36">
        <v>18</v>
      </c>
      <c r="F36">
        <v>90</v>
      </c>
      <c r="G36" s="2">
        <f>$E$36/$F$36</f>
        <v>0.2</v>
      </c>
      <c r="H36">
        <v>14.2</v>
      </c>
      <c r="I36">
        <v>18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2</v>
      </c>
      <c r="O36">
        <v>1</v>
      </c>
      <c r="P36">
        <v>5</v>
      </c>
      <c r="Q36">
        <v>4</v>
      </c>
      <c r="R36">
        <v>4</v>
      </c>
      <c r="S36" s="1">
        <f>$E$36/($B$36/100000)</f>
        <v>31.284760845383762</v>
      </c>
      <c r="T36" s="1">
        <f>($F$36-$E$36)/(($C$36-$B$36)/100000)</f>
        <v>16.761064048215992</v>
      </c>
      <c r="U36" t="s">
        <v>195</v>
      </c>
    </row>
    <row r="37" spans="1:21" ht="12.75" customHeight="1" x14ac:dyDescent="0.15">
      <c r="A37" t="s">
        <v>54</v>
      </c>
      <c r="B37">
        <v>961616</v>
      </c>
      <c r="C37">
        <v>8696516</v>
      </c>
      <c r="D37" s="2">
        <f t="shared" si="1"/>
        <v>0.11057485549385523</v>
      </c>
      <c r="E37">
        <v>251</v>
      </c>
      <c r="F37">
        <v>1325</v>
      </c>
      <c r="G37" s="2">
        <f>$E$37/$F$37</f>
        <v>0.18943396226415093</v>
      </c>
      <c r="H37">
        <v>11.5</v>
      </c>
      <c r="I37">
        <v>246</v>
      </c>
      <c r="J37" s="2">
        <f>$I$37/$E$37</f>
        <v>0.98007968127490042</v>
      </c>
      <c r="K37">
        <v>5</v>
      </c>
      <c r="L37" s="2">
        <f>$K$37/$E$37</f>
        <v>1.9920318725099601E-2</v>
      </c>
      <c r="M37">
        <v>6</v>
      </c>
      <c r="N37">
        <v>16</v>
      </c>
      <c r="O37">
        <v>29</v>
      </c>
      <c r="P37">
        <v>32</v>
      </c>
      <c r="Q37">
        <v>58</v>
      </c>
      <c r="R37">
        <v>110</v>
      </c>
      <c r="S37" s="1">
        <f>$E$37/($B$37/100000)</f>
        <v>26.101895143175653</v>
      </c>
      <c r="T37" s="1">
        <f>($F$37-$E$37)/(($C$37-$B$37)/100000)</f>
        <v>13.885118101074351</v>
      </c>
      <c r="U37" t="s">
        <v>196</v>
      </c>
    </row>
    <row r="38" spans="1:21" ht="12.75" customHeight="1" x14ac:dyDescent="0.15">
      <c r="A38" t="s">
        <v>55</v>
      </c>
      <c r="B38">
        <v>333358</v>
      </c>
      <c r="C38">
        <v>2668872</v>
      </c>
      <c r="D38" s="2">
        <f t="shared" si="1"/>
        <v>0.12490595277705338</v>
      </c>
      <c r="E38">
        <v>113</v>
      </c>
      <c r="F38">
        <v>537</v>
      </c>
      <c r="G38" s="2">
        <f>$E$38/$F$38</f>
        <v>0.21042830540037244</v>
      </c>
      <c r="H38">
        <v>15</v>
      </c>
      <c r="I38" s="7">
        <v>110</v>
      </c>
      <c r="J38" s="2">
        <f>$I$38/$E$38</f>
        <v>0.97345132743362828</v>
      </c>
      <c r="K38" s="7">
        <v>3</v>
      </c>
      <c r="L38" s="2">
        <f>$K$38/$E$38</f>
        <v>2.6548672566371681E-2</v>
      </c>
      <c r="M38" s="7"/>
      <c r="N38" s="7"/>
      <c r="O38" s="7"/>
      <c r="P38" s="7"/>
      <c r="Q38" s="7"/>
      <c r="R38" s="7"/>
      <c r="S38" s="1">
        <f>$E$38/($B$38/100000)</f>
        <v>33.897491585622667</v>
      </c>
      <c r="T38" s="1">
        <f>($F$38-$E$38)/(($C$38-$B$38)/100000)</f>
        <v>18.154461930007699</v>
      </c>
      <c r="U38" t="s">
        <v>197</v>
      </c>
    </row>
    <row r="39" spans="1:21" ht="12.75" customHeight="1" x14ac:dyDescent="0.15">
      <c r="A39" t="s">
        <v>56</v>
      </c>
      <c r="B39">
        <v>350730</v>
      </c>
      <c r="C39">
        <v>2839640</v>
      </c>
      <c r="D39" s="2">
        <f t="shared" si="1"/>
        <v>0.12351213534109957</v>
      </c>
      <c r="E39">
        <v>143</v>
      </c>
      <c r="F39">
        <v>579</v>
      </c>
      <c r="G39" s="2">
        <f>$E$39/$F$39</f>
        <v>0.24697754749568221</v>
      </c>
      <c r="H39">
        <v>15.6</v>
      </c>
      <c r="I39">
        <v>136</v>
      </c>
      <c r="J39" s="2">
        <f>$I$39/$E$39</f>
        <v>0.95104895104895104</v>
      </c>
      <c r="K39">
        <v>7</v>
      </c>
      <c r="L39" s="2">
        <f>$K$39/$E$39</f>
        <v>4.8951048951048952E-2</v>
      </c>
      <c r="M39">
        <v>2</v>
      </c>
      <c r="N39">
        <v>6</v>
      </c>
      <c r="O39">
        <v>12</v>
      </c>
      <c r="P39">
        <v>32</v>
      </c>
      <c r="Q39">
        <v>25</v>
      </c>
      <c r="R39">
        <v>59</v>
      </c>
      <c r="S39" s="1">
        <f>$E$39/($B$39/100000)</f>
        <v>40.77210389758504</v>
      </c>
      <c r="T39" s="1">
        <f>($F$39-$E$39)/(($C$39-$B$39)/100000)</f>
        <v>17.517708555150648</v>
      </c>
      <c r="U39" t="s">
        <v>198</v>
      </c>
    </row>
    <row r="40" spans="1:21" ht="12.75" customHeight="1" x14ac:dyDescent="0.15">
      <c r="A40" t="s">
        <v>57</v>
      </c>
      <c r="B40">
        <v>1073558</v>
      </c>
      <c r="C40">
        <v>9625288</v>
      </c>
      <c r="D40" s="2">
        <f t="shared" si="1"/>
        <v>0.11153515614286034</v>
      </c>
      <c r="E40">
        <v>309</v>
      </c>
      <c r="F40">
        <v>1396</v>
      </c>
      <c r="G40" s="2">
        <f>$E$40/$F$40</f>
        <v>0.22134670487106017</v>
      </c>
      <c r="H40">
        <v>11.2</v>
      </c>
      <c r="I40">
        <v>305</v>
      </c>
      <c r="J40" s="2">
        <f>$I$40/$E$40</f>
        <v>0.98705501618122982</v>
      </c>
      <c r="K40">
        <v>4</v>
      </c>
      <c r="L40" s="2">
        <f>$K$40/$E$40</f>
        <v>1.2944983818770227E-2</v>
      </c>
      <c r="M40">
        <v>6</v>
      </c>
      <c r="N40">
        <v>19</v>
      </c>
      <c r="O40">
        <v>32</v>
      </c>
      <c r="P40">
        <v>50</v>
      </c>
      <c r="Q40">
        <v>69</v>
      </c>
      <c r="R40">
        <v>133</v>
      </c>
      <c r="S40" s="1">
        <f>$E$40/($B$40/100000)</f>
        <v>28.782795154057812</v>
      </c>
      <c r="T40" s="1">
        <f>($F$40-$E$40)/(($C$40-$B$40)/100000)</f>
        <v>12.710878383672075</v>
      </c>
      <c r="U40" t="s">
        <v>199</v>
      </c>
    </row>
    <row r="41" spans="1:21" ht="12.75" customHeight="1" x14ac:dyDescent="0.15">
      <c r="A41" t="s">
        <v>58</v>
      </c>
      <c r="B41">
        <v>125474</v>
      </c>
      <c r="C41">
        <v>2907774</v>
      </c>
      <c r="D41" s="2">
        <f t="shared" si="1"/>
        <v>4.3151221518591194E-2</v>
      </c>
      <c r="E41" s="7"/>
      <c r="F41">
        <v>259</v>
      </c>
      <c r="G41" s="2">
        <f>$E$41/$F$41</f>
        <v>0</v>
      </c>
      <c r="H41">
        <v>6.6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9.3088452000143764</v>
      </c>
      <c r="U41" t="s">
        <v>200</v>
      </c>
    </row>
    <row r="42" spans="1:21" ht="12.75" customHeight="1" x14ac:dyDescent="0.15">
      <c r="A42" t="s">
        <v>59</v>
      </c>
      <c r="B42">
        <v>82129</v>
      </c>
      <c r="C42">
        <v>827561</v>
      </c>
      <c r="D42" s="2">
        <f t="shared" si="1"/>
        <v>9.9242231086288504E-2</v>
      </c>
      <c r="E42">
        <v>21</v>
      </c>
      <c r="F42">
        <v>90</v>
      </c>
      <c r="G42" s="2">
        <f>$E$42/$F$42</f>
        <v>0.23333333333333334</v>
      </c>
      <c r="H42">
        <v>8.4</v>
      </c>
      <c r="I42" s="7">
        <v>21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25.569530859988557</v>
      </c>
      <c r="T42" s="1">
        <f>($F$42-$E$42)/(($C$42-$B$42)/100000)</f>
        <v>9.2563775099539587</v>
      </c>
      <c r="U42" t="s">
        <v>201</v>
      </c>
    </row>
    <row r="43" spans="1:21" ht="12.75" customHeight="1" x14ac:dyDescent="0.15">
      <c r="A43" t="s">
        <v>60</v>
      </c>
      <c r="B43">
        <v>398128</v>
      </c>
      <c r="C43">
        <v>3252620</v>
      </c>
      <c r="D43" s="2">
        <f t="shared" si="1"/>
        <v>0.12240224803389267</v>
      </c>
      <c r="E43">
        <v>118</v>
      </c>
      <c r="F43">
        <v>524</v>
      </c>
      <c r="G43" s="2">
        <f>$E$43/$F$43</f>
        <v>0.22519083969465647</v>
      </c>
      <c r="H43">
        <v>12.1</v>
      </c>
      <c r="I43">
        <v>114</v>
      </c>
      <c r="J43" s="2">
        <f>$I$43/$E$43</f>
        <v>0.96610169491525422</v>
      </c>
      <c r="K43">
        <v>4</v>
      </c>
      <c r="L43" s="2">
        <f>$K$43/$E$43</f>
        <v>3.3898305084745763E-2</v>
      </c>
      <c r="M43">
        <v>5</v>
      </c>
      <c r="N43">
        <v>15</v>
      </c>
      <c r="O43">
        <v>12</v>
      </c>
      <c r="P43">
        <v>17</v>
      </c>
      <c r="Q43">
        <v>22</v>
      </c>
      <c r="R43">
        <v>47</v>
      </c>
      <c r="S43" s="1">
        <f>$E$43/($B$43/100000)</f>
        <v>29.638709158863481</v>
      </c>
      <c r="T43" s="1">
        <f>($F$43-$E$43)/(($C$43-$B$43)/100000)</f>
        <v>14.223196281509985</v>
      </c>
      <c r="U43" t="s">
        <v>202</v>
      </c>
    </row>
    <row r="44" spans="1:21" ht="12.75" customHeight="1" x14ac:dyDescent="0.15">
      <c r="A44" t="s">
        <v>61</v>
      </c>
      <c r="B44">
        <v>73535</v>
      </c>
      <c r="C44">
        <v>585507</v>
      </c>
      <c r="D44" s="2">
        <f t="shared" si="1"/>
        <v>0.12559200829366685</v>
      </c>
      <c r="E44">
        <v>26</v>
      </c>
      <c r="F44">
        <v>125</v>
      </c>
      <c r="G44" s="2">
        <f>$E$44/$F$44</f>
        <v>0.20799999999999999</v>
      </c>
      <c r="H44">
        <v>16</v>
      </c>
      <c r="I44" s="7">
        <v>24</v>
      </c>
      <c r="J44" s="2">
        <f>$I$44/$E$44</f>
        <v>0.92307692307692313</v>
      </c>
      <c r="K44" s="7">
        <v>2</v>
      </c>
      <c r="L44" s="2">
        <f>$K$44/$E$44</f>
        <v>7.6923076923076927E-2</v>
      </c>
      <c r="M44" s="7"/>
      <c r="N44" s="7"/>
      <c r="O44" s="7"/>
      <c r="P44" s="7"/>
      <c r="Q44" s="7"/>
      <c r="R44" s="7"/>
      <c r="S44" s="1">
        <f>$E$44/($B$44/100000)</f>
        <v>35.357312844223841</v>
      </c>
      <c r="T44" s="1">
        <f>($F$44-$E$44)/(($C$44-$B$44)/100000)</f>
        <v>19.33699499191362</v>
      </c>
      <c r="U44" t="s">
        <v>203</v>
      </c>
    </row>
    <row r="45" spans="1:21" ht="12.75" customHeight="1" x14ac:dyDescent="0.15">
      <c r="A45" t="s">
        <v>62</v>
      </c>
      <c r="B45">
        <v>502295</v>
      </c>
      <c r="C45">
        <v>4578718</v>
      </c>
      <c r="D45" s="2">
        <f t="shared" si="1"/>
        <v>0.10970210438817153</v>
      </c>
      <c r="E45" s="7">
        <v>148</v>
      </c>
      <c r="F45">
        <v>874</v>
      </c>
      <c r="G45" s="2">
        <f>$E$45/$F$45</f>
        <v>0.16933638443935928</v>
      </c>
      <c r="H45">
        <v>14.5</v>
      </c>
      <c r="I45" s="7">
        <v>144</v>
      </c>
      <c r="J45" s="2">
        <f>$I$45/$E$45</f>
        <v>0.97297297297297303</v>
      </c>
      <c r="K45" s="7">
        <v>4</v>
      </c>
      <c r="L45" s="2">
        <f>$K$45/$E$45</f>
        <v>2.7027027027027029E-2</v>
      </c>
      <c r="M45" s="7"/>
      <c r="N45" s="7"/>
      <c r="O45" s="7"/>
      <c r="P45" s="7"/>
      <c r="Q45" s="7"/>
      <c r="R45" s="7"/>
      <c r="S45" s="1">
        <f>$E$45/($B$45/100000)</f>
        <v>29.464756766442033</v>
      </c>
      <c r="T45" s="1">
        <f>($F$45-$E$45)/(($C$45-$B$45)/100000)</f>
        <v>17.809731718224533</v>
      </c>
      <c r="U45" t="s">
        <v>204</v>
      </c>
    </row>
    <row r="46" spans="1:21" ht="12.75" customHeight="1" x14ac:dyDescent="0.15">
      <c r="A46" t="s">
        <v>63</v>
      </c>
      <c r="B46">
        <v>1660455</v>
      </c>
      <c r="C46">
        <v>16924145</v>
      </c>
      <c r="D46" s="2">
        <f t="shared" si="1"/>
        <v>9.8111603274493336E-2</v>
      </c>
      <c r="E46" s="6">
        <v>454</v>
      </c>
      <c r="F46">
        <v>2347</v>
      </c>
      <c r="G46" s="2">
        <f>$E$46/$F$46</f>
        <v>0.19343843204090327</v>
      </c>
      <c r="H46">
        <v>10</v>
      </c>
      <c r="I46">
        <v>447</v>
      </c>
      <c r="J46" s="2">
        <f>$I$46/$E$46</f>
        <v>0.98458149779735682</v>
      </c>
      <c r="K46">
        <v>7</v>
      </c>
      <c r="L46" s="2">
        <f>$K$46/$E$46</f>
        <v>1.5418502202643172E-2</v>
      </c>
      <c r="M46" s="7"/>
      <c r="N46" s="7"/>
      <c r="O46" s="7"/>
      <c r="P46" s="7"/>
      <c r="Q46" s="7"/>
      <c r="R46" s="7"/>
      <c r="S46" s="1">
        <f>$E$46/($B$46/100000)</f>
        <v>27.341903273500336</v>
      </c>
      <c r="T46" s="1">
        <f>($F$46-$E$46)/(($C$46-$B$46)/100000)</f>
        <v>12.401981434371374</v>
      </c>
      <c r="U46" t="s">
        <v>205</v>
      </c>
    </row>
    <row r="47" spans="1:21" ht="12.75" customHeight="1" x14ac:dyDescent="0.15">
      <c r="A47" t="s">
        <v>64</v>
      </c>
      <c r="B47">
        <v>154774</v>
      </c>
      <c r="C47">
        <v>1753636</v>
      </c>
      <c r="D47" s="2">
        <f t="shared" si="1"/>
        <v>8.8258908918384435E-2</v>
      </c>
      <c r="E47">
        <v>59</v>
      </c>
      <c r="F47">
        <v>362</v>
      </c>
      <c r="G47" s="2">
        <f>$E$47/$F$47</f>
        <v>0.16298342541436464</v>
      </c>
      <c r="H47">
        <v>14.2</v>
      </c>
      <c r="I47" s="7">
        <v>54</v>
      </c>
      <c r="J47" s="2">
        <f>$I$47/$E$47</f>
        <v>0.9152542372881356</v>
      </c>
      <c r="K47" s="7">
        <v>5</v>
      </c>
      <c r="L47" s="2">
        <f>$K$47/$E$47</f>
        <v>8.4745762711864403E-2</v>
      </c>
      <c r="M47">
        <v>5</v>
      </c>
      <c r="N47">
        <v>0</v>
      </c>
      <c r="O47">
        <v>9</v>
      </c>
      <c r="P47">
        <v>7</v>
      </c>
      <c r="Q47">
        <v>16</v>
      </c>
      <c r="R47">
        <v>22</v>
      </c>
      <c r="S47" s="1">
        <f>$E$47/($B$47/100000)</f>
        <v>38.120097690826626</v>
      </c>
      <c r="T47" s="1">
        <f>($F$47-$E$47)/(($C$47-$B$47)/100000)</f>
        <v>18.950978883731054</v>
      </c>
      <c r="U47" t="s">
        <v>206</v>
      </c>
    </row>
    <row r="48" spans="1:21" ht="12.75" customHeight="1" x14ac:dyDescent="0.15">
      <c r="A48" t="s">
        <v>65</v>
      </c>
      <c r="B48">
        <v>55512</v>
      </c>
      <c r="C48">
        <v>489177</v>
      </c>
      <c r="D48" s="2">
        <f t="shared" si="1"/>
        <v>0.11348039666623737</v>
      </c>
      <c r="E48">
        <v>16</v>
      </c>
      <c r="F48">
        <v>81</v>
      </c>
      <c r="G48" s="2">
        <f>$E$48/$F$48</f>
        <v>0.19753086419753085</v>
      </c>
      <c r="H48">
        <v>13</v>
      </c>
      <c r="I48">
        <v>16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3</v>
      </c>
      <c r="P48">
        <v>3</v>
      </c>
      <c r="Q48">
        <v>6</v>
      </c>
      <c r="R48">
        <v>4</v>
      </c>
      <c r="S48" s="1">
        <f>$E$48/($B$48/100000)</f>
        <v>28.822596915982132</v>
      </c>
      <c r="T48" s="1">
        <f>($F$48-$E$48)/(($C$48-$B$48)/100000)</f>
        <v>14.988528011252926</v>
      </c>
      <c r="U48" t="s">
        <v>207</v>
      </c>
    </row>
    <row r="49" spans="1:21" ht="12.75" customHeight="1" x14ac:dyDescent="0.15">
      <c r="A49" t="s">
        <v>66</v>
      </c>
      <c r="B49">
        <v>771782</v>
      </c>
      <c r="C49">
        <v>5732436</v>
      </c>
      <c r="D49" s="2">
        <f t="shared" si="1"/>
        <v>0.13463421135447479</v>
      </c>
      <c r="E49">
        <v>178</v>
      </c>
      <c r="F49">
        <v>876</v>
      </c>
      <c r="G49" s="2">
        <f>$E$49/$F$49</f>
        <v>0.20319634703196346</v>
      </c>
      <c r="H49">
        <v>11.5</v>
      </c>
      <c r="I49">
        <v>172</v>
      </c>
      <c r="J49" s="2">
        <f>$I$49/$E$49</f>
        <v>0.9662921348314607</v>
      </c>
      <c r="K49">
        <v>6</v>
      </c>
      <c r="L49" s="2">
        <f>$K$49/$E$49</f>
        <v>3.3707865168539325E-2</v>
      </c>
      <c r="M49">
        <v>5</v>
      </c>
      <c r="N49">
        <v>5</v>
      </c>
      <c r="O49">
        <v>19</v>
      </c>
      <c r="P49">
        <v>39</v>
      </c>
      <c r="Q49">
        <v>33</v>
      </c>
      <c r="R49">
        <v>77</v>
      </c>
      <c r="S49" s="1">
        <f>$E$49/($B$49/100000)</f>
        <v>23.063507570790716</v>
      </c>
      <c r="T49" s="1">
        <f>($F$49-$E$49)/(($C$49-$B$49)/100000)</f>
        <v>14.070725351939481</v>
      </c>
      <c r="U49" t="s">
        <v>208</v>
      </c>
    </row>
    <row r="50" spans="1:21" ht="12.75" customHeight="1" x14ac:dyDescent="0.15">
      <c r="A50" t="s">
        <v>67</v>
      </c>
      <c r="B50">
        <v>629296</v>
      </c>
      <c r="C50">
        <v>4827071</v>
      </c>
      <c r="D50" s="2">
        <f t="shared" si="1"/>
        <v>0.13036808449678905</v>
      </c>
      <c r="E50">
        <v>200</v>
      </c>
      <c r="F50">
        <v>809</v>
      </c>
      <c r="G50" s="2">
        <f>$E$50/$F$50</f>
        <v>0.24721878862793573</v>
      </c>
      <c r="H50">
        <v>12.6</v>
      </c>
      <c r="I50">
        <v>194</v>
      </c>
      <c r="J50" s="2">
        <f>$I$50/$E$50</f>
        <v>0.97</v>
      </c>
      <c r="K50">
        <v>6</v>
      </c>
      <c r="L50" s="2">
        <f>$K$50/$E$50</f>
        <v>0.03</v>
      </c>
      <c r="M50">
        <v>7</v>
      </c>
      <c r="N50">
        <v>9</v>
      </c>
      <c r="O50">
        <v>17</v>
      </c>
      <c r="P50">
        <v>49</v>
      </c>
      <c r="Q50">
        <v>41</v>
      </c>
      <c r="R50">
        <v>77</v>
      </c>
      <c r="S50" s="1">
        <f>$E$50/($B$50/100000)</f>
        <v>31.781546362919833</v>
      </c>
      <c r="T50" s="1">
        <f>($F$50-$E$50)/(($C$50-$B$50)/100000)</f>
        <v>14.507685619167297</v>
      </c>
      <c r="U50" t="s">
        <v>209</v>
      </c>
    </row>
    <row r="51" spans="1:21" ht="12.75" customHeight="1" x14ac:dyDescent="0.15">
      <c r="A51" t="s">
        <v>68</v>
      </c>
      <c r="B51">
        <v>178121</v>
      </c>
      <c r="C51">
        <v>1426759</v>
      </c>
      <c r="D51" s="2">
        <f t="shared" si="1"/>
        <v>0.12484308842628643</v>
      </c>
      <c r="E51" s="7">
        <v>40</v>
      </c>
      <c r="F51">
        <v>269</v>
      </c>
      <c r="G51" s="2">
        <f>$E$51/$F$51</f>
        <v>0.14869888475836432</v>
      </c>
      <c r="H51">
        <v>14.8</v>
      </c>
      <c r="I51" s="7">
        <v>37</v>
      </c>
      <c r="J51" s="2">
        <f>$I$51/$E$51</f>
        <v>0.92500000000000004</v>
      </c>
      <c r="K51">
        <v>3</v>
      </c>
      <c r="L51" s="2">
        <f>$K$51/$E$51</f>
        <v>7.4999999999999997E-2</v>
      </c>
      <c r="M51" s="7"/>
      <c r="N51" s="7"/>
      <c r="O51" s="7"/>
      <c r="P51" s="7"/>
      <c r="Q51" s="7"/>
      <c r="R51" s="7"/>
      <c r="S51" s="1">
        <f>$E$51/($B$51/100000)</f>
        <v>22.456644640441048</v>
      </c>
      <c r="T51" s="1">
        <f>($F$51-$E$51)/(($C$51-$B$51)/100000)</f>
        <v>18.339983245744563</v>
      </c>
      <c r="U51" t="s">
        <v>210</v>
      </c>
    </row>
    <row r="52" spans="1:21" ht="12.75" customHeight="1" x14ac:dyDescent="0.15">
      <c r="A52" t="s">
        <v>69</v>
      </c>
      <c r="B52">
        <v>447851</v>
      </c>
      <c r="C52">
        <v>4237883</v>
      </c>
      <c r="D52" s="2">
        <f t="shared" si="1"/>
        <v>0.1056780000769252</v>
      </c>
      <c r="E52">
        <v>138</v>
      </c>
      <c r="F52">
        <v>670</v>
      </c>
      <c r="G52" s="2">
        <f>$E$52/$F$52</f>
        <v>0.20597014925373133</v>
      </c>
      <c r="H52">
        <v>12.1</v>
      </c>
      <c r="I52" s="7">
        <v>135</v>
      </c>
      <c r="J52" s="2">
        <f>$I$52/$E$52</f>
        <v>0.97826086956521741</v>
      </c>
      <c r="K52" s="7">
        <v>3</v>
      </c>
      <c r="L52" s="2">
        <f>$K$52/$E$52</f>
        <v>2.1739130434782608E-2</v>
      </c>
      <c r="M52" s="7"/>
      <c r="N52" s="7"/>
      <c r="O52" s="7"/>
      <c r="P52" s="7"/>
      <c r="Q52" s="7"/>
      <c r="R52" s="7"/>
      <c r="S52" s="1">
        <f>$E$52/($B$52/100000)</f>
        <v>30.813819774880486</v>
      </c>
      <c r="T52" s="1">
        <f>($F$52-$E$52)/(($C$52-$B$52)/100000)</f>
        <v>14.036820797291421</v>
      </c>
      <c r="U52" t="s">
        <v>211</v>
      </c>
    </row>
    <row r="53" spans="1:21" ht="12.75" customHeight="1" x14ac:dyDescent="0.15">
      <c r="A53" t="s">
        <v>70</v>
      </c>
      <c r="B53">
        <v>54263</v>
      </c>
      <c r="C53">
        <v>390268</v>
      </c>
      <c r="D53" s="2">
        <f t="shared" si="1"/>
        <v>0.13904035175827892</v>
      </c>
      <c r="E53" s="5">
        <v>22</v>
      </c>
      <c r="F53">
        <v>116</v>
      </c>
      <c r="G53" s="2">
        <f>$E$53/$F$53</f>
        <v>0.18965517241379309</v>
      </c>
      <c r="H53">
        <v>22.5</v>
      </c>
      <c r="I53" s="7">
        <v>26</v>
      </c>
      <c r="J53" s="2">
        <f>$I$53/$E$53</f>
        <v>1.1818181818181819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40.543279951348069</v>
      </c>
      <c r="T53" s="1">
        <f>($F$53-$E$53)/(($C$53-$B$53)/100000)</f>
        <v>27.975774170027229</v>
      </c>
      <c r="U53" t="s">
        <v>212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1"/>
        <v>4.7434905903583395E-2</v>
      </c>
      <c r="E54" s="7">
        <v>0</v>
      </c>
      <c r="F54">
        <v>12</v>
      </c>
      <c r="G54" s="2">
        <f>$E$54/$F$54</f>
        <v>0</v>
      </c>
      <c r="H54" s="7"/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11.598685482312005</v>
      </c>
      <c r="U54" t="s">
        <v>213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1"/>
        <v>1.2539547247222664E-2</v>
      </c>
      <c r="E55" s="7">
        <v>0</v>
      </c>
      <c r="F55">
        <v>3</v>
      </c>
      <c r="G55" s="2">
        <f>$E$55/$F$55</f>
        <v>0</v>
      </c>
      <c r="H55" s="7"/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214</v>
      </c>
    </row>
    <row r="56" spans="1:21" ht="12.75" customHeight="1" x14ac:dyDescent="0.15">
      <c r="A56" t="s">
        <v>155</v>
      </c>
      <c r="B56">
        <v>39339</v>
      </c>
      <c r="C56">
        <v>461386</v>
      </c>
      <c r="D56" s="2">
        <f t="shared" si="1"/>
        <v>8.526266510037149E-2</v>
      </c>
      <c r="E56" s="7"/>
      <c r="F56">
        <v>30</v>
      </c>
      <c r="G56" s="2">
        <f>$E$56/$F$56</f>
        <v>0</v>
      </c>
      <c r="H56">
        <v>5.2</v>
      </c>
      <c r="J56" s="2" t="e">
        <f>$I$56/$E$56</f>
        <v>#DIV/0!</v>
      </c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7.1082130663172594</v>
      </c>
      <c r="U56" t="s">
        <v>215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1"/>
        <v>1.8728945209544257E-2</v>
      </c>
      <c r="E57" s="7">
        <v>0</v>
      </c>
      <c r="F57" s="7">
        <v>0</v>
      </c>
      <c r="G57" s="2">
        <v>0</v>
      </c>
      <c r="H57" s="7">
        <v>0</v>
      </c>
      <c r="I57">
        <v>0</v>
      </c>
      <c r="J57" s="2">
        <v>0</v>
      </c>
      <c r="K5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216</v>
      </c>
    </row>
    <row r="58" spans="1:21" ht="12.75" customHeight="1" x14ac:dyDescent="0.15">
      <c r="A58" s="11" t="s">
        <v>75</v>
      </c>
      <c r="B58">
        <f>SUM(B2:B57)</f>
        <v>23566580</v>
      </c>
      <c r="C58">
        <f>SUM(C2:C57)</f>
        <v>227945997</v>
      </c>
      <c r="D58" s="2">
        <f t="shared" si="1"/>
        <v>0.10338668066191134</v>
      </c>
      <c r="E58">
        <f>SUM(E2:E57)</f>
        <v>5860</v>
      </c>
      <c r="F58">
        <f>SUM(F2:F57)</f>
        <v>33591</v>
      </c>
      <c r="G58" s="2">
        <f>E58/F58</f>
        <v>0.17445148998243576</v>
      </c>
      <c r="H58">
        <v>11.1</v>
      </c>
      <c r="I58">
        <f>SUM(I2:I57)</f>
        <v>5570</v>
      </c>
      <c r="J58" s="2">
        <f>I58/E58</f>
        <v>0.95051194539249151</v>
      </c>
      <c r="K58">
        <f>SUM(K2:K57)</f>
        <v>153</v>
      </c>
      <c r="L58" s="2">
        <f>K58/E58</f>
        <v>2.6109215017064848E-2</v>
      </c>
      <c r="M58">
        <f t="shared" ref="M58:R58" si="2">SUM(M2:M57)</f>
        <v>94</v>
      </c>
      <c r="N58">
        <f t="shared" si="2"/>
        <v>203</v>
      </c>
      <c r="O58">
        <f t="shared" si="2"/>
        <v>345</v>
      </c>
      <c r="P58">
        <f t="shared" si="2"/>
        <v>618</v>
      </c>
      <c r="Q58">
        <f t="shared" si="2"/>
        <v>637</v>
      </c>
      <c r="R58">
        <f t="shared" si="2"/>
        <v>1339</v>
      </c>
      <c r="S58" s="1">
        <f>$E$58/($B$58/100000)</f>
        <v>24.865720864037126</v>
      </c>
      <c r="T58" s="1">
        <f>($F$58-$E$58)/(($C$58-$B$58)/100000)</f>
        <v>13.568391772054033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4"/>
  <sheetViews>
    <sheetView workbookViewId="0">
      <selection activeCell="E25" sqref="E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407695</v>
      </c>
      <c r="C2">
        <v>3455489</v>
      </c>
      <c r="D2" s="2">
        <f t="shared" ref="D2:D33" si="0">B2/C2</f>
        <v>0.1179847483236092</v>
      </c>
      <c r="E2">
        <v>130</v>
      </c>
      <c r="F2">
        <v>592</v>
      </c>
      <c r="G2" s="2">
        <f>$E$2/$F$2</f>
        <v>0.2195945945945946</v>
      </c>
      <c r="H2">
        <v>12.5</v>
      </c>
      <c r="I2" s="7">
        <v>127</v>
      </c>
      <c r="J2" s="2">
        <f>$I$2/$E$2</f>
        <v>0.97692307692307689</v>
      </c>
      <c r="K2" s="7">
        <v>3</v>
      </c>
      <c r="L2" s="2">
        <f>$K$2/$E$2</f>
        <v>2.3076923076923078E-2</v>
      </c>
      <c r="M2" s="7"/>
      <c r="N2" s="7"/>
      <c r="O2" s="7"/>
      <c r="P2" s="7"/>
      <c r="Q2" s="7"/>
      <c r="R2" s="7"/>
      <c r="S2" s="1">
        <f>$E$2/($B$2/100000)</f>
        <v>31.886581881063048</v>
      </c>
      <c r="T2" s="1">
        <f>($F$2-$E$2)/(($C$2-$B$2)/100000)</f>
        <v>15.158504807083418</v>
      </c>
      <c r="U2" t="s">
        <v>217</v>
      </c>
    </row>
    <row r="3" spans="1:21" ht="12.75" customHeight="1" x14ac:dyDescent="0.15">
      <c r="A3" t="s">
        <v>20</v>
      </c>
      <c r="B3">
        <v>74267</v>
      </c>
      <c r="C3">
        <v>479046</v>
      </c>
      <c r="D3" s="2">
        <f t="shared" si="0"/>
        <v>0.15503104086037667</v>
      </c>
      <c r="E3">
        <v>30</v>
      </c>
      <c r="F3">
        <v>149</v>
      </c>
      <c r="G3" s="2">
        <f>$E$3/$F$3</f>
        <v>0.20134228187919462</v>
      </c>
      <c r="H3">
        <v>22.1</v>
      </c>
      <c r="I3">
        <v>29</v>
      </c>
      <c r="J3" s="2">
        <f>$I$3/$E$3</f>
        <v>0.96666666666666667</v>
      </c>
      <c r="K3">
        <v>1</v>
      </c>
      <c r="L3" s="2">
        <f>$K$3/$E$3</f>
        <v>3.3333333333333333E-2</v>
      </c>
      <c r="M3">
        <v>1</v>
      </c>
      <c r="N3">
        <v>4</v>
      </c>
      <c r="O3">
        <v>2</v>
      </c>
      <c r="P3">
        <v>8</v>
      </c>
      <c r="Q3">
        <v>6</v>
      </c>
      <c r="R3">
        <v>9</v>
      </c>
      <c r="S3" s="1">
        <f>$E$3/($B$3/100000)</f>
        <v>40.394791764848449</v>
      </c>
      <c r="T3" s="1">
        <f>($F$3-$E$3)/(($C$3-$B$3)/100000)</f>
        <v>29.398758334795037</v>
      </c>
      <c r="U3" t="s">
        <v>218</v>
      </c>
    </row>
    <row r="4" spans="1:21" ht="12.75" customHeight="1" x14ac:dyDescent="0.15">
      <c r="A4" t="s">
        <v>21</v>
      </c>
      <c r="B4">
        <v>557867</v>
      </c>
      <c r="C4">
        <v>4511396</v>
      </c>
      <c r="D4" s="2">
        <f t="shared" si="0"/>
        <v>0.12365728922932059</v>
      </c>
      <c r="E4">
        <v>224</v>
      </c>
      <c r="F4">
        <v>1016</v>
      </c>
      <c r="G4" s="2">
        <f>$E$4/$F$4</f>
        <v>0.22047244094488189</v>
      </c>
      <c r="H4">
        <v>16.100000000000001</v>
      </c>
      <c r="I4" s="7">
        <v>220</v>
      </c>
      <c r="J4" s="2">
        <f>$I$4/$E$4</f>
        <v>0.9821428571428571</v>
      </c>
      <c r="K4" s="7">
        <v>4</v>
      </c>
      <c r="L4" s="2">
        <f>$K$4/$E$4</f>
        <v>1.7857142857142856E-2</v>
      </c>
      <c r="M4" s="7"/>
      <c r="N4" s="7"/>
      <c r="O4" s="7"/>
      <c r="P4" s="7"/>
      <c r="Q4" s="7"/>
      <c r="R4" s="7"/>
      <c r="S4" s="1">
        <f>$E$4/($B$4/100000)</f>
        <v>40.152939679170842</v>
      </c>
      <c r="T4" s="1">
        <f>($F$4-$E$4)/(($C$4-$B$4)/100000)</f>
        <v>20.032735310655365</v>
      </c>
      <c r="U4" t="s">
        <v>219</v>
      </c>
    </row>
    <row r="5" spans="1:21" ht="12.75" customHeight="1" x14ac:dyDescent="0.15">
      <c r="A5" t="s">
        <v>22</v>
      </c>
      <c r="B5">
        <v>256756</v>
      </c>
      <c r="C5">
        <v>2103387</v>
      </c>
      <c r="D5" s="2">
        <f t="shared" si="0"/>
        <v>0.12206788384638681</v>
      </c>
      <c r="E5">
        <v>84</v>
      </c>
      <c r="F5">
        <v>402</v>
      </c>
      <c r="G5" s="2">
        <f>$E$5/$F$5</f>
        <v>0.20895522388059701</v>
      </c>
      <c r="H5">
        <v>14.3</v>
      </c>
      <c r="I5">
        <v>82</v>
      </c>
      <c r="J5" s="2">
        <f>$I$5/$E$5</f>
        <v>0.97619047619047616</v>
      </c>
      <c r="K5">
        <v>2</v>
      </c>
      <c r="L5" s="2">
        <f>$K$5/$E$5</f>
        <v>2.3809523809523808E-2</v>
      </c>
      <c r="M5">
        <v>4</v>
      </c>
      <c r="N5">
        <v>5</v>
      </c>
      <c r="O5">
        <v>12</v>
      </c>
      <c r="P5">
        <v>12</v>
      </c>
      <c r="Q5">
        <v>18</v>
      </c>
      <c r="R5">
        <v>33</v>
      </c>
      <c r="S5" s="1">
        <f>$E$5/($B$5/100000)</f>
        <v>32.715885899453177</v>
      </c>
      <c r="T5" s="1">
        <f>($F$5-$E$5)/(($C$5-$B$5)/100000)</f>
        <v>17.220549205553247</v>
      </c>
      <c r="U5" t="s">
        <v>220</v>
      </c>
    </row>
    <row r="6" spans="1:21" ht="12.75" customHeight="1" x14ac:dyDescent="0.15">
      <c r="A6" t="s">
        <v>23</v>
      </c>
      <c r="B6">
        <v>2152091</v>
      </c>
      <c r="C6">
        <v>26726775</v>
      </c>
      <c r="D6" s="2">
        <f t="shared" si="0"/>
        <v>8.0521911079806677E-2</v>
      </c>
      <c r="E6">
        <v>655</v>
      </c>
      <c r="F6">
        <v>3602</v>
      </c>
      <c r="G6" s="2">
        <f>$E$6/$F$6</f>
        <v>0.18184342032204331</v>
      </c>
      <c r="H6">
        <v>9.8000000000000007</v>
      </c>
      <c r="I6">
        <v>655</v>
      </c>
      <c r="J6" s="2">
        <f>$I$6/$E$6</f>
        <v>1</v>
      </c>
      <c r="K6">
        <v>21</v>
      </c>
      <c r="L6" s="2">
        <f>$K$6/$E$6</f>
        <v>3.2061068702290078E-2</v>
      </c>
      <c r="M6">
        <v>13</v>
      </c>
      <c r="N6">
        <v>52</v>
      </c>
      <c r="O6">
        <v>52</v>
      </c>
      <c r="P6">
        <v>124</v>
      </c>
      <c r="Q6">
        <v>124</v>
      </c>
      <c r="R6">
        <v>290</v>
      </c>
      <c r="S6" s="1">
        <f>$E$6/($B$6/100000)</f>
        <v>30.435515970281926</v>
      </c>
      <c r="T6" s="1">
        <f>($F$6-$E$6)/(($C$6-$B$6)/100000)</f>
        <v>11.992015848504909</v>
      </c>
      <c r="U6" t="s">
        <v>221</v>
      </c>
    </row>
    <row r="7" spans="1:21" ht="12.75" customHeight="1" x14ac:dyDescent="0.15">
      <c r="A7" t="s">
        <v>24</v>
      </c>
      <c r="B7">
        <v>415502</v>
      </c>
      <c r="C7">
        <v>3567568</v>
      </c>
      <c r="D7" s="2">
        <f t="shared" si="0"/>
        <v>0.11646645557982356</v>
      </c>
      <c r="E7" s="7"/>
      <c r="F7">
        <v>811</v>
      </c>
      <c r="G7" s="2">
        <f>$E$7/$F$7</f>
        <v>0</v>
      </c>
      <c r="H7">
        <v>16.399999999999999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25.729156686439943</v>
      </c>
      <c r="U7" t="s">
        <v>222</v>
      </c>
    </row>
    <row r="8" spans="1:21" ht="12.75" customHeight="1" x14ac:dyDescent="0.15">
      <c r="A8" t="s">
        <v>25</v>
      </c>
      <c r="B8">
        <v>256203</v>
      </c>
      <c r="C8">
        <v>2659394</v>
      </c>
      <c r="D8" s="2">
        <f t="shared" si="0"/>
        <v>9.6338865170034982E-2</v>
      </c>
      <c r="E8">
        <v>39</v>
      </c>
      <c r="F8">
        <v>271</v>
      </c>
      <c r="G8" s="2">
        <f>$E$8/$F$8</f>
        <v>0.14391143911439114</v>
      </c>
      <c r="H8">
        <v>7.4</v>
      </c>
      <c r="I8" s="7">
        <v>39</v>
      </c>
      <c r="J8" s="2">
        <f>$I$8/$E$8</f>
        <v>1</v>
      </c>
      <c r="K8" s="7">
        <v>0</v>
      </c>
      <c r="L8" s="2">
        <f>$K$8/$E$8</f>
        <v>0</v>
      </c>
      <c r="M8" s="7"/>
      <c r="N8" s="7"/>
      <c r="O8" s="7"/>
      <c r="P8" s="7"/>
      <c r="Q8" s="7"/>
      <c r="R8" s="7"/>
      <c r="S8" s="1">
        <f>$E$8/($B$8/100000)</f>
        <v>15.222304188475544</v>
      </c>
      <c r="T8" s="1">
        <f>($F$8-$E$8)/(($C$8-$B$8)/100000)</f>
        <v>9.6538310937416121</v>
      </c>
      <c r="U8" t="s">
        <v>223</v>
      </c>
    </row>
    <row r="9" spans="1:21" ht="12.75" customHeight="1" x14ac:dyDescent="0.15">
      <c r="A9" t="s">
        <v>26</v>
      </c>
      <c r="B9">
        <v>79635</v>
      </c>
      <c r="C9">
        <v>646503</v>
      </c>
      <c r="D9" s="2">
        <f t="shared" si="0"/>
        <v>0.1231780827003123</v>
      </c>
      <c r="E9">
        <v>15</v>
      </c>
      <c r="F9">
        <v>95</v>
      </c>
      <c r="G9" s="2">
        <f>$E$9/$F$9</f>
        <v>0.15789473684210525</v>
      </c>
      <c r="H9">
        <v>10.7</v>
      </c>
      <c r="I9">
        <v>15</v>
      </c>
      <c r="J9" s="2">
        <f>$I$9/$E$9</f>
        <v>1</v>
      </c>
      <c r="K9">
        <v>0</v>
      </c>
      <c r="L9" s="2">
        <f>$K$9/$E$9</f>
        <v>0</v>
      </c>
      <c r="M9">
        <v>0</v>
      </c>
      <c r="N9">
        <v>0</v>
      </c>
      <c r="O9">
        <v>1</v>
      </c>
      <c r="P9">
        <v>2</v>
      </c>
      <c r="Q9">
        <v>4</v>
      </c>
      <c r="R9">
        <v>8</v>
      </c>
      <c r="S9" s="1">
        <f>$E$9/($B$9/100000)</f>
        <v>18.835938971557731</v>
      </c>
      <c r="T9" s="1">
        <f>($F$9-$E$9)/(($C$9-$B$9)/100000)</f>
        <v>14.112632923361346</v>
      </c>
      <c r="U9" t="s">
        <v>224</v>
      </c>
    </row>
    <row r="10" spans="1:21" ht="12.75" customHeight="1" x14ac:dyDescent="0.15">
      <c r="A10" t="s">
        <v>104</v>
      </c>
      <c r="B10">
        <v>1738614</v>
      </c>
      <c r="C10">
        <v>13940681</v>
      </c>
      <c r="D10" s="2">
        <f t="shared" si="0"/>
        <v>0.1247151412474039</v>
      </c>
      <c r="E10" s="7">
        <v>620</v>
      </c>
      <c r="F10">
        <v>2587</v>
      </c>
      <c r="G10" s="2">
        <f>$E$10/$F$10</f>
        <v>0.23965983764978741</v>
      </c>
      <c r="H10">
        <v>13.3</v>
      </c>
      <c r="I10" s="7">
        <v>600</v>
      </c>
      <c r="J10" s="2">
        <f>$I$10/$E$10</f>
        <v>0.967741935483871</v>
      </c>
      <c r="K10" s="7">
        <v>20</v>
      </c>
      <c r="L10" s="2">
        <f>$K$10/$E$10</f>
        <v>3.2258064516129031E-2</v>
      </c>
      <c r="M10" s="7"/>
      <c r="N10" s="7"/>
      <c r="O10" s="7"/>
      <c r="P10" s="7"/>
      <c r="Q10" s="7"/>
      <c r="R10" s="7"/>
      <c r="S10" s="1">
        <f>$E$10/($B$10/100000)</f>
        <v>35.660589412025899</v>
      </c>
      <c r="T10" s="1">
        <f>($F$10-$E$10)/(($C$10-$B$10)/100000)</f>
        <v>16.120219631641099</v>
      </c>
      <c r="U10" t="s">
        <v>225</v>
      </c>
    </row>
    <row r="11" spans="1:21" ht="12.75" customHeight="1" x14ac:dyDescent="0.15">
      <c r="A11" t="s">
        <v>28</v>
      </c>
      <c r="B11">
        <v>729830</v>
      </c>
      <c r="C11">
        <v>6809003</v>
      </c>
      <c r="D11" s="2">
        <f t="shared" si="0"/>
        <v>0.10718603002524746</v>
      </c>
      <c r="E11" s="7">
        <v>199</v>
      </c>
      <c r="F11">
        <v>997</v>
      </c>
      <c r="G11" s="2">
        <f>$E$11/$F$11</f>
        <v>0.1995987963891675</v>
      </c>
      <c r="H11">
        <v>10.7</v>
      </c>
      <c r="I11" s="7">
        <v>189</v>
      </c>
      <c r="J11" s="2">
        <f>$I$11/$E$11</f>
        <v>0.94974874371859297</v>
      </c>
      <c r="K11" s="7">
        <v>10</v>
      </c>
      <c r="L11" s="2">
        <f>$K$11/$E$11</f>
        <v>5.0251256281407038E-2</v>
      </c>
      <c r="M11" s="7"/>
      <c r="N11" s="7"/>
      <c r="O11" s="7"/>
      <c r="P11" s="7"/>
      <c r="Q11" s="7"/>
      <c r="R11" s="7"/>
      <c r="S11" s="1">
        <f>$E$11/($B$11/100000)</f>
        <v>27.266623734294289</v>
      </c>
      <c r="T11" s="1">
        <f>($F$11-$E$11)/(($C$11-$B$11)/100000)</f>
        <v>13.126785501909552</v>
      </c>
      <c r="U11" t="s">
        <v>226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28</v>
      </c>
      <c r="G12" s="2">
        <f>$E$12/$F$12</f>
        <v>0</v>
      </c>
      <c r="H12">
        <v>16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19.198727398641005</v>
      </c>
      <c r="U12" t="s">
        <v>227</v>
      </c>
    </row>
    <row r="13" spans="1:21" ht="12.75" customHeight="1" x14ac:dyDescent="0.15">
      <c r="A13" t="s">
        <v>30</v>
      </c>
      <c r="B13">
        <v>121444</v>
      </c>
      <c r="C13">
        <v>953547</v>
      </c>
      <c r="D13" s="2">
        <f t="shared" si="0"/>
        <v>0.12736026645776244</v>
      </c>
      <c r="E13">
        <v>21</v>
      </c>
      <c r="F13">
        <v>133</v>
      </c>
      <c r="G13" s="2">
        <f>$E$13/$F$13</f>
        <v>0.15789473684210525</v>
      </c>
      <c r="H13">
        <v>9.6999999999999993</v>
      </c>
      <c r="I13" s="7">
        <v>21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17.291920555976418</v>
      </c>
      <c r="T13" s="1">
        <f>($F$13-$E$13)/(($C$13-$B$13)/100000)</f>
        <v>13.459872155250011</v>
      </c>
      <c r="U13" t="s">
        <v>228</v>
      </c>
    </row>
    <row r="14" spans="1:21" ht="12.75" customHeight="1" x14ac:dyDescent="0.15">
      <c r="A14" t="s">
        <v>31</v>
      </c>
      <c r="B14">
        <v>133626</v>
      </c>
      <c r="C14">
        <v>1059607</v>
      </c>
      <c r="D14" s="2">
        <f t="shared" si="0"/>
        <v>0.12610901966483801</v>
      </c>
      <c r="E14">
        <v>48</v>
      </c>
      <c r="F14">
        <v>223</v>
      </c>
      <c r="G14" s="2">
        <f>$E$14/$F$14</f>
        <v>0.21524663677130046</v>
      </c>
      <c r="H14">
        <v>15.1</v>
      </c>
      <c r="I14">
        <v>48</v>
      </c>
      <c r="J14" s="2">
        <f>$I$14/$E$14</f>
        <v>1</v>
      </c>
      <c r="K14">
        <v>0</v>
      </c>
      <c r="L14" s="2">
        <f>$K$14/$E$14</f>
        <v>0</v>
      </c>
      <c r="M14">
        <v>1</v>
      </c>
      <c r="N14">
        <v>4</v>
      </c>
      <c r="O14">
        <v>4</v>
      </c>
      <c r="P14">
        <v>9</v>
      </c>
      <c r="Q14">
        <v>11</v>
      </c>
      <c r="R14">
        <v>14</v>
      </c>
      <c r="S14" s="1">
        <f>$E$14/($B$14/100000)</f>
        <v>35.921153069013513</v>
      </c>
      <c r="T14" s="1">
        <f>($F$14-$E$14)/(($C$14-$B$14)/100000)</f>
        <v>18.898875894861774</v>
      </c>
      <c r="U14" t="s">
        <v>229</v>
      </c>
    </row>
    <row r="15" spans="1:21" ht="12.75" customHeight="1" x14ac:dyDescent="0.15">
      <c r="A15" t="s">
        <v>32</v>
      </c>
      <c r="B15">
        <v>834956</v>
      </c>
      <c r="C15">
        <v>9558999</v>
      </c>
      <c r="D15" s="2">
        <f t="shared" si="0"/>
        <v>8.7347639643021197E-2</v>
      </c>
      <c r="E15">
        <v>183</v>
      </c>
      <c r="F15">
        <v>1108</v>
      </c>
      <c r="G15" s="2">
        <f>$E$15/$F$15</f>
        <v>0.1651624548736462</v>
      </c>
      <c r="H15">
        <v>8.5</v>
      </c>
      <c r="I15" s="7">
        <v>180</v>
      </c>
      <c r="J15" s="2">
        <f>$I$15/$E$15</f>
        <v>0.98360655737704916</v>
      </c>
      <c r="K15" s="7">
        <v>3</v>
      </c>
      <c r="L15" s="2">
        <f>$K$15/$E$15</f>
        <v>1.6393442622950821E-2</v>
      </c>
      <c r="M15">
        <v>7</v>
      </c>
      <c r="N15">
        <v>17</v>
      </c>
      <c r="O15">
        <v>19</v>
      </c>
      <c r="P15">
        <v>25</v>
      </c>
      <c r="Q15">
        <v>32</v>
      </c>
      <c r="R15">
        <v>83</v>
      </c>
      <c r="S15" s="1">
        <f>$E$15/($B$15/100000)</f>
        <v>21.917322589453814</v>
      </c>
      <c r="T15" s="1">
        <f>($F$15-$E$15)/(($C$15-$B$15)/100000)</f>
        <v>10.602882172864117</v>
      </c>
      <c r="U15" t="s">
        <v>230</v>
      </c>
    </row>
    <row r="16" spans="1:21" ht="12.75" customHeight="1" x14ac:dyDescent="0.15">
      <c r="A16" t="s">
        <v>33</v>
      </c>
      <c r="B16">
        <v>506837</v>
      </c>
      <c r="C16">
        <v>4715084</v>
      </c>
      <c r="D16" s="2">
        <f t="shared" si="0"/>
        <v>0.10749267669462516</v>
      </c>
      <c r="E16">
        <v>101</v>
      </c>
      <c r="F16">
        <v>790</v>
      </c>
      <c r="G16" s="2">
        <f>$E$16/$F$16</f>
        <v>0.12784810126582277</v>
      </c>
      <c r="H16">
        <v>12.4</v>
      </c>
      <c r="I16">
        <v>98</v>
      </c>
      <c r="J16" s="2">
        <f>$I$16/$E$16</f>
        <v>0.97029702970297027</v>
      </c>
      <c r="K16">
        <v>3</v>
      </c>
      <c r="L16" s="2">
        <f>$K$16/$E$16</f>
        <v>2.9702970297029702E-2</v>
      </c>
      <c r="M16">
        <v>4</v>
      </c>
      <c r="N16">
        <v>10</v>
      </c>
      <c r="O16">
        <v>12</v>
      </c>
      <c r="P16">
        <v>15</v>
      </c>
      <c r="Q16">
        <v>20</v>
      </c>
      <c r="R16">
        <v>35</v>
      </c>
      <c r="S16" s="1">
        <f>$E$16/($B$16/100000)</f>
        <v>19.927511211691332</v>
      </c>
      <c r="T16" s="1">
        <f>($F$16-$E$16)/(($C$16-$B$16)/100000)</f>
        <v>16.372613109449137</v>
      </c>
      <c r="U16" t="s">
        <v>231</v>
      </c>
    </row>
    <row r="17" spans="1:21" ht="12.75" customHeight="1" x14ac:dyDescent="0.15">
      <c r="A17" t="s">
        <v>34</v>
      </c>
      <c r="B17">
        <v>251440</v>
      </c>
      <c r="C17">
        <v>2258929</v>
      </c>
      <c r="D17" s="2">
        <f t="shared" si="0"/>
        <v>0.11130938599663823</v>
      </c>
      <c r="E17">
        <v>63</v>
      </c>
      <c r="F17">
        <v>322</v>
      </c>
      <c r="G17" s="2">
        <f>$E$17/$F$17</f>
        <v>0.19565217391304349</v>
      </c>
      <c r="H17">
        <v>10.6</v>
      </c>
      <c r="I17" s="7">
        <v>60</v>
      </c>
      <c r="J17" s="2">
        <f>$I$17/$E$17</f>
        <v>0.95238095238095233</v>
      </c>
      <c r="K17" s="7">
        <v>3</v>
      </c>
      <c r="L17" s="2">
        <f>$K$17/$E$17</f>
        <v>4.7619047619047616E-2</v>
      </c>
      <c r="M17" s="7"/>
      <c r="N17" s="7"/>
      <c r="O17" s="7"/>
      <c r="P17" s="7"/>
      <c r="Q17" s="7"/>
      <c r="R17" s="7"/>
      <c r="S17" s="1">
        <f>$E$17/($B$17/100000)</f>
        <v>25.055679287305122</v>
      </c>
      <c r="T17" s="1">
        <f>($F$17-$E$17)/(($C$17-$B$17)/100000)</f>
        <v>12.901689623205906</v>
      </c>
      <c r="U17" t="s">
        <v>232</v>
      </c>
    </row>
    <row r="18" spans="1:21" ht="12.75" customHeight="1" x14ac:dyDescent="0.15">
      <c r="A18" t="s">
        <v>35</v>
      </c>
      <c r="B18">
        <v>236737</v>
      </c>
      <c r="C18">
        <v>2051477</v>
      </c>
      <c r="D18" s="2">
        <f t="shared" si="0"/>
        <v>0.11539832033213143</v>
      </c>
      <c r="E18">
        <v>88</v>
      </c>
      <c r="F18">
        <v>382</v>
      </c>
      <c r="G18" s="2">
        <f>$E$18/$F$18</f>
        <v>0.23036649214659685</v>
      </c>
      <c r="H18">
        <v>13.7</v>
      </c>
      <c r="I18">
        <v>86</v>
      </c>
      <c r="J18" s="2">
        <f>$I$18/$E$18</f>
        <v>0.97727272727272729</v>
      </c>
      <c r="K18">
        <v>2</v>
      </c>
      <c r="L18" s="2">
        <f>$K$18/$E$18</f>
        <v>2.2727272727272728E-2</v>
      </c>
      <c r="M18">
        <v>4</v>
      </c>
      <c r="N18">
        <v>1</v>
      </c>
      <c r="O18">
        <v>9</v>
      </c>
      <c r="P18">
        <v>20</v>
      </c>
      <c r="Q18">
        <v>17</v>
      </c>
      <c r="R18">
        <v>37</v>
      </c>
      <c r="S18" s="1">
        <f>$E$18/($B$18/100000)</f>
        <v>37.172051686048228</v>
      </c>
      <c r="T18" s="1">
        <f>($F$18-$E$18)/(($C$18-$B$18)/100000)</f>
        <v>16.200667864267057</v>
      </c>
      <c r="U18" t="s">
        <v>233</v>
      </c>
    </row>
    <row r="19" spans="1:21" ht="12.75" customHeight="1" x14ac:dyDescent="0.15">
      <c r="A19" t="s">
        <v>36</v>
      </c>
      <c r="B19">
        <v>339917</v>
      </c>
      <c r="C19">
        <v>3187296</v>
      </c>
      <c r="D19" s="2">
        <f t="shared" si="0"/>
        <v>0.10664745288796522</v>
      </c>
      <c r="E19" s="7">
        <v>129</v>
      </c>
      <c r="F19">
        <v>649</v>
      </c>
      <c r="G19" s="2">
        <f>$E$19/$F$19</f>
        <v>0.19876733436055469</v>
      </c>
      <c r="H19">
        <v>15.1</v>
      </c>
      <c r="I19" s="7">
        <v>127</v>
      </c>
      <c r="J19" s="2">
        <f>$I$19/$E$19</f>
        <v>0.98449612403100772</v>
      </c>
      <c r="K19" s="7">
        <v>2</v>
      </c>
      <c r="L19" s="2">
        <f>$K$19/$E$19</f>
        <v>1.5503875968992248E-2</v>
      </c>
      <c r="M19" s="7"/>
      <c r="N19" s="7"/>
      <c r="O19" s="7"/>
      <c r="P19" s="7"/>
      <c r="Q19" s="7"/>
      <c r="R19" s="7"/>
      <c r="S19" s="1">
        <f>$E$19/($B$19/100000)</f>
        <v>37.950440842911654</v>
      </c>
      <c r="T19" s="1">
        <f>($F$19-$E$19)/(($C$19-$B$19)/100000)</f>
        <v>18.262409043544956</v>
      </c>
      <c r="U19" t="s">
        <v>234</v>
      </c>
    </row>
    <row r="20" spans="1:21" ht="12.75" customHeight="1" x14ac:dyDescent="0.15">
      <c r="A20" t="s">
        <v>37</v>
      </c>
      <c r="B20">
        <v>326411</v>
      </c>
      <c r="C20">
        <v>3224855</v>
      </c>
      <c r="D20" s="2">
        <f t="shared" si="0"/>
        <v>0.10121726403202624</v>
      </c>
      <c r="E20">
        <v>91</v>
      </c>
      <c r="F20">
        <v>522</v>
      </c>
      <c r="G20" s="2">
        <f>$E$20/$F$20</f>
        <v>0.17432950191570881</v>
      </c>
      <c r="H20">
        <v>12.2</v>
      </c>
      <c r="I20" s="7"/>
      <c r="J20" s="2">
        <f>$I$20/$E$20</f>
        <v>0</v>
      </c>
      <c r="K20" s="7"/>
      <c r="L20" s="2">
        <f>$K$20/$E$20</f>
        <v>0</v>
      </c>
      <c r="M20">
        <v>7</v>
      </c>
      <c r="N20">
        <v>11</v>
      </c>
      <c r="O20">
        <v>9</v>
      </c>
      <c r="P20">
        <v>22</v>
      </c>
      <c r="Q20">
        <v>19</v>
      </c>
      <c r="R20">
        <v>23</v>
      </c>
      <c r="S20" s="1">
        <f>$E$20/($B$20/100000)</f>
        <v>27.878962412418698</v>
      </c>
      <c r="T20" s="1">
        <f>($F$20-$E$20)/(($C$20-$B$20)/100000)</f>
        <v>14.870047515149508</v>
      </c>
      <c r="U20" t="s">
        <v>235</v>
      </c>
    </row>
    <row r="21" spans="1:21" ht="12.75" customHeight="1" x14ac:dyDescent="0.15">
      <c r="A21" t="s">
        <v>38</v>
      </c>
      <c r="B21">
        <v>143635</v>
      </c>
      <c r="C21">
        <v>1028313</v>
      </c>
      <c r="D21" s="2">
        <f t="shared" si="0"/>
        <v>0.13968023354756773</v>
      </c>
      <c r="E21" s="5">
        <v>39</v>
      </c>
      <c r="F21">
        <v>191</v>
      </c>
      <c r="G21" s="2">
        <f>$E$21/$F$21</f>
        <v>0.20418848167539266</v>
      </c>
      <c r="H21">
        <v>13.7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27.152156507814947</v>
      </c>
      <c r="T21" s="1">
        <f>($F$21-$E$21)/(($C$21-$B$21)/100000)</f>
        <v>17.181392551866328</v>
      </c>
      <c r="U21" t="s">
        <v>236</v>
      </c>
    </row>
    <row r="22" spans="1:21" ht="12.75" customHeight="1" x14ac:dyDescent="0.15">
      <c r="A22" t="s">
        <v>39</v>
      </c>
      <c r="B22">
        <v>473697</v>
      </c>
      <c r="C22">
        <v>4205806</v>
      </c>
      <c r="D22" s="2">
        <f t="shared" si="0"/>
        <v>0.11262930339630502</v>
      </c>
      <c r="E22" s="7"/>
      <c r="F22">
        <v>518</v>
      </c>
      <c r="G22" s="2">
        <f>$E$22/$F$22</f>
        <v>0</v>
      </c>
      <c r="H22">
        <v>9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13.879551749426398</v>
      </c>
      <c r="U22" t="s">
        <v>237</v>
      </c>
    </row>
    <row r="23" spans="1:21" ht="12.75" customHeight="1" x14ac:dyDescent="0.15">
      <c r="A23" t="s">
        <v>40</v>
      </c>
      <c r="B23">
        <v>451485</v>
      </c>
      <c r="C23">
        <v>4984640</v>
      </c>
      <c r="D23" s="2">
        <f t="shared" si="0"/>
        <v>9.0575247159273287E-2</v>
      </c>
      <c r="E23" s="7"/>
      <c r="F23">
        <v>516</v>
      </c>
      <c r="G23" s="2">
        <f>$E$23/$F$23</f>
        <v>0</v>
      </c>
      <c r="H23">
        <v>7.6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11.382800720469518</v>
      </c>
      <c r="U23" t="s">
        <v>238</v>
      </c>
    </row>
    <row r="24" spans="1:21" ht="12.75" customHeight="1" x14ac:dyDescent="0.15">
      <c r="A24" t="s">
        <v>41</v>
      </c>
      <c r="B24">
        <v>771538</v>
      </c>
      <c r="C24">
        <v>7604627</v>
      </c>
      <c r="D24" s="2">
        <f t="shared" si="0"/>
        <v>0.10145638964277932</v>
      </c>
      <c r="E24">
        <v>230</v>
      </c>
      <c r="F24">
        <v>1131</v>
      </c>
      <c r="G24" s="2">
        <f>$E$24/$F$24</f>
        <v>0.20335985853227231</v>
      </c>
      <c r="H24">
        <v>11</v>
      </c>
      <c r="I24">
        <v>224</v>
      </c>
      <c r="J24" s="2">
        <f>$I$24/$E$24</f>
        <v>0.97391304347826091</v>
      </c>
      <c r="K24">
        <v>6</v>
      </c>
      <c r="L24" s="2">
        <f>$K$24/$E$24</f>
        <v>2.6086956521739129E-2</v>
      </c>
      <c r="M24">
        <v>3</v>
      </c>
      <c r="N24">
        <v>9</v>
      </c>
      <c r="O24">
        <v>22</v>
      </c>
      <c r="P24">
        <v>38</v>
      </c>
      <c r="Q24">
        <v>53</v>
      </c>
      <c r="R24">
        <v>105</v>
      </c>
      <c r="S24" s="1">
        <f>$E$24/($B$24/100000)</f>
        <v>29.810586127967774</v>
      </c>
      <c r="T24" s="1">
        <f>($F$24-$E$24)/(($C$24-$B$24)/100000)</f>
        <v>13.185837327744451</v>
      </c>
      <c r="U24" t="s">
        <v>239</v>
      </c>
    </row>
    <row r="25" spans="1:21" ht="12.75" customHeight="1" x14ac:dyDescent="0.15">
      <c r="A25" t="s">
        <v>42</v>
      </c>
      <c r="B25">
        <v>411065</v>
      </c>
      <c r="C25">
        <v>3891615</v>
      </c>
      <c r="D25" s="2">
        <f t="shared" si="0"/>
        <v>0.10562838307489307</v>
      </c>
      <c r="E25">
        <v>125</v>
      </c>
      <c r="F25">
        <v>572</v>
      </c>
      <c r="G25" s="2">
        <f>$E$25/$F$25</f>
        <v>0.21853146853146854</v>
      </c>
      <c r="H25">
        <v>10.8</v>
      </c>
      <c r="I25">
        <v>123</v>
      </c>
      <c r="J25" s="2">
        <f>$I$25/$E$25</f>
        <v>0.98399999999999999</v>
      </c>
      <c r="K25">
        <v>2</v>
      </c>
      <c r="L25" s="2">
        <f>$K$25/$E$25</f>
        <v>1.6E-2</v>
      </c>
      <c r="M25">
        <v>4</v>
      </c>
      <c r="N25">
        <v>6</v>
      </c>
      <c r="O25">
        <v>11</v>
      </c>
      <c r="P25">
        <v>19</v>
      </c>
      <c r="Q25">
        <v>34</v>
      </c>
      <c r="R25">
        <v>50</v>
      </c>
      <c r="S25" s="1">
        <f>$E$25/($B$25/100000)</f>
        <v>30.408816123970663</v>
      </c>
      <c r="T25" s="1">
        <f>($F$25-$E$25)/(($C$25-$B$25)/100000)</f>
        <v>12.842797833675711</v>
      </c>
      <c r="U25" t="s">
        <v>240</v>
      </c>
    </row>
    <row r="26" spans="1:21" ht="12.75" customHeight="1" x14ac:dyDescent="0.15">
      <c r="A26" t="s">
        <v>43</v>
      </c>
      <c r="B26">
        <v>218446</v>
      </c>
      <c r="C26">
        <v>2128137</v>
      </c>
      <c r="D26" s="2">
        <f t="shared" si="0"/>
        <v>0.10264658713231338</v>
      </c>
      <c r="E26" s="7"/>
      <c r="F26">
        <v>396</v>
      </c>
      <c r="G26" s="2">
        <f>$E$26/$F$26</f>
        <v>0</v>
      </c>
      <c r="H26">
        <v>13.8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20.736339020291762</v>
      </c>
      <c r="U26" t="s">
        <v>241</v>
      </c>
    </row>
    <row r="27" spans="1:21" ht="12.75" customHeight="1" x14ac:dyDescent="0.15">
      <c r="A27" t="s">
        <v>44</v>
      </c>
      <c r="B27">
        <v>525963</v>
      </c>
      <c r="C27">
        <v>4394351</v>
      </c>
      <c r="D27" s="2">
        <f t="shared" si="0"/>
        <v>0.11969071200730211</v>
      </c>
      <c r="E27" s="7"/>
      <c r="F27">
        <v>808</v>
      </c>
      <c r="G27" s="2">
        <f>$E$27/$F$27</f>
        <v>0</v>
      </c>
      <c r="H27">
        <v>13.5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20.887253295171011</v>
      </c>
      <c r="U27" t="s">
        <v>242</v>
      </c>
    </row>
    <row r="28" spans="1:21" ht="12.75" customHeight="1" x14ac:dyDescent="0.15">
      <c r="A28" t="s">
        <v>45</v>
      </c>
      <c r="B28">
        <v>102777</v>
      </c>
      <c r="C28">
        <v>723710</v>
      </c>
      <c r="D28" s="2">
        <f t="shared" si="0"/>
        <v>0.14201406640781528</v>
      </c>
      <c r="E28">
        <v>53</v>
      </c>
      <c r="F28">
        <v>196</v>
      </c>
      <c r="G28" s="2">
        <f>$E$28/$F$28</f>
        <v>0.27040816326530615</v>
      </c>
      <c r="H28">
        <v>19.399999999999999</v>
      </c>
      <c r="I28">
        <v>52</v>
      </c>
      <c r="J28" s="2">
        <f>$I$28/$E$28</f>
        <v>0.98113207547169812</v>
      </c>
      <c r="K28">
        <v>1</v>
      </c>
      <c r="L28" s="2">
        <f>$K$28/$E$28</f>
        <v>1.8867924528301886E-2</v>
      </c>
      <c r="M28">
        <v>1</v>
      </c>
      <c r="N28">
        <v>2</v>
      </c>
      <c r="O28">
        <v>3</v>
      </c>
      <c r="P28">
        <v>11</v>
      </c>
      <c r="Q28">
        <v>11</v>
      </c>
      <c r="R28">
        <v>25</v>
      </c>
      <c r="S28" s="1">
        <f>$E$28/($B$28/100000)</f>
        <v>51.567957811572626</v>
      </c>
      <c r="T28" s="1">
        <f>($F$28-$E$28)/(($C$28-$B$28)/100000)</f>
        <v>23.029859904369715</v>
      </c>
      <c r="U28" t="s">
        <v>243</v>
      </c>
    </row>
    <row r="29" spans="1:21" ht="12.75" customHeight="1" x14ac:dyDescent="0.15">
      <c r="A29" t="s">
        <v>125</v>
      </c>
      <c r="B29">
        <v>152153</v>
      </c>
      <c r="C29">
        <v>1311824</v>
      </c>
      <c r="D29" s="2">
        <f t="shared" si="0"/>
        <v>0.11598583346546489</v>
      </c>
      <c r="E29" s="7">
        <v>27</v>
      </c>
      <c r="F29">
        <v>181</v>
      </c>
      <c r="G29" s="2">
        <f>$E$29/$F$29</f>
        <v>0.14917127071823205</v>
      </c>
      <c r="H29">
        <v>10.199999999999999</v>
      </c>
      <c r="I29" s="7">
        <v>27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17.74529585351587</v>
      </c>
      <c r="T29" s="1">
        <f>($F$29-$E$29)/(($C$29-$B$29)/100000)</f>
        <v>13.279628446343834</v>
      </c>
      <c r="U29" t="s">
        <v>244</v>
      </c>
    </row>
    <row r="30" spans="1:21" ht="12.75" customHeight="1" x14ac:dyDescent="0.15">
      <c r="A30" t="s">
        <v>47</v>
      </c>
      <c r="B30">
        <v>237268</v>
      </c>
      <c r="C30">
        <v>1839187</v>
      </c>
      <c r="D30" s="2">
        <f t="shared" si="0"/>
        <v>0.12900700146314648</v>
      </c>
      <c r="E30" s="7">
        <v>94</v>
      </c>
      <c r="F30">
        <v>471</v>
      </c>
      <c r="G30" s="2">
        <f>$E$30/$F$30</f>
        <v>0.19957537154989385</v>
      </c>
      <c r="H30">
        <v>18.3</v>
      </c>
      <c r="I30" s="7">
        <v>90</v>
      </c>
      <c r="J30" s="2">
        <f>$I$30/$E$30</f>
        <v>0.95744680851063835</v>
      </c>
      <c r="K30" s="7">
        <v>4</v>
      </c>
      <c r="L30" s="2">
        <f>$K$30/$E$30</f>
        <v>4.2553191489361701E-2</v>
      </c>
      <c r="M30" s="7"/>
      <c r="N30" s="7"/>
      <c r="O30" s="7"/>
      <c r="P30" s="7"/>
      <c r="Q30" s="7"/>
      <c r="R30" s="7"/>
      <c r="S30" s="1">
        <f>$E$30/($B$30/100000)</f>
        <v>39.617647554663925</v>
      </c>
      <c r="T30" s="1">
        <f>($F$30-$E$30)/(($C$30-$B$30)/100000)</f>
        <v>23.534273580624241</v>
      </c>
      <c r="U30" t="s">
        <v>245</v>
      </c>
    </row>
    <row r="31" spans="1:21" ht="12.75" customHeight="1" x14ac:dyDescent="0.15">
      <c r="A31" t="s">
        <v>48</v>
      </c>
      <c r="B31">
        <v>128481</v>
      </c>
      <c r="C31">
        <v>1006674</v>
      </c>
      <c r="D31" s="2">
        <f t="shared" si="0"/>
        <v>0.12762920270117237</v>
      </c>
      <c r="E31" s="7"/>
      <c r="F31">
        <v>158</v>
      </c>
      <c r="G31" s="2">
        <f>$E$31/$F$31</f>
        <v>0</v>
      </c>
      <c r="H31">
        <v>11.1</v>
      </c>
      <c r="J31" s="2" t="e">
        <f>$I$31/$E$31</f>
        <v>#DIV/0!</v>
      </c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17.991489342319969</v>
      </c>
      <c r="U31" t="s">
        <v>246</v>
      </c>
    </row>
    <row r="32" spans="1:21" ht="12.75" customHeight="1" x14ac:dyDescent="0.15">
      <c r="A32" t="s">
        <v>49</v>
      </c>
      <c r="B32">
        <v>527280</v>
      </c>
      <c r="C32">
        <v>6582240</v>
      </c>
      <c r="D32" s="2">
        <f t="shared" si="0"/>
        <v>8.0106468314737833E-2</v>
      </c>
      <c r="E32">
        <v>80</v>
      </c>
      <c r="F32">
        <v>596</v>
      </c>
      <c r="G32" s="2">
        <f>$E$32/$F$32</f>
        <v>0.13422818791946309</v>
      </c>
      <c r="H32">
        <v>6.7</v>
      </c>
      <c r="I32" s="7">
        <v>76</v>
      </c>
      <c r="J32" s="2">
        <f>$I$32/$E$32</f>
        <v>0.95</v>
      </c>
      <c r="K32" s="7">
        <v>4</v>
      </c>
      <c r="L32" s="2">
        <f>$K$32/$E$32</f>
        <v>0.05</v>
      </c>
      <c r="M32" s="7"/>
      <c r="N32" s="7"/>
      <c r="O32" s="7"/>
      <c r="P32" s="7"/>
      <c r="Q32" s="7"/>
      <c r="R32" s="7"/>
      <c r="S32" s="1">
        <f>$E$32/($B$32/100000)</f>
        <v>15.172204521316948</v>
      </c>
      <c r="T32" s="1">
        <f>($F$32-$E$32)/(($C$32-$B$32)/100000)</f>
        <v>8.5219390384081812</v>
      </c>
      <c r="U32" t="s">
        <v>247</v>
      </c>
    </row>
    <row r="33" spans="1:21" ht="12.75" customHeight="1" x14ac:dyDescent="0.15">
      <c r="A33" t="s">
        <v>50</v>
      </c>
      <c r="B33">
        <v>178161</v>
      </c>
      <c r="C33">
        <v>1436906</v>
      </c>
      <c r="D33" s="2">
        <f t="shared" si="0"/>
        <v>0.12398932150050178</v>
      </c>
      <c r="E33" s="7"/>
      <c r="F33">
        <v>401</v>
      </c>
      <c r="G33" s="2">
        <f>$E$33/$F$33</f>
        <v>0</v>
      </c>
      <c r="H33">
        <v>20.399999999999999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31.857127535759822</v>
      </c>
      <c r="U33" t="s">
        <v>248</v>
      </c>
    </row>
    <row r="34" spans="1:21" ht="12.75" customHeight="1" x14ac:dyDescent="0.15">
      <c r="A34" t="s">
        <v>51</v>
      </c>
      <c r="B34">
        <v>1084923</v>
      </c>
      <c r="C34">
        <v>14790304</v>
      </c>
      <c r="D34" s="2">
        <f t="shared" ref="D34:D58" si="1">B34/C34</f>
        <v>7.3353664671125085E-2</v>
      </c>
      <c r="E34" s="7"/>
      <c r="F34">
        <v>1396</v>
      </c>
      <c r="G34" s="2">
        <f>$E$34/$F$34</f>
        <v>0</v>
      </c>
      <c r="H34">
        <v>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10.185780315045601</v>
      </c>
      <c r="U34" t="s">
        <v>249</v>
      </c>
    </row>
    <row r="35" spans="1:21" ht="12.75" customHeight="1" x14ac:dyDescent="0.15">
      <c r="A35" t="s">
        <v>52</v>
      </c>
      <c r="B35">
        <v>745469</v>
      </c>
      <c r="C35">
        <v>6628684</v>
      </c>
      <c r="D35" s="2">
        <f t="shared" si="1"/>
        <v>0.11246108579018098</v>
      </c>
      <c r="E35">
        <v>229</v>
      </c>
      <c r="F35">
        <v>1077</v>
      </c>
      <c r="G35" s="2">
        <f>$E$35/$F$35</f>
        <v>0.21262766945218198</v>
      </c>
      <c r="H35">
        <v>11.7</v>
      </c>
      <c r="I35">
        <v>223</v>
      </c>
      <c r="J35" s="2">
        <f>$I$35/$E$35</f>
        <v>0.97379912663755464</v>
      </c>
      <c r="K35">
        <v>6</v>
      </c>
      <c r="L35" s="2">
        <f>$K$35/$E$35</f>
        <v>2.6200873362445413E-2</v>
      </c>
      <c r="M35">
        <v>6</v>
      </c>
      <c r="N35">
        <v>11</v>
      </c>
      <c r="O35">
        <v>35</v>
      </c>
      <c r="P35">
        <v>36</v>
      </c>
      <c r="Q35">
        <v>43</v>
      </c>
      <c r="R35">
        <v>98</v>
      </c>
      <c r="S35" s="1">
        <f>$E$35/($B$35/100000)</f>
        <v>30.718916547837669</v>
      </c>
      <c r="T35" s="1">
        <f>($F$35-$E$35)/(($C$35-$B$35)/100000)</f>
        <v>14.41388764476566</v>
      </c>
      <c r="U35" t="s">
        <v>250</v>
      </c>
    </row>
    <row r="36" spans="1:21" ht="12.75" customHeight="1" x14ac:dyDescent="0.15">
      <c r="A36" t="s">
        <v>83</v>
      </c>
      <c r="B36">
        <v>57210</v>
      </c>
      <c r="C36">
        <v>489199</v>
      </c>
      <c r="D36" s="2">
        <f t="shared" si="1"/>
        <v>0.11694627339794235</v>
      </c>
      <c r="E36">
        <v>27</v>
      </c>
      <c r="F36">
        <v>95</v>
      </c>
      <c r="G36" s="2">
        <f>$E$36/$F$36</f>
        <v>0.28421052631578947</v>
      </c>
      <c r="H36">
        <v>14.4</v>
      </c>
      <c r="I36">
        <v>26</v>
      </c>
      <c r="J36" s="2">
        <f>$I$36/$E$36</f>
        <v>0.96296296296296291</v>
      </c>
      <c r="K36">
        <v>1</v>
      </c>
      <c r="L36" s="2">
        <f>$K$36/$E$36</f>
        <v>3.7037037037037035E-2</v>
      </c>
      <c r="M36">
        <v>4</v>
      </c>
      <c r="N36">
        <v>6</v>
      </c>
      <c r="O36">
        <v>3</v>
      </c>
      <c r="P36">
        <v>3</v>
      </c>
      <c r="Q36">
        <v>5</v>
      </c>
      <c r="R36">
        <v>5</v>
      </c>
      <c r="S36" s="1">
        <f>$E$36/($B$36/100000)</f>
        <v>47.194546407970627</v>
      </c>
      <c r="T36" s="1">
        <f>($F$36-$E$36)/(($C$36-$B$36)/100000)</f>
        <v>15.741141556845198</v>
      </c>
      <c r="U36" t="s">
        <v>251</v>
      </c>
    </row>
    <row r="37" spans="1:21" ht="12.75" customHeight="1" x14ac:dyDescent="0.15">
      <c r="A37" t="s">
        <v>54</v>
      </c>
      <c r="B37">
        <v>969796</v>
      </c>
      <c r="C37">
        <v>8678463</v>
      </c>
      <c r="D37" s="2">
        <f t="shared" si="1"/>
        <v>0.1117474373054307</v>
      </c>
      <c r="E37">
        <v>275</v>
      </c>
      <c r="F37">
        <v>1295</v>
      </c>
      <c r="G37" s="2">
        <f>$E$37/$F$37</f>
        <v>0.21235521235521235</v>
      </c>
      <c r="H37">
        <v>11</v>
      </c>
      <c r="I37">
        <v>274</v>
      </c>
      <c r="J37" s="2">
        <f>$I$37/$E$37</f>
        <v>0.99636363636363634</v>
      </c>
      <c r="K37">
        <v>1</v>
      </c>
      <c r="L37" s="2">
        <f>$K$37/$E$37</f>
        <v>3.6363636363636364E-3</v>
      </c>
      <c r="M37">
        <v>8</v>
      </c>
      <c r="N37">
        <v>11</v>
      </c>
      <c r="O37">
        <v>44</v>
      </c>
      <c r="P37">
        <v>51</v>
      </c>
      <c r="Q37">
        <v>65</v>
      </c>
      <c r="R37">
        <v>96</v>
      </c>
      <c r="S37" s="1">
        <f>$E$37/($B$37/100000)</f>
        <v>28.356479094572467</v>
      </c>
      <c r="T37" s="1">
        <f>($F$37-$E$37)/(($C$37-$B$37)/100000)</f>
        <v>13.231859671717562</v>
      </c>
      <c r="U37" t="s">
        <v>252</v>
      </c>
    </row>
    <row r="38" spans="1:21" ht="12.75" customHeight="1" x14ac:dyDescent="0.15">
      <c r="A38" t="s">
        <v>55</v>
      </c>
      <c r="B38">
        <v>335226</v>
      </c>
      <c r="C38">
        <v>2669447</v>
      </c>
      <c r="D38" s="2">
        <f t="shared" si="1"/>
        <v>0.12557881838448187</v>
      </c>
      <c r="E38">
        <v>112</v>
      </c>
      <c r="F38">
        <v>531</v>
      </c>
      <c r="G38" s="2">
        <f>$E$38/$F$38</f>
        <v>0.21092278719397364</v>
      </c>
      <c r="H38">
        <v>14.7</v>
      </c>
      <c r="I38" s="7">
        <v>106</v>
      </c>
      <c r="J38" s="2">
        <f>$I$38/$E$38</f>
        <v>0.9464285714285714</v>
      </c>
      <c r="K38" s="7">
        <v>6</v>
      </c>
      <c r="L38" s="2">
        <f>$K$38/$E$38</f>
        <v>5.3571428571428568E-2</v>
      </c>
      <c r="M38" s="7"/>
      <c r="N38" s="7"/>
      <c r="O38" s="7"/>
      <c r="P38" s="7"/>
      <c r="Q38" s="7"/>
      <c r="R38" s="7"/>
      <c r="S38" s="1">
        <f>$E$38/($B$38/100000)</f>
        <v>33.410296337396268</v>
      </c>
      <c r="T38" s="1">
        <f>($F$38-$E$38)/(($C$38-$B$38)/100000)</f>
        <v>17.950314044814093</v>
      </c>
      <c r="U38" t="s">
        <v>253</v>
      </c>
    </row>
    <row r="39" spans="1:21" ht="12.75" customHeight="1" x14ac:dyDescent="0.15">
      <c r="A39" t="s">
        <v>56</v>
      </c>
      <c r="B39">
        <v>353453</v>
      </c>
      <c r="C39">
        <v>2829704</v>
      </c>
      <c r="D39" s="2">
        <f t="shared" si="1"/>
        <v>0.12490811759816574</v>
      </c>
      <c r="E39">
        <v>157</v>
      </c>
      <c r="F39">
        <v>594</v>
      </c>
      <c r="G39" s="2">
        <f>$E$39/$F$39</f>
        <v>0.26430976430976433</v>
      </c>
      <c r="H39">
        <v>15.2</v>
      </c>
      <c r="I39">
        <v>155</v>
      </c>
      <c r="J39" s="2">
        <f>$I$39/$E$39</f>
        <v>0.98726114649681529</v>
      </c>
      <c r="K39">
        <v>2</v>
      </c>
      <c r="L39" s="2">
        <f>$K$39/$E$39</f>
        <v>1.2738853503184714E-2</v>
      </c>
      <c r="M39">
        <v>4</v>
      </c>
      <c r="N39">
        <v>5</v>
      </c>
      <c r="O39">
        <v>17</v>
      </c>
      <c r="P39">
        <v>25</v>
      </c>
      <c r="Q39">
        <v>30</v>
      </c>
      <c r="R39">
        <v>74</v>
      </c>
      <c r="S39" s="1">
        <f>$E$39/($B$39/100000)</f>
        <v>44.418918498357627</v>
      </c>
      <c r="T39" s="1">
        <f>($F$39-$E$39)/(($C$39-$B$39)/100000)</f>
        <v>17.647645573893762</v>
      </c>
      <c r="U39" t="s">
        <v>254</v>
      </c>
    </row>
    <row r="40" spans="1:21" ht="12.75" customHeight="1" x14ac:dyDescent="0.15">
      <c r="A40" t="s">
        <v>57</v>
      </c>
      <c r="B40">
        <v>1072163</v>
      </c>
      <c r="C40">
        <v>9587101</v>
      </c>
      <c r="D40" s="2">
        <f t="shared" si="1"/>
        <v>0.11183391100187638</v>
      </c>
      <c r="E40">
        <v>324</v>
      </c>
      <c r="F40">
        <v>1441</v>
      </c>
      <c r="G40" s="2">
        <f>$E$40/$F$40</f>
        <v>0.2248438584316447</v>
      </c>
      <c r="H40">
        <v>11.2</v>
      </c>
      <c r="I40">
        <v>320</v>
      </c>
      <c r="J40" s="2">
        <f>$I$40/$E$40</f>
        <v>0.98765432098765427</v>
      </c>
      <c r="K40">
        <v>4</v>
      </c>
      <c r="L40" s="2">
        <f>$K$40/$E$40</f>
        <v>1.2345679012345678E-2</v>
      </c>
      <c r="M40">
        <v>9</v>
      </c>
      <c r="N40">
        <v>18</v>
      </c>
      <c r="O40">
        <v>41</v>
      </c>
      <c r="P40">
        <v>55</v>
      </c>
      <c r="Q40">
        <v>72</v>
      </c>
      <c r="R40">
        <v>129</v>
      </c>
      <c r="S40" s="1">
        <f>$E$40/($B$40/100000)</f>
        <v>30.219285686971105</v>
      </c>
      <c r="T40" s="1">
        <f>($F$40-$E$40)/(($C$40-$B$40)/100000)</f>
        <v>13.118122527727156</v>
      </c>
      <c r="U40" t="s">
        <v>255</v>
      </c>
    </row>
    <row r="41" spans="1:21" ht="12.75" customHeight="1" x14ac:dyDescent="0.15">
      <c r="A41" t="s">
        <v>58</v>
      </c>
      <c r="B41">
        <v>127783</v>
      </c>
      <c r="C41">
        <v>2907102</v>
      </c>
      <c r="D41" s="2">
        <f t="shared" si="1"/>
        <v>4.3955458047223658E-2</v>
      </c>
      <c r="E41" s="7"/>
      <c r="F41">
        <v>271</v>
      </c>
      <c r="G41" s="2">
        <f>$E$41/$F$41</f>
        <v>0</v>
      </c>
      <c r="H41">
        <v>6.9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9.7505899826540237</v>
      </c>
      <c r="U41" t="s">
        <v>256</v>
      </c>
    </row>
    <row r="42" spans="1:21" ht="12.75" customHeight="1" x14ac:dyDescent="0.15">
      <c r="A42" t="s">
        <v>59</v>
      </c>
      <c r="B42">
        <v>83655</v>
      </c>
      <c r="C42">
        <v>822458</v>
      </c>
      <c r="D42" s="2">
        <f t="shared" si="1"/>
        <v>0.1017134005627035</v>
      </c>
      <c r="E42">
        <v>16</v>
      </c>
      <c r="F42">
        <v>96</v>
      </c>
      <c r="G42" s="2">
        <f>$E$42/$F$42</f>
        <v>0.16666666666666666</v>
      </c>
      <c r="H42">
        <v>8.6999999999999993</v>
      </c>
      <c r="I42" s="7">
        <v>16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19.126172972326817</v>
      </c>
      <c r="T42" s="1">
        <f>($F$42-$E$42)/(($C$42-$B$42)/100000)</f>
        <v>10.828326360342338</v>
      </c>
      <c r="U42" t="s">
        <v>257</v>
      </c>
    </row>
    <row r="43" spans="1:21" ht="12.75" customHeight="1" x14ac:dyDescent="0.15">
      <c r="A43" t="s">
        <v>60</v>
      </c>
      <c r="B43">
        <v>401684</v>
      </c>
      <c r="C43">
        <v>3250324</v>
      </c>
      <c r="D43" s="2">
        <f t="shared" si="1"/>
        <v>0.12358275667287323</v>
      </c>
      <c r="E43">
        <v>123</v>
      </c>
      <c r="F43">
        <v>530</v>
      </c>
      <c r="G43" s="2">
        <f>$E$43/$F$43</f>
        <v>0.23207547169811321</v>
      </c>
      <c r="H43">
        <v>11.7</v>
      </c>
      <c r="I43">
        <v>116</v>
      </c>
      <c r="J43" s="2">
        <f>$I$43/$E$43</f>
        <v>0.94308943089430897</v>
      </c>
      <c r="K43">
        <v>7</v>
      </c>
      <c r="L43" s="2">
        <f>$K$43/$E$43</f>
        <v>5.6910569105691054E-2</v>
      </c>
      <c r="M43">
        <v>2</v>
      </c>
      <c r="N43">
        <v>8</v>
      </c>
      <c r="O43">
        <v>16</v>
      </c>
      <c r="P43">
        <v>27</v>
      </c>
      <c r="Q43">
        <v>28</v>
      </c>
      <c r="R43">
        <v>42</v>
      </c>
      <c r="S43" s="1">
        <f>$E$43/($B$43/100000)</f>
        <v>30.621085231176746</v>
      </c>
      <c r="T43" s="1">
        <f>($F$43-$E$43)/(($C$43-$B$43)/100000)</f>
        <v>14.287519658503706</v>
      </c>
      <c r="U43" t="s">
        <v>258</v>
      </c>
    </row>
    <row r="44" spans="1:21" ht="12.75" customHeight="1" x14ac:dyDescent="0.15">
      <c r="A44" t="s">
        <v>61</v>
      </c>
      <c r="B44">
        <v>74051</v>
      </c>
      <c r="C44">
        <v>590831</v>
      </c>
      <c r="D44" s="2">
        <f t="shared" si="1"/>
        <v>0.12533364024568786</v>
      </c>
      <c r="E44">
        <v>21</v>
      </c>
      <c r="F44">
        <v>102</v>
      </c>
      <c r="G44" s="2">
        <f>$E$44/$F$44</f>
        <v>0.20588235294117646</v>
      </c>
      <c r="H44">
        <v>12.5</v>
      </c>
      <c r="I44" s="7">
        <v>21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28.358833776721447</v>
      </c>
      <c r="T44" s="1">
        <f>($F$44-$E$44)/(($C$44-$B$44)/100000)</f>
        <v>15.673981191222571</v>
      </c>
      <c r="U44" t="s">
        <v>259</v>
      </c>
    </row>
    <row r="45" spans="1:21" ht="12.75" customHeight="1" x14ac:dyDescent="0.15">
      <c r="A45" t="s">
        <v>62</v>
      </c>
      <c r="B45">
        <v>510817</v>
      </c>
      <c r="C45">
        <v>4597104</v>
      </c>
      <c r="D45" s="2">
        <f t="shared" si="1"/>
        <v>0.11111712939276554</v>
      </c>
      <c r="E45" s="7">
        <v>143</v>
      </c>
      <c r="F45">
        <v>844</v>
      </c>
      <c r="G45" s="2">
        <f>$E$45/$F$45</f>
        <v>0.16943127962085308</v>
      </c>
      <c r="H45">
        <v>13.3</v>
      </c>
      <c r="I45" s="7">
        <v>139</v>
      </c>
      <c r="J45" s="2">
        <f>$I$45/$E$45</f>
        <v>0.97202797202797198</v>
      </c>
      <c r="K45" s="7">
        <v>4</v>
      </c>
      <c r="L45" s="2">
        <f>$K$45/$E$45</f>
        <v>2.7972027972027972E-2</v>
      </c>
      <c r="M45" s="7"/>
      <c r="N45" s="7"/>
      <c r="O45" s="7"/>
      <c r="P45" s="7"/>
      <c r="Q45" s="7"/>
      <c r="R45" s="7"/>
      <c r="S45" s="1">
        <f>$E$45/($B$45/100000)</f>
        <v>27.994369803667457</v>
      </c>
      <c r="T45" s="1">
        <f>($F$45-$E$45)/(($C$45-$B$45)/100000)</f>
        <v>17.154937966912261</v>
      </c>
      <c r="U45" t="s">
        <v>260</v>
      </c>
    </row>
    <row r="46" spans="1:21" ht="12.75" customHeight="1" x14ac:dyDescent="0.15">
      <c r="A46" t="s">
        <v>63</v>
      </c>
      <c r="B46">
        <v>1640091</v>
      </c>
      <c r="C46">
        <v>16816860</v>
      </c>
      <c r="D46" s="2">
        <f t="shared" si="1"/>
        <v>9.7526589387079393E-2</v>
      </c>
      <c r="E46" s="6">
        <v>434</v>
      </c>
      <c r="F46">
        <v>2433</v>
      </c>
      <c r="G46" s="2">
        <f>$E$46/$F$46</f>
        <v>0.17838060008220305</v>
      </c>
      <c r="H46">
        <v>10.4</v>
      </c>
      <c r="I46">
        <v>427</v>
      </c>
      <c r="J46" s="2">
        <f>$I$46/$E$46</f>
        <v>0.9838709677419355</v>
      </c>
      <c r="K46">
        <v>7</v>
      </c>
      <c r="L46" s="2">
        <f>$K$46/$E$46</f>
        <v>1.6129032258064516E-2</v>
      </c>
      <c r="M46" s="7"/>
      <c r="N46" s="7"/>
      <c r="O46" s="7"/>
      <c r="P46" s="7"/>
      <c r="Q46" s="7"/>
      <c r="R46" s="7"/>
      <c r="S46" s="1">
        <f>$E$46/($B$46/100000)</f>
        <v>26.461946318832311</v>
      </c>
      <c r="T46" s="1">
        <f>($F$46-$E$46)/(($C$46-$B$46)/100000)</f>
        <v>13.171446438962075</v>
      </c>
      <c r="U46" t="s">
        <v>261</v>
      </c>
    </row>
    <row r="47" spans="1:21" ht="12.75" customHeight="1" x14ac:dyDescent="0.15">
      <c r="A47" t="s">
        <v>64</v>
      </c>
      <c r="B47">
        <v>153080</v>
      </c>
      <c r="C47">
        <v>1775186</v>
      </c>
      <c r="D47" s="2">
        <f t="shared" si="1"/>
        <v>8.6233217251600672E-2</v>
      </c>
      <c r="E47">
        <v>68</v>
      </c>
      <c r="F47">
        <v>378</v>
      </c>
      <c r="G47" s="2">
        <f>$E$47/$F$47</f>
        <v>0.17989417989417988</v>
      </c>
      <c r="H47">
        <v>15.4</v>
      </c>
      <c r="I47" s="7">
        <v>64</v>
      </c>
      <c r="J47" s="2">
        <f>$I$47/$E$47</f>
        <v>0.94117647058823528</v>
      </c>
      <c r="K47" s="7">
        <v>4</v>
      </c>
      <c r="L47" s="2">
        <f>$K$47/$E$47</f>
        <v>5.8823529411764705E-2</v>
      </c>
      <c r="M47">
        <v>5</v>
      </c>
      <c r="N47">
        <v>5</v>
      </c>
      <c r="O47">
        <v>5</v>
      </c>
      <c r="P47">
        <v>16</v>
      </c>
      <c r="Q47">
        <v>16</v>
      </c>
      <c r="R47">
        <v>21</v>
      </c>
      <c r="S47" s="1">
        <f>$E$47/($B$47/100000)</f>
        <v>44.421217663966559</v>
      </c>
      <c r="T47" s="1">
        <f>($F$47-$E$47)/(($C$47-$B$47)/100000)</f>
        <v>19.110958223445323</v>
      </c>
      <c r="U47" t="s">
        <v>262</v>
      </c>
    </row>
    <row r="48" spans="1:21" ht="12.75" customHeight="1" x14ac:dyDescent="0.15">
      <c r="A48" t="s">
        <v>65</v>
      </c>
      <c r="B48">
        <v>55866</v>
      </c>
      <c r="C48">
        <v>485919</v>
      </c>
      <c r="D48" s="2">
        <f t="shared" si="1"/>
        <v>0.11496977891376958</v>
      </c>
      <c r="E48">
        <v>19</v>
      </c>
      <c r="F48">
        <v>89</v>
      </c>
      <c r="G48" s="2">
        <f>$E$48/$F$48</f>
        <v>0.21348314606741572</v>
      </c>
      <c r="H48">
        <v>13.8</v>
      </c>
      <c r="I48">
        <v>18</v>
      </c>
      <c r="J48" s="2">
        <f>$I$48/$E$48</f>
        <v>0.94736842105263153</v>
      </c>
      <c r="K48">
        <v>1</v>
      </c>
      <c r="L48" s="2">
        <f>$K$48/$E$48</f>
        <v>5.2631578947368418E-2</v>
      </c>
      <c r="M48">
        <v>0</v>
      </c>
      <c r="N48">
        <v>1</v>
      </c>
      <c r="O48">
        <v>1</v>
      </c>
      <c r="P48">
        <v>5</v>
      </c>
      <c r="Q48">
        <v>4</v>
      </c>
      <c r="R48">
        <v>8</v>
      </c>
      <c r="S48" s="1">
        <f>$E$48/($B$48/100000)</f>
        <v>34.009952386066658</v>
      </c>
      <c r="T48" s="1">
        <f>($F$48-$E$48)/(($C$48-$B$48)/100000)</f>
        <v>16.277063524728348</v>
      </c>
      <c r="U48" t="s">
        <v>263</v>
      </c>
    </row>
    <row r="49" spans="1:21" ht="12.75" customHeight="1" x14ac:dyDescent="0.15">
      <c r="A49" t="s">
        <v>66</v>
      </c>
      <c r="B49">
        <v>765419</v>
      </c>
      <c r="C49">
        <v>5705151</v>
      </c>
      <c r="D49" s="2">
        <f t="shared" si="1"/>
        <v>0.13416279428888034</v>
      </c>
      <c r="E49">
        <v>178</v>
      </c>
      <c r="F49">
        <v>880</v>
      </c>
      <c r="G49" s="2">
        <f>$E$49/$F$49</f>
        <v>0.20227272727272727</v>
      </c>
      <c r="H49">
        <v>11.2</v>
      </c>
      <c r="I49">
        <v>173</v>
      </c>
      <c r="J49" s="2">
        <f>$I$49/$E$49</f>
        <v>0.9719101123595506</v>
      </c>
      <c r="K49">
        <v>5</v>
      </c>
      <c r="L49" s="2">
        <f>$K$49/$E$49</f>
        <v>2.8089887640449437E-2</v>
      </c>
      <c r="M49">
        <v>3</v>
      </c>
      <c r="N49">
        <v>10</v>
      </c>
      <c r="O49">
        <v>15</v>
      </c>
      <c r="P49">
        <v>33</v>
      </c>
      <c r="Q49">
        <v>38</v>
      </c>
      <c r="R49">
        <v>79</v>
      </c>
      <c r="S49" s="1">
        <f>$E$49/($B$49/100000)</f>
        <v>23.255236674292121</v>
      </c>
      <c r="T49" s="1">
        <f>($F$49-$E$49)/(($C$49-$B$49)/100000)</f>
        <v>14.211297293051526</v>
      </c>
      <c r="U49" t="s">
        <v>264</v>
      </c>
    </row>
    <row r="50" spans="1:21" ht="12.75" customHeight="1" x14ac:dyDescent="0.15">
      <c r="A50" t="s">
        <v>67</v>
      </c>
      <c r="B50">
        <v>629869</v>
      </c>
      <c r="C50">
        <v>4798903</v>
      </c>
      <c r="D50" s="2">
        <f t="shared" si="1"/>
        <v>0.1312527050452989</v>
      </c>
      <c r="E50">
        <v>229</v>
      </c>
      <c r="F50">
        <v>865</v>
      </c>
      <c r="G50" s="2">
        <f>$E$50/$F$50</f>
        <v>0.26473988439306356</v>
      </c>
      <c r="H50">
        <v>13</v>
      </c>
      <c r="I50">
        <v>223</v>
      </c>
      <c r="J50" s="2">
        <f>$I$50/$E$50</f>
        <v>0.97379912663755464</v>
      </c>
      <c r="K50">
        <v>6</v>
      </c>
      <c r="L50" s="2">
        <f>$K$50/$E$50</f>
        <v>2.6200873362445413E-2</v>
      </c>
      <c r="M50">
        <v>6</v>
      </c>
      <c r="N50">
        <v>11</v>
      </c>
      <c r="O50">
        <v>35</v>
      </c>
      <c r="P50">
        <v>36</v>
      </c>
      <c r="Q50">
        <v>43</v>
      </c>
      <c r="R50">
        <v>98</v>
      </c>
      <c r="S50" s="1">
        <f>$E$50/($B$50/100000)</f>
        <v>36.35676624821987</v>
      </c>
      <c r="T50" s="1">
        <f>($F$50-$E$50)/(($C$50-$B$50)/100000)</f>
        <v>15.255332530269602</v>
      </c>
      <c r="U50" t="s">
        <v>265</v>
      </c>
    </row>
    <row r="51" spans="1:21" ht="12.75" customHeight="1" x14ac:dyDescent="0.15">
      <c r="A51" t="s">
        <v>68</v>
      </c>
      <c r="B51">
        <v>174174</v>
      </c>
      <c r="C51">
        <v>1418900</v>
      </c>
      <c r="D51" s="2">
        <f t="shared" si="1"/>
        <v>0.12275283670448939</v>
      </c>
      <c r="E51" s="7">
        <v>45</v>
      </c>
      <c r="F51">
        <v>300</v>
      </c>
      <c r="G51" s="2">
        <f>$E$51/$F$51</f>
        <v>0.15</v>
      </c>
      <c r="H51">
        <v>15.9</v>
      </c>
      <c r="I51" s="7">
        <v>41</v>
      </c>
      <c r="J51" s="2">
        <f>$I$51/$E$51</f>
        <v>0.91111111111111109</v>
      </c>
      <c r="K51" s="7">
        <v>4</v>
      </c>
      <c r="L51" s="2">
        <f>$K$51/$E$51</f>
        <v>8.8888888888888892E-2</v>
      </c>
      <c r="M51" s="7"/>
      <c r="N51" s="7"/>
      <c r="O51" s="7"/>
      <c r="P51" s="7"/>
      <c r="Q51" s="7"/>
      <c r="R51" s="7"/>
      <c r="S51" s="1">
        <f>$E$51/($B$51/100000)</f>
        <v>25.836232732784456</v>
      </c>
      <c r="T51" s="1">
        <f>($F$51-$E$51)/(($C$51-$B$51)/100000)</f>
        <v>20.486436372342187</v>
      </c>
      <c r="U51" t="s">
        <v>266</v>
      </c>
    </row>
    <row r="52" spans="1:21" ht="12.75" customHeight="1" x14ac:dyDescent="0.15">
      <c r="A52" t="s">
        <v>69</v>
      </c>
      <c r="B52">
        <v>452888</v>
      </c>
      <c r="C52">
        <v>4240891</v>
      </c>
      <c r="D52" s="2">
        <f t="shared" si="1"/>
        <v>0.1067907663743303</v>
      </c>
      <c r="E52" s="7">
        <v>153</v>
      </c>
      <c r="F52">
        <v>729</v>
      </c>
      <c r="G52" s="2">
        <f>$E$52/$F$52</f>
        <v>0.20987654320987653</v>
      </c>
      <c r="H52">
        <v>12.7</v>
      </c>
      <c r="I52" s="7">
        <v>146</v>
      </c>
      <c r="J52" s="2">
        <f>$I$52/$E$52</f>
        <v>0.95424836601307195</v>
      </c>
      <c r="K52" s="7">
        <v>7</v>
      </c>
      <c r="L52" s="2">
        <f>$K$52/$E$52</f>
        <v>4.5751633986928102E-2</v>
      </c>
      <c r="M52" s="7"/>
      <c r="N52" s="7"/>
      <c r="O52" s="7"/>
      <c r="P52" s="7"/>
      <c r="Q52" s="7"/>
      <c r="R52" s="7"/>
      <c r="S52" s="1">
        <f>$E$52/($B$52/100000)</f>
        <v>33.78318701312466</v>
      </c>
      <c r="T52" s="1">
        <f>($F$52-$E$52)/(($C$52-$B$52)/100000)</f>
        <v>15.205901368082339</v>
      </c>
      <c r="U52" t="s">
        <v>267</v>
      </c>
    </row>
    <row r="53" spans="1:21" ht="12.75" customHeight="1" x14ac:dyDescent="0.15">
      <c r="A53" t="s">
        <v>70</v>
      </c>
      <c r="B53">
        <v>53775</v>
      </c>
      <c r="C53">
        <v>387276</v>
      </c>
      <c r="D53" s="2">
        <f t="shared" si="1"/>
        <v>0.13885446038484181</v>
      </c>
      <c r="E53" s="5">
        <v>27</v>
      </c>
      <c r="F53">
        <v>101</v>
      </c>
      <c r="G53" s="2">
        <f>$E$53/$F$53</f>
        <v>0.26732673267326734</v>
      </c>
      <c r="H53">
        <v>19.7</v>
      </c>
      <c r="I53" s="7">
        <v>26</v>
      </c>
      <c r="J53" s="2">
        <f>$I$53/$E$53</f>
        <v>0.96296296296296291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50.209205020920507</v>
      </c>
      <c r="T53" s="1">
        <f>($F$53-$E$53)/(($C$53-$B$53)/100000)</f>
        <v>22.188839013975969</v>
      </c>
      <c r="U53" t="s">
        <v>268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1"/>
        <v>4.7434905903583395E-2</v>
      </c>
      <c r="E54" s="7">
        <v>0</v>
      </c>
      <c r="F54">
        <v>11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10.632128358786005</v>
      </c>
      <c r="U54" t="s">
        <v>269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1"/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270</v>
      </c>
    </row>
    <row r="56" spans="1:21" ht="12.75" customHeight="1" x14ac:dyDescent="0.15">
      <c r="A56" t="s">
        <v>155</v>
      </c>
      <c r="B56">
        <v>37290</v>
      </c>
      <c r="C56">
        <v>464150</v>
      </c>
      <c r="D56" s="2">
        <f t="shared" si="1"/>
        <v>8.0340407195949579E-2</v>
      </c>
      <c r="E56" s="7"/>
      <c r="F56">
        <v>36</v>
      </c>
      <c r="G56" s="2">
        <f>$E$56/$F$56</f>
        <v>0</v>
      </c>
      <c r="H56">
        <v>5.8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8.4336784894344738</v>
      </c>
      <c r="U56" t="s">
        <v>271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1"/>
        <v>1.8728945209544257E-2</v>
      </c>
      <c r="E57" s="7">
        <v>0</v>
      </c>
      <c r="F57">
        <v>1</v>
      </c>
      <c r="G57" s="2">
        <f>$E$57/$F$57</f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1.7787897114803088</v>
      </c>
      <c r="U57" t="s">
        <v>272</v>
      </c>
    </row>
    <row r="58" spans="1:21" ht="12.75" customHeight="1" x14ac:dyDescent="0.15">
      <c r="A58" s="11" t="s">
        <v>75</v>
      </c>
      <c r="B58">
        <f>SUM(B2:B57)</f>
        <v>23536514</v>
      </c>
      <c r="C58">
        <f>SUM(C2:C57)</f>
        <v>227370952</v>
      </c>
      <c r="D58" s="2">
        <f t="shared" si="1"/>
        <v>0.10351592317738108</v>
      </c>
      <c r="E58">
        <f>SUM(E2:E57)</f>
        <v>5948</v>
      </c>
      <c r="F58">
        <f>SUM(F2:F57)</f>
        <v>34912</v>
      </c>
      <c r="G58" s="2">
        <f>E58/F58</f>
        <v>0.17037121906507791</v>
      </c>
      <c r="H58">
        <v>11.3</v>
      </c>
      <c r="I58">
        <f>SUM(I2:I57)</f>
        <v>5682</v>
      </c>
      <c r="J58" s="2">
        <f>I58/E58</f>
        <v>0.95527908540685946</v>
      </c>
      <c r="K58">
        <f>SUM(K2:K57)</f>
        <v>156</v>
      </c>
      <c r="L58" s="2">
        <f>K58/E58</f>
        <v>2.6227303295225286E-2</v>
      </c>
      <c r="M58">
        <f t="shared" ref="M58:R58" si="2">SUM(M2:M57)</f>
        <v>96</v>
      </c>
      <c r="N58">
        <f t="shared" si="2"/>
        <v>207</v>
      </c>
      <c r="O58">
        <f t="shared" si="2"/>
        <v>368</v>
      </c>
      <c r="P58">
        <f t="shared" si="2"/>
        <v>592</v>
      </c>
      <c r="Q58">
        <f t="shared" si="2"/>
        <v>693</v>
      </c>
      <c r="R58">
        <f t="shared" si="2"/>
        <v>1362</v>
      </c>
      <c r="S58" s="1">
        <f>$E$58/($B$58/100000)</f>
        <v>25.271371962729908</v>
      </c>
      <c r="T58" s="1">
        <f>($F$58-$E$58)/(($C$58-$B$58)/100000)</f>
        <v>14.209571397351413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1"/>
  <sheetViews>
    <sheetView workbookViewId="0">
      <selection activeCell="C18" sqref="C18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402072</v>
      </c>
      <c r="C2">
        <v>3521323</v>
      </c>
      <c r="D2" s="2">
        <f t="shared" ref="D2:D33" si="0">B2/C2</f>
        <v>0.11418208440407199</v>
      </c>
      <c r="E2">
        <v>138</v>
      </c>
      <c r="F2">
        <v>604</v>
      </c>
      <c r="G2" s="2">
        <f>$E$2/$F$2</f>
        <v>0.22847682119205298</v>
      </c>
      <c r="H2">
        <v>12.7</v>
      </c>
      <c r="I2" s="7">
        <v>134</v>
      </c>
      <c r="J2" s="2">
        <f>$I$2/$E$2</f>
        <v>0.97101449275362317</v>
      </c>
      <c r="K2" s="7">
        <v>4</v>
      </c>
      <c r="L2" s="2">
        <f>$K$2/$E$2</f>
        <v>2.8985507246376812E-2</v>
      </c>
      <c r="M2" s="7"/>
      <c r="N2" s="7"/>
      <c r="O2" s="7"/>
      <c r="P2" s="7"/>
      <c r="Q2" s="7"/>
      <c r="R2" s="7"/>
      <c r="S2" s="1">
        <f>$E$2/($B$2/100000)</f>
        <v>34.322210947293023</v>
      </c>
      <c r="T2" s="1">
        <f>($F$2-$E$2)/(($C$2-$B$2)/100000)</f>
        <v>14.939483869685384</v>
      </c>
      <c r="U2" t="s">
        <v>273</v>
      </c>
    </row>
    <row r="3" spans="1:21" ht="12.75" customHeight="1" x14ac:dyDescent="0.15">
      <c r="A3" t="s">
        <v>20</v>
      </c>
      <c r="B3">
        <v>67833</v>
      </c>
      <c r="C3">
        <v>486235</v>
      </c>
      <c r="D3" s="2">
        <f t="shared" si="0"/>
        <v>0.13950661717070964</v>
      </c>
      <c r="E3">
        <v>27</v>
      </c>
      <c r="F3">
        <v>169</v>
      </c>
      <c r="G3" s="2">
        <f>$E$3/$F$3</f>
        <v>0.15976331360946747</v>
      </c>
      <c r="H3">
        <v>24.2</v>
      </c>
      <c r="I3">
        <v>27</v>
      </c>
      <c r="J3" s="2">
        <f>$I$3/$E$3</f>
        <v>1</v>
      </c>
      <c r="K3">
        <v>0</v>
      </c>
      <c r="L3" s="2">
        <f>$K$3/$E$3</f>
        <v>0</v>
      </c>
      <c r="M3">
        <v>3</v>
      </c>
      <c r="N3">
        <v>1</v>
      </c>
      <c r="O3">
        <v>3</v>
      </c>
      <c r="P3">
        <v>4</v>
      </c>
      <c r="Q3">
        <v>10</v>
      </c>
      <c r="R3">
        <v>6</v>
      </c>
      <c r="S3" s="1">
        <f>$E$3/($B$3/100000)</f>
        <v>39.803635398699747</v>
      </c>
      <c r="T3" s="1">
        <f>($F$3-$E$3)/(($C$3-$B$3)/100000)</f>
        <v>33.938652300897218</v>
      </c>
      <c r="U3" t="s">
        <v>274</v>
      </c>
    </row>
    <row r="4" spans="1:21" ht="12.75" customHeight="1" x14ac:dyDescent="0.15">
      <c r="A4" t="s">
        <v>21</v>
      </c>
      <c r="B4">
        <v>551053</v>
      </c>
      <c r="C4">
        <v>4768630</v>
      </c>
      <c r="D4" s="2">
        <f t="shared" si="0"/>
        <v>0.11555792753893676</v>
      </c>
      <c r="E4">
        <v>233</v>
      </c>
      <c r="F4">
        <v>972</v>
      </c>
      <c r="G4" s="2">
        <f>$E$4/$F$4</f>
        <v>0.23971193415637859</v>
      </c>
      <c r="H4">
        <v>15</v>
      </c>
      <c r="I4" s="7">
        <v>230</v>
      </c>
      <c r="J4" s="2">
        <f>$I$4/$E$4</f>
        <v>0.98712446351931327</v>
      </c>
      <c r="K4" s="7">
        <v>3</v>
      </c>
      <c r="L4" s="2">
        <f>$K$4/$E$4</f>
        <v>1.2875536480686695E-2</v>
      </c>
      <c r="M4" s="7"/>
      <c r="N4" s="7"/>
      <c r="O4" s="7"/>
      <c r="P4" s="7"/>
      <c r="Q4" s="7"/>
      <c r="R4" s="7"/>
      <c r="S4" s="1">
        <f>$E$4/($B$4/100000)</f>
        <v>42.282684242713493</v>
      </c>
      <c r="T4" s="1">
        <f>($F$4-$E$4)/(($C$4-$B$4)/100000)</f>
        <v>17.521908906464542</v>
      </c>
      <c r="U4" t="s">
        <v>275</v>
      </c>
    </row>
    <row r="5" spans="1:21" ht="12.75" customHeight="1" x14ac:dyDescent="0.15">
      <c r="A5" t="s">
        <v>22</v>
      </c>
      <c r="B5">
        <v>243494</v>
      </c>
      <c r="C5">
        <v>2145844</v>
      </c>
      <c r="D5" s="2">
        <f t="shared" si="0"/>
        <v>0.11347236798201547</v>
      </c>
      <c r="E5">
        <v>96</v>
      </c>
      <c r="F5">
        <v>447</v>
      </c>
      <c r="G5" s="2">
        <f>$E$5/$F$5</f>
        <v>0.21476510067114093</v>
      </c>
      <c r="H5">
        <v>15.6</v>
      </c>
      <c r="I5">
        <v>90</v>
      </c>
      <c r="J5" s="2">
        <f>$I$5/$E$5</f>
        <v>0.9375</v>
      </c>
      <c r="K5">
        <v>6</v>
      </c>
      <c r="L5" s="2">
        <f>$K$5/$E$5</f>
        <v>6.25E-2</v>
      </c>
      <c r="M5">
        <v>7</v>
      </c>
      <c r="N5">
        <v>10</v>
      </c>
      <c r="O5">
        <v>10</v>
      </c>
      <c r="P5">
        <v>10</v>
      </c>
      <c r="Q5">
        <v>23</v>
      </c>
      <c r="R5">
        <v>36</v>
      </c>
      <c r="S5" s="1">
        <f>$E$5/($B$5/100000)</f>
        <v>39.426022817810704</v>
      </c>
      <c r="T5" s="1">
        <f>($F$5-$E$5)/(($C$5-$B$5)/100000)</f>
        <v>18.45086340578758</v>
      </c>
      <c r="U5" t="s">
        <v>276</v>
      </c>
    </row>
    <row r="6" spans="1:21" ht="12.75" customHeight="1" x14ac:dyDescent="0.15">
      <c r="A6" t="s">
        <v>23</v>
      </c>
      <c r="B6">
        <v>2034700</v>
      </c>
      <c r="C6">
        <v>27233110</v>
      </c>
      <c r="D6" s="2">
        <f t="shared" si="0"/>
        <v>7.4714199002611156E-2</v>
      </c>
      <c r="E6">
        <v>727</v>
      </c>
      <c r="F6">
        <v>3775</v>
      </c>
      <c r="G6" s="2">
        <f>$E$6/$F$6</f>
        <v>0.19258278145695365</v>
      </c>
      <c r="H6">
        <v>10.3</v>
      </c>
      <c r="I6">
        <v>712</v>
      </c>
      <c r="J6" s="2">
        <f>$I$6/$E$6</f>
        <v>0.97936726272352137</v>
      </c>
      <c r="K6">
        <v>15</v>
      </c>
      <c r="L6" s="2">
        <f>$K$6/$E$6</f>
        <v>2.0632737276478678E-2</v>
      </c>
      <c r="M6">
        <v>21</v>
      </c>
      <c r="N6">
        <v>51</v>
      </c>
      <c r="O6">
        <v>52</v>
      </c>
      <c r="P6">
        <v>133</v>
      </c>
      <c r="Q6">
        <v>134</v>
      </c>
      <c r="R6">
        <v>346</v>
      </c>
      <c r="S6" s="1">
        <f>$E$6/($B$6/100000)</f>
        <v>35.730083058927605</v>
      </c>
      <c r="T6" s="1">
        <f>($F$6-$E$6)/(($C$6-$B$6)/100000)</f>
        <v>12.096001295319823</v>
      </c>
      <c r="U6" t="s">
        <v>277</v>
      </c>
    </row>
    <row r="7" spans="1:21" ht="12.75" customHeight="1" x14ac:dyDescent="0.15">
      <c r="A7" t="s">
        <v>24</v>
      </c>
      <c r="B7">
        <v>415094</v>
      </c>
      <c r="C7">
        <v>3705758</v>
      </c>
      <c r="D7" s="2">
        <f t="shared" si="0"/>
        <v>0.1120132507303499</v>
      </c>
      <c r="E7" s="7"/>
      <c r="F7">
        <v>803</v>
      </c>
      <c r="G7" s="2">
        <f>$E$7/$F$7</f>
        <v>0</v>
      </c>
      <c r="H7">
        <v>16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24.402369856053365</v>
      </c>
      <c r="U7" t="s">
        <v>278</v>
      </c>
    </row>
    <row r="8" spans="1:21" ht="12.75" customHeight="1" x14ac:dyDescent="0.15">
      <c r="A8" t="s">
        <v>25</v>
      </c>
      <c r="B8">
        <v>237074</v>
      </c>
      <c r="C8">
        <v>2684092</v>
      </c>
      <c r="D8" s="2">
        <f t="shared" si="0"/>
        <v>8.8325586455307789E-2</v>
      </c>
      <c r="E8">
        <v>46</v>
      </c>
      <c r="F8">
        <v>315</v>
      </c>
      <c r="G8" s="2">
        <f>$E$8/$F$8</f>
        <v>0.14603174603174604</v>
      </c>
      <c r="H8">
        <v>8.6</v>
      </c>
      <c r="I8" s="7">
        <v>43</v>
      </c>
      <c r="J8" s="2">
        <f>$I$8/$E$8</f>
        <v>0.93478260869565222</v>
      </c>
      <c r="K8" s="7">
        <v>3</v>
      </c>
      <c r="L8" s="2">
        <f>$K$8/$E$8</f>
        <v>6.5217391304347824E-2</v>
      </c>
      <c r="M8" s="7"/>
      <c r="N8" s="7"/>
      <c r="O8" s="7"/>
      <c r="P8" s="7"/>
      <c r="Q8" s="7"/>
      <c r="R8" s="7"/>
      <c r="S8" s="1">
        <f>$E$8/($B$8/100000)</f>
        <v>19.403224309709206</v>
      </c>
      <c r="T8" s="1">
        <f>($F$8-$E$8)/(($C$8-$B$8)/100000)</f>
        <v>10.992971853905448</v>
      </c>
      <c r="U8" t="s">
        <v>279</v>
      </c>
    </row>
    <row r="9" spans="1:21" ht="12.75" customHeight="1" x14ac:dyDescent="0.15">
      <c r="A9" t="s">
        <v>26</v>
      </c>
      <c r="B9">
        <v>75987</v>
      </c>
      <c r="C9">
        <v>661193</v>
      </c>
      <c r="D9" s="2">
        <f t="shared" si="0"/>
        <v>0.11492408419326883</v>
      </c>
      <c r="E9">
        <v>23</v>
      </c>
      <c r="F9">
        <v>109</v>
      </c>
      <c r="G9" s="2">
        <f>$E$9/$F$9</f>
        <v>0.21100917431192662</v>
      </c>
      <c r="H9">
        <v>12.1</v>
      </c>
      <c r="I9">
        <v>23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1</v>
      </c>
      <c r="O9">
        <v>1</v>
      </c>
      <c r="P9">
        <v>4</v>
      </c>
      <c r="Q9">
        <v>5</v>
      </c>
      <c r="R9">
        <v>11</v>
      </c>
      <c r="S9" s="1">
        <f>$E$9/($B$9/100000)</f>
        <v>30.268335373155931</v>
      </c>
      <c r="T9" s="1">
        <f>($F$9-$E$9)/(($C$9-$B$9)/100000)</f>
        <v>14.6956798118953</v>
      </c>
      <c r="U9" t="s">
        <v>280</v>
      </c>
    </row>
    <row r="10" spans="1:21" ht="12.75" customHeight="1" x14ac:dyDescent="0.15">
      <c r="A10" t="s">
        <v>104</v>
      </c>
      <c r="B10">
        <v>1655847</v>
      </c>
      <c r="C10">
        <v>14266412</v>
      </c>
      <c r="D10" s="2">
        <f t="shared" si="0"/>
        <v>0.11606611389044422</v>
      </c>
      <c r="E10" s="7">
        <v>657</v>
      </c>
      <c r="F10">
        <v>2740</v>
      </c>
      <c r="G10" s="2">
        <f>$E$10/$F$10</f>
        <v>0.23978102189781023</v>
      </c>
      <c r="H10">
        <v>14</v>
      </c>
      <c r="I10" s="7">
        <v>647</v>
      </c>
      <c r="J10" s="2">
        <f>$I$10/$E$10</f>
        <v>0.984779299847793</v>
      </c>
      <c r="K10" s="7">
        <v>10</v>
      </c>
      <c r="L10" s="2">
        <f>$K$10/$E$10</f>
        <v>1.5220700152207001E-2</v>
      </c>
      <c r="M10" s="7"/>
      <c r="N10" s="7"/>
      <c r="O10" s="7"/>
      <c r="P10" s="7"/>
      <c r="Q10" s="7"/>
      <c r="R10" s="7"/>
      <c r="S10" s="1">
        <f>$E$10/($B$10/100000)</f>
        <v>39.677578906746817</v>
      </c>
      <c r="T10" s="1">
        <f>($F$10-$E$10)/(($C$10-$B$10)/100000)</f>
        <v>16.517895907122323</v>
      </c>
      <c r="U10" t="s">
        <v>281</v>
      </c>
    </row>
    <row r="11" spans="1:21" ht="12.75" customHeight="1" x14ac:dyDescent="0.15">
      <c r="A11" t="s">
        <v>28</v>
      </c>
      <c r="B11">
        <v>709363</v>
      </c>
      <c r="C11">
        <v>7082157</v>
      </c>
      <c r="D11" s="2">
        <f t="shared" si="0"/>
        <v>0.10016199866791996</v>
      </c>
      <c r="E11" s="7">
        <v>196</v>
      </c>
      <c r="F11">
        <v>981</v>
      </c>
      <c r="G11" s="2">
        <f>$E$11/$F$11</f>
        <v>0.199796126401631</v>
      </c>
      <c r="H11">
        <v>10.199999999999999</v>
      </c>
      <c r="I11" s="7">
        <v>190</v>
      </c>
      <c r="J11" s="2">
        <f>$I$11/$E$11</f>
        <v>0.96938775510204078</v>
      </c>
      <c r="K11" s="7">
        <v>6</v>
      </c>
      <c r="L11" s="2">
        <f>$K$11/$E$11</f>
        <v>3.0612244897959183E-2</v>
      </c>
      <c r="M11" s="7"/>
      <c r="N11" s="7"/>
      <c r="O11" s="7"/>
      <c r="P11" s="7"/>
      <c r="Q11" s="7"/>
      <c r="R11" s="7"/>
      <c r="S11" s="1">
        <f>$E$11/($B$11/100000)</f>
        <v>27.630423351654937</v>
      </c>
      <c r="T11" s="1">
        <f>($F$11-$E$11)/(($C$11-$B$11)/100000)</f>
        <v>12.317987997101429</v>
      </c>
      <c r="U11" t="s">
        <v>282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29</v>
      </c>
      <c r="G12" s="2">
        <f>$E$12/$F$12</f>
        <v>0</v>
      </c>
      <c r="H12">
        <v>16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19.884396234306756</v>
      </c>
      <c r="U12" t="s">
        <v>283</v>
      </c>
    </row>
    <row r="13" spans="1:21" ht="12.75" customHeight="1" x14ac:dyDescent="0.15">
      <c r="A13" t="s">
        <v>30</v>
      </c>
      <c r="B13">
        <v>106372</v>
      </c>
      <c r="C13">
        <v>959788</v>
      </c>
      <c r="D13" s="2">
        <f t="shared" si="0"/>
        <v>0.11082864132495926</v>
      </c>
      <c r="E13">
        <v>20</v>
      </c>
      <c r="F13">
        <v>133</v>
      </c>
      <c r="G13" s="2">
        <f>$E$13/$F$13</f>
        <v>0.15037593984962405</v>
      </c>
      <c r="H13">
        <v>10.1</v>
      </c>
      <c r="I13" s="7">
        <v>20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18.801940360245176</v>
      </c>
      <c r="T13" s="1">
        <f>($F$13-$E$13)/(($C$13-$B$13)/100000)</f>
        <v>13.240904787348725</v>
      </c>
      <c r="U13" t="s">
        <v>284</v>
      </c>
    </row>
    <row r="14" spans="1:21" ht="12.75" customHeight="1" x14ac:dyDescent="0.15">
      <c r="A14" t="s">
        <v>31</v>
      </c>
      <c r="B14">
        <v>135394</v>
      </c>
      <c r="C14">
        <v>1105360</v>
      </c>
      <c r="D14" s="2">
        <f t="shared" si="0"/>
        <v>0.12248860099876963</v>
      </c>
      <c r="E14">
        <v>75</v>
      </c>
      <c r="F14">
        <v>252</v>
      </c>
      <c r="G14" s="2">
        <f>$E$14/$F$14</f>
        <v>0.29761904761904762</v>
      </c>
      <c r="H14">
        <v>16.7</v>
      </c>
      <c r="I14">
        <v>74</v>
      </c>
      <c r="J14" s="2">
        <f>$I$14/$E$14</f>
        <v>0.98666666666666669</v>
      </c>
      <c r="K14">
        <v>1</v>
      </c>
      <c r="L14" s="2">
        <f>$K$14/$E$14</f>
        <v>1.3333333333333334E-2</v>
      </c>
      <c r="M14">
        <v>1</v>
      </c>
      <c r="N14">
        <v>4</v>
      </c>
      <c r="O14">
        <v>11</v>
      </c>
      <c r="P14">
        <v>11</v>
      </c>
      <c r="Q14">
        <v>16</v>
      </c>
      <c r="R14">
        <v>22</v>
      </c>
      <c r="S14" s="1">
        <f>$E$14/($B$14/100000)</f>
        <v>55.393887469164071</v>
      </c>
      <c r="T14" s="1">
        <f>($F$14-$E$14)/(($C$14-$B$14)/100000)</f>
        <v>18.248062303214752</v>
      </c>
      <c r="U14" t="s">
        <v>285</v>
      </c>
    </row>
    <row r="15" spans="1:21" ht="12.75" customHeight="1" x14ac:dyDescent="0.15">
      <c r="A15" t="s">
        <v>32</v>
      </c>
      <c r="B15">
        <v>782182</v>
      </c>
      <c r="C15">
        <v>9701259</v>
      </c>
      <c r="D15" s="2">
        <f t="shared" si="0"/>
        <v>8.0626854720608945E-2</v>
      </c>
      <c r="E15">
        <v>229</v>
      </c>
      <c r="F15">
        <v>1198</v>
      </c>
      <c r="G15" s="2">
        <f>$E$15/$F$15</f>
        <v>0.19115191986644409</v>
      </c>
      <c r="H15">
        <v>9.1999999999999993</v>
      </c>
      <c r="I15" s="7">
        <v>220</v>
      </c>
      <c r="J15" s="2">
        <f>$I$15/$E$15</f>
        <v>0.9606986899563319</v>
      </c>
      <c r="K15" s="7">
        <v>9</v>
      </c>
      <c r="L15" s="2">
        <f>$K$15/$E$15</f>
        <v>3.9301310043668124E-2</v>
      </c>
      <c r="M15">
        <v>7</v>
      </c>
      <c r="N15">
        <v>11</v>
      </c>
      <c r="O15">
        <v>30</v>
      </c>
      <c r="P15">
        <v>40</v>
      </c>
      <c r="Q15">
        <v>51</v>
      </c>
      <c r="R15">
        <v>90</v>
      </c>
      <c r="S15" s="1">
        <f>$E$15/($B$15/100000)</f>
        <v>29.277073622251599</v>
      </c>
      <c r="T15" s="1">
        <f>($F$15-$E$15)/(($C$15-$B$15)/100000)</f>
        <v>10.864352892121012</v>
      </c>
      <c r="U15" t="s">
        <v>286</v>
      </c>
    </row>
    <row r="16" spans="1:21" ht="12.75" customHeight="1" x14ac:dyDescent="0.15">
      <c r="A16" t="s">
        <v>33</v>
      </c>
      <c r="B16">
        <v>486149</v>
      </c>
      <c r="C16">
        <v>4787570</v>
      </c>
      <c r="D16" s="2">
        <f t="shared" si="0"/>
        <v>0.10154399831229621</v>
      </c>
      <c r="E16">
        <v>184</v>
      </c>
      <c r="F16">
        <v>809</v>
      </c>
      <c r="G16" s="2">
        <f>$E$16/$F$16</f>
        <v>0.22744128553770088</v>
      </c>
      <c r="H16">
        <v>12.6</v>
      </c>
      <c r="I16">
        <v>180</v>
      </c>
      <c r="J16" s="2">
        <f>$I$16/$E$16</f>
        <v>0.97826086956521741</v>
      </c>
      <c r="K16">
        <v>4</v>
      </c>
      <c r="L16" s="2">
        <f>$K$16/$E$16</f>
        <v>2.1739130434782608E-2</v>
      </c>
      <c r="M16">
        <v>9</v>
      </c>
      <c r="N16">
        <v>15</v>
      </c>
      <c r="O16">
        <v>20</v>
      </c>
      <c r="P16">
        <v>33</v>
      </c>
      <c r="Q16">
        <v>32</v>
      </c>
      <c r="R16">
        <v>71</v>
      </c>
      <c r="S16" s="1">
        <f>$E$16/($B$16/100000)</f>
        <v>37.848478552871654</v>
      </c>
      <c r="T16" s="1">
        <f>($F$16-$E$16)/(($C$16-$B$16)/100000)</f>
        <v>14.530082035680767</v>
      </c>
      <c r="U16" t="s">
        <v>287</v>
      </c>
    </row>
    <row r="17" spans="1:21" ht="12.75" customHeight="1" x14ac:dyDescent="0.15">
      <c r="A17" t="s">
        <v>34</v>
      </c>
      <c r="B17">
        <v>245912</v>
      </c>
      <c r="C17">
        <v>2290057</v>
      </c>
      <c r="D17" s="2">
        <f t="shared" si="0"/>
        <v>0.10738247999940613</v>
      </c>
      <c r="E17">
        <v>74</v>
      </c>
      <c r="F17">
        <v>380</v>
      </c>
      <c r="G17" s="2">
        <f>$E$17/$F$17</f>
        <v>0.19473684210526315</v>
      </c>
      <c r="H17">
        <v>12.6</v>
      </c>
      <c r="I17" s="7">
        <v>73</v>
      </c>
      <c r="J17" s="2">
        <f>$I$17/$E$17</f>
        <v>0.98648648648648651</v>
      </c>
      <c r="K17" s="7">
        <v>1</v>
      </c>
      <c r="L17" s="2">
        <f>$K$17/$E$17</f>
        <v>1.3513513513513514E-2</v>
      </c>
      <c r="M17" s="7"/>
      <c r="N17" s="7"/>
      <c r="O17" s="7"/>
      <c r="P17" s="7"/>
      <c r="Q17" s="7"/>
      <c r="R17" s="7"/>
      <c r="S17" s="1">
        <f>$E$17/($B$17/100000)</f>
        <v>30.092065454308859</v>
      </c>
      <c r="T17" s="1">
        <f>($F$17-$E$17)/(($C$17-$B$17)/100000)</f>
        <v>14.969583860244748</v>
      </c>
      <c r="U17" t="s">
        <v>288</v>
      </c>
    </row>
    <row r="18" spans="1:21" ht="12.75" customHeight="1" x14ac:dyDescent="0.15">
      <c r="A18" t="s">
        <v>35</v>
      </c>
      <c r="B18">
        <v>231810</v>
      </c>
      <c r="C18">
        <v>2084264</v>
      </c>
      <c r="D18" s="2">
        <f t="shared" si="0"/>
        <v>0.11121911619641274</v>
      </c>
      <c r="E18">
        <v>74</v>
      </c>
      <c r="F18">
        <v>337</v>
      </c>
      <c r="G18" s="2">
        <f>$E$18/$F$18</f>
        <v>0.21958456973293769</v>
      </c>
      <c r="H18">
        <v>12</v>
      </c>
      <c r="I18">
        <v>73</v>
      </c>
      <c r="J18" s="2">
        <f>$I$18/$E$18</f>
        <v>0.98648648648648651</v>
      </c>
      <c r="K18">
        <v>1</v>
      </c>
      <c r="L18" s="2">
        <f>$K$18/$E$18</f>
        <v>1.3513513513513514E-2</v>
      </c>
      <c r="M18">
        <v>7</v>
      </c>
      <c r="N18">
        <v>6</v>
      </c>
      <c r="O18">
        <v>10</v>
      </c>
      <c r="P18">
        <v>10</v>
      </c>
      <c r="Q18">
        <v>12</v>
      </c>
      <c r="R18">
        <v>29</v>
      </c>
      <c r="S18" s="1">
        <f>$E$18/($B$18/100000)</f>
        <v>31.922695310814895</v>
      </c>
      <c r="T18" s="1">
        <f>($F$18-$E$18)/(($C$18-$B$18)/100000)</f>
        <v>14.197383578755533</v>
      </c>
      <c r="U18" t="s">
        <v>289</v>
      </c>
    </row>
    <row r="19" spans="1:21" ht="12.75" customHeight="1" x14ac:dyDescent="0.15">
      <c r="A19" t="s">
        <v>36</v>
      </c>
      <c r="B19">
        <v>329768</v>
      </c>
      <c r="C19">
        <v>3242747</v>
      </c>
      <c r="D19" s="2">
        <f t="shared" si="0"/>
        <v>0.10169402670020201</v>
      </c>
      <c r="E19" s="7">
        <v>122</v>
      </c>
      <c r="F19">
        <v>612</v>
      </c>
      <c r="G19" s="2">
        <f>$E$19/$F$19</f>
        <v>0.19934640522875818</v>
      </c>
      <c r="H19">
        <v>14</v>
      </c>
      <c r="I19" s="7">
        <v>120</v>
      </c>
      <c r="J19" s="2">
        <f>$I$19/$E$19</f>
        <v>0.98360655737704916</v>
      </c>
      <c r="K19" s="7">
        <v>2</v>
      </c>
      <c r="L19" s="2">
        <f>$K$19/$E$19</f>
        <v>1.6393442622950821E-2</v>
      </c>
      <c r="M19" s="7"/>
      <c r="N19" s="7"/>
      <c r="O19" s="7"/>
      <c r="P19" s="7"/>
      <c r="Q19" s="7"/>
      <c r="R19" s="7"/>
      <c r="S19" s="1">
        <f>$E$19/($B$19/100000)</f>
        <v>36.995706072147691</v>
      </c>
      <c r="T19" s="1">
        <f>($F$19-$E$19)/(($C$19-$B$19)/100000)</f>
        <v>16.821267849854049</v>
      </c>
      <c r="U19" t="s">
        <v>290</v>
      </c>
    </row>
    <row r="20" spans="1:21" ht="12.75" customHeight="1" x14ac:dyDescent="0.15">
      <c r="A20" t="s">
        <v>37</v>
      </c>
      <c r="B20">
        <v>304756</v>
      </c>
      <c r="C20">
        <v>3287010</v>
      </c>
      <c r="D20" s="2">
        <f t="shared" si="0"/>
        <v>9.2715264024143526E-2</v>
      </c>
      <c r="E20">
        <v>97</v>
      </c>
      <c r="F20">
        <v>532</v>
      </c>
      <c r="G20" s="2">
        <f>$E$20/$F$20</f>
        <v>0.18233082706766918</v>
      </c>
      <c r="H20">
        <v>12.1</v>
      </c>
      <c r="I20" s="7">
        <v>94</v>
      </c>
      <c r="J20" s="2">
        <f>$I$20/$E$20</f>
        <v>0.96907216494845361</v>
      </c>
      <c r="K20" s="7">
        <v>3</v>
      </c>
      <c r="L20" s="2">
        <f>$K$20/$E$20</f>
        <v>3.0927835051546393E-2</v>
      </c>
      <c r="M20">
        <v>7</v>
      </c>
      <c r="N20">
        <v>17</v>
      </c>
      <c r="O20">
        <v>10</v>
      </c>
      <c r="P20">
        <v>15</v>
      </c>
      <c r="Q20">
        <v>17</v>
      </c>
      <c r="R20">
        <v>31</v>
      </c>
      <c r="S20" s="1">
        <f>$E$20/($B$20/100000)</f>
        <v>31.828741681870088</v>
      </c>
      <c r="T20" s="1">
        <f>($F$20-$E$20)/(($C$20-$B$20)/100000)</f>
        <v>14.586282724409122</v>
      </c>
      <c r="U20" t="s">
        <v>291</v>
      </c>
    </row>
    <row r="21" spans="1:21" ht="12.75" customHeight="1" x14ac:dyDescent="0.15">
      <c r="A21" t="s">
        <v>38</v>
      </c>
      <c r="B21">
        <v>136533</v>
      </c>
      <c r="C21">
        <v>1038090</v>
      </c>
      <c r="D21" s="2">
        <f t="shared" si="0"/>
        <v>0.13152327832846863</v>
      </c>
      <c r="E21" s="5">
        <v>44</v>
      </c>
      <c r="F21">
        <v>181</v>
      </c>
      <c r="G21" s="2">
        <f>$E$21/$F$21</f>
        <v>0.24309392265193369</v>
      </c>
      <c r="H21">
        <v>12.8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32.226641178323192</v>
      </c>
      <c r="T21" s="1">
        <f>($F$21-$E$21)/(($C$21-$B$21)/100000)</f>
        <v>15.195933257686423</v>
      </c>
      <c r="U21" t="s">
        <v>292</v>
      </c>
    </row>
    <row r="22" spans="1:21" ht="12.75" customHeight="1" x14ac:dyDescent="0.15">
      <c r="A22" t="s">
        <v>39</v>
      </c>
      <c r="B22">
        <v>445742</v>
      </c>
      <c r="C22">
        <v>4265690</v>
      </c>
      <c r="D22" s="2">
        <f t="shared" si="0"/>
        <v>0.10449470074009129</v>
      </c>
      <c r="E22" s="7"/>
      <c r="F22">
        <v>507</v>
      </c>
      <c r="G22" s="2">
        <f>$E$22/$F$22</f>
        <v>0</v>
      </c>
      <c r="H22">
        <v>8.8000000000000007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13.272431980749475</v>
      </c>
      <c r="U22" t="s">
        <v>293</v>
      </c>
    </row>
    <row r="23" spans="1:21" ht="12.75" customHeight="1" x14ac:dyDescent="0.15">
      <c r="A23" t="s">
        <v>40</v>
      </c>
      <c r="B23">
        <v>422508</v>
      </c>
      <c r="C23">
        <v>5062590</v>
      </c>
      <c r="D23" s="2">
        <f t="shared" si="0"/>
        <v>8.3456886692384727E-2</v>
      </c>
      <c r="E23" s="7"/>
      <c r="F23">
        <v>509</v>
      </c>
      <c r="G23" s="2">
        <f>$E$23/$F$23</f>
        <v>0</v>
      </c>
      <c r="H23">
        <v>7.5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10.969633726300525</v>
      </c>
      <c r="U23" t="s">
        <v>294</v>
      </c>
    </row>
    <row r="24" spans="1:21" ht="12.75" customHeight="1" x14ac:dyDescent="0.15">
      <c r="A24" t="s">
        <v>41</v>
      </c>
      <c r="B24">
        <v>720840</v>
      </c>
      <c r="C24">
        <v>7603028</v>
      </c>
      <c r="D24" s="2">
        <f t="shared" si="0"/>
        <v>9.4809594282698945E-2</v>
      </c>
      <c r="E24">
        <v>224</v>
      </c>
      <c r="F24">
        <v>1180</v>
      </c>
      <c r="G24" s="2">
        <f>$E$24/$F$24</f>
        <v>0.18983050847457628</v>
      </c>
      <c r="H24">
        <v>11.6</v>
      </c>
      <c r="I24">
        <v>219</v>
      </c>
      <c r="J24" s="2">
        <f>$I$24/$E$24</f>
        <v>0.9776785714285714</v>
      </c>
      <c r="K24">
        <v>5</v>
      </c>
      <c r="L24" s="2">
        <f>$K$24/$E$24</f>
        <v>2.2321428571428572E-2</v>
      </c>
      <c r="M24">
        <v>12</v>
      </c>
      <c r="N24">
        <v>13</v>
      </c>
      <c r="O24">
        <v>33</v>
      </c>
      <c r="P24">
        <v>41</v>
      </c>
      <c r="Q24">
        <v>45</v>
      </c>
      <c r="R24">
        <v>80</v>
      </c>
      <c r="S24" s="1">
        <f>$E$24/($B$24/100000)</f>
        <v>31.074857111148106</v>
      </c>
      <c r="T24" s="1">
        <f>($F$24-$E$24)/(($C$24-$B$24)/100000)</f>
        <v>13.890931198043415</v>
      </c>
      <c r="U24" t="s">
        <v>295</v>
      </c>
    </row>
    <row r="25" spans="1:21" ht="12.75" customHeight="1" x14ac:dyDescent="0.15">
      <c r="A25" t="s">
        <v>42</v>
      </c>
      <c r="B25">
        <v>391485</v>
      </c>
      <c r="C25">
        <v>3966540</v>
      </c>
      <c r="D25" s="2">
        <f t="shared" si="0"/>
        <v>9.8696849143081883E-2</v>
      </c>
      <c r="E25">
        <v>110</v>
      </c>
      <c r="F25">
        <v>596</v>
      </c>
      <c r="G25" s="2">
        <f>$E$25/$F$25</f>
        <v>0.18456375838926176</v>
      </c>
      <c r="H25">
        <v>11.1</v>
      </c>
      <c r="I25">
        <v>109</v>
      </c>
      <c r="J25" s="2">
        <f>$I$25/$E$25</f>
        <v>0.99090909090909096</v>
      </c>
      <c r="K25">
        <v>1</v>
      </c>
      <c r="L25" s="2">
        <f>$K$25/$E$25</f>
        <v>9.0909090909090905E-3</v>
      </c>
      <c r="M25">
        <v>4</v>
      </c>
      <c r="N25">
        <v>6</v>
      </c>
      <c r="O25">
        <v>10</v>
      </c>
      <c r="P25">
        <v>20</v>
      </c>
      <c r="Q25">
        <v>30</v>
      </c>
      <c r="R25">
        <v>40</v>
      </c>
      <c r="S25" s="1">
        <f>$E$25/($B$25/100000)</f>
        <v>28.098139136876252</v>
      </c>
      <c r="T25" s="1">
        <f>($F$25-$E$25)/(($C$25-$B$25)/100000)</f>
        <v>13.594196452921704</v>
      </c>
      <c r="U25" t="s">
        <v>296</v>
      </c>
    </row>
    <row r="26" spans="1:21" ht="12.75" customHeight="1" x14ac:dyDescent="0.15">
      <c r="A26" t="s">
        <v>43</v>
      </c>
      <c r="B26">
        <v>209831</v>
      </c>
      <c r="C26">
        <v>2158203</v>
      </c>
      <c r="D26" s="2">
        <f t="shared" si="0"/>
        <v>9.7224867169585061E-2</v>
      </c>
      <c r="E26" s="7"/>
      <c r="F26">
        <v>409</v>
      </c>
      <c r="G26" s="2">
        <f>$E$26/$F$26</f>
        <v>0</v>
      </c>
      <c r="H26">
        <v>14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20.991884506654785</v>
      </c>
      <c r="U26" t="s">
        <v>297</v>
      </c>
    </row>
    <row r="27" spans="1:21" ht="12.75" customHeight="1" x14ac:dyDescent="0.15">
      <c r="A27" t="s">
        <v>44</v>
      </c>
      <c r="B27">
        <v>508839</v>
      </c>
      <c r="C27">
        <v>4469294</v>
      </c>
      <c r="D27" s="2">
        <f t="shared" si="0"/>
        <v>0.1138522102148572</v>
      </c>
      <c r="E27" s="7"/>
      <c r="F27">
        <v>779</v>
      </c>
      <c r="G27" s="2">
        <f>$E$27/$F$27</f>
        <v>0</v>
      </c>
      <c r="H27">
        <v>13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19.669457170956367</v>
      </c>
      <c r="U27" t="s">
        <v>298</v>
      </c>
    </row>
    <row r="28" spans="1:21" ht="12.75" customHeight="1" x14ac:dyDescent="0.15">
      <c r="A28" t="s">
        <v>45</v>
      </c>
      <c r="B28">
        <v>100543</v>
      </c>
      <c r="C28">
        <v>741354</v>
      </c>
      <c r="D28" s="2">
        <f t="shared" si="0"/>
        <v>0.13562076956487723</v>
      </c>
      <c r="E28">
        <v>50</v>
      </c>
      <c r="F28">
        <v>203</v>
      </c>
      <c r="G28" s="2">
        <f>$E$28/$F$28</f>
        <v>0.24630541871921183</v>
      </c>
      <c r="H28">
        <v>20.6</v>
      </c>
      <c r="I28">
        <v>49</v>
      </c>
      <c r="J28" s="2">
        <f>$I$28/$E$28</f>
        <v>0.98</v>
      </c>
      <c r="K28">
        <v>1</v>
      </c>
      <c r="L28" s="2">
        <f>$K$28/$E$28</f>
        <v>0.02</v>
      </c>
      <c r="M28">
        <v>1</v>
      </c>
      <c r="N28">
        <v>5</v>
      </c>
      <c r="O28">
        <v>5</v>
      </c>
      <c r="P28">
        <v>7</v>
      </c>
      <c r="Q28">
        <v>10</v>
      </c>
      <c r="R28">
        <v>22</v>
      </c>
      <c r="S28" s="1">
        <f>$E$28/($B$28/100000)</f>
        <v>49.729966283082859</v>
      </c>
      <c r="T28" s="1">
        <f>($F$28-$E$28)/(($C$28-$B$28)/100000)</f>
        <v>23.875994638044602</v>
      </c>
      <c r="U28" t="s">
        <v>299</v>
      </c>
    </row>
    <row r="29" spans="1:21" ht="12.75" customHeight="1" x14ac:dyDescent="0.15">
      <c r="A29" t="s">
        <v>125</v>
      </c>
      <c r="B29">
        <v>147482</v>
      </c>
      <c r="C29">
        <v>1329791</v>
      </c>
      <c r="D29" s="2">
        <f t="shared" si="0"/>
        <v>0.11090614991378345</v>
      </c>
      <c r="E29" s="7">
        <v>28</v>
      </c>
      <c r="F29">
        <v>191</v>
      </c>
      <c r="G29" s="2">
        <f>$E$29/$F$29</f>
        <v>0.14659685863874344</v>
      </c>
      <c r="H29">
        <v>10.7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18.985367705889534</v>
      </c>
      <c r="T29" s="1">
        <f>($F$29-$E$29)/(($C$29-$B$29)/100000)</f>
        <v>13.786582018744676</v>
      </c>
      <c r="U29" t="s">
        <v>300</v>
      </c>
    </row>
    <row r="30" spans="1:21" ht="12.75" customHeight="1" x14ac:dyDescent="0.15">
      <c r="A30" t="s">
        <v>47</v>
      </c>
      <c r="B30">
        <v>227277</v>
      </c>
      <c r="C30">
        <v>1922260</v>
      </c>
      <c r="D30" s="2">
        <f t="shared" si="0"/>
        <v>0.11823426591616118</v>
      </c>
      <c r="E30">
        <v>121</v>
      </c>
      <c r="F30">
        <v>528</v>
      </c>
      <c r="G30" s="2">
        <f>$E$30/$F$30</f>
        <v>0.22916666666666666</v>
      </c>
      <c r="H30">
        <v>20.2</v>
      </c>
      <c r="I30">
        <v>116</v>
      </c>
      <c r="J30" s="2">
        <f>$I$30/$E$30</f>
        <v>0.95867768595041325</v>
      </c>
      <c r="K30">
        <v>5</v>
      </c>
      <c r="L30" s="2">
        <f>$K$30/$E$30</f>
        <v>4.1322314049586778E-2</v>
      </c>
      <c r="M30">
        <v>5</v>
      </c>
      <c r="N30">
        <v>4</v>
      </c>
      <c r="O30">
        <v>9</v>
      </c>
      <c r="P30">
        <v>23</v>
      </c>
      <c r="Q30">
        <v>37</v>
      </c>
      <c r="R30">
        <v>53</v>
      </c>
      <c r="S30" s="1">
        <f>$E$30/($B$30/100000)</f>
        <v>53.238999106816792</v>
      </c>
      <c r="T30" s="1">
        <f>($F$30-$E$30)/(($C$30-$B$30)/100000)</f>
        <v>24.012040238751659</v>
      </c>
      <c r="U30" t="s">
        <v>301</v>
      </c>
    </row>
    <row r="31" spans="1:21" ht="12.75" customHeight="1" x14ac:dyDescent="0.15">
      <c r="A31" t="s">
        <v>48</v>
      </c>
      <c r="B31">
        <v>121145</v>
      </c>
      <c r="C31">
        <v>1021327</v>
      </c>
      <c r="D31" s="2">
        <f t="shared" si="0"/>
        <v>0.11861529167445882</v>
      </c>
      <c r="E31" s="7"/>
      <c r="F31">
        <v>179</v>
      </c>
      <c r="G31" s="2">
        <f>$E$31/$F$31</f>
        <v>0</v>
      </c>
      <c r="H31">
        <v>13.1</v>
      </c>
      <c r="J31" s="2" t="e">
        <f>$I$31/$E$31</f>
        <v>#DIV/0!</v>
      </c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19.884867726748588</v>
      </c>
      <c r="U31" t="s">
        <v>302</v>
      </c>
    </row>
    <row r="32" spans="1:21" ht="12.75" customHeight="1" x14ac:dyDescent="0.15">
      <c r="A32" t="s">
        <v>49</v>
      </c>
      <c r="B32">
        <v>485053</v>
      </c>
      <c r="C32">
        <v>6623050</v>
      </c>
      <c r="D32" s="2">
        <f t="shared" si="0"/>
        <v>7.3237103751292831E-2</v>
      </c>
      <c r="E32">
        <v>77</v>
      </c>
      <c r="F32">
        <v>615</v>
      </c>
      <c r="G32" s="2">
        <f>$E$32/$F$32</f>
        <v>0.12520325203252033</v>
      </c>
      <c r="H32">
        <v>6.8</v>
      </c>
      <c r="I32" s="7">
        <v>70</v>
      </c>
      <c r="J32" s="2">
        <f>$I$32/$E$32</f>
        <v>0.90909090909090906</v>
      </c>
      <c r="K32" s="7">
        <v>7</v>
      </c>
      <c r="L32" s="2">
        <f>$K$32/$E$32</f>
        <v>9.0909090909090912E-2</v>
      </c>
      <c r="M32" s="7"/>
      <c r="N32" s="7"/>
      <c r="O32" s="7"/>
      <c r="P32" s="7"/>
      <c r="Q32" s="7"/>
      <c r="R32" s="7"/>
      <c r="S32" s="1">
        <f>$E$32/($B$32/100000)</f>
        <v>15.874553914726844</v>
      </c>
      <c r="T32" s="1">
        <f>($F$32-$E$32)/(($C$32-$B$32)/100000)</f>
        <v>8.7650743393976889</v>
      </c>
      <c r="U32" t="s">
        <v>303</v>
      </c>
    </row>
    <row r="33" spans="1:21" ht="12.75" customHeight="1" x14ac:dyDescent="0.15">
      <c r="A33" t="s">
        <v>50</v>
      </c>
      <c r="B33">
        <v>171725</v>
      </c>
      <c r="C33">
        <v>1473640</v>
      </c>
      <c r="D33" s="2">
        <f t="shared" si="0"/>
        <v>0.11653117450666377</v>
      </c>
      <c r="E33" s="7"/>
      <c r="F33">
        <v>419</v>
      </c>
      <c r="G33" s="2">
        <f>$E$33/$F$33</f>
        <v>0</v>
      </c>
      <c r="H33">
        <v>21.2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32.183360664866754</v>
      </c>
      <c r="U33" t="s">
        <v>304</v>
      </c>
    </row>
    <row r="34" spans="1:21" ht="12.75" customHeight="1" x14ac:dyDescent="0.15">
      <c r="A34" t="s">
        <v>51</v>
      </c>
      <c r="B34">
        <v>1032622</v>
      </c>
      <c r="C34">
        <v>15051925</v>
      </c>
      <c r="D34" s="2">
        <f t="shared" ref="D34:D53" si="1">B34/C34</f>
        <v>6.8603982547082845E-2</v>
      </c>
      <c r="E34" s="7"/>
      <c r="F34">
        <v>1409</v>
      </c>
      <c r="G34" s="2">
        <f>$E$34/$F$34</f>
        <v>0</v>
      </c>
      <c r="H34">
        <v>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10.050428327285601</v>
      </c>
      <c r="U34" t="s">
        <v>305</v>
      </c>
    </row>
    <row r="35" spans="1:21" ht="12.75" customHeight="1" x14ac:dyDescent="0.15">
      <c r="A35" t="s">
        <v>52</v>
      </c>
      <c r="B35">
        <v>746259</v>
      </c>
      <c r="C35">
        <v>6879572</v>
      </c>
      <c r="D35" s="2">
        <f t="shared" si="1"/>
        <v>0.10847462603778259</v>
      </c>
      <c r="E35">
        <v>238</v>
      </c>
      <c r="F35">
        <v>1162</v>
      </c>
      <c r="G35" s="2">
        <f>$E$35/$F$35</f>
        <v>0.20481927710843373</v>
      </c>
      <c r="H35">
        <v>12.4</v>
      </c>
      <c r="I35">
        <v>232</v>
      </c>
      <c r="J35" s="2">
        <f>$I$35/$E$35</f>
        <v>0.97478991596638653</v>
      </c>
      <c r="K35">
        <v>6</v>
      </c>
      <c r="L35" s="2">
        <f>$K$35/$E$35</f>
        <v>2.5210084033613446E-2</v>
      </c>
      <c r="M35">
        <v>11</v>
      </c>
      <c r="N35">
        <v>16</v>
      </c>
      <c r="O35">
        <v>27</v>
      </c>
      <c r="P35">
        <v>52</v>
      </c>
      <c r="Q35">
        <v>46</v>
      </c>
      <c r="R35">
        <v>86</v>
      </c>
      <c r="S35" s="1">
        <f>$E$35/($B$35/100000)</f>
        <v>31.892412687820183</v>
      </c>
      <c r="T35" s="1">
        <f>($F$35-$E$35)/(($C$35-$B$35)/100000)</f>
        <v>15.065267335940625</v>
      </c>
      <c r="U35" t="s">
        <v>306</v>
      </c>
    </row>
    <row r="36" spans="1:21" ht="12.75" customHeight="1" x14ac:dyDescent="0.15">
      <c r="A36" t="s">
        <v>83</v>
      </c>
      <c r="B36">
        <v>54688</v>
      </c>
      <c r="C36">
        <v>493281</v>
      </c>
      <c r="D36" s="2">
        <f t="shared" si="1"/>
        <v>0.11086581481954505</v>
      </c>
      <c r="E36">
        <v>14</v>
      </c>
      <c r="F36">
        <v>86</v>
      </c>
      <c r="G36" s="2">
        <f>$E$36/$F$36</f>
        <v>0.16279069767441862</v>
      </c>
      <c r="H36">
        <v>13.5</v>
      </c>
      <c r="I36">
        <v>13</v>
      </c>
      <c r="J36" s="2">
        <f>$I$36/$E$36</f>
        <v>0.9285714285714286</v>
      </c>
      <c r="K36">
        <v>1</v>
      </c>
      <c r="L36" s="2">
        <f>$K$36/$E$36</f>
        <v>7.1428571428571425E-2</v>
      </c>
      <c r="M36">
        <v>0</v>
      </c>
      <c r="N36">
        <v>0</v>
      </c>
      <c r="O36">
        <v>0</v>
      </c>
      <c r="P36">
        <v>3</v>
      </c>
      <c r="Q36">
        <v>5</v>
      </c>
      <c r="R36">
        <v>5</v>
      </c>
      <c r="S36" s="1">
        <f>$E$36/($B$36/100000)</f>
        <v>25.599765944997074</v>
      </c>
      <c r="T36" s="1">
        <f>($F$36-$E$36)/(($C$36-$B$36)/100000)</f>
        <v>16.416130672400151</v>
      </c>
      <c r="U36" t="s">
        <v>307</v>
      </c>
    </row>
    <row r="37" spans="1:21" ht="12.75" customHeight="1" x14ac:dyDescent="0.15">
      <c r="A37" t="s">
        <v>54</v>
      </c>
      <c r="B37">
        <v>926863</v>
      </c>
      <c r="C37">
        <v>8740001</v>
      </c>
      <c r="D37" s="2">
        <f t="shared" si="1"/>
        <v>0.10604838603565377</v>
      </c>
      <c r="E37">
        <v>264</v>
      </c>
      <c r="F37">
        <v>1412</v>
      </c>
      <c r="G37" s="2">
        <f>$E$37/$F$37</f>
        <v>0.18696883852691218</v>
      </c>
      <c r="H37">
        <v>12.1</v>
      </c>
      <c r="I37">
        <v>259</v>
      </c>
      <c r="J37" s="2">
        <f>$I$37/$E$37</f>
        <v>0.98106060606060608</v>
      </c>
      <c r="K37">
        <v>5</v>
      </c>
      <c r="L37" s="2">
        <f>$K$37/$E$37</f>
        <v>1.893939393939394E-2</v>
      </c>
      <c r="M37">
        <v>5</v>
      </c>
      <c r="N37">
        <v>15</v>
      </c>
      <c r="O37">
        <v>32</v>
      </c>
      <c r="P37">
        <v>52</v>
      </c>
      <c r="Q37">
        <v>63</v>
      </c>
      <c r="R37">
        <v>97</v>
      </c>
      <c r="S37" s="1">
        <f>$E$37/($B$37/100000)</f>
        <v>28.483173888697682</v>
      </c>
      <c r="T37" s="1">
        <f>($F$37-$E$37)/(($C$37-$B$37)/100000)</f>
        <v>14.693200094507484</v>
      </c>
      <c r="U37" t="s">
        <v>308</v>
      </c>
    </row>
    <row r="38" spans="1:21" ht="12.75" customHeight="1" x14ac:dyDescent="0.15">
      <c r="A38" t="s">
        <v>55</v>
      </c>
      <c r="B38">
        <v>316987</v>
      </c>
      <c r="C38">
        <v>2713979</v>
      </c>
      <c r="D38" s="2">
        <f t="shared" si="1"/>
        <v>0.11679788237123427</v>
      </c>
      <c r="E38">
        <v>145</v>
      </c>
      <c r="F38">
        <v>575</v>
      </c>
      <c r="G38" s="2">
        <f>$E$38/$F$38</f>
        <v>0.25217391304347825</v>
      </c>
      <c r="H38">
        <v>15.8</v>
      </c>
      <c r="I38" s="7">
        <v>140</v>
      </c>
      <c r="J38" s="2">
        <f>$I$38/$E$38</f>
        <v>0.96551724137931039</v>
      </c>
      <c r="K38" s="7">
        <v>5</v>
      </c>
      <c r="L38" s="2">
        <f>$K$38/$E$38</f>
        <v>3.4482758620689655E-2</v>
      </c>
      <c r="M38" s="7"/>
      <c r="N38" s="7"/>
      <c r="O38" s="7"/>
      <c r="P38" s="7"/>
      <c r="Q38" s="7"/>
      <c r="R38" s="7"/>
      <c r="S38" s="1">
        <f>$E$38/($B$38/100000)</f>
        <v>45.743200825270435</v>
      </c>
      <c r="T38" s="1">
        <f>($F$38-$E$38)/(($C$38-$B$38)/100000)</f>
        <v>17.939150401836969</v>
      </c>
      <c r="U38" t="s">
        <v>309</v>
      </c>
    </row>
    <row r="39" spans="1:21" ht="12.75" customHeight="1" x14ac:dyDescent="0.15">
      <c r="A39" t="s">
        <v>56</v>
      </c>
      <c r="B39">
        <v>349013</v>
      </c>
      <c r="C39">
        <v>2919847</v>
      </c>
      <c r="D39" s="2">
        <f t="shared" si="1"/>
        <v>0.11953126311070408</v>
      </c>
      <c r="E39">
        <v>140</v>
      </c>
      <c r="F39">
        <v>572</v>
      </c>
      <c r="G39" s="2">
        <f>$E$39/$F$39</f>
        <v>0.24475524475524477</v>
      </c>
      <c r="H39">
        <v>14.4</v>
      </c>
      <c r="I39">
        <v>136</v>
      </c>
      <c r="J39" s="2">
        <f>$I$39/$E$39</f>
        <v>0.97142857142857142</v>
      </c>
      <c r="K39">
        <v>4</v>
      </c>
      <c r="L39" s="2">
        <f>$K$39/$E$39</f>
        <v>2.8571428571428571E-2</v>
      </c>
      <c r="M39">
        <v>4</v>
      </c>
      <c r="N39">
        <v>8</v>
      </c>
      <c r="O39">
        <v>19</v>
      </c>
      <c r="P39">
        <v>22</v>
      </c>
      <c r="Q39">
        <v>36</v>
      </c>
      <c r="R39">
        <v>51</v>
      </c>
      <c r="S39" s="1">
        <f>$E$39/($B$39/100000)</f>
        <v>40.113118995567497</v>
      </c>
      <c r="T39" s="1">
        <f>($F$39-$E$39)/(($C$39-$B$39)/100000)</f>
        <v>16.803885431731494</v>
      </c>
      <c r="U39" t="s">
        <v>310</v>
      </c>
    </row>
    <row r="40" spans="1:21" ht="12.75" customHeight="1" x14ac:dyDescent="0.15">
      <c r="A40" t="s">
        <v>57</v>
      </c>
      <c r="B40">
        <v>1023082</v>
      </c>
      <c r="C40">
        <v>9671561</v>
      </c>
      <c r="D40" s="2">
        <f t="shared" si="1"/>
        <v>0.10578251018630809</v>
      </c>
      <c r="E40">
        <v>333</v>
      </c>
      <c r="F40">
        <v>1539</v>
      </c>
      <c r="G40" s="2">
        <f>$E$40/$F$40</f>
        <v>0.21637426900584794</v>
      </c>
      <c r="H40">
        <v>11.9</v>
      </c>
      <c r="I40">
        <v>330</v>
      </c>
      <c r="J40" s="2">
        <f>$I$40/$E$40</f>
        <v>0.99099099099099097</v>
      </c>
      <c r="K40">
        <v>3</v>
      </c>
      <c r="L40" s="2">
        <f>$K$40/$E$40</f>
        <v>9.0090090090090089E-3</v>
      </c>
      <c r="M40">
        <v>5</v>
      </c>
      <c r="N40">
        <v>20</v>
      </c>
      <c r="O40">
        <v>43</v>
      </c>
      <c r="P40">
        <v>61</v>
      </c>
      <c r="Q40">
        <v>73</v>
      </c>
      <c r="R40">
        <v>131</v>
      </c>
      <c r="S40" s="1">
        <f>$E$40/($B$40/100000)</f>
        <v>32.548710660533565</v>
      </c>
      <c r="T40" s="1">
        <f>($F$40-$E$40)/(($C$40-$B$40)/100000)</f>
        <v>13.94464853299638</v>
      </c>
      <c r="U40" t="s">
        <v>311</v>
      </c>
    </row>
    <row r="41" spans="1:21" ht="12.75" customHeight="1" x14ac:dyDescent="0.15">
      <c r="A41" t="s">
        <v>58</v>
      </c>
      <c r="B41">
        <v>122629</v>
      </c>
      <c r="C41">
        <v>2967995</v>
      </c>
      <c r="D41" s="2">
        <f t="shared" si="1"/>
        <v>4.131711812182972E-2</v>
      </c>
      <c r="E41" s="7"/>
      <c r="F41">
        <v>303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10.648893674838316</v>
      </c>
      <c r="U41" t="s">
        <v>312</v>
      </c>
    </row>
    <row r="42" spans="1:21" ht="12.75" customHeight="1" x14ac:dyDescent="0.15">
      <c r="A42" t="s">
        <v>59</v>
      </c>
      <c r="B42">
        <v>82464</v>
      </c>
      <c r="C42">
        <v>815584</v>
      </c>
      <c r="D42" s="2">
        <f t="shared" si="1"/>
        <v>0.10111036999254522</v>
      </c>
      <c r="E42">
        <v>16</v>
      </c>
      <c r="F42">
        <v>110</v>
      </c>
      <c r="G42" s="2">
        <f>$E$42/$F$42</f>
        <v>0.14545454545454545</v>
      </c>
      <c r="H42">
        <v>9.9</v>
      </c>
      <c r="I42" s="7">
        <v>16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19.402405898331391</v>
      </c>
      <c r="T42" s="1">
        <f>($F$42-$E$42)/(($C$42-$B$42)/100000)</f>
        <v>12.821911828895679</v>
      </c>
      <c r="U42" t="s">
        <v>313</v>
      </c>
    </row>
    <row r="43" spans="1:21" ht="12.75" customHeight="1" x14ac:dyDescent="0.15">
      <c r="A43" t="s">
        <v>60</v>
      </c>
      <c r="B43">
        <v>391275</v>
      </c>
      <c r="C43">
        <v>3375008</v>
      </c>
      <c r="D43" s="2">
        <f t="shared" si="1"/>
        <v>0.11593305852904645</v>
      </c>
      <c r="E43">
        <v>137</v>
      </c>
      <c r="F43">
        <v>565</v>
      </c>
      <c r="G43" s="2">
        <f>$E$43/$F$43</f>
        <v>0.2424778761061947</v>
      </c>
      <c r="H43">
        <v>12.1</v>
      </c>
      <c r="I43">
        <v>131</v>
      </c>
      <c r="J43" s="2">
        <f>$I$43/$E$43</f>
        <v>0.95620437956204385</v>
      </c>
      <c r="K43">
        <v>6</v>
      </c>
      <c r="L43" s="2">
        <f>$K$43/$E$43</f>
        <v>4.3795620437956206E-2</v>
      </c>
      <c r="M43">
        <v>9</v>
      </c>
      <c r="N43">
        <v>5</v>
      </c>
      <c r="O43">
        <v>11</v>
      </c>
      <c r="P43">
        <v>20</v>
      </c>
      <c r="Q43">
        <v>42</v>
      </c>
      <c r="R43">
        <v>50</v>
      </c>
      <c r="S43" s="1">
        <f>$E$43/($B$43/100000)</f>
        <v>35.013737141396717</v>
      </c>
      <c r="T43" s="1">
        <f>($F$43-$E$43)/(($C$43-$B$43)/100000)</f>
        <v>14.344447039999892</v>
      </c>
      <c r="U43" t="s">
        <v>314</v>
      </c>
    </row>
    <row r="44" spans="1:21" ht="12.75" customHeight="1" x14ac:dyDescent="0.15">
      <c r="A44" t="s">
        <v>61</v>
      </c>
      <c r="B44">
        <v>70852</v>
      </c>
      <c r="C44">
        <v>601688</v>
      </c>
      <c r="D44" s="2">
        <f t="shared" si="1"/>
        <v>0.11775538152663839</v>
      </c>
      <c r="E44">
        <v>20</v>
      </c>
      <c r="F44">
        <v>124</v>
      </c>
      <c r="G44" s="2">
        <f>$E$44/$F$44</f>
        <v>0.16129032258064516</v>
      </c>
      <c r="H44">
        <v>15.6</v>
      </c>
      <c r="I44" s="7">
        <v>20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28.227855247558288</v>
      </c>
      <c r="T44" s="1">
        <f>($F$44-$E$44)/(($C$44-$B$44)/100000)</f>
        <v>19.591738314658386</v>
      </c>
      <c r="U44" t="s">
        <v>315</v>
      </c>
    </row>
    <row r="45" spans="1:21" ht="12.75" customHeight="1" x14ac:dyDescent="0.15">
      <c r="A45" t="s">
        <v>62</v>
      </c>
      <c r="B45">
        <v>503323</v>
      </c>
      <c r="C45">
        <v>4720255</v>
      </c>
      <c r="D45" s="2">
        <f t="shared" si="1"/>
        <v>0.10663046805734012</v>
      </c>
      <c r="E45" s="7">
        <v>165</v>
      </c>
      <c r="F45">
        <v>973</v>
      </c>
      <c r="G45" s="2">
        <f>$E$45/$F$45</f>
        <v>0.16957862281603289</v>
      </c>
      <c r="H45">
        <v>15.1</v>
      </c>
      <c r="I45" s="7"/>
      <c r="J45" s="2">
        <f>$I$45/$E$45</f>
        <v>0</v>
      </c>
      <c r="K45" s="7"/>
      <c r="L45" s="2">
        <f>$K$45/$E$45</f>
        <v>0</v>
      </c>
      <c r="M45" s="7"/>
      <c r="N45" s="7"/>
      <c r="O45" s="7"/>
      <c r="P45" s="7"/>
      <c r="Q45" s="7"/>
      <c r="R45" s="7"/>
      <c r="S45" s="1">
        <f>$E$45/($B$45/100000)</f>
        <v>32.78212996425755</v>
      </c>
      <c r="T45" s="1">
        <f>($F$45-$E$45)/(($C$45-$B$45)/100000)</f>
        <v>19.160849641398059</v>
      </c>
      <c r="U45" t="s">
        <v>316</v>
      </c>
    </row>
    <row r="46" spans="1:21" ht="12.75" customHeight="1" x14ac:dyDescent="0.15">
      <c r="A46" t="s">
        <v>63</v>
      </c>
      <c r="B46">
        <v>1603981</v>
      </c>
      <c r="C46">
        <v>17493335</v>
      </c>
      <c r="D46" s="2">
        <f t="shared" si="1"/>
        <v>9.1690978306880874E-2</v>
      </c>
      <c r="E46" s="6">
        <v>454</v>
      </c>
      <c r="F46">
        <v>2552</v>
      </c>
      <c r="G46" s="2">
        <f>$E$46/$F$46</f>
        <v>0.17789968652037619</v>
      </c>
      <c r="H46">
        <v>10.8</v>
      </c>
      <c r="I46">
        <v>445</v>
      </c>
      <c r="J46" s="2">
        <f>$I$46/$E$46</f>
        <v>0.98017621145374445</v>
      </c>
      <c r="K46">
        <v>9</v>
      </c>
      <c r="L46" s="2">
        <f>$K$46/$E$46</f>
        <v>1.9823788546255508E-2</v>
      </c>
      <c r="M46" s="7"/>
      <c r="N46" s="7"/>
      <c r="O46" s="7"/>
      <c r="P46" s="7"/>
      <c r="Q46" s="7"/>
      <c r="R46" s="7"/>
      <c r="S46" s="1">
        <f>$E$46/($B$46/100000)</f>
        <v>28.304574680124016</v>
      </c>
      <c r="T46" s="1">
        <f>($F$46-$E$46)/(($C$46-$B$46)/100000)</f>
        <v>13.203809292687419</v>
      </c>
      <c r="U46" t="s">
        <v>317</v>
      </c>
    </row>
    <row r="47" spans="1:21" ht="12.75" customHeight="1" x14ac:dyDescent="0.15">
      <c r="A47" t="s">
        <v>64</v>
      </c>
      <c r="B47">
        <v>146547</v>
      </c>
      <c r="C47">
        <v>1875269</v>
      </c>
      <c r="D47" s="2">
        <f t="shared" si="1"/>
        <v>7.8147188483358915E-2</v>
      </c>
      <c r="E47">
        <v>75</v>
      </c>
      <c r="F47">
        <v>390</v>
      </c>
      <c r="G47" s="2">
        <f>$E$47/$F$47</f>
        <v>0.19230769230769232</v>
      </c>
      <c r="H47">
        <v>15.4</v>
      </c>
      <c r="I47" s="7">
        <v>70</v>
      </c>
      <c r="J47" s="2">
        <f>$I$47/$E$47</f>
        <v>0.93333333333333335</v>
      </c>
      <c r="K47" s="7">
        <v>5</v>
      </c>
      <c r="L47" s="2">
        <f>$K$47/$E$47</f>
        <v>6.6666666666666666E-2</v>
      </c>
      <c r="M47">
        <v>5</v>
      </c>
      <c r="N47">
        <v>6</v>
      </c>
      <c r="O47">
        <v>5</v>
      </c>
      <c r="P47">
        <v>11</v>
      </c>
      <c r="Q47">
        <v>16</v>
      </c>
      <c r="R47">
        <v>12</v>
      </c>
      <c r="S47" s="1">
        <f>$E$47/($B$47/100000)</f>
        <v>51.178120329996517</v>
      </c>
      <c r="T47" s="1">
        <f>($F$47-$E$47)/(($C$47-$B$47)/100000)</f>
        <v>18.221553263046342</v>
      </c>
      <c r="U47" t="s">
        <v>318</v>
      </c>
    </row>
    <row r="48" spans="1:21" ht="12.75" customHeight="1" x14ac:dyDescent="0.15">
      <c r="A48" t="s">
        <v>65</v>
      </c>
      <c r="B48">
        <v>53175</v>
      </c>
      <c r="C48">
        <v>491776</v>
      </c>
      <c r="D48" s="2">
        <f t="shared" si="1"/>
        <v>0.10812849752732952</v>
      </c>
      <c r="E48">
        <v>15</v>
      </c>
      <c r="F48">
        <v>94</v>
      </c>
      <c r="G48" s="2">
        <f>$E$48/$F$48</f>
        <v>0.15957446808510639</v>
      </c>
      <c r="H48">
        <v>14</v>
      </c>
      <c r="I48">
        <v>14</v>
      </c>
      <c r="J48" s="2">
        <f>$I$48/$E$48</f>
        <v>0.93333333333333335</v>
      </c>
      <c r="K48">
        <v>1</v>
      </c>
      <c r="L48" s="2">
        <f>$K$48/$E$48</f>
        <v>6.6666666666666666E-2</v>
      </c>
      <c r="M48">
        <v>0</v>
      </c>
      <c r="N48">
        <v>0</v>
      </c>
      <c r="O48">
        <v>1</v>
      </c>
      <c r="P48">
        <v>3</v>
      </c>
      <c r="Q48">
        <v>6</v>
      </c>
      <c r="R48">
        <v>5</v>
      </c>
      <c r="S48" s="1">
        <f>$E$48/($B$48/100000)</f>
        <v>28.208744710860369</v>
      </c>
      <c r="T48" s="1">
        <f>($F$48-$E$48)/(($C$48-$B$48)/100000)</f>
        <v>18.011814838543462</v>
      </c>
      <c r="U48" t="s">
        <v>319</v>
      </c>
    </row>
    <row r="49" spans="1:21" ht="12.75" customHeight="1" x14ac:dyDescent="0.15">
      <c r="A49" t="s">
        <v>66</v>
      </c>
      <c r="B49">
        <v>720855</v>
      </c>
      <c r="C49">
        <v>5812063</v>
      </c>
      <c r="D49" s="2">
        <f t="shared" si="1"/>
        <v>0.12402738924199548</v>
      </c>
      <c r="E49">
        <v>203</v>
      </c>
      <c r="F49">
        <v>948</v>
      </c>
      <c r="G49" s="2">
        <f>$E$49/$F$49</f>
        <v>0.21413502109704641</v>
      </c>
      <c r="H49">
        <v>11.9</v>
      </c>
      <c r="I49">
        <v>194</v>
      </c>
      <c r="J49" s="2">
        <f>$I$49/$E$49</f>
        <v>0.95566502463054193</v>
      </c>
      <c r="K49">
        <v>9</v>
      </c>
      <c r="L49" s="2">
        <f>$K$49/$E$49</f>
        <v>4.4334975369458129E-2</v>
      </c>
      <c r="M49">
        <v>6</v>
      </c>
      <c r="N49">
        <v>12</v>
      </c>
      <c r="O49">
        <v>20</v>
      </c>
      <c r="P49">
        <v>35</v>
      </c>
      <c r="Q49">
        <v>33</v>
      </c>
      <c r="R49">
        <v>87</v>
      </c>
      <c r="S49" s="1">
        <f>$E$49/($B$49/100000)</f>
        <v>28.161003253081411</v>
      </c>
      <c r="T49" s="1">
        <f>($F$49-$E$49)/(($C$49-$B$49)/100000)</f>
        <v>14.633069401210872</v>
      </c>
      <c r="U49" t="s">
        <v>320</v>
      </c>
    </row>
    <row r="50" spans="1:21" ht="12.75" customHeight="1" x14ac:dyDescent="0.15">
      <c r="A50" t="s">
        <v>67</v>
      </c>
      <c r="B50">
        <v>606459</v>
      </c>
      <c r="C50">
        <v>4942947</v>
      </c>
      <c r="D50" s="2">
        <f t="shared" si="1"/>
        <v>0.1226917869036427</v>
      </c>
      <c r="E50">
        <v>238</v>
      </c>
      <c r="F50">
        <v>889</v>
      </c>
      <c r="G50" s="2">
        <f>$E$50/$F$50</f>
        <v>0.26771653543307089</v>
      </c>
      <c r="H50">
        <v>13.1</v>
      </c>
      <c r="I50">
        <v>232</v>
      </c>
      <c r="J50" s="2">
        <f>$I$50/$E$50</f>
        <v>0.97478991596638653</v>
      </c>
      <c r="K50">
        <v>6</v>
      </c>
      <c r="L50" s="2">
        <f>$K$50/$E$50</f>
        <v>2.5210084033613446E-2</v>
      </c>
      <c r="M50">
        <v>11</v>
      </c>
      <c r="N50">
        <v>16</v>
      </c>
      <c r="O50">
        <v>27</v>
      </c>
      <c r="P50">
        <v>52</v>
      </c>
      <c r="Q50">
        <v>46</v>
      </c>
      <c r="R50">
        <v>86</v>
      </c>
      <c r="S50" s="1">
        <f>$E$50/($B$50/100000)</f>
        <v>39.244202823274122</v>
      </c>
      <c r="T50" s="1">
        <f>($F$50-$E$50)/(($C$50-$B$50)/100000)</f>
        <v>15.01214807927521</v>
      </c>
      <c r="U50" t="s">
        <v>321</v>
      </c>
    </row>
    <row r="51" spans="1:21" ht="12.75" customHeight="1" x14ac:dyDescent="0.15">
      <c r="A51" t="s">
        <v>68</v>
      </c>
      <c r="B51">
        <v>171744</v>
      </c>
      <c r="C51">
        <v>1426761</v>
      </c>
      <c r="D51" s="2">
        <f t="shared" si="1"/>
        <v>0.12037334914537193</v>
      </c>
      <c r="E51" s="7">
        <v>39</v>
      </c>
      <c r="F51">
        <v>261</v>
      </c>
      <c r="G51" s="2">
        <f>$E$51/$F$51</f>
        <v>0.14942528735632185</v>
      </c>
      <c r="H51">
        <v>13.8</v>
      </c>
      <c r="I51" s="7">
        <v>39</v>
      </c>
      <c r="J51" s="2">
        <f>$I$51/$E$51</f>
        <v>1</v>
      </c>
      <c r="K51" s="7">
        <v>0</v>
      </c>
      <c r="L51" s="2">
        <f>$K$51/$E$51</f>
        <v>0</v>
      </c>
      <c r="M51" s="7"/>
      <c r="N51" s="7"/>
      <c r="O51" s="7"/>
      <c r="P51" s="7"/>
      <c r="Q51" s="7"/>
      <c r="R51" s="7"/>
      <c r="S51" s="1">
        <f>$E$51/($B$51/100000)</f>
        <v>22.708216880939069</v>
      </c>
      <c r="T51" s="1">
        <f>($F$51-$E$51)/(($C$51-$B$51)/100000)</f>
        <v>17.689003415889985</v>
      </c>
      <c r="U51" t="s">
        <v>322</v>
      </c>
    </row>
    <row r="52" spans="1:21" ht="12.75" customHeight="1" x14ac:dyDescent="0.15">
      <c r="A52" t="s">
        <v>69</v>
      </c>
      <c r="B52">
        <v>438533</v>
      </c>
      <c r="C52">
        <v>4310254</v>
      </c>
      <c r="D52" s="2">
        <f t="shared" si="1"/>
        <v>0.10174179990320756</v>
      </c>
      <c r="E52" s="7">
        <v>156</v>
      </c>
      <c r="F52">
        <v>743</v>
      </c>
      <c r="G52" s="2">
        <f>$E$52/$F$52</f>
        <v>0.20995962314939434</v>
      </c>
      <c r="H52">
        <v>12.8</v>
      </c>
      <c r="I52" s="7">
        <v>150</v>
      </c>
      <c r="J52" s="2">
        <f>$I$52/$E$52</f>
        <v>0.96153846153846156</v>
      </c>
      <c r="K52" s="7">
        <v>6</v>
      </c>
      <c r="L52" s="2">
        <f>$K$52/$E$52</f>
        <v>3.8461538461538464E-2</v>
      </c>
      <c r="M52" s="7"/>
      <c r="N52" s="7"/>
      <c r="O52" s="7"/>
      <c r="P52" s="7"/>
      <c r="Q52" s="7"/>
      <c r="R52" s="7"/>
      <c r="S52" s="1">
        <f>$E$52/($B$52/100000)</f>
        <v>35.57314956913163</v>
      </c>
      <c r="T52" s="1">
        <f>($F$52-$E$52)/(($C$52-$B$52)/100000)</f>
        <v>15.161216420294746</v>
      </c>
      <c r="U52" t="s">
        <v>323</v>
      </c>
    </row>
    <row r="53" spans="1:21" ht="12.75" customHeight="1" x14ac:dyDescent="0.15">
      <c r="A53" t="s">
        <v>70</v>
      </c>
      <c r="B53">
        <v>50704</v>
      </c>
      <c r="C53">
        <v>401718</v>
      </c>
      <c r="D53" s="2">
        <f t="shared" si="1"/>
        <v>0.12621789414464873</v>
      </c>
      <c r="E53" s="5">
        <v>30</v>
      </c>
      <c r="F53">
        <v>124</v>
      </c>
      <c r="G53" s="2">
        <f>$E$53/$F$53</f>
        <v>0.24193548387096775</v>
      </c>
      <c r="H53">
        <v>23.1</v>
      </c>
      <c r="I53" s="7">
        <v>26</v>
      </c>
      <c r="J53" s="2">
        <f>$I$53/$E$53</f>
        <v>0.8666666666666667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59.166929630798357</v>
      </c>
      <c r="T53" s="1">
        <f>($F$53-$E$53)/(($C$53-$B$53)/100000)</f>
        <v>26.779558650082333</v>
      </c>
      <c r="U53" t="s">
        <v>324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>B56/C56</f>
        <v>6.5916800046989035E-2</v>
      </c>
      <c r="E54" s="7">
        <v>0</v>
      </c>
      <c r="F54">
        <v>7</v>
      </c>
      <c r="G54" s="2">
        <f>$E$54/$F$54</f>
        <v>0</v>
      </c>
      <c r="H54">
        <v>0</v>
      </c>
      <c r="I54" s="7">
        <v>0</v>
      </c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6.7658998646820026</v>
      </c>
      <c r="U54" t="s">
        <v>325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>B55/C55</f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 t="e">
        <f>$I$55/$E$55</f>
        <v>#DIV/0!</v>
      </c>
      <c r="K55" s="7">
        <v>0</v>
      </c>
      <c r="L55" s="2" t="e">
        <f>$K$55/$E$55</f>
        <v>#DIV/0!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326</v>
      </c>
    </row>
    <row r="56" spans="1:21" ht="12.75" customHeight="1" x14ac:dyDescent="0.15">
      <c r="A56" t="s">
        <v>155</v>
      </c>
      <c r="B56">
        <v>31423</v>
      </c>
      <c r="C56">
        <v>476707</v>
      </c>
      <c r="D56" s="2">
        <f>B56/C56</f>
        <v>6.5916800046989035E-2</v>
      </c>
      <c r="E56" s="7"/>
      <c r="F56">
        <v>43</v>
      </c>
      <c r="G56" s="2">
        <f>$E$56/$F$56</f>
        <v>0</v>
      </c>
      <c r="H56">
        <v>7.1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9.6567583834137309</v>
      </c>
      <c r="U56" t="s">
        <v>327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>B57/C57</f>
        <v>1.8728945209544257E-2</v>
      </c>
      <c r="E57" s="7">
        <v>0</v>
      </c>
      <c r="F57" s="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328</v>
      </c>
    </row>
    <row r="58" spans="1:21" ht="12.75" customHeight="1" x14ac:dyDescent="0.15">
      <c r="A58" s="11" t="s">
        <v>75</v>
      </c>
      <c r="B58">
        <f>SUM(B2:B57)</f>
        <v>22563396</v>
      </c>
      <c r="C58">
        <f>SUM(C2:C57)</f>
        <v>232259121</v>
      </c>
      <c r="D58" s="2">
        <f>B58/C58</f>
        <v>9.7147513100249785E-2</v>
      </c>
      <c r="E58">
        <f>SUM(E2:E57)</f>
        <v>6354</v>
      </c>
      <c r="F58">
        <f>SUM(F2:F57)</f>
        <v>36377</v>
      </c>
      <c r="G58" s="2">
        <f>E58/F58</f>
        <v>0.17467080847788438</v>
      </c>
      <c r="H58">
        <v>11.6</v>
      </c>
      <c r="I58">
        <f>SUM(I2:I57)</f>
        <v>5988</v>
      </c>
      <c r="J58" s="2">
        <f>I58/E58</f>
        <v>0.94239848914069879</v>
      </c>
      <c r="K58">
        <f>SUM(K2:K57)</f>
        <v>153</v>
      </c>
      <c r="L58" s="2">
        <f>K58/E58</f>
        <v>2.4079320113314446E-2</v>
      </c>
      <c r="M58">
        <f t="shared" ref="M58:R58" si="2">SUM(M2:M57)</f>
        <v>141</v>
      </c>
      <c r="N58">
        <f t="shared" si="2"/>
        <v>242</v>
      </c>
      <c r="O58">
        <f t="shared" si="2"/>
        <v>389</v>
      </c>
      <c r="P58">
        <f t="shared" si="2"/>
        <v>662</v>
      </c>
      <c r="Q58">
        <f t="shared" si="2"/>
        <v>788</v>
      </c>
      <c r="R58">
        <f t="shared" si="2"/>
        <v>1447</v>
      </c>
      <c r="S58" s="1">
        <f>$E$58/($B$58/100000)</f>
        <v>28.160654539768746</v>
      </c>
      <c r="T58" s="1">
        <f>($F$58-$E$58)/(($C$58-$B$58)/100000)</f>
        <v>14.317411573364216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Total 2000-2011</vt:lpstr>
      <vt:lpstr>Total 2005-2011</vt:lpstr>
      <vt:lpstr>Post-9_11 sample 2002-2011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2019-09-16T16:05:09Z</dcterms:modified>
</cp:coreProperties>
</file>