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webstmj\OneDrive - Star Tribune\education\openenrollbyrace\"/>
    </mc:Choice>
  </mc:AlternateContent>
  <xr:revisionPtr revIDLastSave="5" documentId="4621747DDADEA865F4B6BE010ADF19B4073B5C45" xr6:coauthVersionLast="31" xr6:coauthVersionMax="31" xr10:uidLastSave="{2E33D629-E4DD-45D8-8F28-32CDD6412985}"/>
  <bookViews>
    <workbookView xWindow="0" yWindow="0" windowWidth="20490" windowHeight="6270" xr2:uid="{00000000-000D-0000-FFFF-FFFF00000000}"/>
  </bookViews>
  <sheets>
    <sheet name="Sheet1" sheetId="1" r:id="rId1"/>
    <sheet name="Sheet2" sheetId="6" r:id="rId2"/>
    <sheet name="private and homeschool" sheetId="5" r:id="rId3"/>
    <sheet name="Sheet4" sheetId="4" r:id="rId4"/>
    <sheet name="ACS population" sheetId="2" r:id="rId5"/>
    <sheet name="Sheet3" sheetId="3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13" i="1"/>
  <c r="H32" i="1" l="1"/>
  <c r="Z29" i="1" l="1"/>
  <c r="AB31" i="1"/>
  <c r="C32" i="1" l="1"/>
  <c r="C19" i="2" l="1"/>
  <c r="B19" i="2"/>
  <c r="C20" i="2"/>
  <c r="B20" i="2"/>
  <c r="C21" i="2"/>
  <c r="B21" i="2"/>
  <c r="I7" i="5" l="1"/>
  <c r="I8" i="5"/>
  <c r="I6" i="5"/>
  <c r="H7" i="5"/>
  <c r="H8" i="5"/>
  <c r="H6" i="5"/>
  <c r="G7" i="5"/>
  <c r="G8" i="5"/>
  <c r="G6" i="5"/>
  <c r="U14" i="1" l="1"/>
  <c r="AE14" i="1" s="1"/>
  <c r="U15" i="1"/>
  <c r="AE15" i="1" s="1"/>
  <c r="U16" i="1"/>
  <c r="AE16" i="1" s="1"/>
  <c r="U17" i="1"/>
  <c r="AE17" i="1" s="1"/>
  <c r="U18" i="1"/>
  <c r="AE18" i="1" s="1"/>
  <c r="U19" i="1"/>
  <c r="AE19" i="1" s="1"/>
  <c r="U20" i="1"/>
  <c r="AE20" i="1" s="1"/>
  <c r="U21" i="1"/>
  <c r="AE21" i="1" s="1"/>
  <c r="U22" i="1"/>
  <c r="AE22" i="1" s="1"/>
  <c r="U23" i="1"/>
  <c r="AE23" i="1" s="1"/>
  <c r="U24" i="1"/>
  <c r="AE24" i="1" s="1"/>
  <c r="U25" i="1"/>
  <c r="AE25" i="1" s="1"/>
  <c r="U26" i="1"/>
  <c r="AE26" i="1" s="1"/>
  <c r="U27" i="1"/>
  <c r="AE27" i="1" s="1"/>
  <c r="U28" i="1"/>
  <c r="AE28" i="1" s="1"/>
  <c r="U29" i="1"/>
  <c r="AE29" i="1" s="1"/>
  <c r="U30" i="1"/>
  <c r="AE30" i="1" s="1"/>
  <c r="U13" i="1"/>
  <c r="AE13" i="1" s="1"/>
  <c r="T14" i="1"/>
  <c r="AD14" i="1" s="1"/>
  <c r="T15" i="1"/>
  <c r="AD15" i="1" s="1"/>
  <c r="T16" i="1"/>
  <c r="AD16" i="1" s="1"/>
  <c r="T17" i="1"/>
  <c r="AD17" i="1" s="1"/>
  <c r="T18" i="1"/>
  <c r="AD18" i="1" s="1"/>
  <c r="T19" i="1"/>
  <c r="AD19" i="1" s="1"/>
  <c r="T20" i="1"/>
  <c r="AD20" i="1" s="1"/>
  <c r="T21" i="1"/>
  <c r="AD21" i="1" s="1"/>
  <c r="T22" i="1"/>
  <c r="AD22" i="1" s="1"/>
  <c r="T23" i="1"/>
  <c r="AD23" i="1" s="1"/>
  <c r="T24" i="1"/>
  <c r="AD24" i="1" s="1"/>
  <c r="T25" i="1"/>
  <c r="AD25" i="1" s="1"/>
  <c r="T26" i="1"/>
  <c r="AD26" i="1" s="1"/>
  <c r="T27" i="1"/>
  <c r="AD27" i="1" s="1"/>
  <c r="T28" i="1"/>
  <c r="AD28" i="1" s="1"/>
  <c r="T29" i="1"/>
  <c r="AD29" i="1" s="1"/>
  <c r="T30" i="1"/>
  <c r="AD30" i="1" s="1"/>
  <c r="T13" i="1"/>
  <c r="AD13" i="1" s="1"/>
  <c r="AC9" i="1"/>
  <c r="AC10" i="1"/>
  <c r="AC11" i="1"/>
  <c r="AC12" i="1"/>
  <c r="AC8" i="1"/>
  <c r="S14" i="1" l="1"/>
  <c r="AC14" i="1" s="1"/>
  <c r="S15" i="1"/>
  <c r="AC15" i="1" s="1"/>
  <c r="S16" i="1"/>
  <c r="AC16" i="1" s="1"/>
  <c r="S17" i="1"/>
  <c r="AC17" i="1" s="1"/>
  <c r="S18" i="1"/>
  <c r="AC18" i="1" s="1"/>
  <c r="S19" i="1"/>
  <c r="AC19" i="1" s="1"/>
  <c r="S20" i="1"/>
  <c r="AC20" i="1" s="1"/>
  <c r="S21" i="1"/>
  <c r="AC21" i="1" s="1"/>
  <c r="S22" i="1"/>
  <c r="AC22" i="1" s="1"/>
  <c r="S23" i="1"/>
  <c r="AC23" i="1" s="1"/>
  <c r="S24" i="1"/>
  <c r="AC24" i="1" s="1"/>
  <c r="S25" i="1"/>
  <c r="AC25" i="1" s="1"/>
  <c r="S26" i="1"/>
  <c r="AC26" i="1" s="1"/>
  <c r="S27" i="1"/>
  <c r="AC27" i="1" s="1"/>
  <c r="S28" i="1"/>
  <c r="AC28" i="1" s="1"/>
  <c r="S29" i="1"/>
  <c r="AC29" i="1" s="1"/>
  <c r="S30" i="1"/>
  <c r="AC30" i="1" s="1"/>
  <c r="S13" i="1"/>
  <c r="AC13" i="1" s="1"/>
  <c r="AD9" i="1"/>
  <c r="AE9" i="1"/>
  <c r="AD10" i="1"/>
  <c r="AE10" i="1"/>
  <c r="AD11" i="1"/>
  <c r="AE11" i="1"/>
  <c r="AD12" i="1"/>
  <c r="AE12" i="1"/>
  <c r="AD8" i="1"/>
  <c r="AE8" i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10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G5" i="1"/>
  <c r="G6" i="1"/>
  <c r="G7" i="1"/>
  <c r="G8" i="1"/>
  <c r="G4" i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AA29" i="1"/>
  <c r="Z30" i="1"/>
  <c r="AA30" i="1" s="1"/>
  <c r="Z20" i="1"/>
  <c r="AA20" i="1" s="1"/>
  <c r="C9" i="2" l="1"/>
  <c r="D9" i="2"/>
  <c r="B9" i="2"/>
  <c r="V9" i="1" l="1"/>
  <c r="W9" i="1"/>
  <c r="X9" i="1"/>
  <c r="V10" i="1"/>
  <c r="W10" i="1"/>
  <c r="X10" i="1"/>
  <c r="V11" i="1"/>
  <c r="W11" i="1"/>
  <c r="X11" i="1"/>
  <c r="V12" i="1"/>
  <c r="W12" i="1"/>
  <c r="X12" i="1"/>
  <c r="V13" i="1"/>
  <c r="W13" i="1"/>
  <c r="X13" i="1"/>
  <c r="V14" i="1"/>
  <c r="W14" i="1"/>
  <c r="X14" i="1"/>
  <c r="V15" i="1"/>
  <c r="W15" i="1"/>
  <c r="X15" i="1"/>
  <c r="V16" i="1"/>
  <c r="W16" i="1"/>
  <c r="X16" i="1"/>
  <c r="V17" i="1"/>
  <c r="W17" i="1"/>
  <c r="X17" i="1"/>
  <c r="V18" i="1"/>
  <c r="W18" i="1"/>
  <c r="X18" i="1"/>
  <c r="V19" i="1"/>
  <c r="W19" i="1"/>
  <c r="X19" i="1"/>
  <c r="V20" i="1"/>
  <c r="W20" i="1"/>
  <c r="X20" i="1"/>
  <c r="V21" i="1"/>
  <c r="W21" i="1"/>
  <c r="X21" i="1"/>
  <c r="V22" i="1"/>
  <c r="W22" i="1"/>
  <c r="X22" i="1"/>
  <c r="V23" i="1"/>
  <c r="W23" i="1"/>
  <c r="X23" i="1"/>
  <c r="V24" i="1"/>
  <c r="W24" i="1"/>
  <c r="X24" i="1"/>
  <c r="V25" i="1"/>
  <c r="W25" i="1"/>
  <c r="X25" i="1"/>
  <c r="V26" i="1"/>
  <c r="W26" i="1"/>
  <c r="X26" i="1"/>
  <c r="V27" i="1"/>
  <c r="W27" i="1"/>
  <c r="X27" i="1"/>
  <c r="V28" i="1"/>
  <c r="W28" i="1"/>
  <c r="X28" i="1"/>
  <c r="V29" i="1"/>
  <c r="W29" i="1"/>
  <c r="X29" i="1"/>
  <c r="V30" i="1"/>
  <c r="V32" i="1" s="1"/>
  <c r="W30" i="1"/>
  <c r="X30" i="1"/>
  <c r="W8" i="1"/>
  <c r="X8" i="1"/>
  <c r="V8" i="1"/>
  <c r="I13" i="1" l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2" i="1" l="1"/>
</calcChain>
</file>

<file path=xl/sharedStrings.xml><?xml version="1.0" encoding="utf-8"?>
<sst xmlns="http://schemas.openxmlformats.org/spreadsheetml/2006/main" count="178" uniqueCount="91">
  <si>
    <t>00-01</t>
  </si>
  <si>
    <t>13-14</t>
  </si>
  <si>
    <t>14-15</t>
  </si>
  <si>
    <t>16-17</t>
  </si>
  <si>
    <t>99-00</t>
  </si>
  <si>
    <t>01-02</t>
  </si>
  <si>
    <t>02-03</t>
  </si>
  <si>
    <t>03-04</t>
  </si>
  <si>
    <t>04-05</t>
  </si>
  <si>
    <t>05-06</t>
  </si>
  <si>
    <t>06-07</t>
  </si>
  <si>
    <t>07-08</t>
  </si>
  <si>
    <t>08-09</t>
  </si>
  <si>
    <t>09-10</t>
  </si>
  <si>
    <t>10-11</t>
  </si>
  <si>
    <t>11-12</t>
  </si>
  <si>
    <t>12-13</t>
  </si>
  <si>
    <t>Yr</t>
  </si>
  <si>
    <t>OpenEnrolled</t>
  </si>
  <si>
    <t>SchoolYr</t>
  </si>
  <si>
    <t>94-95</t>
  </si>
  <si>
    <t>95-96</t>
  </si>
  <si>
    <t>96-97</t>
  </si>
  <si>
    <t>97-98</t>
  </si>
  <si>
    <t>98-99</t>
  </si>
  <si>
    <t>15-16</t>
  </si>
  <si>
    <t>waiting for</t>
  </si>
  <si>
    <t>Pct Leaving</t>
  </si>
  <si>
    <t>Pct Leaving Core Cities</t>
  </si>
  <si>
    <t>Pct Leaving Suburbs</t>
  </si>
  <si>
    <t>Pct Leaving Out State</t>
  </si>
  <si>
    <t>percent of enrolled students who attend a charter or open enroll</t>
  </si>
  <si>
    <t>90-91</t>
  </si>
  <si>
    <t>91-92</t>
  </si>
  <si>
    <t>92-93</t>
  </si>
  <si>
    <t>x</t>
  </si>
  <si>
    <t>93-94</t>
  </si>
  <si>
    <t>story says charter schools were authorized in 1991 and first one opened "later that year"</t>
  </si>
  <si>
    <t>but it doesn't show up in data until 94-95</t>
  </si>
  <si>
    <t>Total school age</t>
  </si>
  <si>
    <t>Kindergartten</t>
  </si>
  <si>
    <t>grades 1-4</t>
  </si>
  <si>
    <t>grades5-8</t>
  </si>
  <si>
    <t>grades 9-12</t>
  </si>
  <si>
    <t>MINNESOTA</t>
  </si>
  <si>
    <t>TOTAL</t>
  </si>
  <si>
    <t>acs 2015 - TABLE b14001</t>
  </si>
  <si>
    <t>MINNEAPOLIS</t>
  </si>
  <si>
    <t>ST PAUL</t>
  </si>
  <si>
    <t>Private school</t>
  </si>
  <si>
    <t>Homeschool</t>
  </si>
  <si>
    <t>N/A</t>
  </si>
  <si>
    <t>TotalEnrolled</t>
  </si>
  <si>
    <t>CharterEnrollTotal</t>
  </si>
  <si>
    <t>Charter-PctChange Yr over Yr</t>
  </si>
  <si>
    <t>Pct Enrolled in Charters</t>
  </si>
  <si>
    <t>Choice-Core Cities (open enroll or charter)</t>
  </si>
  <si>
    <t>Choice-Suburbs</t>
  </si>
  <si>
    <t>Choice-Out state</t>
  </si>
  <si>
    <t>TotalLeaving-Choice</t>
  </si>
  <si>
    <t>CharterEnroll-Core</t>
  </si>
  <si>
    <t>CharterEnroll-Suburbs</t>
  </si>
  <si>
    <t>CharterEnroll-OutState</t>
  </si>
  <si>
    <t>Total Enroll Core Cities</t>
  </si>
  <si>
    <t>Total EnrollSuburbs</t>
  </si>
  <si>
    <t>Total Enroll Out State</t>
  </si>
  <si>
    <t>PctPrivateSchool</t>
  </si>
  <si>
    <t>Pct Charters-Core</t>
  </si>
  <si>
    <t>Pct Charters-Suburbs</t>
  </si>
  <si>
    <t>Pct Charters_Outstate</t>
  </si>
  <si>
    <t>Total Leaving Core</t>
  </si>
  <si>
    <t>Total Leaving Suburbs</t>
  </si>
  <si>
    <t>Total leaving outstate</t>
  </si>
  <si>
    <t>District Name</t>
  </si>
  <si>
    <t>Total Compliant
Homeschool</t>
  </si>
  <si>
    <t>Total NonCompliant
Homeschool</t>
  </si>
  <si>
    <t>Total Compliant
Nonpublic</t>
  </si>
  <si>
    <t>Total NonCompliant
Nonpublic</t>
  </si>
  <si>
    <t xml:space="preserve">MINNEAPOLIS PUBLIC SCHOOL DIST.    </t>
  </si>
  <si>
    <t xml:space="preserve">ST. PAUL PUBLIC SCHOOL DISTRICT    </t>
  </si>
  <si>
    <t>state totals</t>
  </si>
  <si>
    <t>these are for the 15-16 school year</t>
  </si>
  <si>
    <t>School age kids</t>
  </si>
  <si>
    <t>Pct homeschooled</t>
  </si>
  <si>
    <t>Pct private</t>
  </si>
  <si>
    <t>Pct both</t>
  </si>
  <si>
    <t>School enrollment table from 1 year ACS -- kindergarten to 12th grade estimate</t>
  </si>
  <si>
    <t>minneapolis</t>
  </si>
  <si>
    <t>st paul</t>
  </si>
  <si>
    <t>Year</t>
  </si>
  <si>
    <t>Pct leaving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</si>
</sst>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16" fontId="0" fillId="0" borderId="0" xfId="0" applyNumberFormat="1"/>
    <xf numFmtId="49" fontId="0" fillId="0" borderId="0" xfId="0" applyNumberFormat="1"/>
    <xf numFmtId="164" fontId="0" fillId="0" borderId="0" xfId="1" applyNumberFormat="1" applyFon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9" fontId="0" fillId="0" borderId="0" xfId="1" applyFont="1"/>
    <xf numFmtId="165" fontId="0" fillId="0" borderId="0" xfId="2" applyNumberFormat="1" applyFont="1"/>
    <xf numFmtId="165" fontId="0" fillId="0" borderId="0" xfId="0" applyNumberFormat="1"/>
    <xf numFmtId="43" fontId="0" fillId="0" borderId="0" xfId="2" applyFont="1"/>
    <xf numFmtId="0" fontId="2" fillId="0" borderId="0" xfId="0" quotePrefix="1" applyNumberFormat="1" applyFont="1"/>
    <xf numFmtId="165" fontId="0" fillId="0" borderId="0" xfId="2" applyNumberFormat="1" applyFont="1" applyAlignment="1">
      <alignment wrapText="1"/>
    </xf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2" fillId="2" borderId="0" xfId="0" applyFont="1" applyFill="1" applyAlignment="1">
      <alignment wrapText="1"/>
    </xf>
    <xf numFmtId="49" fontId="3" fillId="3" borderId="1" xfId="0" applyNumberFormat="1" applyFont="1" applyFill="1" applyBorder="1"/>
    <xf numFmtId="0" fontId="3" fillId="3" borderId="1" xfId="0" applyFont="1" applyFill="1" applyBorder="1" applyAlignment="1">
      <alignment horizontal="left" wrapText="1" indent="1"/>
    </xf>
    <xf numFmtId="0" fontId="3" fillId="3" borderId="1" xfId="0" applyFont="1" applyFill="1" applyBorder="1" applyAlignment="1">
      <alignment horizontal="left" wrapText="1" indent="2"/>
    </xf>
    <xf numFmtId="0" fontId="3" fillId="3" borderId="2" xfId="0" applyFont="1" applyFill="1" applyBorder="1" applyAlignment="1">
      <alignment horizontal="left" wrapText="1" indent="1"/>
    </xf>
    <xf numFmtId="43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Pct leaving home</a:t>
            </a:r>
            <a:r>
              <a:rPr lang="en-US" baseline="0"/>
              <a:t> district (for public school)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Core Cities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Sheet1!$B$13:$B$30</c:f>
              <c:strCache>
                <c:ptCount val="18"/>
                <c:pt idx="0">
                  <c:v>99-00</c:v>
                </c:pt>
                <c:pt idx="1">
                  <c:v>00-01</c:v>
                </c:pt>
                <c:pt idx="2">
                  <c:v>01-02</c:v>
                </c:pt>
                <c:pt idx="3">
                  <c:v>02-03</c:v>
                </c:pt>
                <c:pt idx="4">
                  <c:v>03-04</c:v>
                </c:pt>
                <c:pt idx="5">
                  <c:v>04-05</c:v>
                </c:pt>
                <c:pt idx="6">
                  <c:v>05-06</c:v>
                </c:pt>
                <c:pt idx="7">
                  <c:v>06-07</c:v>
                </c:pt>
                <c:pt idx="8">
                  <c:v>07-08</c:v>
                </c:pt>
                <c:pt idx="9">
                  <c:v>08-09</c:v>
                </c:pt>
                <c:pt idx="10">
                  <c:v>09-10</c:v>
                </c:pt>
                <c:pt idx="11">
                  <c:v>10-11</c:v>
                </c:pt>
                <c:pt idx="12">
                  <c:v>11-12</c:v>
                </c:pt>
                <c:pt idx="13">
                  <c:v>12-13</c:v>
                </c:pt>
                <c:pt idx="14">
                  <c:v>13-14</c:v>
                </c:pt>
                <c:pt idx="15">
                  <c:v>14-15</c:v>
                </c:pt>
                <c:pt idx="16">
                  <c:v>15-16</c:v>
                </c:pt>
                <c:pt idx="17">
                  <c:v>16-17</c:v>
                </c:pt>
              </c:strCache>
            </c:strRef>
          </c:cat>
          <c:val>
            <c:numRef>
              <c:f>Sheet1!$V$13:$V$30</c:f>
              <c:numCache>
                <c:formatCode>0%</c:formatCode>
                <c:ptCount val="18"/>
                <c:pt idx="0">
                  <c:v>6.3039653812711052E-2</c:v>
                </c:pt>
                <c:pt idx="1">
                  <c:v>7.3695540645213206E-2</c:v>
                </c:pt>
                <c:pt idx="2">
                  <c:v>8.2199375062997682E-2</c:v>
                </c:pt>
                <c:pt idx="3">
                  <c:v>9.5972982653635575E-2</c:v>
                </c:pt>
                <c:pt idx="4">
                  <c:v>0.11528523366063048</c:v>
                </c:pt>
                <c:pt idx="5">
                  <c:v>0.1346485389433254</c:v>
                </c:pt>
                <c:pt idx="6">
                  <c:v>0.1519293311066186</c:v>
                </c:pt>
                <c:pt idx="7">
                  <c:v>0.17384241352635652</c:v>
                </c:pt>
                <c:pt idx="8">
                  <c:v>0.20698562568893145</c:v>
                </c:pt>
                <c:pt idx="9">
                  <c:v>0.22848382204806342</c:v>
                </c:pt>
                <c:pt idx="10">
                  <c:v>0.25300634305347547</c:v>
                </c:pt>
                <c:pt idx="11">
                  <c:v>0.26987999256107031</c:v>
                </c:pt>
                <c:pt idx="12">
                  <c:v>0.28152254968712509</c:v>
                </c:pt>
                <c:pt idx="13">
                  <c:v>0.2941164072462088</c:v>
                </c:pt>
                <c:pt idx="14">
                  <c:v>0.30130291476808946</c:v>
                </c:pt>
                <c:pt idx="15">
                  <c:v>0.31369728869575864</c:v>
                </c:pt>
                <c:pt idx="16">
                  <c:v>0.3303377624505528</c:v>
                </c:pt>
                <c:pt idx="17">
                  <c:v>0.34328433448268908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8-473F-BC4B-00380C7D12FF}"/>
            </c:ext>
          </c:extLst>
        </c:ser>
        <c:ser>
          <c:idx val="1"/>
          <c:order val="1"/>
          <c:tx>
            <c:v>Suburbs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Sheet1!$B$13:$B$30</c:f>
              <c:strCache>
                <c:ptCount val="18"/>
                <c:pt idx="0">
                  <c:v>99-00</c:v>
                </c:pt>
                <c:pt idx="1">
                  <c:v>00-01</c:v>
                </c:pt>
                <c:pt idx="2">
                  <c:v>01-02</c:v>
                </c:pt>
                <c:pt idx="3">
                  <c:v>02-03</c:v>
                </c:pt>
                <c:pt idx="4">
                  <c:v>03-04</c:v>
                </c:pt>
                <c:pt idx="5">
                  <c:v>04-05</c:v>
                </c:pt>
                <c:pt idx="6">
                  <c:v>05-06</c:v>
                </c:pt>
                <c:pt idx="7">
                  <c:v>06-07</c:v>
                </c:pt>
                <c:pt idx="8">
                  <c:v>07-08</c:v>
                </c:pt>
                <c:pt idx="9">
                  <c:v>08-09</c:v>
                </c:pt>
                <c:pt idx="10">
                  <c:v>09-10</c:v>
                </c:pt>
                <c:pt idx="11">
                  <c:v>10-11</c:v>
                </c:pt>
                <c:pt idx="12">
                  <c:v>11-12</c:v>
                </c:pt>
                <c:pt idx="13">
                  <c:v>12-13</c:v>
                </c:pt>
                <c:pt idx="14">
                  <c:v>13-14</c:v>
                </c:pt>
                <c:pt idx="15">
                  <c:v>14-15</c:v>
                </c:pt>
                <c:pt idx="16">
                  <c:v>15-16</c:v>
                </c:pt>
                <c:pt idx="17">
                  <c:v>16-17</c:v>
                </c:pt>
              </c:strCache>
            </c:strRef>
          </c:cat>
          <c:val>
            <c:numRef>
              <c:f>Sheet1!$W$13:$W$30</c:f>
              <c:numCache>
                <c:formatCode>0%</c:formatCode>
                <c:ptCount val="18"/>
                <c:pt idx="0">
                  <c:v>1.8714317448136789E-2</c:v>
                </c:pt>
                <c:pt idx="1">
                  <c:v>1.8984906267230289E-2</c:v>
                </c:pt>
                <c:pt idx="2">
                  <c:v>2.0627283765526756E-2</c:v>
                </c:pt>
                <c:pt idx="3">
                  <c:v>2.3958203120560927E-2</c:v>
                </c:pt>
                <c:pt idx="4">
                  <c:v>2.8326684340846273E-2</c:v>
                </c:pt>
                <c:pt idx="5">
                  <c:v>3.611944997245365E-2</c:v>
                </c:pt>
                <c:pt idx="6">
                  <c:v>3.9720862363758887E-2</c:v>
                </c:pt>
                <c:pt idx="7">
                  <c:v>4.6905176945850974E-2</c:v>
                </c:pt>
                <c:pt idx="8">
                  <c:v>5.4703312503456288E-2</c:v>
                </c:pt>
                <c:pt idx="9">
                  <c:v>6.6687456190218625E-2</c:v>
                </c:pt>
                <c:pt idx="10">
                  <c:v>8.0282810379988606E-2</c:v>
                </c:pt>
                <c:pt idx="11">
                  <c:v>9.2426416326261876E-2</c:v>
                </c:pt>
                <c:pt idx="12">
                  <c:v>9.9157196633160471E-2</c:v>
                </c:pt>
                <c:pt idx="13">
                  <c:v>0.1064421505914208</c:v>
                </c:pt>
                <c:pt idx="14">
                  <c:v>0.11234000887186645</c:v>
                </c:pt>
                <c:pt idx="15">
                  <c:v>0.11948125765793785</c:v>
                </c:pt>
                <c:pt idx="16">
                  <c:v>0.12498738386515876</c:v>
                </c:pt>
                <c:pt idx="17">
                  <c:v>0.12766999701368986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78-473F-BC4B-00380C7D12FF}"/>
            </c:ext>
          </c:extLst>
        </c:ser>
        <c:ser>
          <c:idx val="2"/>
          <c:order val="2"/>
          <c:tx>
            <c:v>Out State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Sheet1!$B$13:$B$30</c:f>
              <c:strCache>
                <c:ptCount val="18"/>
                <c:pt idx="0">
                  <c:v>99-00</c:v>
                </c:pt>
                <c:pt idx="1">
                  <c:v>00-01</c:v>
                </c:pt>
                <c:pt idx="2">
                  <c:v>01-02</c:v>
                </c:pt>
                <c:pt idx="3">
                  <c:v>02-03</c:v>
                </c:pt>
                <c:pt idx="4">
                  <c:v>03-04</c:v>
                </c:pt>
                <c:pt idx="5">
                  <c:v>04-05</c:v>
                </c:pt>
                <c:pt idx="6">
                  <c:v>05-06</c:v>
                </c:pt>
                <c:pt idx="7">
                  <c:v>06-07</c:v>
                </c:pt>
                <c:pt idx="8">
                  <c:v>07-08</c:v>
                </c:pt>
                <c:pt idx="9">
                  <c:v>08-09</c:v>
                </c:pt>
                <c:pt idx="10">
                  <c:v>09-10</c:v>
                </c:pt>
                <c:pt idx="11">
                  <c:v>10-11</c:v>
                </c:pt>
                <c:pt idx="12">
                  <c:v>11-12</c:v>
                </c:pt>
                <c:pt idx="13">
                  <c:v>12-13</c:v>
                </c:pt>
                <c:pt idx="14">
                  <c:v>13-14</c:v>
                </c:pt>
                <c:pt idx="15">
                  <c:v>14-15</c:v>
                </c:pt>
                <c:pt idx="16">
                  <c:v>15-16</c:v>
                </c:pt>
                <c:pt idx="17">
                  <c:v>16-17</c:v>
                </c:pt>
              </c:strCache>
            </c:strRef>
          </c:cat>
          <c:val>
            <c:numRef>
              <c:f>Sheet1!$X$13:$X$30</c:f>
              <c:numCache>
                <c:formatCode>0%</c:formatCode>
                <c:ptCount val="18"/>
                <c:pt idx="0">
                  <c:v>4.431599699403687E-2</c:v>
                </c:pt>
                <c:pt idx="1">
                  <c:v>4.8620505276749042E-2</c:v>
                </c:pt>
                <c:pt idx="2">
                  <c:v>5.2390658639661906E-2</c:v>
                </c:pt>
                <c:pt idx="3">
                  <c:v>5.7136382520678326E-2</c:v>
                </c:pt>
                <c:pt idx="4">
                  <c:v>6.2478897410315579E-2</c:v>
                </c:pt>
                <c:pt idx="5">
                  <c:v>6.7289686153720205E-2</c:v>
                </c:pt>
                <c:pt idx="6">
                  <c:v>7.2663452266152367E-2</c:v>
                </c:pt>
                <c:pt idx="7">
                  <c:v>7.6637283809582624E-2</c:v>
                </c:pt>
                <c:pt idx="8">
                  <c:v>8.1659134173346623E-2</c:v>
                </c:pt>
                <c:pt idx="9">
                  <c:v>8.497702442117458E-2</c:v>
                </c:pt>
                <c:pt idx="10">
                  <c:v>9.232314145545456E-2</c:v>
                </c:pt>
                <c:pt idx="11">
                  <c:v>9.7298486817286325E-2</c:v>
                </c:pt>
                <c:pt idx="12">
                  <c:v>0.10256787039418096</c:v>
                </c:pt>
                <c:pt idx="13">
                  <c:v>0.10797164544781837</c:v>
                </c:pt>
                <c:pt idx="14">
                  <c:v>0.11135341633009951</c:v>
                </c:pt>
                <c:pt idx="15">
                  <c:v>0.11496634941687865</c:v>
                </c:pt>
                <c:pt idx="16">
                  <c:v>0.11912833178700208</c:v>
                </c:pt>
                <c:pt idx="17">
                  <c:v>0.12454207804538726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78-473F-BC4B-00380C7D1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145744"/>
        <c:axId val="1974146576"/>
      </c:lineChart>
      <c:catAx>
        <c:axId val="197414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146576"/>
        <c:crosses val="autoZero"/>
        <c:auto val="1"/>
        <c:lblAlgn val="ctr"/>
        <c:lblOffset val="100"/>
        <c:noMultiLvlLbl val="0"/>
      </c:catAx>
      <c:valAx>
        <c:axId val="197414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14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 the kids leaving -</a:t>
            </a:r>
            <a:r>
              <a:rPr lang="en-US" baseline="0"/>
              <a:t> Percent going to charter schools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Core Cities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Sheet1!$A$13:$A$30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Sheet1!$AC$13:$AC$30</c:f>
              <c:numCache>
                <c:formatCode>0%</c:formatCode>
                <c:ptCount val="18"/>
                <c:pt idx="0">
                  <c:v>0.72622293504410584</c:v>
                </c:pt>
                <c:pt idx="1">
                  <c:v>0.74529074529074524</c:v>
                </c:pt>
                <c:pt idx="2">
                  <c:v>0.7258123850398529</c:v>
                </c:pt>
                <c:pt idx="3">
                  <c:v>0.71603753465557685</c:v>
                </c:pt>
                <c:pt idx="4">
                  <c:v>0.72225779892050135</c:v>
                </c:pt>
                <c:pt idx="5">
                  <c:v>0.72374392220421391</c:v>
                </c:pt>
                <c:pt idx="6">
                  <c:v>0.73069135088226789</c:v>
                </c:pt>
                <c:pt idx="7">
                  <c:v>0.73803318288729258</c:v>
                </c:pt>
                <c:pt idx="8">
                  <c:v>0.74948897256589564</c:v>
                </c:pt>
                <c:pt idx="9">
                  <c:v>0.76977859599825593</c:v>
                </c:pt>
                <c:pt idx="10">
                  <c:v>0.74424374319912945</c:v>
                </c:pt>
                <c:pt idx="11">
                  <c:v>0.73072557762464529</c:v>
                </c:pt>
                <c:pt idx="12">
                  <c:v>0.72985527275519213</c:v>
                </c:pt>
                <c:pt idx="13">
                  <c:v>0.73338349636318034</c:v>
                </c:pt>
                <c:pt idx="14">
                  <c:v>0.7358115290970817</c:v>
                </c:pt>
                <c:pt idx="15">
                  <c:v>0.737619094072123</c:v>
                </c:pt>
                <c:pt idx="16">
                  <c:v>0.74220093343158933</c:v>
                </c:pt>
                <c:pt idx="17">
                  <c:v>0.74557255719698079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1-4410-AD45-35B63202D5C3}"/>
            </c:ext>
          </c:extLst>
        </c:ser>
        <c:ser>
          <c:idx val="1"/>
          <c:order val="1"/>
          <c:tx>
            <c:v>Suburbs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Sheet1!$A$13:$A$30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Sheet1!$AD$13:$AD$30</c:f>
              <c:numCache>
                <c:formatCode>0%</c:formatCode>
                <c:ptCount val="18"/>
                <c:pt idx="0">
                  <c:v>0.23863110837058732</c:v>
                </c:pt>
                <c:pt idx="1">
                  <c:v>0.20465890183028287</c:v>
                </c:pt>
                <c:pt idx="2">
                  <c:v>0.22177697941135829</c:v>
                </c:pt>
                <c:pt idx="3">
                  <c:v>0.2632515119174671</c:v>
                </c:pt>
                <c:pt idx="4">
                  <c:v>0.27110535233728694</c:v>
                </c:pt>
                <c:pt idx="5">
                  <c:v>0.33587548638132297</c:v>
                </c:pt>
                <c:pt idx="6">
                  <c:v>0.38151991026360066</c:v>
                </c:pt>
                <c:pt idx="7">
                  <c:v>0.39482067012741862</c:v>
                </c:pt>
                <c:pt idx="8">
                  <c:v>0.40376061463809138</c:v>
                </c:pt>
                <c:pt idx="9">
                  <c:v>0.43625077591558037</c:v>
                </c:pt>
                <c:pt idx="10">
                  <c:v>0.39429570463816804</c:v>
                </c:pt>
                <c:pt idx="11">
                  <c:v>0.36781336261909708</c:v>
                </c:pt>
                <c:pt idx="12">
                  <c:v>0.35735553595059549</c:v>
                </c:pt>
                <c:pt idx="13">
                  <c:v>0.34867446493334014</c:v>
                </c:pt>
                <c:pt idx="14">
                  <c:v>0.35169624154286955</c:v>
                </c:pt>
                <c:pt idx="15">
                  <c:v>0.37018669778296381</c:v>
                </c:pt>
                <c:pt idx="16">
                  <c:v>0.37317778061116069</c:v>
                </c:pt>
                <c:pt idx="17">
                  <c:v>0.38457434803126989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41-4410-AD45-35B63202D5C3}"/>
            </c:ext>
          </c:extLst>
        </c:ser>
        <c:ser>
          <c:idx val="2"/>
          <c:order val="2"/>
          <c:tx>
            <c:v>Out State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Sheet1!$A$13:$A$30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Sheet1!$AE$13:$AE$30</c:f>
              <c:numCache>
                <c:formatCode>0%</c:formatCode>
                <c:ptCount val="18"/>
                <c:pt idx="0">
                  <c:v>0.11209601938005836</c:v>
                </c:pt>
                <c:pt idx="1">
                  <c:v>0.13085343604297589</c:v>
                </c:pt>
                <c:pt idx="2">
                  <c:v>0.12642092746730083</c:v>
                </c:pt>
                <c:pt idx="3">
                  <c:v>0.14119513484928609</c:v>
                </c:pt>
                <c:pt idx="4">
                  <c:v>0.14794197716468246</c:v>
                </c:pt>
                <c:pt idx="5">
                  <c:v>0.15591377409420978</c:v>
                </c:pt>
                <c:pt idx="6">
                  <c:v>0.17942456736383905</c:v>
                </c:pt>
                <c:pt idx="7">
                  <c:v>0.18122607936614518</c:v>
                </c:pt>
                <c:pt idx="8">
                  <c:v>0.19388499476672269</c:v>
                </c:pt>
                <c:pt idx="9">
                  <c:v>0.19483510409629676</c:v>
                </c:pt>
                <c:pt idx="10">
                  <c:v>0.18980852028098799</c:v>
                </c:pt>
                <c:pt idx="11">
                  <c:v>0.18400646203554119</c:v>
                </c:pt>
                <c:pt idx="12">
                  <c:v>0.18340667212443718</c:v>
                </c:pt>
                <c:pt idx="13">
                  <c:v>0.18150776160608337</c:v>
                </c:pt>
                <c:pt idx="14">
                  <c:v>0.18399158681935032</c:v>
                </c:pt>
                <c:pt idx="15">
                  <c:v>0.19301487156376745</c:v>
                </c:pt>
                <c:pt idx="16">
                  <c:v>0.19587072833966171</c:v>
                </c:pt>
                <c:pt idx="17">
                  <c:v>0.20551603237050778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41-4410-AD45-35B63202D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853695"/>
        <c:axId val="479854111"/>
      </c:lineChart>
      <c:catAx>
        <c:axId val="47985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854111"/>
        <c:crosses val="autoZero"/>
        <c:auto val="1"/>
        <c:lblAlgn val="ctr"/>
        <c:lblOffset val="100"/>
        <c:noMultiLvlLbl val="0"/>
      </c:catAx>
      <c:valAx>
        <c:axId val="47985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85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Private school enrollment in Minnesota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Sheet1!$A$20:$A$30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Sheet1!$Y$20:$Y$30</c:f>
              <c:numCache>
                <c:formatCode>General</c:formatCode>
                <c:ptCount val="11"/>
                <c:pt idx="0">
                  <c:v>79200</c:v>
                </c:pt>
                <c:pt idx="1">
                  <c:v>81598</c:v>
                </c:pt>
                <c:pt idx="2">
                  <c:v>79793</c:v>
                </c:pt>
                <c:pt idx="3">
                  <c:v>77121</c:v>
                </c:pt>
                <c:pt idx="4">
                  <c:v>74384</c:v>
                </c:pt>
                <c:pt idx="5">
                  <c:v>72458</c:v>
                </c:pt>
                <c:pt idx="6">
                  <c:v>70715</c:v>
                </c:pt>
                <c:pt idx="7">
                  <c:v>68521</c:v>
                </c:pt>
                <c:pt idx="8">
                  <c:v>67992</c:v>
                </c:pt>
                <c:pt idx="9">
                  <c:v>66188</c:v>
                </c:pt>
                <c:pt idx="10">
                  <c:v>67614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8-4902-A1CF-9F38D022F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9946575"/>
        <c:axId val="1369948239"/>
      </c:barChart>
      <c:catAx>
        <c:axId val="136994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948239"/>
        <c:crosses val="autoZero"/>
        <c:auto val="1"/>
        <c:lblAlgn val="ctr"/>
        <c:lblOffset val="100"/>
        <c:noMultiLvlLbl val="0"/>
      </c:catAx>
      <c:valAx>
        <c:axId val="136994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94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'ACS population'!$B$18</c:f>
              <c:strCache>
                <c:ptCount val="1"/>
                <c:pt idx="0">
                  <c:v>minneapolis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'ACS population'!$B$23:$B$29</c:f>
              <c:numCache>
                <c:formatCode>General</c:formatCode>
                <c:ptCount val="7"/>
                <c:pt idx="0">
                  <c:v>53719</c:v>
                </c:pt>
                <c:pt idx="1">
                  <c:v>47310</c:v>
                </c:pt>
                <c:pt idx="2">
                  <c:v>52701</c:v>
                </c:pt>
                <c:pt idx="3">
                  <c:v>53428</c:v>
                </c:pt>
                <c:pt idx="4">
                  <c:v>52121</c:v>
                </c:pt>
                <c:pt idx="5">
                  <c:v>52228</c:v>
                </c:pt>
                <c:pt idx="6">
                  <c:v>58552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AA-4011-A50C-2911AEE69434}"/>
            </c:ext>
          </c:extLst>
        </c:ser>
        <c:ser>
          <c:idx val="1"/>
          <c:order val="1"/>
          <c:tx>
            <c:strRef>
              <c:f>'ACS population'!$C$18</c:f>
              <c:strCache>
                <c:ptCount val="1"/>
                <c:pt idx="0">
                  <c:v>st paul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'ACS population'!$C$23:$C$29</c:f>
              <c:numCache>
                <c:formatCode>General</c:formatCode>
                <c:ptCount val="7"/>
                <c:pt idx="0">
                  <c:v>48386</c:v>
                </c:pt>
                <c:pt idx="1">
                  <c:v>47793</c:v>
                </c:pt>
                <c:pt idx="2">
                  <c:v>49335</c:v>
                </c:pt>
                <c:pt idx="3">
                  <c:v>52707</c:v>
                </c:pt>
                <c:pt idx="4">
                  <c:v>52817</c:v>
                </c:pt>
                <c:pt idx="5">
                  <c:v>54911</c:v>
                </c:pt>
                <c:pt idx="6">
                  <c:v>50443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AA-4011-A50C-2911AEE69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462495"/>
        <c:axId val="1000463327"/>
      </c:lineChart>
      <c:catAx>
        <c:axId val="1000462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463327"/>
        <c:crosses val="autoZero"/>
        <c:auto val="1"/>
        <c:lblAlgn val="ctr"/>
        <c:lblOffset val="100"/>
        <c:noMultiLvlLbl val="0"/>
      </c:catAx>
      <c:valAx>
        <c:axId val="1000463327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46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200024</xdr:colOff>
      <xdr:row>33</xdr:row>
      <xdr:rowOff>104775</xdr:rowOff>
    </xdr:from>
    <xdr:to>
      <xdr:col>10</xdr:col>
      <xdr:colOff>390525</xdr:colOff>
      <xdr:row>55</xdr:row>
      <xdr:rowOff>38101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238124</xdr:colOff>
      <xdr:row>35</xdr:row>
      <xdr:rowOff>28574</xdr:rowOff>
    </xdr:from>
    <xdr:to>
      <xdr:col>28</xdr:col>
      <xdr:colOff>257174</xdr:colOff>
      <xdr:row>55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466724</xdr:colOff>
      <xdr:row>32</xdr:row>
      <xdr:rowOff>9525</xdr:rowOff>
    </xdr:from>
    <xdr:to>
      <xdr:col>14</xdr:col>
      <xdr:colOff>628649</xdr:colOff>
      <xdr:row>50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11</xdr:row>
      <xdr:rowOff>171449</xdr:rowOff>
    </xdr:from>
    <xdr:to>
      <xdr:col>17</xdr:col>
      <xdr:colOff>257175</xdr:colOff>
      <xdr:row>27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6"/>
  <sheetViews>
    <sheetView tabSelected="1" workbookViewId="0">
      <selection activeCell="I13" activeCellId="1" sqref="B13:B30 I13:I30"/>
    </sheetView>
  </sheetViews>
  <sheetFormatPr defaultRowHeight="15" x14ac:dyDescent="0.25"/>
  <cols>
    <col min="1" max="1" width="4.85546875" bestFit="1" customWidth="1"/>
    <col min="2" max="2" width="7.42578125" bestFit="1" customWidth="1"/>
    <col min="3" max="3" width="10" bestFit="1" customWidth="1"/>
    <col min="4" max="5" width="10" customWidth="1"/>
    <col min="6" max="7" width="11.140625" bestFit="1" customWidth="1"/>
    <col min="8" max="8" width="10.28515625" bestFit="1" customWidth="1"/>
    <col min="9" max="9" width="10" customWidth="1"/>
    <col min="10" max="10" width="13.5703125" bestFit="1" customWidth="1"/>
    <col min="11" max="11" width="11.85546875" bestFit="1" customWidth="1"/>
    <col min="12" max="12" width="12.5703125" bestFit="1" customWidth="1"/>
    <col min="13" max="13" width="10.5703125" bestFit="1" customWidth="1"/>
    <col min="14" max="14" width="13.42578125" bestFit="1" customWidth="1"/>
    <col min="15" max="15" width="14" bestFit="1" customWidth="1"/>
    <col min="16" max="16" width="8.42578125" bestFit="1" customWidth="1"/>
    <col min="17" max="17" width="7.140625" bestFit="1" customWidth="1"/>
    <col min="18" max="18" width="7.85546875" bestFit="1" customWidth="1"/>
    <col min="19" max="21" width="7.85546875" customWidth="1"/>
    <col min="22" max="22" width="8.42578125" bestFit="1" customWidth="1"/>
    <col min="23" max="23" width="10.5703125" customWidth="1"/>
    <col min="24" max="24" width="8.42578125" bestFit="1" customWidth="1"/>
    <col min="25" max="25" width="10.5703125" bestFit="1" customWidth="1"/>
  </cols>
  <sheetData>
    <row r="1" spans="1:35" x14ac:dyDescent="0.25">
      <c r="I1" t="s">
        <v>31</v>
      </c>
    </row>
    <row r="3" spans="1:35" s="4" customFormat="1" ht="60" x14ac:dyDescent="0.25">
      <c r="A3" s="4" t="s">
        <v>17</v>
      </c>
      <c r="B3" s="5" t="s">
        <v>19</v>
      </c>
      <c r="C3" s="4" t="s">
        <v>53</v>
      </c>
      <c r="D3" s="4" t="s">
        <v>54</v>
      </c>
      <c r="E3" s="4" t="s">
        <v>55</v>
      </c>
      <c r="F3" s="4" t="s">
        <v>18</v>
      </c>
      <c r="G3" s="13" t="s">
        <v>52</v>
      </c>
      <c r="H3" s="4" t="s">
        <v>59</v>
      </c>
      <c r="I3" s="14" t="s">
        <v>27</v>
      </c>
      <c r="J3" s="4" t="s">
        <v>56</v>
      </c>
      <c r="K3" s="4" t="s">
        <v>57</v>
      </c>
      <c r="L3" s="4" t="s">
        <v>58</v>
      </c>
      <c r="M3" s="4" t="s">
        <v>60</v>
      </c>
      <c r="N3" s="4" t="s">
        <v>61</v>
      </c>
      <c r="O3" s="4" t="s">
        <v>62</v>
      </c>
      <c r="P3" s="4" t="s">
        <v>63</v>
      </c>
      <c r="Q3" s="4" t="s">
        <v>64</v>
      </c>
      <c r="R3" s="4" t="s">
        <v>65</v>
      </c>
      <c r="S3" s="4" t="s">
        <v>70</v>
      </c>
      <c r="T3" s="4" t="s">
        <v>71</v>
      </c>
      <c r="U3" s="4" t="s">
        <v>72</v>
      </c>
      <c r="V3" s="12" t="s">
        <v>28</v>
      </c>
      <c r="W3" s="12" t="s">
        <v>29</v>
      </c>
      <c r="X3" s="12" t="s">
        <v>30</v>
      </c>
      <c r="Y3" s="4" t="s">
        <v>49</v>
      </c>
      <c r="Z3" s="4" t="s">
        <v>39</v>
      </c>
      <c r="AA3" s="4" t="s">
        <v>66</v>
      </c>
      <c r="AB3" s="4" t="s">
        <v>50</v>
      </c>
      <c r="AC3" s="4" t="s">
        <v>67</v>
      </c>
      <c r="AD3" s="4" t="s">
        <v>68</v>
      </c>
      <c r="AE3" s="4" t="s">
        <v>69</v>
      </c>
    </row>
    <row r="4" spans="1:35" s="4" customFormat="1" x14ac:dyDescent="0.25">
      <c r="A4" s="4">
        <v>1991</v>
      </c>
      <c r="B4" s="5" t="s">
        <v>32</v>
      </c>
      <c r="C4" s="4" t="s">
        <v>35</v>
      </c>
      <c r="F4" s="7" t="s">
        <v>51</v>
      </c>
      <c r="G4" s="11">
        <f>SUM(P4:R4)</f>
        <v>755595</v>
      </c>
      <c r="M4" s="4" t="s">
        <v>35</v>
      </c>
      <c r="N4" s="4" t="s">
        <v>35</v>
      </c>
      <c r="O4" s="4" t="s">
        <v>35</v>
      </c>
      <c r="P4">
        <v>76961</v>
      </c>
      <c r="Q4">
        <v>284597</v>
      </c>
      <c r="R4">
        <v>394037</v>
      </c>
      <c r="S4"/>
      <c r="T4"/>
      <c r="U4"/>
    </row>
    <row r="5" spans="1:35" s="4" customFormat="1" x14ac:dyDescent="0.25">
      <c r="A5" s="4">
        <v>1992</v>
      </c>
      <c r="B5" s="5" t="s">
        <v>33</v>
      </c>
      <c r="C5" s="4" t="s">
        <v>35</v>
      </c>
      <c r="F5" s="7" t="s">
        <v>51</v>
      </c>
      <c r="G5" s="11">
        <f t="shared" ref="G5:G8" si="0">SUM(P5:R5)</f>
        <v>771641</v>
      </c>
      <c r="M5" s="4" t="s">
        <v>35</v>
      </c>
      <c r="N5" s="4" t="s">
        <v>35</v>
      </c>
      <c r="O5" s="4" t="s">
        <v>35</v>
      </c>
      <c r="P5">
        <v>75862</v>
      </c>
      <c r="Q5">
        <v>293438</v>
      </c>
      <c r="R5">
        <v>402341</v>
      </c>
      <c r="S5"/>
      <c r="T5"/>
      <c r="U5"/>
    </row>
    <row r="6" spans="1:35" s="4" customFormat="1" x14ac:dyDescent="0.25">
      <c r="A6" s="4">
        <v>1993</v>
      </c>
      <c r="B6" s="5" t="s">
        <v>34</v>
      </c>
      <c r="C6" s="4" t="s">
        <v>35</v>
      </c>
      <c r="F6" s="7" t="s">
        <v>51</v>
      </c>
      <c r="G6" s="11">
        <f t="shared" si="0"/>
        <v>791314</v>
      </c>
      <c r="M6" s="4" t="s">
        <v>35</v>
      </c>
      <c r="N6" s="4" t="s">
        <v>35</v>
      </c>
      <c r="O6" s="4" t="s">
        <v>35</v>
      </c>
      <c r="P6">
        <v>80443</v>
      </c>
      <c r="Q6">
        <v>304912</v>
      </c>
      <c r="R6">
        <v>405959</v>
      </c>
      <c r="S6"/>
      <c r="T6"/>
      <c r="U6"/>
    </row>
    <row r="7" spans="1:35" s="4" customFormat="1" x14ac:dyDescent="0.25">
      <c r="A7" s="4">
        <v>1994</v>
      </c>
      <c r="B7" s="5" t="s">
        <v>36</v>
      </c>
      <c r="C7" s="4" t="s">
        <v>35</v>
      </c>
      <c r="F7" s="7" t="s">
        <v>51</v>
      </c>
      <c r="G7" s="11">
        <f t="shared" si="0"/>
        <v>809546</v>
      </c>
      <c r="M7" s="4" t="s">
        <v>35</v>
      </c>
      <c r="N7" s="4" t="s">
        <v>35</v>
      </c>
      <c r="O7" s="4" t="s">
        <v>35</v>
      </c>
      <c r="P7">
        <v>83772</v>
      </c>
      <c r="Q7">
        <v>314143</v>
      </c>
      <c r="R7">
        <v>411631</v>
      </c>
      <c r="S7"/>
      <c r="T7"/>
      <c r="U7"/>
    </row>
    <row r="8" spans="1:35" x14ac:dyDescent="0.25">
      <c r="A8">
        <v>1995</v>
      </c>
      <c r="B8" s="2" t="s">
        <v>20</v>
      </c>
      <c r="C8" s="7">
        <v>499</v>
      </c>
      <c r="D8" s="7"/>
      <c r="E8" s="7"/>
      <c r="F8" s="7" t="s">
        <v>51</v>
      </c>
      <c r="G8" s="11">
        <f t="shared" si="0"/>
        <v>819688</v>
      </c>
      <c r="H8" s="7"/>
      <c r="I8" s="3"/>
      <c r="J8" s="7" t="s">
        <v>51</v>
      </c>
      <c r="K8" s="7" t="s">
        <v>51</v>
      </c>
      <c r="L8" s="7" t="s">
        <v>51</v>
      </c>
      <c r="M8">
        <v>114</v>
      </c>
      <c r="N8">
        <v>311</v>
      </c>
      <c r="O8">
        <v>74</v>
      </c>
      <c r="P8">
        <v>86033</v>
      </c>
      <c r="Q8">
        <v>319683</v>
      </c>
      <c r="R8">
        <v>413972</v>
      </c>
      <c r="V8" s="6" t="e">
        <f t="shared" ref="V8:V30" si="1">(J8+M8)/P8</f>
        <v>#VALUE!</v>
      </c>
      <c r="W8" s="6" t="e">
        <f t="shared" ref="W8:W30" si="2">(K8+N8)/Q8</f>
        <v>#VALUE!</v>
      </c>
      <c r="X8" s="6" t="e">
        <f t="shared" ref="X8:X30" si="3">(L8+O8)/R8</f>
        <v>#VALUE!</v>
      </c>
      <c r="AC8" s="6" t="e">
        <f>M8/S8</f>
        <v>#DIV/0!</v>
      </c>
      <c r="AD8" s="6">
        <f t="shared" ref="AD8:AE12" si="4">N8/Q8</f>
        <v>9.7283871835537081E-4</v>
      </c>
      <c r="AE8" s="6">
        <f t="shared" si="4"/>
        <v>1.7875605113389312E-4</v>
      </c>
    </row>
    <row r="9" spans="1:35" x14ac:dyDescent="0.25">
      <c r="A9">
        <v>1996</v>
      </c>
      <c r="B9" s="2" t="s">
        <v>21</v>
      </c>
      <c r="C9" s="7">
        <v>1557</v>
      </c>
      <c r="D9" s="6"/>
      <c r="E9" s="6"/>
      <c r="F9" s="7" t="s">
        <v>51</v>
      </c>
      <c r="G9" s="7">
        <v>834133</v>
      </c>
      <c r="H9" s="7"/>
      <c r="I9" s="3"/>
      <c r="J9" s="7" t="s">
        <v>51</v>
      </c>
      <c r="K9" s="7" t="s">
        <v>51</v>
      </c>
      <c r="L9" s="7" t="s">
        <v>51</v>
      </c>
      <c r="M9">
        <v>533</v>
      </c>
      <c r="N9">
        <v>473</v>
      </c>
      <c r="O9">
        <v>551</v>
      </c>
      <c r="P9">
        <v>89665</v>
      </c>
      <c r="Q9">
        <v>327211</v>
      </c>
      <c r="R9">
        <v>417257</v>
      </c>
      <c r="V9" s="6" t="e">
        <f t="shared" si="1"/>
        <v>#VALUE!</v>
      </c>
      <c r="W9" s="6" t="e">
        <f t="shared" si="2"/>
        <v>#VALUE!</v>
      </c>
      <c r="X9" s="6" t="e">
        <f t="shared" si="3"/>
        <v>#VALUE!</v>
      </c>
      <c r="AC9" s="6" t="e">
        <f t="shared" ref="AC9:AC30" si="5">M9/S9</f>
        <v>#DIV/0!</v>
      </c>
      <c r="AD9" s="6">
        <f t="shared" si="4"/>
        <v>1.4455504246495381E-3</v>
      </c>
      <c r="AE9" s="6">
        <f t="shared" si="4"/>
        <v>1.3205290744073795E-3</v>
      </c>
    </row>
    <row r="10" spans="1:35" x14ac:dyDescent="0.25">
      <c r="A10">
        <v>1997</v>
      </c>
      <c r="B10" s="2" t="s">
        <v>22</v>
      </c>
      <c r="C10" s="7">
        <v>2094</v>
      </c>
      <c r="D10" s="6">
        <f t="shared" ref="D10:D30" si="6">(C10-C9)/C9</f>
        <v>0.34489402697495181</v>
      </c>
      <c r="E10" s="3">
        <f>C10/G10</f>
        <v>2.474115716306124E-3</v>
      </c>
      <c r="F10" s="7" t="s">
        <v>26</v>
      </c>
      <c r="G10" s="7">
        <v>846363</v>
      </c>
      <c r="H10" s="7"/>
      <c r="I10" s="3"/>
      <c r="J10" s="7" t="s">
        <v>26</v>
      </c>
      <c r="K10" s="7" t="s">
        <v>26</v>
      </c>
      <c r="L10" s="7" t="s">
        <v>26</v>
      </c>
      <c r="M10">
        <v>1037</v>
      </c>
      <c r="N10">
        <v>570</v>
      </c>
      <c r="O10">
        <v>487</v>
      </c>
      <c r="P10">
        <v>92781</v>
      </c>
      <c r="Q10">
        <v>334534</v>
      </c>
      <c r="R10">
        <v>419048</v>
      </c>
      <c r="V10" s="6" t="e">
        <f t="shared" si="1"/>
        <v>#VALUE!</v>
      </c>
      <c r="W10" s="6" t="e">
        <f t="shared" si="2"/>
        <v>#VALUE!</v>
      </c>
      <c r="X10" s="6" t="e">
        <f t="shared" si="3"/>
        <v>#VALUE!</v>
      </c>
      <c r="AC10" s="6" t="e">
        <f t="shared" si="5"/>
        <v>#DIV/0!</v>
      </c>
      <c r="AD10" s="6">
        <f t="shared" si="4"/>
        <v>1.7038626866028566E-3</v>
      </c>
      <c r="AE10" s="6">
        <f t="shared" si="4"/>
        <v>1.1621580344017869E-3</v>
      </c>
    </row>
    <row r="11" spans="1:35" x14ac:dyDescent="0.25">
      <c r="A11">
        <v>1998</v>
      </c>
      <c r="B11" s="2" t="s">
        <v>23</v>
      </c>
      <c r="C11" s="7">
        <v>3272</v>
      </c>
      <c r="D11" s="6">
        <f t="shared" si="6"/>
        <v>0.56255969436485198</v>
      </c>
      <c r="E11" s="3">
        <f t="shared" ref="E11:E30" si="7">C11/G11</f>
        <v>3.8355136681202232E-3</v>
      </c>
      <c r="F11" s="7" t="s">
        <v>26</v>
      </c>
      <c r="G11" s="7">
        <v>853080</v>
      </c>
      <c r="H11" s="7"/>
      <c r="I11" s="3"/>
      <c r="J11" s="7" t="s">
        <v>26</v>
      </c>
      <c r="K11" s="7" t="s">
        <v>26</v>
      </c>
      <c r="L11" s="7" t="s">
        <v>26</v>
      </c>
      <c r="M11">
        <v>1506</v>
      </c>
      <c r="N11">
        <v>614</v>
      </c>
      <c r="O11">
        <v>1152</v>
      </c>
      <c r="P11">
        <v>95805</v>
      </c>
      <c r="Q11">
        <v>339107</v>
      </c>
      <c r="R11">
        <v>418168</v>
      </c>
      <c r="V11" s="6" t="e">
        <f t="shared" si="1"/>
        <v>#VALUE!</v>
      </c>
      <c r="W11" s="6" t="e">
        <f t="shared" si="2"/>
        <v>#VALUE!</v>
      </c>
      <c r="X11" s="6" t="e">
        <f t="shared" si="3"/>
        <v>#VALUE!</v>
      </c>
      <c r="AC11" s="6" t="e">
        <f t="shared" si="5"/>
        <v>#DIV/0!</v>
      </c>
      <c r="AD11" s="6">
        <f t="shared" si="4"/>
        <v>1.8106379402371524E-3</v>
      </c>
      <c r="AE11" s="6">
        <f t="shared" si="4"/>
        <v>2.7548736393028638E-3</v>
      </c>
    </row>
    <row r="12" spans="1:35" x14ac:dyDescent="0.25">
      <c r="A12">
        <v>1999</v>
      </c>
      <c r="B12" s="2" t="s">
        <v>24</v>
      </c>
      <c r="C12" s="7">
        <v>4918</v>
      </c>
      <c r="D12" s="6">
        <f t="shared" si="6"/>
        <v>0.50305623471882643</v>
      </c>
      <c r="E12" s="3">
        <f t="shared" si="7"/>
        <v>5.7453002556062819E-3</v>
      </c>
      <c r="F12" s="7" t="s">
        <v>26</v>
      </c>
      <c r="G12" s="7">
        <v>856004</v>
      </c>
      <c r="H12" s="7"/>
      <c r="I12" s="3"/>
      <c r="J12" s="7" t="s">
        <v>26</v>
      </c>
      <c r="K12" s="7" t="s">
        <v>26</v>
      </c>
      <c r="L12" s="7" t="s">
        <v>26</v>
      </c>
      <c r="M12">
        <v>2683</v>
      </c>
      <c r="N12">
        <v>807</v>
      </c>
      <c r="O12">
        <v>1428</v>
      </c>
      <c r="P12">
        <v>97522</v>
      </c>
      <c r="Q12">
        <v>343529</v>
      </c>
      <c r="R12">
        <v>414953</v>
      </c>
      <c r="V12" s="6" t="e">
        <f t="shared" si="1"/>
        <v>#VALUE!</v>
      </c>
      <c r="W12" s="6" t="e">
        <f t="shared" si="2"/>
        <v>#VALUE!</v>
      </c>
      <c r="X12" s="6" t="e">
        <f t="shared" si="3"/>
        <v>#VALUE!</v>
      </c>
      <c r="AC12" s="6" t="e">
        <f t="shared" si="5"/>
        <v>#DIV/0!</v>
      </c>
      <c r="AD12" s="6">
        <f t="shared" si="4"/>
        <v>2.3491466513744109E-3</v>
      </c>
      <c r="AE12" s="6">
        <f t="shared" si="4"/>
        <v>3.4413535990823058E-3</v>
      </c>
    </row>
    <row r="13" spans="1:35" x14ac:dyDescent="0.25">
      <c r="A13">
        <v>2000</v>
      </c>
      <c r="B13" s="2" t="s">
        <v>4</v>
      </c>
      <c r="C13" s="7">
        <v>7592</v>
      </c>
      <c r="D13" s="6">
        <f t="shared" si="6"/>
        <v>0.54371695811305409</v>
      </c>
      <c r="E13" s="3">
        <f t="shared" si="7"/>
        <v>8.8754733215570432E-3</v>
      </c>
      <c r="F13" s="7">
        <v>22773</v>
      </c>
      <c r="G13" s="7">
        <v>855391</v>
      </c>
      <c r="H13" s="7">
        <f>C13+F13</f>
        <v>30365</v>
      </c>
      <c r="I13" s="3">
        <f t="shared" ref="I13:I30" si="8">H13/G13</f>
        <v>3.5498386118161168E-2</v>
      </c>
      <c r="J13">
        <v>1707</v>
      </c>
      <c r="K13">
        <v>4939</v>
      </c>
      <c r="L13">
        <v>16127</v>
      </c>
      <c r="M13">
        <v>4528</v>
      </c>
      <c r="N13">
        <v>1548</v>
      </c>
      <c r="O13">
        <v>2036</v>
      </c>
      <c r="P13">
        <v>98906</v>
      </c>
      <c r="Q13">
        <v>346633</v>
      </c>
      <c r="R13">
        <v>409852</v>
      </c>
      <c r="S13">
        <f>J13+M13</f>
        <v>6235</v>
      </c>
      <c r="T13">
        <f>K13+N13</f>
        <v>6487</v>
      </c>
      <c r="U13">
        <f>L13+O13</f>
        <v>18163</v>
      </c>
      <c r="V13" s="6">
        <f t="shared" si="1"/>
        <v>6.3039653812711052E-2</v>
      </c>
      <c r="W13" s="6">
        <f t="shared" si="2"/>
        <v>1.8714317448136789E-2</v>
      </c>
      <c r="X13" s="6">
        <f t="shared" si="3"/>
        <v>4.431599699403687E-2</v>
      </c>
      <c r="AC13" s="6">
        <f t="shared" si="5"/>
        <v>0.72622293504410584</v>
      </c>
      <c r="AD13" s="6">
        <f t="shared" ref="AD13:AD30" si="9">N13/T13</f>
        <v>0.23863110837058732</v>
      </c>
      <c r="AE13" s="6">
        <f t="shared" ref="AE13:AE30" si="10">O13/U13</f>
        <v>0.11209601938005836</v>
      </c>
      <c r="AG13" s="3"/>
      <c r="AH13" s="3"/>
      <c r="AI13" s="3"/>
    </row>
    <row r="14" spans="1:35" x14ac:dyDescent="0.25">
      <c r="A14">
        <v>2001</v>
      </c>
      <c r="B14" s="2" t="s">
        <v>0</v>
      </c>
      <c r="C14" s="7">
        <v>9395</v>
      </c>
      <c r="D14" s="6">
        <f t="shared" si="6"/>
        <v>0.23748682824025288</v>
      </c>
      <c r="E14" s="3">
        <f t="shared" si="7"/>
        <v>1.1008002624579656E-2</v>
      </c>
      <c r="F14" s="7">
        <v>24274</v>
      </c>
      <c r="G14" s="7">
        <v>853470</v>
      </c>
      <c r="H14" s="7">
        <f t="shared" ref="H14:H30" si="11">C14+F14</f>
        <v>33669</v>
      </c>
      <c r="I14" s="3">
        <f t="shared" si="8"/>
        <v>3.9449541284403672E-2</v>
      </c>
      <c r="J14">
        <v>1866</v>
      </c>
      <c r="K14">
        <v>5258</v>
      </c>
      <c r="L14">
        <v>17150</v>
      </c>
      <c r="M14">
        <v>5460</v>
      </c>
      <c r="N14">
        <v>1353</v>
      </c>
      <c r="O14">
        <v>2582</v>
      </c>
      <c r="P14">
        <v>99409</v>
      </c>
      <c r="Q14">
        <v>348224</v>
      </c>
      <c r="R14">
        <v>405837</v>
      </c>
      <c r="S14">
        <f t="shared" ref="S14:S30" si="12">J14+M14</f>
        <v>7326</v>
      </c>
      <c r="T14">
        <f t="shared" ref="T14:T30" si="13">K14+N14</f>
        <v>6611</v>
      </c>
      <c r="U14">
        <f t="shared" ref="U14:U30" si="14">L14+O14</f>
        <v>19732</v>
      </c>
      <c r="V14" s="6">
        <f t="shared" si="1"/>
        <v>7.3695540645213206E-2</v>
      </c>
      <c r="W14" s="6">
        <f t="shared" si="2"/>
        <v>1.8984906267230289E-2</v>
      </c>
      <c r="X14" s="6">
        <f t="shared" si="3"/>
        <v>4.8620505276749042E-2</v>
      </c>
      <c r="AC14" s="6">
        <f t="shared" si="5"/>
        <v>0.74529074529074524</v>
      </c>
      <c r="AD14" s="6">
        <f t="shared" si="9"/>
        <v>0.20465890183028287</v>
      </c>
      <c r="AE14" s="6">
        <f t="shared" si="10"/>
        <v>0.13085343604297589</v>
      </c>
      <c r="AG14" s="3"/>
      <c r="AH14" s="3"/>
      <c r="AI14" s="3"/>
    </row>
    <row r="15" spans="1:35" x14ac:dyDescent="0.25">
      <c r="A15">
        <v>2002</v>
      </c>
      <c r="B15" s="2" t="s">
        <v>5</v>
      </c>
      <c r="C15" s="7">
        <v>10182</v>
      </c>
      <c r="D15" s="6">
        <f t="shared" si="6"/>
        <v>8.3767961681745606E-2</v>
      </c>
      <c r="E15" s="3">
        <f t="shared" si="7"/>
        <v>1.1959575647663525E-2</v>
      </c>
      <c r="F15" s="7">
        <v>26235</v>
      </c>
      <c r="G15" s="7">
        <v>851368</v>
      </c>
      <c r="H15" s="7">
        <f t="shared" si="11"/>
        <v>36417</v>
      </c>
      <c r="I15" s="3">
        <f t="shared" si="8"/>
        <v>4.2774687326749418E-2</v>
      </c>
      <c r="J15">
        <v>2236</v>
      </c>
      <c r="K15">
        <v>5632</v>
      </c>
      <c r="L15">
        <v>18367</v>
      </c>
      <c r="M15">
        <v>5919</v>
      </c>
      <c r="N15">
        <v>1605</v>
      </c>
      <c r="O15">
        <v>2658</v>
      </c>
      <c r="P15">
        <v>99210</v>
      </c>
      <c r="Q15">
        <v>350846</v>
      </c>
      <c r="R15">
        <v>401312</v>
      </c>
      <c r="S15">
        <f t="shared" si="12"/>
        <v>8155</v>
      </c>
      <c r="T15">
        <f t="shared" si="13"/>
        <v>7237</v>
      </c>
      <c r="U15">
        <f t="shared" si="14"/>
        <v>21025</v>
      </c>
      <c r="V15" s="6">
        <f t="shared" si="1"/>
        <v>8.2199375062997682E-2</v>
      </c>
      <c r="W15" s="6">
        <f t="shared" si="2"/>
        <v>2.0627283765526756E-2</v>
      </c>
      <c r="X15" s="6">
        <f t="shared" si="3"/>
        <v>5.2390658639661906E-2</v>
      </c>
      <c r="AC15" s="6">
        <f t="shared" si="5"/>
        <v>0.7258123850398529</v>
      </c>
      <c r="AD15" s="6">
        <f t="shared" si="9"/>
        <v>0.22177697941135829</v>
      </c>
      <c r="AE15" s="6">
        <f t="shared" si="10"/>
        <v>0.12642092746730083</v>
      </c>
      <c r="AG15" s="3"/>
      <c r="AH15" s="3"/>
      <c r="AI15" s="3"/>
    </row>
    <row r="16" spans="1:35" x14ac:dyDescent="0.25">
      <c r="A16">
        <v>2003</v>
      </c>
      <c r="B16" s="2" t="s">
        <v>6</v>
      </c>
      <c r="C16" s="7">
        <v>12144</v>
      </c>
      <c r="D16" s="6">
        <f t="shared" si="6"/>
        <v>0.19269298762522097</v>
      </c>
      <c r="E16" s="3">
        <f t="shared" si="7"/>
        <v>1.4340066457422614E-2</v>
      </c>
      <c r="F16" s="7">
        <v>28364</v>
      </c>
      <c r="G16" s="7">
        <v>846858</v>
      </c>
      <c r="H16" s="7">
        <f t="shared" si="11"/>
        <v>40508</v>
      </c>
      <c r="I16" s="3">
        <f t="shared" si="8"/>
        <v>4.7833284919077346E-2</v>
      </c>
      <c r="J16">
        <v>2663</v>
      </c>
      <c r="K16">
        <v>6213</v>
      </c>
      <c r="L16">
        <v>19488</v>
      </c>
      <c r="M16">
        <v>6715</v>
      </c>
      <c r="N16">
        <v>2220</v>
      </c>
      <c r="O16">
        <v>3204</v>
      </c>
      <c r="P16">
        <v>97715</v>
      </c>
      <c r="Q16">
        <v>351988</v>
      </c>
      <c r="R16">
        <v>397155</v>
      </c>
      <c r="S16">
        <f t="shared" si="12"/>
        <v>9378</v>
      </c>
      <c r="T16">
        <f t="shared" si="13"/>
        <v>8433</v>
      </c>
      <c r="U16">
        <f t="shared" si="14"/>
        <v>22692</v>
      </c>
      <c r="V16" s="6">
        <f t="shared" si="1"/>
        <v>9.5972982653635575E-2</v>
      </c>
      <c r="W16" s="6">
        <f t="shared" si="2"/>
        <v>2.3958203120560927E-2</v>
      </c>
      <c r="X16" s="6">
        <f t="shared" si="3"/>
        <v>5.7136382520678326E-2</v>
      </c>
      <c r="AC16" s="6">
        <f t="shared" si="5"/>
        <v>0.71603753465557685</v>
      </c>
      <c r="AD16" s="6">
        <f t="shared" si="9"/>
        <v>0.2632515119174671</v>
      </c>
      <c r="AE16" s="6">
        <f t="shared" si="10"/>
        <v>0.14119513484928609</v>
      </c>
      <c r="AG16" s="3"/>
      <c r="AH16" s="3"/>
      <c r="AI16" s="3"/>
    </row>
    <row r="17" spans="1:35" x14ac:dyDescent="0.25">
      <c r="A17">
        <v>2004</v>
      </c>
      <c r="B17" s="2" t="s">
        <v>7</v>
      </c>
      <c r="C17" s="7">
        <v>14256</v>
      </c>
      <c r="D17" s="6">
        <f t="shared" si="6"/>
        <v>0.17391304347826086</v>
      </c>
      <c r="E17" s="3">
        <f t="shared" si="7"/>
        <v>1.691273734599574E-2</v>
      </c>
      <c r="F17" s="7">
        <v>31319</v>
      </c>
      <c r="G17" s="7">
        <v>842915</v>
      </c>
      <c r="H17" s="7">
        <f t="shared" si="11"/>
        <v>45575</v>
      </c>
      <c r="I17" s="3">
        <f t="shared" si="8"/>
        <v>5.4068322428714642E-2</v>
      </c>
      <c r="J17">
        <v>3036</v>
      </c>
      <c r="K17">
        <v>7313</v>
      </c>
      <c r="L17">
        <v>20970</v>
      </c>
      <c r="M17">
        <v>7895</v>
      </c>
      <c r="N17">
        <v>2720</v>
      </c>
      <c r="O17">
        <v>3641</v>
      </c>
      <c r="P17">
        <v>94817</v>
      </c>
      <c r="Q17">
        <v>354189</v>
      </c>
      <c r="R17">
        <v>393909</v>
      </c>
      <c r="S17">
        <f t="shared" si="12"/>
        <v>10931</v>
      </c>
      <c r="T17">
        <f t="shared" si="13"/>
        <v>10033</v>
      </c>
      <c r="U17">
        <f t="shared" si="14"/>
        <v>24611</v>
      </c>
      <c r="V17" s="6">
        <f t="shared" si="1"/>
        <v>0.11528523366063048</v>
      </c>
      <c r="W17" s="6">
        <f t="shared" si="2"/>
        <v>2.8326684340846273E-2</v>
      </c>
      <c r="X17" s="6">
        <f t="shared" si="3"/>
        <v>6.2478897410315579E-2</v>
      </c>
      <c r="AC17" s="6">
        <f t="shared" si="5"/>
        <v>0.72225779892050135</v>
      </c>
      <c r="AD17" s="6">
        <f t="shared" si="9"/>
        <v>0.27110535233728694</v>
      </c>
      <c r="AE17" s="6">
        <f t="shared" si="10"/>
        <v>0.14794197716468246</v>
      </c>
      <c r="AG17" s="3"/>
      <c r="AH17" s="3"/>
      <c r="AI17" s="3"/>
    </row>
    <row r="18" spans="1:35" x14ac:dyDescent="0.25">
      <c r="A18">
        <v>2005</v>
      </c>
      <c r="B18" s="2" t="s">
        <v>8</v>
      </c>
      <c r="C18" s="7">
        <v>17549</v>
      </c>
      <c r="D18" s="6">
        <f t="shared" si="6"/>
        <v>0.23099046015712682</v>
      </c>
      <c r="E18" s="3">
        <f t="shared" si="7"/>
        <v>2.0933983218458265E-2</v>
      </c>
      <c r="F18" s="7">
        <v>34145</v>
      </c>
      <c r="G18" s="7">
        <v>838302</v>
      </c>
      <c r="H18" s="7">
        <f t="shared" si="11"/>
        <v>51694</v>
      </c>
      <c r="I18" s="3">
        <f t="shared" si="8"/>
        <v>6.1665127841756311E-2</v>
      </c>
      <c r="J18">
        <v>3409</v>
      </c>
      <c r="K18">
        <v>8534</v>
      </c>
      <c r="L18">
        <v>22202</v>
      </c>
      <c r="M18">
        <v>8931</v>
      </c>
      <c r="N18">
        <v>4316</v>
      </c>
      <c r="O18">
        <v>4101</v>
      </c>
      <c r="P18">
        <v>91646</v>
      </c>
      <c r="Q18">
        <v>355764</v>
      </c>
      <c r="R18">
        <v>390892</v>
      </c>
      <c r="S18">
        <f t="shared" si="12"/>
        <v>12340</v>
      </c>
      <c r="T18">
        <f t="shared" si="13"/>
        <v>12850</v>
      </c>
      <c r="U18">
        <f t="shared" si="14"/>
        <v>26303</v>
      </c>
      <c r="V18" s="6">
        <f t="shared" si="1"/>
        <v>0.1346485389433254</v>
      </c>
      <c r="W18" s="6">
        <f t="shared" si="2"/>
        <v>3.611944997245365E-2</v>
      </c>
      <c r="X18" s="6">
        <f t="shared" si="3"/>
        <v>6.7289686153720205E-2</v>
      </c>
      <c r="AC18" s="6">
        <f t="shared" si="5"/>
        <v>0.72374392220421391</v>
      </c>
      <c r="AD18" s="6">
        <f t="shared" si="9"/>
        <v>0.33587548638132297</v>
      </c>
      <c r="AE18" s="6">
        <f t="shared" si="10"/>
        <v>0.15591377409420978</v>
      </c>
      <c r="AG18" s="3"/>
      <c r="AH18" s="3"/>
      <c r="AI18" s="3"/>
    </row>
    <row r="19" spans="1:35" x14ac:dyDescent="0.25">
      <c r="A19">
        <v>2006</v>
      </c>
      <c r="B19" s="2" t="s">
        <v>9</v>
      </c>
      <c r="C19" s="7">
        <v>20616</v>
      </c>
      <c r="D19" s="6">
        <f t="shared" si="6"/>
        <v>0.17476779303664025</v>
      </c>
      <c r="E19" s="3">
        <f t="shared" si="7"/>
        <v>2.4572197516796842E-2</v>
      </c>
      <c r="F19" s="7">
        <v>35733</v>
      </c>
      <c r="G19" s="7">
        <v>838997</v>
      </c>
      <c r="H19" s="7">
        <f t="shared" si="11"/>
        <v>56349</v>
      </c>
      <c r="I19" s="3">
        <f t="shared" si="8"/>
        <v>6.7162337886786244E-2</v>
      </c>
      <c r="J19">
        <v>3724</v>
      </c>
      <c r="K19">
        <v>8822</v>
      </c>
      <c r="L19">
        <v>23187</v>
      </c>
      <c r="M19">
        <v>10104</v>
      </c>
      <c r="N19">
        <v>5442</v>
      </c>
      <c r="O19">
        <v>5070</v>
      </c>
      <c r="P19">
        <v>91016</v>
      </c>
      <c r="Q19">
        <v>359106</v>
      </c>
      <c r="R19">
        <v>388875</v>
      </c>
      <c r="S19">
        <f t="shared" si="12"/>
        <v>13828</v>
      </c>
      <c r="T19">
        <f t="shared" si="13"/>
        <v>14264</v>
      </c>
      <c r="U19">
        <f t="shared" si="14"/>
        <v>28257</v>
      </c>
      <c r="V19" s="6">
        <f t="shared" si="1"/>
        <v>0.1519293311066186</v>
      </c>
      <c r="W19" s="6">
        <f t="shared" si="2"/>
        <v>3.9720862363758887E-2</v>
      </c>
      <c r="X19" s="6">
        <f t="shared" si="3"/>
        <v>7.2663452266152367E-2</v>
      </c>
      <c r="AC19" s="6">
        <f t="shared" si="5"/>
        <v>0.73069135088226789</v>
      </c>
      <c r="AD19" s="6">
        <f t="shared" si="9"/>
        <v>0.38151991026360066</v>
      </c>
      <c r="AE19" s="6">
        <f t="shared" si="10"/>
        <v>0.17942456736383905</v>
      </c>
      <c r="AG19" s="3"/>
      <c r="AH19" s="3"/>
      <c r="AI19" s="3"/>
    </row>
    <row r="20" spans="1:35" x14ac:dyDescent="0.25">
      <c r="A20">
        <v>2007</v>
      </c>
      <c r="B20" s="2" t="s">
        <v>10</v>
      </c>
      <c r="C20" s="7">
        <v>23701</v>
      </c>
      <c r="D20" s="6">
        <f t="shared" si="6"/>
        <v>0.14964105549088086</v>
      </c>
      <c r="E20" s="3">
        <f t="shared" si="7"/>
        <v>2.8196611314810806E-2</v>
      </c>
      <c r="F20" s="7">
        <v>38768</v>
      </c>
      <c r="G20" s="7">
        <v>840562</v>
      </c>
      <c r="H20" s="7">
        <f t="shared" si="11"/>
        <v>62469</v>
      </c>
      <c r="I20" s="3">
        <f t="shared" si="8"/>
        <v>7.4318134771736058E-2</v>
      </c>
      <c r="J20">
        <v>4121</v>
      </c>
      <c r="K20">
        <v>10259</v>
      </c>
      <c r="L20">
        <v>24388</v>
      </c>
      <c r="M20">
        <v>11610</v>
      </c>
      <c r="N20">
        <v>6693</v>
      </c>
      <c r="O20">
        <v>5398</v>
      </c>
      <c r="P20">
        <v>90490</v>
      </c>
      <c r="Q20">
        <v>361410</v>
      </c>
      <c r="R20">
        <v>388662</v>
      </c>
      <c r="S20">
        <f t="shared" si="12"/>
        <v>15731</v>
      </c>
      <c r="T20">
        <f t="shared" si="13"/>
        <v>16952</v>
      </c>
      <c r="U20">
        <f t="shared" si="14"/>
        <v>29786</v>
      </c>
      <c r="V20" s="6">
        <f t="shared" si="1"/>
        <v>0.17384241352635652</v>
      </c>
      <c r="W20" s="6">
        <f t="shared" si="2"/>
        <v>4.6905176945850974E-2</v>
      </c>
      <c r="X20" s="6">
        <f t="shared" si="3"/>
        <v>7.6637283809582624E-2</v>
      </c>
      <c r="Y20">
        <v>79200</v>
      </c>
      <c r="Z20" s="8">
        <f t="shared" ref="Z20:Z30" si="15">Y20+G20</f>
        <v>919762</v>
      </c>
      <c r="AA20" s="6">
        <f>Y20/Z20</f>
        <v>8.6109232605826286E-2</v>
      </c>
      <c r="AC20" s="6">
        <f t="shared" si="5"/>
        <v>0.73803318288729258</v>
      </c>
      <c r="AD20" s="6">
        <f t="shared" si="9"/>
        <v>0.39482067012741862</v>
      </c>
      <c r="AE20" s="6">
        <f t="shared" si="10"/>
        <v>0.18122607936614518</v>
      </c>
      <c r="AG20" s="3"/>
      <c r="AH20" s="3"/>
      <c r="AI20" s="3"/>
    </row>
    <row r="21" spans="1:35" x14ac:dyDescent="0.25">
      <c r="A21">
        <v>2008</v>
      </c>
      <c r="B21" s="2" t="s">
        <v>11</v>
      </c>
      <c r="C21" s="7">
        <v>28034</v>
      </c>
      <c r="D21" s="6">
        <f t="shared" si="6"/>
        <v>0.18281929032530272</v>
      </c>
      <c r="E21" s="3">
        <f t="shared" si="7"/>
        <v>3.3470315600457511E-2</v>
      </c>
      <c r="F21" s="7">
        <v>41869</v>
      </c>
      <c r="G21" s="7">
        <v>837578</v>
      </c>
      <c r="H21" s="7">
        <f t="shared" si="11"/>
        <v>69903</v>
      </c>
      <c r="I21" s="3">
        <f t="shared" si="8"/>
        <v>8.3458495805763755E-2</v>
      </c>
      <c r="J21">
        <v>4657</v>
      </c>
      <c r="K21">
        <v>11796</v>
      </c>
      <c r="L21">
        <v>25416</v>
      </c>
      <c r="M21">
        <v>13933</v>
      </c>
      <c r="N21">
        <v>7988</v>
      </c>
      <c r="O21">
        <v>6113</v>
      </c>
      <c r="P21">
        <v>89813</v>
      </c>
      <c r="Q21">
        <v>361660</v>
      </c>
      <c r="R21">
        <v>386105</v>
      </c>
      <c r="S21">
        <f t="shared" si="12"/>
        <v>18590</v>
      </c>
      <c r="T21">
        <f t="shared" si="13"/>
        <v>19784</v>
      </c>
      <c r="U21">
        <f t="shared" si="14"/>
        <v>31529</v>
      </c>
      <c r="V21" s="6">
        <f t="shared" si="1"/>
        <v>0.20698562568893145</v>
      </c>
      <c r="W21" s="6">
        <f t="shared" si="2"/>
        <v>5.4703312503456288E-2</v>
      </c>
      <c r="X21" s="6">
        <f t="shared" si="3"/>
        <v>8.1659134173346623E-2</v>
      </c>
      <c r="Y21">
        <v>81598</v>
      </c>
      <c r="Z21" s="8">
        <f t="shared" si="15"/>
        <v>919176</v>
      </c>
      <c r="AA21" s="6">
        <f t="shared" ref="AA21:AA30" si="16">Y21/Z21</f>
        <v>8.8772987980539092E-2</v>
      </c>
      <c r="AC21" s="6">
        <f t="shared" si="5"/>
        <v>0.74948897256589564</v>
      </c>
      <c r="AD21" s="6">
        <f t="shared" si="9"/>
        <v>0.40376061463809138</v>
      </c>
      <c r="AE21" s="6">
        <f t="shared" si="10"/>
        <v>0.19388499476672269</v>
      </c>
      <c r="AG21" s="3"/>
      <c r="AH21" s="3"/>
      <c r="AI21" s="3"/>
    </row>
    <row r="22" spans="1:35" x14ac:dyDescent="0.25">
      <c r="A22">
        <v>2009</v>
      </c>
      <c r="B22" s="2" t="s">
        <v>12</v>
      </c>
      <c r="C22" s="7">
        <v>32776</v>
      </c>
      <c r="D22" s="6">
        <f t="shared" si="6"/>
        <v>0.16915174431048013</v>
      </c>
      <c r="E22" s="3">
        <f t="shared" si="7"/>
        <v>3.9208837061299101E-2</v>
      </c>
      <c r="F22" s="7">
        <v>44596</v>
      </c>
      <c r="G22" s="7">
        <v>835934</v>
      </c>
      <c r="H22" s="7">
        <f t="shared" si="11"/>
        <v>77372</v>
      </c>
      <c r="I22" s="3">
        <f t="shared" si="8"/>
        <v>9.2557546409166275E-2</v>
      </c>
      <c r="J22">
        <v>4752</v>
      </c>
      <c r="K22">
        <v>13623</v>
      </c>
      <c r="L22">
        <v>26221</v>
      </c>
      <c r="M22">
        <v>15889</v>
      </c>
      <c r="N22">
        <v>10542</v>
      </c>
      <c r="O22">
        <v>6345</v>
      </c>
      <c r="P22">
        <v>90339</v>
      </c>
      <c r="Q22">
        <v>362362</v>
      </c>
      <c r="R22">
        <v>383233</v>
      </c>
      <c r="S22">
        <f t="shared" si="12"/>
        <v>20641</v>
      </c>
      <c r="T22">
        <f t="shared" si="13"/>
        <v>24165</v>
      </c>
      <c r="U22">
        <f t="shared" si="14"/>
        <v>32566</v>
      </c>
      <c r="V22" s="6">
        <f t="shared" si="1"/>
        <v>0.22848382204806342</v>
      </c>
      <c r="W22" s="6">
        <f t="shared" si="2"/>
        <v>6.6687456190218625E-2</v>
      </c>
      <c r="X22" s="6">
        <f t="shared" si="3"/>
        <v>8.497702442117458E-2</v>
      </c>
      <c r="Y22">
        <v>79793</v>
      </c>
      <c r="Z22" s="8">
        <f t="shared" si="15"/>
        <v>915727</v>
      </c>
      <c r="AA22" s="6">
        <f t="shared" si="16"/>
        <v>8.7136231649825771E-2</v>
      </c>
      <c r="AC22" s="6">
        <f t="shared" si="5"/>
        <v>0.76977859599825593</v>
      </c>
      <c r="AD22" s="6">
        <f t="shared" si="9"/>
        <v>0.43625077591558037</v>
      </c>
      <c r="AE22" s="6">
        <f t="shared" si="10"/>
        <v>0.19483510409629676</v>
      </c>
      <c r="AG22" s="3"/>
      <c r="AH22" s="3"/>
      <c r="AI22" s="3"/>
    </row>
    <row r="23" spans="1:35" x14ac:dyDescent="0.25">
      <c r="A23">
        <v>2010</v>
      </c>
      <c r="B23" s="2" t="s">
        <v>13</v>
      </c>
      <c r="C23" s="7">
        <v>35375</v>
      </c>
      <c r="D23" s="6">
        <f t="shared" si="6"/>
        <v>7.9295826214303144E-2</v>
      </c>
      <c r="E23" s="3">
        <f t="shared" si="7"/>
        <v>4.2286419215905195E-2</v>
      </c>
      <c r="F23" s="7">
        <v>52148</v>
      </c>
      <c r="G23" s="7">
        <v>836557</v>
      </c>
      <c r="H23" s="7">
        <f t="shared" si="11"/>
        <v>87523</v>
      </c>
      <c r="I23" s="3">
        <f t="shared" si="8"/>
        <v>0.10462287686314262</v>
      </c>
      <c r="J23">
        <v>5876</v>
      </c>
      <c r="K23">
        <v>17669</v>
      </c>
      <c r="L23">
        <v>28603</v>
      </c>
      <c r="M23">
        <v>17099</v>
      </c>
      <c r="N23">
        <v>11502</v>
      </c>
      <c r="O23">
        <v>6701</v>
      </c>
      <c r="P23">
        <v>90808</v>
      </c>
      <c r="Q23">
        <v>363353</v>
      </c>
      <c r="R23">
        <v>382396</v>
      </c>
      <c r="S23">
        <f t="shared" si="12"/>
        <v>22975</v>
      </c>
      <c r="T23">
        <f t="shared" si="13"/>
        <v>29171</v>
      </c>
      <c r="U23">
        <f t="shared" si="14"/>
        <v>35304</v>
      </c>
      <c r="V23" s="6">
        <f t="shared" si="1"/>
        <v>0.25300634305347547</v>
      </c>
      <c r="W23" s="6">
        <f t="shared" si="2"/>
        <v>8.0282810379988606E-2</v>
      </c>
      <c r="X23" s="6">
        <f t="shared" si="3"/>
        <v>9.232314145545456E-2</v>
      </c>
      <c r="Y23">
        <v>77121</v>
      </c>
      <c r="Z23" s="8">
        <f t="shared" si="15"/>
        <v>913678</v>
      </c>
      <c r="AA23" s="6">
        <f t="shared" si="16"/>
        <v>8.4407198159526658E-2</v>
      </c>
      <c r="AC23" s="6">
        <f t="shared" si="5"/>
        <v>0.74424374319912945</v>
      </c>
      <c r="AD23" s="6">
        <f t="shared" si="9"/>
        <v>0.39429570463816804</v>
      </c>
      <c r="AE23" s="6">
        <f t="shared" si="10"/>
        <v>0.18980852028098799</v>
      </c>
      <c r="AG23" s="3"/>
      <c r="AH23" s="3"/>
      <c r="AI23" s="3"/>
    </row>
    <row r="24" spans="1:35" x14ac:dyDescent="0.25">
      <c r="A24">
        <v>2011</v>
      </c>
      <c r="B24" s="2" t="s">
        <v>14</v>
      </c>
      <c r="C24" s="7">
        <v>37253</v>
      </c>
      <c r="D24" s="6">
        <f t="shared" si="6"/>
        <v>5.3088339222614842E-2</v>
      </c>
      <c r="E24" s="3">
        <f t="shared" si="7"/>
        <v>4.4473759610333792E-2</v>
      </c>
      <c r="F24" s="7">
        <v>58248</v>
      </c>
      <c r="G24" s="7">
        <v>837640</v>
      </c>
      <c r="H24" s="7">
        <f t="shared" si="11"/>
        <v>95501</v>
      </c>
      <c r="I24" s="3">
        <f t="shared" si="8"/>
        <v>0.11401198605606228</v>
      </c>
      <c r="J24">
        <v>6643</v>
      </c>
      <c r="K24">
        <v>21299</v>
      </c>
      <c r="L24">
        <v>30306</v>
      </c>
      <c r="M24">
        <v>18027</v>
      </c>
      <c r="N24">
        <v>12392</v>
      </c>
      <c r="O24">
        <v>6834</v>
      </c>
      <c r="P24">
        <v>91411</v>
      </c>
      <c r="Q24">
        <v>364517</v>
      </c>
      <c r="R24">
        <v>381712</v>
      </c>
      <c r="S24">
        <f t="shared" si="12"/>
        <v>24670</v>
      </c>
      <c r="T24">
        <f t="shared" si="13"/>
        <v>33691</v>
      </c>
      <c r="U24">
        <f t="shared" si="14"/>
        <v>37140</v>
      </c>
      <c r="V24" s="6">
        <f t="shared" si="1"/>
        <v>0.26987999256107031</v>
      </c>
      <c r="W24" s="6">
        <f t="shared" si="2"/>
        <v>9.2426416326261876E-2</v>
      </c>
      <c r="X24" s="6">
        <f t="shared" si="3"/>
        <v>9.7298486817286325E-2</v>
      </c>
      <c r="Y24">
        <v>74384</v>
      </c>
      <c r="Z24" s="8">
        <f t="shared" si="15"/>
        <v>912024</v>
      </c>
      <c r="AA24" s="6">
        <f t="shared" si="16"/>
        <v>8.155925721252949E-2</v>
      </c>
      <c r="AC24" s="6">
        <f t="shared" si="5"/>
        <v>0.73072557762464529</v>
      </c>
      <c r="AD24" s="6">
        <f t="shared" si="9"/>
        <v>0.36781336261909708</v>
      </c>
      <c r="AE24" s="6">
        <f t="shared" si="10"/>
        <v>0.18400646203554119</v>
      </c>
      <c r="AG24" s="3"/>
      <c r="AH24" s="3"/>
      <c r="AI24" s="3"/>
    </row>
    <row r="25" spans="1:35" x14ac:dyDescent="0.25">
      <c r="A25">
        <v>2012</v>
      </c>
      <c r="B25" s="2" t="s">
        <v>15</v>
      </c>
      <c r="C25" s="7">
        <v>39143</v>
      </c>
      <c r="D25" s="6">
        <f t="shared" si="6"/>
        <v>5.0734169060209916E-2</v>
      </c>
      <c r="E25" s="3">
        <f t="shared" si="7"/>
        <v>4.6630673817584872E-2</v>
      </c>
      <c r="F25" s="7">
        <v>62266</v>
      </c>
      <c r="G25" s="7">
        <v>839426</v>
      </c>
      <c r="H25" s="7">
        <f t="shared" si="11"/>
        <v>101409</v>
      </c>
      <c r="I25" s="3">
        <f t="shared" si="8"/>
        <v>0.12080755182708183</v>
      </c>
      <c r="J25">
        <v>7037</v>
      </c>
      <c r="K25">
        <v>23310</v>
      </c>
      <c r="L25">
        <v>31919</v>
      </c>
      <c r="M25">
        <v>19012</v>
      </c>
      <c r="N25">
        <v>12962</v>
      </c>
      <c r="O25">
        <v>7169</v>
      </c>
      <c r="P25">
        <v>92529</v>
      </c>
      <c r="Q25">
        <v>365803</v>
      </c>
      <c r="R25">
        <v>381094</v>
      </c>
      <c r="S25">
        <f t="shared" si="12"/>
        <v>26049</v>
      </c>
      <c r="T25">
        <f t="shared" si="13"/>
        <v>36272</v>
      </c>
      <c r="U25">
        <f t="shared" si="14"/>
        <v>39088</v>
      </c>
      <c r="V25" s="6">
        <f t="shared" si="1"/>
        <v>0.28152254968712509</v>
      </c>
      <c r="W25" s="6">
        <f t="shared" si="2"/>
        <v>9.9157196633160471E-2</v>
      </c>
      <c r="X25" s="6">
        <f t="shared" si="3"/>
        <v>0.10256787039418096</v>
      </c>
      <c r="Y25">
        <v>72458</v>
      </c>
      <c r="Z25" s="8">
        <f t="shared" si="15"/>
        <v>911884</v>
      </c>
      <c r="AA25" s="6">
        <f t="shared" si="16"/>
        <v>7.9459668115681378E-2</v>
      </c>
      <c r="AC25" s="6">
        <f t="shared" si="5"/>
        <v>0.72985527275519213</v>
      </c>
      <c r="AD25" s="6">
        <f t="shared" si="9"/>
        <v>0.35735553595059549</v>
      </c>
      <c r="AE25" s="6">
        <f t="shared" si="10"/>
        <v>0.18340667212443718</v>
      </c>
      <c r="AG25" s="3"/>
      <c r="AH25" s="3"/>
      <c r="AI25" s="3"/>
    </row>
    <row r="26" spans="1:35" x14ac:dyDescent="0.25">
      <c r="A26">
        <v>2013</v>
      </c>
      <c r="B26" s="2" t="s">
        <v>16</v>
      </c>
      <c r="C26" s="7">
        <v>41615</v>
      </c>
      <c r="D26" s="6">
        <f t="shared" si="6"/>
        <v>6.315305418593363E-2</v>
      </c>
      <c r="E26" s="3">
        <f t="shared" si="7"/>
        <v>4.9238206908138765E-2</v>
      </c>
      <c r="F26" s="7">
        <v>66741</v>
      </c>
      <c r="G26" s="7">
        <v>845177</v>
      </c>
      <c r="H26" s="7">
        <f t="shared" si="11"/>
        <v>108356</v>
      </c>
      <c r="I26" s="3">
        <f t="shared" si="8"/>
        <v>0.12820509786707399</v>
      </c>
      <c r="J26">
        <v>7441</v>
      </c>
      <c r="K26">
        <v>25502</v>
      </c>
      <c r="L26">
        <v>33798</v>
      </c>
      <c r="M26">
        <v>20468</v>
      </c>
      <c r="N26">
        <v>13652</v>
      </c>
      <c r="O26">
        <v>7495</v>
      </c>
      <c r="P26">
        <v>94891</v>
      </c>
      <c r="Q26">
        <v>367843</v>
      </c>
      <c r="R26">
        <v>382443</v>
      </c>
      <c r="S26">
        <f t="shared" si="12"/>
        <v>27909</v>
      </c>
      <c r="T26">
        <f t="shared" si="13"/>
        <v>39154</v>
      </c>
      <c r="U26">
        <f t="shared" si="14"/>
        <v>41293</v>
      </c>
      <c r="V26" s="6">
        <f t="shared" si="1"/>
        <v>0.2941164072462088</v>
      </c>
      <c r="W26" s="6">
        <f t="shared" si="2"/>
        <v>0.1064421505914208</v>
      </c>
      <c r="X26" s="6">
        <f t="shared" si="3"/>
        <v>0.10797164544781837</v>
      </c>
      <c r="Y26" s="10">
        <v>70715</v>
      </c>
      <c r="Z26" s="8">
        <f t="shared" si="15"/>
        <v>915892</v>
      </c>
      <c r="AA26" s="6">
        <f t="shared" si="16"/>
        <v>7.7208884890358251E-2</v>
      </c>
      <c r="AC26" s="6">
        <f t="shared" si="5"/>
        <v>0.73338349636318034</v>
      </c>
      <c r="AD26" s="6">
        <f t="shared" si="9"/>
        <v>0.34867446493334014</v>
      </c>
      <c r="AE26" s="6">
        <f t="shared" si="10"/>
        <v>0.18150776160608337</v>
      </c>
      <c r="AG26" s="3"/>
      <c r="AH26" s="3"/>
      <c r="AI26" s="3"/>
    </row>
    <row r="27" spans="1:35" x14ac:dyDescent="0.25">
      <c r="A27">
        <v>2014</v>
      </c>
      <c r="B27" s="2" t="s">
        <v>1</v>
      </c>
      <c r="C27" s="7">
        <v>43962</v>
      </c>
      <c r="D27" s="6">
        <f t="shared" si="6"/>
        <v>5.6397933437462452E-2</v>
      </c>
      <c r="E27" s="3">
        <f t="shared" si="7"/>
        <v>5.1673615331179187E-2</v>
      </c>
      <c r="F27" s="7">
        <v>69547</v>
      </c>
      <c r="G27" s="7">
        <v>850763</v>
      </c>
      <c r="H27" s="7">
        <f t="shared" si="11"/>
        <v>113509</v>
      </c>
      <c r="I27" s="3">
        <f t="shared" si="8"/>
        <v>0.13342023571782036</v>
      </c>
      <c r="J27">
        <v>7704</v>
      </c>
      <c r="K27">
        <v>26926</v>
      </c>
      <c r="L27">
        <v>34917</v>
      </c>
      <c r="M27">
        <v>21457</v>
      </c>
      <c r="N27">
        <v>14607</v>
      </c>
      <c r="O27">
        <v>7873</v>
      </c>
      <c r="P27">
        <v>96783</v>
      </c>
      <c r="Q27">
        <v>369708</v>
      </c>
      <c r="R27">
        <v>384272</v>
      </c>
      <c r="S27">
        <f t="shared" si="12"/>
        <v>29161</v>
      </c>
      <c r="T27">
        <f t="shared" si="13"/>
        <v>41533</v>
      </c>
      <c r="U27">
        <f t="shared" si="14"/>
        <v>42790</v>
      </c>
      <c r="V27" s="6">
        <f t="shared" si="1"/>
        <v>0.30130291476808946</v>
      </c>
      <c r="W27" s="6">
        <f t="shared" si="2"/>
        <v>0.11234000887186645</v>
      </c>
      <c r="X27" s="6">
        <f t="shared" si="3"/>
        <v>0.11135341633009951</v>
      </c>
      <c r="Y27" s="10">
        <v>68521</v>
      </c>
      <c r="Z27" s="8">
        <f t="shared" si="15"/>
        <v>919284</v>
      </c>
      <c r="AA27" s="6">
        <f t="shared" si="16"/>
        <v>7.4537357334621288E-2</v>
      </c>
      <c r="AC27" s="6">
        <f t="shared" si="5"/>
        <v>0.7358115290970817</v>
      </c>
      <c r="AD27" s="6">
        <f t="shared" si="9"/>
        <v>0.35169624154286955</v>
      </c>
      <c r="AE27" s="6">
        <f t="shared" si="10"/>
        <v>0.18399158681935032</v>
      </c>
      <c r="AG27" s="3"/>
      <c r="AH27" s="3"/>
      <c r="AI27" s="3"/>
    </row>
    <row r="28" spans="1:35" x14ac:dyDescent="0.25">
      <c r="A28">
        <v>2015</v>
      </c>
      <c r="B28" s="2" t="s">
        <v>2</v>
      </c>
      <c r="C28" s="7">
        <v>47747</v>
      </c>
      <c r="D28" s="6">
        <f t="shared" si="6"/>
        <v>8.6097083845138977E-2</v>
      </c>
      <c r="E28" s="3">
        <f t="shared" si="7"/>
        <v>5.5711583720227435E-2</v>
      </c>
      <c r="F28" s="7">
        <v>71950</v>
      </c>
      <c r="G28" s="7">
        <v>857039</v>
      </c>
      <c r="H28" s="7">
        <f t="shared" si="11"/>
        <v>119697</v>
      </c>
      <c r="I28" s="3">
        <f t="shared" si="8"/>
        <v>0.1396634225513658</v>
      </c>
      <c r="J28">
        <v>8069</v>
      </c>
      <c r="K28">
        <v>28067</v>
      </c>
      <c r="L28">
        <v>35814</v>
      </c>
      <c r="M28">
        <v>22684</v>
      </c>
      <c r="N28">
        <v>16497</v>
      </c>
      <c r="O28">
        <v>8566</v>
      </c>
      <c r="P28">
        <v>98034</v>
      </c>
      <c r="Q28">
        <v>372979</v>
      </c>
      <c r="R28">
        <v>386026</v>
      </c>
      <c r="S28">
        <f t="shared" si="12"/>
        <v>30753</v>
      </c>
      <c r="T28">
        <f t="shared" si="13"/>
        <v>44564</v>
      </c>
      <c r="U28">
        <f t="shared" si="14"/>
        <v>44380</v>
      </c>
      <c r="V28" s="6">
        <f t="shared" si="1"/>
        <v>0.31369728869575864</v>
      </c>
      <c r="W28" s="6">
        <f t="shared" si="2"/>
        <v>0.11948125765793785</v>
      </c>
      <c r="X28" s="6">
        <f t="shared" si="3"/>
        <v>0.11496634941687865</v>
      </c>
      <c r="Y28" s="10">
        <v>67992</v>
      </c>
      <c r="Z28" s="8">
        <f t="shared" si="15"/>
        <v>925031</v>
      </c>
      <c r="AA28" s="6">
        <f t="shared" si="16"/>
        <v>7.3502401541137546E-2</v>
      </c>
      <c r="AC28" s="6">
        <f t="shared" si="5"/>
        <v>0.737619094072123</v>
      </c>
      <c r="AD28" s="6">
        <f t="shared" si="9"/>
        <v>0.37018669778296381</v>
      </c>
      <c r="AE28" s="6">
        <f t="shared" si="10"/>
        <v>0.19301487156376745</v>
      </c>
      <c r="AG28" s="3"/>
      <c r="AH28" s="3"/>
      <c r="AI28" s="3"/>
    </row>
    <row r="29" spans="1:35" x14ac:dyDescent="0.25">
      <c r="A29">
        <v>2016</v>
      </c>
      <c r="B29" s="2" t="s">
        <v>25</v>
      </c>
      <c r="C29" s="7">
        <v>50812</v>
      </c>
      <c r="D29" s="6">
        <f t="shared" si="6"/>
        <v>6.4192514712966262E-2</v>
      </c>
      <c r="E29" s="3">
        <f t="shared" si="7"/>
        <v>5.8797595422276479E-2</v>
      </c>
      <c r="F29" s="7">
        <v>75166</v>
      </c>
      <c r="G29" s="7">
        <v>864185</v>
      </c>
      <c r="H29" s="7">
        <f t="shared" si="11"/>
        <v>125978</v>
      </c>
      <c r="I29" s="3">
        <f t="shared" si="8"/>
        <v>0.14577665661866382</v>
      </c>
      <c r="J29">
        <v>8396</v>
      </c>
      <c r="K29">
        <v>29497</v>
      </c>
      <c r="L29">
        <v>37273</v>
      </c>
      <c r="M29">
        <v>24172</v>
      </c>
      <c r="N29">
        <v>17561</v>
      </c>
      <c r="O29">
        <v>9079</v>
      </c>
      <c r="P29">
        <v>98590</v>
      </c>
      <c r="Q29">
        <v>376502</v>
      </c>
      <c r="R29">
        <v>389093</v>
      </c>
      <c r="S29">
        <f t="shared" si="12"/>
        <v>32568</v>
      </c>
      <c r="T29">
        <f t="shared" si="13"/>
        <v>47058</v>
      </c>
      <c r="U29">
        <f t="shared" si="14"/>
        <v>46352</v>
      </c>
      <c r="V29" s="6">
        <f t="shared" si="1"/>
        <v>0.3303377624505528</v>
      </c>
      <c r="W29" s="6">
        <f t="shared" si="2"/>
        <v>0.12498738386515876</v>
      </c>
      <c r="X29" s="6">
        <f t="shared" si="3"/>
        <v>0.11912833178700208</v>
      </c>
      <c r="Y29" s="10">
        <v>66188</v>
      </c>
      <c r="Z29" s="8">
        <f>Y29+G29+AB29</f>
        <v>949145</v>
      </c>
      <c r="AA29" s="6">
        <f>Y29/(Z29)</f>
        <v>6.9734339853236335E-2</v>
      </c>
      <c r="AB29">
        <v>18772</v>
      </c>
      <c r="AC29" s="6">
        <f t="shared" si="5"/>
        <v>0.74220093343158933</v>
      </c>
      <c r="AD29" s="6">
        <f t="shared" si="9"/>
        <v>0.37317778061116069</v>
      </c>
      <c r="AE29" s="6">
        <f t="shared" si="10"/>
        <v>0.19587072833966171</v>
      </c>
      <c r="AG29" s="3"/>
      <c r="AH29" s="3"/>
      <c r="AI29" s="3"/>
    </row>
    <row r="30" spans="1:35" x14ac:dyDescent="0.25">
      <c r="A30">
        <v>2017</v>
      </c>
      <c r="B30" s="2" t="s">
        <v>3</v>
      </c>
      <c r="C30" s="7">
        <v>54211</v>
      </c>
      <c r="D30" s="6">
        <f t="shared" si="6"/>
        <v>6.6893647169959852E-2</v>
      </c>
      <c r="E30" s="3">
        <f t="shared" si="7"/>
        <v>6.1967680467109494E-2</v>
      </c>
      <c r="F30" s="7">
        <v>77632</v>
      </c>
      <c r="G30" s="7">
        <v>874827</v>
      </c>
      <c r="H30" s="7">
        <f t="shared" si="11"/>
        <v>131843</v>
      </c>
      <c r="I30" s="3">
        <f t="shared" si="8"/>
        <v>0.15070751131366544</v>
      </c>
      <c r="J30">
        <v>8663</v>
      </c>
      <c r="K30">
        <v>29994</v>
      </c>
      <c r="L30">
        <v>38975</v>
      </c>
      <c r="M30">
        <v>25386</v>
      </c>
      <c r="N30">
        <v>18743</v>
      </c>
      <c r="O30">
        <v>10082</v>
      </c>
      <c r="P30">
        <v>99186</v>
      </c>
      <c r="Q30">
        <v>381742</v>
      </c>
      <c r="R30">
        <v>393899</v>
      </c>
      <c r="S30">
        <f t="shared" si="12"/>
        <v>34049</v>
      </c>
      <c r="T30">
        <f t="shared" si="13"/>
        <v>48737</v>
      </c>
      <c r="U30">
        <f t="shared" si="14"/>
        <v>49057</v>
      </c>
      <c r="V30" s="6">
        <f t="shared" si="1"/>
        <v>0.34328433448268908</v>
      </c>
      <c r="W30" s="6">
        <f t="shared" si="2"/>
        <v>0.12766999701368986</v>
      </c>
      <c r="X30" s="6">
        <f t="shared" si="3"/>
        <v>0.12454207804538726</v>
      </c>
      <c r="Y30">
        <v>67614</v>
      </c>
      <c r="Z30" s="8">
        <f t="shared" si="15"/>
        <v>942441</v>
      </c>
      <c r="AA30" s="6">
        <f t="shared" si="16"/>
        <v>7.1743483146425077E-2</v>
      </c>
      <c r="AC30" s="6">
        <f t="shared" si="5"/>
        <v>0.74557255719698079</v>
      </c>
      <c r="AD30" s="6">
        <f t="shared" si="9"/>
        <v>0.38457434803126989</v>
      </c>
      <c r="AE30" s="6">
        <f t="shared" si="10"/>
        <v>0.20551603237050778</v>
      </c>
      <c r="AG30" s="3"/>
      <c r="AH30" s="3"/>
      <c r="AI30" s="3"/>
    </row>
    <row r="31" spans="1:35" x14ac:dyDescent="0.25">
      <c r="AB31" s="6">
        <f>AB29/Z29</f>
        <v>1.9777800020018017E-2</v>
      </c>
    </row>
    <row r="32" spans="1:35" x14ac:dyDescent="0.25">
      <c r="C32" s="19">
        <f>(C30-C13)/C13</f>
        <v>6.1405426765015809</v>
      </c>
      <c r="H32" s="9">
        <f>H30/H13</f>
        <v>4.3419397332455132</v>
      </c>
      <c r="I32" s="9">
        <f>I30/I13</f>
        <v>4.245475014329247</v>
      </c>
      <c r="V32" s="9">
        <f>V30/V13</f>
        <v>5.4455301341371047</v>
      </c>
      <c r="W32" s="9"/>
      <c r="X32" s="9"/>
    </row>
    <row r="34" spans="1:13" x14ac:dyDescent="0.25">
      <c r="A34" s="1"/>
      <c r="B34" s="1"/>
      <c r="F34" s="1"/>
      <c r="H34" s="1"/>
    </row>
    <row r="35" spans="1:13" x14ac:dyDescent="0.25">
      <c r="A35" s="1"/>
      <c r="B35" s="1"/>
      <c r="F35" s="1"/>
      <c r="H35" s="1"/>
      <c r="M35" t="s">
        <v>37</v>
      </c>
    </row>
    <row r="36" spans="1:13" x14ac:dyDescent="0.25">
      <c r="A36" s="1"/>
      <c r="B36" s="1"/>
      <c r="F36" s="1"/>
      <c r="H36" s="1"/>
      <c r="M36" t="s">
        <v>38</v>
      </c>
    </row>
    <row r="37" spans="1:13" x14ac:dyDescent="0.25">
      <c r="A37" s="1"/>
      <c r="B37" s="1"/>
      <c r="F37" s="1"/>
      <c r="H37" s="1"/>
    </row>
    <row r="38" spans="1:13" x14ac:dyDescent="0.25">
      <c r="A38" s="1"/>
      <c r="B38" s="1"/>
      <c r="F38" s="1"/>
      <c r="H38" s="1"/>
    </row>
    <row r="39" spans="1:13" x14ac:dyDescent="0.25">
      <c r="A39" s="1"/>
      <c r="B39" s="1"/>
      <c r="F39" s="1"/>
      <c r="H39" s="1"/>
    </row>
    <row r="40" spans="1:13" x14ac:dyDescent="0.25">
      <c r="A40" s="1"/>
      <c r="B40" s="1"/>
      <c r="F40" s="1"/>
      <c r="H40" s="1"/>
    </row>
    <row r="41" spans="1:13" x14ac:dyDescent="0.25">
      <c r="A41" s="1"/>
      <c r="B41" s="1"/>
      <c r="F41" s="1"/>
      <c r="H41" s="1"/>
    </row>
    <row r="42" spans="1:13" x14ac:dyDescent="0.25">
      <c r="A42" s="1"/>
      <c r="B42" s="1"/>
      <c r="F42" s="1"/>
      <c r="H42" s="1"/>
    </row>
    <row r="43" spans="1:13" x14ac:dyDescent="0.25">
      <c r="A43" s="1"/>
      <c r="B43" s="1"/>
      <c r="F43" s="1"/>
      <c r="H43" s="1"/>
    </row>
    <row r="44" spans="1:13" x14ac:dyDescent="0.25">
      <c r="A44" s="1"/>
      <c r="B44" s="1"/>
      <c r="F44" s="1"/>
      <c r="H44" s="1"/>
    </row>
    <row r="45" spans="1:13" x14ac:dyDescent="0.25">
      <c r="A45" s="1"/>
      <c r="B45" s="1"/>
      <c r="F45" s="1"/>
      <c r="H45" s="1"/>
    </row>
    <row r="46" spans="1:13" x14ac:dyDescent="0.25">
      <c r="F46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F2DE1-066F-42B3-9482-BC7B6D55ED4F}">
  <dimension ref="B4:C22"/>
  <sheetViews>
    <sheetView workbookViewId="0">
      <selection activeCell="E13" sqref="E13"/>
    </sheetView>
  </sheetViews>
  <sheetFormatPr defaultRowHeight="15" x14ac:dyDescent="0.25"/>
  <sheetData>
    <row r="4" spans="2:3" x14ac:dyDescent="0.25">
      <c r="B4" t="s">
        <v>89</v>
      </c>
      <c r="C4" t="s">
        <v>90</v>
      </c>
    </row>
    <row r="5" spans="2:3" x14ac:dyDescent="0.25">
      <c r="B5" t="s">
        <v>4</v>
      </c>
      <c r="C5" s="6">
        <v>3.5498386118161168E-2</v>
      </c>
    </row>
    <row r="6" spans="2:3" x14ac:dyDescent="0.25">
      <c r="B6" t="s">
        <v>0</v>
      </c>
      <c r="C6" s="6">
        <v>3.9449541284403672E-2</v>
      </c>
    </row>
    <row r="7" spans="2:3" x14ac:dyDescent="0.25">
      <c r="B7" t="s">
        <v>5</v>
      </c>
      <c r="C7" s="6">
        <v>4.2774687326749418E-2</v>
      </c>
    </row>
    <row r="8" spans="2:3" x14ac:dyDescent="0.25">
      <c r="B8" t="s">
        <v>6</v>
      </c>
      <c r="C8" s="6">
        <v>4.7833284919077346E-2</v>
      </c>
    </row>
    <row r="9" spans="2:3" x14ac:dyDescent="0.25">
      <c r="B9" t="s">
        <v>7</v>
      </c>
      <c r="C9" s="6">
        <v>5.4068322428714642E-2</v>
      </c>
    </row>
    <row r="10" spans="2:3" x14ac:dyDescent="0.25">
      <c r="B10" t="s">
        <v>8</v>
      </c>
      <c r="C10" s="6">
        <v>6.1665127841756311E-2</v>
      </c>
    </row>
    <row r="11" spans="2:3" x14ac:dyDescent="0.25">
      <c r="B11" t="s">
        <v>9</v>
      </c>
      <c r="C11" s="6">
        <v>6.7162337886786244E-2</v>
      </c>
    </row>
    <row r="12" spans="2:3" x14ac:dyDescent="0.25">
      <c r="B12" t="s">
        <v>10</v>
      </c>
      <c r="C12" s="6">
        <v>7.4318134771736058E-2</v>
      </c>
    </row>
    <row r="13" spans="2:3" x14ac:dyDescent="0.25">
      <c r="B13" t="s">
        <v>11</v>
      </c>
      <c r="C13" s="6">
        <v>8.3458495805763755E-2</v>
      </c>
    </row>
    <row r="14" spans="2:3" x14ac:dyDescent="0.25">
      <c r="B14" t="s">
        <v>12</v>
      </c>
      <c r="C14" s="6">
        <v>9.2557546409166275E-2</v>
      </c>
    </row>
    <row r="15" spans="2:3" x14ac:dyDescent="0.25">
      <c r="B15" t="s">
        <v>13</v>
      </c>
      <c r="C15" s="6">
        <v>0.10462287686314262</v>
      </c>
    </row>
    <row r="16" spans="2:3" x14ac:dyDescent="0.25">
      <c r="B16" t="s">
        <v>14</v>
      </c>
      <c r="C16" s="6">
        <v>0.11401198605606228</v>
      </c>
    </row>
    <row r="17" spans="2:3" x14ac:dyDescent="0.25">
      <c r="B17" t="s">
        <v>15</v>
      </c>
      <c r="C17" s="6">
        <v>0.12080755182708183</v>
      </c>
    </row>
    <row r="18" spans="2:3" x14ac:dyDescent="0.25">
      <c r="B18" t="s">
        <v>16</v>
      </c>
      <c r="C18" s="6">
        <v>0.12820509786707399</v>
      </c>
    </row>
    <row r="19" spans="2:3" x14ac:dyDescent="0.25">
      <c r="B19" t="s">
        <v>1</v>
      </c>
      <c r="C19" s="6">
        <v>0.13342023571782036</v>
      </c>
    </row>
    <row r="20" spans="2:3" x14ac:dyDescent="0.25">
      <c r="B20" t="s">
        <v>2</v>
      </c>
      <c r="C20" s="6">
        <v>0.1396634225513658</v>
      </c>
    </row>
    <row r="21" spans="2:3" x14ac:dyDescent="0.25">
      <c r="B21" t="s">
        <v>25</v>
      </c>
      <c r="C21" s="6">
        <v>0.14577665661866382</v>
      </c>
    </row>
    <row r="22" spans="2:3" x14ac:dyDescent="0.25">
      <c r="B22" t="s">
        <v>3</v>
      </c>
      <c r="C22" s="6">
        <v>0.15070751131366544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workbookViewId="0">
      <selection activeCell="G13" sqref="G13"/>
    </sheetView>
  </sheetViews>
  <sheetFormatPr defaultRowHeight="15" x14ac:dyDescent="0.25"/>
  <cols>
    <col min="1" max="1" width="35" bestFit="1" customWidth="1"/>
    <col min="6" max="6" width="10.5703125" bestFit="1" customWidth="1"/>
  </cols>
  <sheetData>
    <row r="1" spans="1:9" x14ac:dyDescent="0.25">
      <c r="A1" t="s">
        <v>81</v>
      </c>
    </row>
    <row r="5" spans="1:9" ht="90" x14ac:dyDescent="0.25">
      <c r="A5" s="15" t="s">
        <v>73</v>
      </c>
      <c r="B5" s="16" t="s">
        <v>74</v>
      </c>
      <c r="C5" s="16" t="s">
        <v>75</v>
      </c>
      <c r="D5" s="16" t="s">
        <v>76</v>
      </c>
      <c r="E5" s="17" t="s">
        <v>77</v>
      </c>
      <c r="F5" s="18" t="s">
        <v>82</v>
      </c>
      <c r="G5" s="18" t="s">
        <v>83</v>
      </c>
      <c r="H5" s="18" t="s">
        <v>84</v>
      </c>
      <c r="I5" s="18" t="s">
        <v>85</v>
      </c>
    </row>
    <row r="6" spans="1:9" x14ac:dyDescent="0.25">
      <c r="A6" s="2" t="s">
        <v>78</v>
      </c>
      <c r="B6">
        <v>342</v>
      </c>
      <c r="C6">
        <v>0</v>
      </c>
      <c r="D6">
        <v>4490</v>
      </c>
      <c r="E6">
        <v>0</v>
      </c>
      <c r="F6" s="7">
        <v>58552</v>
      </c>
      <c r="G6" s="3">
        <f>(B6+C6)/F6</f>
        <v>5.8409618800382562E-3</v>
      </c>
      <c r="H6" s="3">
        <f>(D6+E6)/F6</f>
        <v>7.6683973220385296E-2</v>
      </c>
      <c r="I6" s="6">
        <f>SUM(B6:E6)/F6</f>
        <v>8.2524935100423552E-2</v>
      </c>
    </row>
    <row r="7" spans="1:9" x14ac:dyDescent="0.25">
      <c r="A7" s="2" t="s">
        <v>79</v>
      </c>
      <c r="B7">
        <v>291</v>
      </c>
      <c r="C7">
        <v>0</v>
      </c>
      <c r="D7">
        <v>4779</v>
      </c>
      <c r="E7">
        <v>0</v>
      </c>
      <c r="F7" s="7">
        <v>50443</v>
      </c>
      <c r="G7" s="3">
        <f t="shared" ref="G7:G8" si="0">(B7+C7)/F7</f>
        <v>5.7688876553733922E-3</v>
      </c>
      <c r="H7" s="3">
        <f t="shared" ref="H7:H8" si="1">(D7+E7)/F7</f>
        <v>9.4740598299070236E-2</v>
      </c>
      <c r="I7" s="6">
        <f t="shared" ref="I7:I8" si="2">SUM(B7:E7)/F7</f>
        <v>0.10050948595444363</v>
      </c>
    </row>
    <row r="8" spans="1:9" x14ac:dyDescent="0.25">
      <c r="A8" s="2" t="s">
        <v>80</v>
      </c>
      <c r="B8">
        <v>18173</v>
      </c>
      <c r="C8">
        <v>599</v>
      </c>
      <c r="D8">
        <v>57828</v>
      </c>
      <c r="E8">
        <v>1606</v>
      </c>
      <c r="F8" s="8">
        <v>930373</v>
      </c>
      <c r="G8" s="3">
        <f t="shared" si="0"/>
        <v>2.0176853799497622E-2</v>
      </c>
      <c r="H8" s="3">
        <f t="shared" si="1"/>
        <v>6.3881905429327812E-2</v>
      </c>
      <c r="I8" s="6">
        <f t="shared" si="2"/>
        <v>8.4058759228825428E-2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19"/>
  <sheetViews>
    <sheetView workbookViewId="0">
      <selection activeCell="B2" sqref="B2:D19"/>
    </sheetView>
  </sheetViews>
  <sheetFormatPr defaultRowHeight="15" x14ac:dyDescent="0.25"/>
  <sheetData>
    <row r="2" spans="1:4" x14ac:dyDescent="0.25">
      <c r="A2" t="s">
        <v>4</v>
      </c>
      <c r="B2">
        <v>4284</v>
      </c>
      <c r="C2">
        <v>1146</v>
      </c>
      <c r="D2">
        <v>1965</v>
      </c>
    </row>
    <row r="3" spans="1:4" x14ac:dyDescent="0.25">
      <c r="A3" t="s">
        <v>0</v>
      </c>
      <c r="B3">
        <v>4849</v>
      </c>
      <c r="C3">
        <v>1501</v>
      </c>
      <c r="D3">
        <v>2466</v>
      </c>
    </row>
    <row r="4" spans="1:4" x14ac:dyDescent="0.25">
      <c r="A4" s="1">
        <v>42737</v>
      </c>
      <c r="B4">
        <v>5314</v>
      </c>
      <c r="C4">
        <v>1629</v>
      </c>
      <c r="D4">
        <v>2591</v>
      </c>
    </row>
    <row r="5" spans="1:4" x14ac:dyDescent="0.25">
      <c r="A5" s="1">
        <v>42769</v>
      </c>
      <c r="B5">
        <v>6166</v>
      </c>
      <c r="C5">
        <v>2119</v>
      </c>
      <c r="D5">
        <v>3175</v>
      </c>
    </row>
    <row r="6" spans="1:4" x14ac:dyDescent="0.25">
      <c r="A6" s="1">
        <v>42798</v>
      </c>
      <c r="B6">
        <v>7101</v>
      </c>
      <c r="C6">
        <v>2476</v>
      </c>
      <c r="D6">
        <v>3631</v>
      </c>
    </row>
    <row r="7" spans="1:4" x14ac:dyDescent="0.25">
      <c r="A7" s="1">
        <v>42830</v>
      </c>
      <c r="B7">
        <v>8481</v>
      </c>
      <c r="C7">
        <v>3655</v>
      </c>
      <c r="D7">
        <v>4122</v>
      </c>
    </row>
    <row r="8" spans="1:4" x14ac:dyDescent="0.25">
      <c r="A8" s="1">
        <v>42861</v>
      </c>
      <c r="B8">
        <v>9497</v>
      </c>
      <c r="C8">
        <v>4324</v>
      </c>
      <c r="D8">
        <v>5141</v>
      </c>
    </row>
    <row r="9" spans="1:4" x14ac:dyDescent="0.25">
      <c r="A9" s="1">
        <v>42893</v>
      </c>
      <c r="B9">
        <v>10799</v>
      </c>
      <c r="C9">
        <v>5563</v>
      </c>
      <c r="D9">
        <v>5516</v>
      </c>
    </row>
    <row r="10" spans="1:4" x14ac:dyDescent="0.25">
      <c r="A10" s="1">
        <v>42924</v>
      </c>
      <c r="B10">
        <v>12538</v>
      </c>
      <c r="C10">
        <v>7036</v>
      </c>
      <c r="D10">
        <v>6322</v>
      </c>
    </row>
    <row r="11" spans="1:4" x14ac:dyDescent="0.25">
      <c r="A11" s="1">
        <v>42956</v>
      </c>
      <c r="B11">
        <v>13324</v>
      </c>
      <c r="C11">
        <v>9774</v>
      </c>
      <c r="D11">
        <v>7246</v>
      </c>
    </row>
    <row r="12" spans="1:4" x14ac:dyDescent="0.25">
      <c r="A12" s="1">
        <v>42988</v>
      </c>
      <c r="B12">
        <v>14409</v>
      </c>
      <c r="C12">
        <v>10448</v>
      </c>
      <c r="D12">
        <v>7979</v>
      </c>
    </row>
    <row r="13" spans="1:4" x14ac:dyDescent="0.25">
      <c r="A13" s="1">
        <v>43019</v>
      </c>
      <c r="B13">
        <v>14931</v>
      </c>
      <c r="C13">
        <v>11675</v>
      </c>
      <c r="D13">
        <v>8107</v>
      </c>
    </row>
    <row r="14" spans="1:4" x14ac:dyDescent="0.25">
      <c r="A14" s="1">
        <v>43051</v>
      </c>
      <c r="B14">
        <v>15897</v>
      </c>
      <c r="C14">
        <v>12467</v>
      </c>
      <c r="D14">
        <v>8165</v>
      </c>
    </row>
    <row r="15" spans="1:4" x14ac:dyDescent="0.25">
      <c r="A15" s="1">
        <v>43082</v>
      </c>
      <c r="B15">
        <v>17506</v>
      </c>
      <c r="C15">
        <v>13049</v>
      </c>
      <c r="D15">
        <v>8559</v>
      </c>
    </row>
    <row r="16" spans="1:4" x14ac:dyDescent="0.25">
      <c r="A16" t="s">
        <v>1</v>
      </c>
      <c r="B16">
        <v>18456</v>
      </c>
      <c r="C16">
        <v>14005</v>
      </c>
      <c r="D16">
        <v>9015</v>
      </c>
    </row>
    <row r="17" spans="1:4" x14ac:dyDescent="0.25">
      <c r="A17" t="s">
        <v>2</v>
      </c>
      <c r="B17">
        <v>20022</v>
      </c>
      <c r="C17">
        <v>15580</v>
      </c>
      <c r="D17">
        <v>9745</v>
      </c>
    </row>
    <row r="18" spans="1:4" x14ac:dyDescent="0.25">
      <c r="A18" t="s">
        <v>25</v>
      </c>
      <c r="B18">
        <v>21448</v>
      </c>
      <c r="C18">
        <v>16612</v>
      </c>
      <c r="D18">
        <v>10145</v>
      </c>
    </row>
    <row r="19" spans="1:4" x14ac:dyDescent="0.25">
      <c r="A19" t="s">
        <v>3</v>
      </c>
      <c r="B19">
        <v>22634</v>
      </c>
      <c r="C19">
        <v>17791</v>
      </c>
      <c r="D19">
        <v>10986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9"/>
  <sheetViews>
    <sheetView workbookViewId="0">
      <selection activeCell="B18" sqref="B18:C29"/>
    </sheetView>
  </sheetViews>
  <sheetFormatPr defaultRowHeight="15" x14ac:dyDescent="0.25"/>
  <cols>
    <col min="1" max="1" width="13.42578125" bestFit="1" customWidth="1"/>
    <col min="2" max="2" width="11.5703125" bestFit="1" customWidth="1"/>
    <col min="3" max="4" width="10.5703125" bestFit="1" customWidth="1"/>
  </cols>
  <sheetData>
    <row r="1" spans="1:4" x14ac:dyDescent="0.25">
      <c r="A1" t="s">
        <v>46</v>
      </c>
    </row>
    <row r="3" spans="1:4" x14ac:dyDescent="0.25">
      <c r="B3" t="s">
        <v>44</v>
      </c>
      <c r="C3" t="s">
        <v>47</v>
      </c>
      <c r="D3" t="s">
        <v>48</v>
      </c>
    </row>
    <row r="4" spans="1:4" x14ac:dyDescent="0.25">
      <c r="A4" t="s">
        <v>40</v>
      </c>
      <c r="B4">
        <v>68408</v>
      </c>
      <c r="C4">
        <v>4560</v>
      </c>
      <c r="D4">
        <v>4247</v>
      </c>
    </row>
    <row r="5" spans="1:4" x14ac:dyDescent="0.25">
      <c r="A5" t="s">
        <v>41</v>
      </c>
      <c r="B5">
        <v>281792</v>
      </c>
      <c r="C5">
        <v>19296</v>
      </c>
      <c r="D5">
        <v>14603</v>
      </c>
    </row>
    <row r="6" spans="1:4" x14ac:dyDescent="0.25">
      <c r="A6" t="s">
        <v>42</v>
      </c>
      <c r="B6">
        <v>288873</v>
      </c>
      <c r="C6">
        <v>16894</v>
      </c>
      <c r="D6">
        <v>15804</v>
      </c>
    </row>
    <row r="7" spans="1:4" x14ac:dyDescent="0.25">
      <c r="A7" t="s">
        <v>43</v>
      </c>
      <c r="B7">
        <v>294692</v>
      </c>
      <c r="C7">
        <v>17802</v>
      </c>
      <c r="D7">
        <v>15789</v>
      </c>
    </row>
    <row r="9" spans="1:4" x14ac:dyDescent="0.25">
      <c r="A9" t="s">
        <v>45</v>
      </c>
      <c r="B9" s="7">
        <f>SUM(B4:B7)</f>
        <v>933765</v>
      </c>
      <c r="C9" s="7">
        <f t="shared" ref="C9:D9" si="0">SUM(C4:C7)</f>
        <v>58552</v>
      </c>
      <c r="D9" s="7">
        <f t="shared" si="0"/>
        <v>50443</v>
      </c>
    </row>
    <row r="15" spans="1:4" x14ac:dyDescent="0.25">
      <c r="A15" t="s">
        <v>86</v>
      </c>
    </row>
    <row r="18" spans="1:3" x14ac:dyDescent="0.25">
      <c r="B18" t="s">
        <v>87</v>
      </c>
      <c r="C18" t="s">
        <v>88</v>
      </c>
    </row>
    <row r="19" spans="1:3" x14ac:dyDescent="0.25">
      <c r="A19">
        <v>2005</v>
      </c>
      <c r="B19">
        <f>5263+16380+12990+17365</f>
        <v>51998</v>
      </c>
      <c r="C19">
        <f>5649+14596+16082+16258</f>
        <v>52585</v>
      </c>
    </row>
    <row r="20" spans="1:3" x14ac:dyDescent="0.25">
      <c r="A20">
        <v>2006</v>
      </c>
      <c r="B20">
        <f>3907+16216+17865+17203</f>
        <v>55191</v>
      </c>
      <c r="C20">
        <f>3334+14956+16055+16751</f>
        <v>51096</v>
      </c>
    </row>
    <row r="21" spans="1:3" x14ac:dyDescent="0.25">
      <c r="A21">
        <v>2007</v>
      </c>
      <c r="B21">
        <f>3659+11723+11667+17592</f>
        <v>44641</v>
      </c>
      <c r="C21">
        <f>3764+14352+13591+17646</f>
        <v>49353</v>
      </c>
    </row>
    <row r="22" spans="1:3" x14ac:dyDescent="0.25">
      <c r="A22">
        <v>2008</v>
      </c>
      <c r="B22">
        <v>47843</v>
      </c>
      <c r="C22">
        <v>48071</v>
      </c>
    </row>
    <row r="23" spans="1:3" x14ac:dyDescent="0.25">
      <c r="A23">
        <v>2009</v>
      </c>
      <c r="B23">
        <v>53719</v>
      </c>
      <c r="C23">
        <v>48386</v>
      </c>
    </row>
    <row r="24" spans="1:3" x14ac:dyDescent="0.25">
      <c r="A24">
        <v>2010</v>
      </c>
      <c r="B24">
        <v>47310</v>
      </c>
      <c r="C24">
        <v>47793</v>
      </c>
    </row>
    <row r="25" spans="1:3" x14ac:dyDescent="0.25">
      <c r="A25">
        <v>2011</v>
      </c>
      <c r="B25">
        <v>52701</v>
      </c>
      <c r="C25">
        <v>49335</v>
      </c>
    </row>
    <row r="26" spans="1:3" x14ac:dyDescent="0.25">
      <c r="A26">
        <v>2012</v>
      </c>
      <c r="B26">
        <v>53428</v>
      </c>
      <c r="C26">
        <v>52707</v>
      </c>
    </row>
    <row r="27" spans="1:3" x14ac:dyDescent="0.25">
      <c r="A27">
        <v>2013</v>
      </c>
      <c r="B27">
        <v>52121</v>
      </c>
      <c r="C27">
        <v>52817</v>
      </c>
    </row>
    <row r="28" spans="1:3" x14ac:dyDescent="0.25">
      <c r="A28">
        <v>2014</v>
      </c>
      <c r="B28">
        <v>52228</v>
      </c>
      <c r="C28">
        <v>54911</v>
      </c>
    </row>
    <row r="29" spans="1:3" x14ac:dyDescent="0.25">
      <c r="A29">
        <v>2015</v>
      </c>
      <c r="B29">
        <v>58552</v>
      </c>
      <c r="C29">
        <v>50443</v>
      </c>
    </row>
  </sheetData>
  <sortState ref="A19:C29">
    <sortCondition ref="A19:A29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I38"/>
  <sheetViews>
    <sheetView topLeftCell="A16" workbookViewId="0">
      <selection activeCell="B30" sqref="B30:D38"/>
    </sheetView>
  </sheetViews>
  <sheetFormatPr defaultRowHeight="15" x14ac:dyDescent="0.25"/>
  <sheetData>
    <row r="3" spans="1:9" x14ac:dyDescent="0.25">
      <c r="A3" t="s">
        <v>4</v>
      </c>
      <c r="B3">
        <v>4528</v>
      </c>
      <c r="C3">
        <v>1548</v>
      </c>
      <c r="D3">
        <v>2036</v>
      </c>
      <c r="F3" t="s">
        <v>4</v>
      </c>
      <c r="G3">
        <v>98906</v>
      </c>
      <c r="H3">
        <v>346633</v>
      </c>
      <c r="I3">
        <v>409852</v>
      </c>
    </row>
    <row r="4" spans="1:9" x14ac:dyDescent="0.25">
      <c r="A4" t="s">
        <v>0</v>
      </c>
      <c r="B4">
        <v>5460</v>
      </c>
      <c r="C4">
        <v>1353</v>
      </c>
      <c r="D4">
        <v>2582</v>
      </c>
      <c r="F4" t="s">
        <v>0</v>
      </c>
      <c r="G4">
        <v>99409</v>
      </c>
      <c r="H4">
        <v>348224</v>
      </c>
      <c r="I4">
        <v>405837</v>
      </c>
    </row>
    <row r="5" spans="1:9" x14ac:dyDescent="0.25">
      <c r="A5" s="1">
        <v>42737</v>
      </c>
      <c r="B5">
        <v>5919</v>
      </c>
      <c r="C5">
        <v>1605</v>
      </c>
      <c r="D5">
        <v>2658</v>
      </c>
      <c r="F5" s="1">
        <v>42737</v>
      </c>
      <c r="G5">
        <v>99210</v>
      </c>
      <c r="H5">
        <v>350846</v>
      </c>
      <c r="I5">
        <v>401312</v>
      </c>
    </row>
    <row r="6" spans="1:9" x14ac:dyDescent="0.25">
      <c r="A6" s="1">
        <v>42769</v>
      </c>
      <c r="B6">
        <v>6715</v>
      </c>
      <c r="C6">
        <v>2220</v>
      </c>
      <c r="D6">
        <v>3204</v>
      </c>
      <c r="F6" s="1">
        <v>42769</v>
      </c>
      <c r="G6">
        <v>97715</v>
      </c>
      <c r="H6">
        <v>351988</v>
      </c>
      <c r="I6">
        <v>397155</v>
      </c>
    </row>
    <row r="7" spans="1:9" x14ac:dyDescent="0.25">
      <c r="A7" s="1">
        <v>42798</v>
      </c>
      <c r="B7">
        <v>7895</v>
      </c>
      <c r="C7">
        <v>2720</v>
      </c>
      <c r="D7">
        <v>3641</v>
      </c>
      <c r="F7" s="1">
        <v>42798</v>
      </c>
      <c r="G7">
        <v>94817</v>
      </c>
      <c r="H7">
        <v>354189</v>
      </c>
      <c r="I7">
        <v>393909</v>
      </c>
    </row>
    <row r="8" spans="1:9" x14ac:dyDescent="0.25">
      <c r="A8" s="1">
        <v>42830</v>
      </c>
      <c r="B8">
        <v>8931</v>
      </c>
      <c r="C8">
        <v>4316</v>
      </c>
      <c r="D8">
        <v>4101</v>
      </c>
      <c r="F8" s="1">
        <v>42830</v>
      </c>
      <c r="G8">
        <v>91646</v>
      </c>
      <c r="H8">
        <v>355764</v>
      </c>
      <c r="I8">
        <v>390892</v>
      </c>
    </row>
    <row r="9" spans="1:9" x14ac:dyDescent="0.25">
      <c r="A9" s="1">
        <v>42861</v>
      </c>
      <c r="B9">
        <v>10104</v>
      </c>
      <c r="C9">
        <v>5442</v>
      </c>
      <c r="D9">
        <v>5070</v>
      </c>
      <c r="F9" s="1">
        <v>42861</v>
      </c>
      <c r="G9">
        <v>91016</v>
      </c>
      <c r="H9">
        <v>359106</v>
      </c>
      <c r="I9">
        <v>388875</v>
      </c>
    </row>
    <row r="10" spans="1:9" x14ac:dyDescent="0.25">
      <c r="A10" s="1">
        <v>42893</v>
      </c>
      <c r="B10">
        <v>11610</v>
      </c>
      <c r="C10">
        <v>6693</v>
      </c>
      <c r="D10">
        <v>5398</v>
      </c>
      <c r="F10" s="1">
        <v>42893</v>
      </c>
      <c r="G10">
        <v>90490</v>
      </c>
      <c r="H10">
        <v>361410</v>
      </c>
      <c r="I10">
        <v>388662</v>
      </c>
    </row>
    <row r="11" spans="1:9" x14ac:dyDescent="0.25">
      <c r="A11" s="1">
        <v>42924</v>
      </c>
      <c r="B11">
        <v>13933</v>
      </c>
      <c r="C11">
        <v>7988</v>
      </c>
      <c r="D11">
        <v>6113</v>
      </c>
      <c r="F11" s="1">
        <v>42924</v>
      </c>
      <c r="G11">
        <v>89813</v>
      </c>
      <c r="H11">
        <v>361660</v>
      </c>
      <c r="I11">
        <v>386105</v>
      </c>
    </row>
    <row r="12" spans="1:9" x14ac:dyDescent="0.25">
      <c r="A12" s="1">
        <v>42956</v>
      </c>
      <c r="B12">
        <v>15889</v>
      </c>
      <c r="C12">
        <v>10542</v>
      </c>
      <c r="D12">
        <v>6345</v>
      </c>
      <c r="F12" s="1">
        <v>42956</v>
      </c>
      <c r="G12">
        <v>90339</v>
      </c>
      <c r="H12">
        <v>362362</v>
      </c>
      <c r="I12">
        <v>383233</v>
      </c>
    </row>
    <row r="13" spans="1:9" x14ac:dyDescent="0.25">
      <c r="A13" s="1">
        <v>42988</v>
      </c>
      <c r="B13">
        <v>17099</v>
      </c>
      <c r="C13">
        <v>11502</v>
      </c>
      <c r="D13">
        <v>6701</v>
      </c>
      <c r="F13" s="1">
        <v>42988</v>
      </c>
      <c r="G13">
        <v>90808</v>
      </c>
      <c r="H13">
        <v>363353</v>
      </c>
      <c r="I13">
        <v>382396</v>
      </c>
    </row>
    <row r="14" spans="1:9" x14ac:dyDescent="0.25">
      <c r="A14" s="1">
        <v>43019</v>
      </c>
      <c r="B14">
        <v>18027</v>
      </c>
      <c r="C14">
        <v>12392</v>
      </c>
      <c r="D14">
        <v>6834</v>
      </c>
      <c r="F14" s="1">
        <v>43019</v>
      </c>
      <c r="G14">
        <v>91411</v>
      </c>
      <c r="H14">
        <v>364517</v>
      </c>
      <c r="I14">
        <v>381712</v>
      </c>
    </row>
    <row r="15" spans="1:9" x14ac:dyDescent="0.25">
      <c r="A15" s="1">
        <v>43051</v>
      </c>
      <c r="B15">
        <v>19012</v>
      </c>
      <c r="C15">
        <v>12962</v>
      </c>
      <c r="D15">
        <v>7169</v>
      </c>
      <c r="F15" s="1">
        <v>43051</v>
      </c>
      <c r="G15">
        <v>92529</v>
      </c>
      <c r="H15">
        <v>365803</v>
      </c>
      <c r="I15">
        <v>381094</v>
      </c>
    </row>
    <row r="16" spans="1:9" x14ac:dyDescent="0.25">
      <c r="A16" s="1">
        <v>43082</v>
      </c>
      <c r="B16">
        <v>20468</v>
      </c>
      <c r="C16">
        <v>13652</v>
      </c>
      <c r="D16">
        <v>7495</v>
      </c>
      <c r="F16" s="1">
        <v>43082</v>
      </c>
      <c r="G16">
        <v>94891</v>
      </c>
      <c r="H16">
        <v>367843</v>
      </c>
      <c r="I16">
        <v>382443</v>
      </c>
    </row>
    <row r="17" spans="1:9" x14ac:dyDescent="0.25">
      <c r="A17" t="s">
        <v>1</v>
      </c>
      <c r="B17">
        <v>21457</v>
      </c>
      <c r="C17">
        <v>14607</v>
      </c>
      <c r="D17">
        <v>7873</v>
      </c>
      <c r="F17" t="s">
        <v>1</v>
      </c>
      <c r="G17">
        <v>96783</v>
      </c>
      <c r="H17">
        <v>369708</v>
      </c>
      <c r="I17">
        <v>384272</v>
      </c>
    </row>
    <row r="18" spans="1:9" x14ac:dyDescent="0.25">
      <c r="A18" t="s">
        <v>2</v>
      </c>
      <c r="B18">
        <v>22684</v>
      </c>
      <c r="C18">
        <v>16497</v>
      </c>
      <c r="D18">
        <v>8566</v>
      </c>
      <c r="F18" t="s">
        <v>2</v>
      </c>
      <c r="G18">
        <v>98034</v>
      </c>
      <c r="H18">
        <v>372979</v>
      </c>
      <c r="I18">
        <v>386026</v>
      </c>
    </row>
    <row r="19" spans="1:9" x14ac:dyDescent="0.25">
      <c r="A19" t="s">
        <v>25</v>
      </c>
      <c r="B19">
        <v>24172</v>
      </c>
      <c r="C19">
        <v>17561</v>
      </c>
      <c r="D19">
        <v>9079</v>
      </c>
      <c r="F19" t="s">
        <v>25</v>
      </c>
      <c r="G19">
        <v>98590</v>
      </c>
      <c r="H19">
        <v>376502</v>
      </c>
      <c r="I19">
        <v>389093</v>
      </c>
    </row>
    <row r="20" spans="1:9" x14ac:dyDescent="0.25">
      <c r="A20" t="s">
        <v>3</v>
      </c>
      <c r="B20">
        <v>25386</v>
      </c>
      <c r="C20">
        <v>18743</v>
      </c>
      <c r="D20">
        <v>10082</v>
      </c>
      <c r="F20" t="s">
        <v>3</v>
      </c>
      <c r="G20">
        <v>99186</v>
      </c>
      <c r="H20">
        <v>381742</v>
      </c>
      <c r="I20">
        <v>393899</v>
      </c>
    </row>
    <row r="23" spans="1:9" x14ac:dyDescent="0.25">
      <c r="A23" t="s">
        <v>20</v>
      </c>
      <c r="B23">
        <v>114</v>
      </c>
      <c r="C23">
        <v>311</v>
      </c>
      <c r="D23">
        <v>74</v>
      </c>
    </row>
    <row r="24" spans="1:9" x14ac:dyDescent="0.25">
      <c r="A24" t="s">
        <v>21</v>
      </c>
      <c r="B24">
        <v>533</v>
      </c>
      <c r="C24">
        <v>473</v>
      </c>
      <c r="D24">
        <v>551</v>
      </c>
    </row>
    <row r="25" spans="1:9" x14ac:dyDescent="0.25">
      <c r="A25" t="s">
        <v>22</v>
      </c>
      <c r="B25">
        <v>1037</v>
      </c>
      <c r="C25">
        <v>570</v>
      </c>
      <c r="D25">
        <v>487</v>
      </c>
    </row>
    <row r="26" spans="1:9" x14ac:dyDescent="0.25">
      <c r="A26" t="s">
        <v>23</v>
      </c>
      <c r="B26">
        <v>1506</v>
      </c>
      <c r="C26">
        <v>614</v>
      </c>
      <c r="D26">
        <v>1152</v>
      </c>
    </row>
    <row r="27" spans="1:9" x14ac:dyDescent="0.25">
      <c r="A27" t="s">
        <v>24</v>
      </c>
      <c r="B27">
        <v>2683</v>
      </c>
      <c r="C27">
        <v>807</v>
      </c>
      <c r="D27">
        <v>1428</v>
      </c>
    </row>
    <row r="30" spans="1:9" x14ac:dyDescent="0.25">
      <c r="A30" t="s">
        <v>32</v>
      </c>
      <c r="B30">
        <v>76961</v>
      </c>
      <c r="C30">
        <v>284597</v>
      </c>
      <c r="D30">
        <v>394037</v>
      </c>
    </row>
    <row r="31" spans="1:9" x14ac:dyDescent="0.25">
      <c r="A31" t="s">
        <v>33</v>
      </c>
      <c r="B31">
        <v>75862</v>
      </c>
      <c r="C31">
        <v>293438</v>
      </c>
      <c r="D31">
        <v>402341</v>
      </c>
    </row>
    <row r="32" spans="1:9" x14ac:dyDescent="0.25">
      <c r="A32" t="s">
        <v>34</v>
      </c>
      <c r="B32">
        <v>80443</v>
      </c>
      <c r="C32">
        <v>304912</v>
      </c>
      <c r="D32">
        <v>405959</v>
      </c>
    </row>
    <row r="33" spans="1:4" x14ac:dyDescent="0.25">
      <c r="A33" t="s">
        <v>36</v>
      </c>
      <c r="B33">
        <v>83772</v>
      </c>
      <c r="C33">
        <v>314143</v>
      </c>
      <c r="D33">
        <v>411631</v>
      </c>
    </row>
    <row r="34" spans="1:4" x14ac:dyDescent="0.25">
      <c r="A34" t="s">
        <v>20</v>
      </c>
      <c r="B34">
        <v>86033</v>
      </c>
      <c r="C34">
        <v>319683</v>
      </c>
      <c r="D34">
        <v>413972</v>
      </c>
    </row>
    <row r="35" spans="1:4" x14ac:dyDescent="0.25">
      <c r="A35" t="s">
        <v>21</v>
      </c>
      <c r="B35">
        <v>89665</v>
      </c>
      <c r="C35">
        <v>327211</v>
      </c>
      <c r="D35">
        <v>417257</v>
      </c>
    </row>
    <row r="36" spans="1:4" x14ac:dyDescent="0.25">
      <c r="A36" t="s">
        <v>22</v>
      </c>
      <c r="B36">
        <v>92781</v>
      </c>
      <c r="C36">
        <v>334534</v>
      </c>
      <c r="D36">
        <v>419048</v>
      </c>
    </row>
    <row r="37" spans="1:4" x14ac:dyDescent="0.25">
      <c r="A37" t="s">
        <v>23</v>
      </c>
      <c r="B37">
        <v>95805</v>
      </c>
      <c r="C37">
        <v>339107</v>
      </c>
      <c r="D37">
        <v>418168</v>
      </c>
    </row>
    <row r="38" spans="1:4" x14ac:dyDescent="0.25">
      <c r="A38" t="s">
        <v>24</v>
      </c>
      <c r="B38">
        <v>97522</v>
      </c>
      <c r="C38">
        <v>343529</v>
      </c>
      <c r="D38">
        <v>414953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private and homeschool</vt:lpstr>
      <vt:lpstr>Sheet4</vt:lpstr>
      <vt:lpstr>ACS population</vt:lpstr>
      <vt:lpstr>Sheet3</vt:lpstr>
    </vt:vector>
  </TitlesOfParts>
  <Company>Star Tribune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Webster, MaryJo</dc:creator>
  <cp:lastModifiedBy>Webster, MaryJo</cp:lastModifiedBy>
  <dcterms:created xsi:type="dcterms:W3CDTF">2017-05-30T14:56:49Z</dcterms:created>
  <dcterms:modified xsi:type="dcterms:W3CDTF">2018-04-26T20:31:54Z</dcterms:modified>
</cp:coreProperties>
</file>