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dowflare\Dropbox\command\journalism\dataviz\current_projects\2-outstate\"/>
    </mc:Choice>
  </mc:AlternateContent>
  <bookViews>
    <workbookView xWindow="720" yWindow="120" windowWidth="15450" windowHeight="4605" activeTab="1"/>
  </bookViews>
  <sheets>
    <sheet name="12REPDAT" sheetId="1" r:id="rId1"/>
    <sheet name="mn_data" sheetId="2" r:id="rId2"/>
  </sheets>
  <definedNames>
    <definedName name="_xlnm._FilterDatabase" localSheetId="1" hidden="1">mn_data!$A$1:$BA$1</definedName>
  </definedNames>
  <calcPr calcId="152511"/>
</workbook>
</file>

<file path=xl/calcChain.xml><?xml version="1.0" encoding="utf-8"?>
<calcChain xmlns="http://schemas.openxmlformats.org/spreadsheetml/2006/main">
  <c r="O89" i="2" l="1"/>
  <c r="K89" i="2" s="1"/>
  <c r="M89" i="2" s="1"/>
  <c r="L89" i="2"/>
  <c r="AV89" i="2"/>
  <c r="AS89" i="2" s="1"/>
  <c r="J89" i="2"/>
  <c r="P89" i="2"/>
  <c r="Q89" i="2"/>
  <c r="R89" i="2"/>
  <c r="S89" i="2"/>
  <c r="T89" i="2"/>
  <c r="U89" i="2"/>
  <c r="V89" i="2"/>
  <c r="W89" i="2"/>
  <c r="X89" i="2"/>
  <c r="Y89" i="2"/>
  <c r="AA89" i="2"/>
  <c r="AB89" i="2"/>
  <c r="AC89" i="2"/>
  <c r="AD89" i="2"/>
  <c r="AE89" i="2"/>
  <c r="AG89" i="2"/>
  <c r="AH89" i="2"/>
  <c r="AI89" i="2"/>
  <c r="AJ89" i="2"/>
  <c r="AL89" i="2"/>
  <c r="AM89" i="2"/>
  <c r="AN89" i="2"/>
  <c r="AO89" i="2"/>
  <c r="AP89" i="2"/>
  <c r="AQ89" i="2"/>
  <c r="AT89" i="2"/>
  <c r="AU89" i="2"/>
  <c r="AW89" i="2"/>
  <c r="AX89" i="2"/>
  <c r="AY89" i="2"/>
  <c r="AZ89" i="2"/>
  <c r="BA89" i="2"/>
  <c r="E89" i="2"/>
  <c r="I89" i="2"/>
  <c r="H89" i="2"/>
  <c r="G89" i="2"/>
  <c r="R4" i="2" l="1"/>
  <c r="O4" i="2" s="1"/>
  <c r="R5" i="2"/>
  <c r="O5" i="2" s="1"/>
  <c r="K5" i="2" s="1"/>
  <c r="R6" i="2"/>
  <c r="O6" i="2" s="1"/>
  <c r="K6" i="2" s="1"/>
  <c r="R7" i="2"/>
  <c r="O7" i="2" s="1"/>
  <c r="R8" i="2"/>
  <c r="O8" i="2" s="1"/>
  <c r="R9" i="2"/>
  <c r="R10" i="2"/>
  <c r="O10" i="2" s="1"/>
  <c r="K10" i="2" s="1"/>
  <c r="R11" i="2"/>
  <c r="O11" i="2" s="1"/>
  <c r="R12" i="2"/>
  <c r="O12" i="2" s="1"/>
  <c r="R13" i="2"/>
  <c r="R14" i="2"/>
  <c r="O14" i="2" s="1"/>
  <c r="K14" i="2" s="1"/>
  <c r="R15" i="2"/>
  <c r="O15" i="2" s="1"/>
  <c r="R16" i="2"/>
  <c r="O16" i="2" s="1"/>
  <c r="R17" i="2"/>
  <c r="R18" i="2"/>
  <c r="O18" i="2" s="1"/>
  <c r="K18" i="2" s="1"/>
  <c r="R19" i="2"/>
  <c r="O19" i="2" s="1"/>
  <c r="R20" i="2"/>
  <c r="O20" i="2" s="1"/>
  <c r="R21" i="2"/>
  <c r="R22" i="2"/>
  <c r="O22" i="2" s="1"/>
  <c r="K22" i="2" s="1"/>
  <c r="R23" i="2"/>
  <c r="O23" i="2" s="1"/>
  <c r="R24" i="2"/>
  <c r="O24" i="2" s="1"/>
  <c r="R25" i="2"/>
  <c r="O25" i="2" s="1"/>
  <c r="K25" i="2" s="1"/>
  <c r="R26" i="2"/>
  <c r="O26" i="2" s="1"/>
  <c r="K26" i="2" s="1"/>
  <c r="R27" i="2"/>
  <c r="O27" i="2" s="1"/>
  <c r="R28" i="2"/>
  <c r="O28" i="2" s="1"/>
  <c r="R29" i="2"/>
  <c r="R30" i="2"/>
  <c r="O30" i="2" s="1"/>
  <c r="K30" i="2" s="1"/>
  <c r="R31" i="2"/>
  <c r="O31" i="2" s="1"/>
  <c r="R32" i="2"/>
  <c r="O32" i="2" s="1"/>
  <c r="R33" i="2"/>
  <c r="O33" i="2" s="1"/>
  <c r="K33" i="2" s="1"/>
  <c r="R34" i="2"/>
  <c r="O34" i="2" s="1"/>
  <c r="K34" i="2" s="1"/>
  <c r="R35" i="2"/>
  <c r="O35" i="2" s="1"/>
  <c r="R36" i="2"/>
  <c r="O36" i="2" s="1"/>
  <c r="R37" i="2"/>
  <c r="O37" i="2" s="1"/>
  <c r="K37" i="2" s="1"/>
  <c r="R38" i="2"/>
  <c r="O38" i="2" s="1"/>
  <c r="K38" i="2" s="1"/>
  <c r="R39" i="2"/>
  <c r="O39" i="2" s="1"/>
  <c r="R40" i="2"/>
  <c r="O40" i="2" s="1"/>
  <c r="R41" i="2"/>
  <c r="R42" i="2"/>
  <c r="O42" i="2" s="1"/>
  <c r="K42" i="2" s="1"/>
  <c r="R43" i="2"/>
  <c r="O43" i="2" s="1"/>
  <c r="R44" i="2"/>
  <c r="O44" i="2" s="1"/>
  <c r="R45" i="2"/>
  <c r="R46" i="2"/>
  <c r="O46" i="2" s="1"/>
  <c r="K46" i="2" s="1"/>
  <c r="R47" i="2"/>
  <c r="O47" i="2" s="1"/>
  <c r="R48" i="2"/>
  <c r="R49" i="2"/>
  <c r="O49" i="2" s="1"/>
  <c r="K49" i="2" s="1"/>
  <c r="R50" i="2"/>
  <c r="O50" i="2" s="1"/>
  <c r="K50" i="2" s="1"/>
  <c r="R51" i="2"/>
  <c r="O51" i="2" s="1"/>
  <c r="R52" i="2"/>
  <c r="O52" i="2" s="1"/>
  <c r="R53" i="2"/>
  <c r="O53" i="2" s="1"/>
  <c r="K53" i="2" s="1"/>
  <c r="R54" i="2"/>
  <c r="R55" i="2"/>
  <c r="O55" i="2" s="1"/>
  <c r="R56" i="2"/>
  <c r="O56" i="2" s="1"/>
  <c r="R57" i="2"/>
  <c r="R58" i="2"/>
  <c r="O58" i="2" s="1"/>
  <c r="K58" i="2" s="1"/>
  <c r="R59" i="2"/>
  <c r="O59" i="2" s="1"/>
  <c r="R60" i="2"/>
  <c r="O60" i="2" s="1"/>
  <c r="R61" i="2"/>
  <c r="O61" i="2" s="1"/>
  <c r="K61" i="2" s="1"/>
  <c r="R62" i="2"/>
  <c r="O62" i="2" s="1"/>
  <c r="K62" i="2" s="1"/>
  <c r="R63" i="2"/>
  <c r="O63" i="2" s="1"/>
  <c r="R64" i="2"/>
  <c r="O64" i="2" s="1"/>
  <c r="R65" i="2"/>
  <c r="O65" i="2" s="1"/>
  <c r="K65" i="2" s="1"/>
  <c r="R66" i="2"/>
  <c r="O66" i="2" s="1"/>
  <c r="K66" i="2" s="1"/>
  <c r="R67" i="2"/>
  <c r="O67" i="2" s="1"/>
  <c r="R68" i="2"/>
  <c r="O68" i="2" s="1"/>
  <c r="R69" i="2"/>
  <c r="O69" i="2" s="1"/>
  <c r="K69" i="2" s="1"/>
  <c r="R70" i="2"/>
  <c r="O70" i="2" s="1"/>
  <c r="K70" i="2" s="1"/>
  <c r="R71" i="2"/>
  <c r="O71" i="2" s="1"/>
  <c r="R72" i="2"/>
  <c r="O72" i="2" s="1"/>
  <c r="R73" i="2"/>
  <c r="O73" i="2" s="1"/>
  <c r="K73" i="2" s="1"/>
  <c r="R74" i="2"/>
  <c r="O74" i="2" s="1"/>
  <c r="K74" i="2" s="1"/>
  <c r="R75" i="2"/>
  <c r="O75" i="2" s="1"/>
  <c r="R76" i="2"/>
  <c r="O76" i="2" s="1"/>
  <c r="R77" i="2"/>
  <c r="O77" i="2" s="1"/>
  <c r="K77" i="2" s="1"/>
  <c r="R78" i="2"/>
  <c r="O78" i="2" s="1"/>
  <c r="K78" i="2" s="1"/>
  <c r="R79" i="2"/>
  <c r="O79" i="2" s="1"/>
  <c r="R80" i="2"/>
  <c r="O80" i="2" s="1"/>
  <c r="R81" i="2"/>
  <c r="O81" i="2" s="1"/>
  <c r="K81" i="2" s="1"/>
  <c r="R82" i="2"/>
  <c r="O82" i="2" s="1"/>
  <c r="K82" i="2" s="1"/>
  <c r="R83" i="2"/>
  <c r="O83" i="2" s="1"/>
  <c r="R84" i="2"/>
  <c r="O84" i="2" s="1"/>
  <c r="R85" i="2"/>
  <c r="O85" i="2" s="1"/>
  <c r="K85" i="2" s="1"/>
  <c r="R86" i="2"/>
  <c r="R87" i="2"/>
  <c r="O87" i="2" s="1"/>
  <c r="R88" i="2"/>
  <c r="O88" i="2" s="1"/>
  <c r="R3" i="2"/>
  <c r="R2" i="2"/>
  <c r="O2" i="2" s="1"/>
  <c r="AA2" i="2"/>
  <c r="AG2" i="2"/>
  <c r="AL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2" i="2"/>
  <c r="O86" i="2"/>
  <c r="K86" i="2" s="1"/>
  <c r="O57" i="2"/>
  <c r="K57" i="2" s="1"/>
  <c r="O54" i="2"/>
  <c r="K54" i="2" s="1"/>
  <c r="O48" i="2"/>
  <c r="O45" i="2"/>
  <c r="K45" i="2" s="1"/>
  <c r="O41" i="2"/>
  <c r="K41" i="2" s="1"/>
  <c r="O29" i="2"/>
  <c r="K29" i="2" s="1"/>
  <c r="O21" i="2"/>
  <c r="K21" i="2" s="1"/>
  <c r="O17" i="2"/>
  <c r="K17" i="2" s="1"/>
  <c r="O13" i="2"/>
  <c r="K13" i="2" s="1"/>
  <c r="O9" i="2"/>
  <c r="K9" i="2" s="1"/>
  <c r="O3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5" i="2"/>
  <c r="AA44" i="2"/>
  <c r="AA43" i="2"/>
  <c r="AA46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19" i="2"/>
  <c r="AA18" i="2"/>
  <c r="AA17" i="2"/>
  <c r="AA20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5" i="2"/>
  <c r="AG44" i="2"/>
  <c r="AG43" i="2"/>
  <c r="AG46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19" i="2"/>
  <c r="AG18" i="2"/>
  <c r="AG17" i="2"/>
  <c r="AG20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5" i="2"/>
  <c r="AL44" i="2"/>
  <c r="AL43" i="2"/>
  <c r="AL46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19" i="2"/>
  <c r="AL18" i="2"/>
  <c r="AL17" i="2"/>
  <c r="AL20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88" i="2"/>
  <c r="DB12" i="1"/>
  <c r="CO31" i="1"/>
  <c r="CN31" i="1"/>
  <c r="CX18" i="1"/>
  <c r="CY18" i="1"/>
  <c r="CZ18" i="1"/>
  <c r="DA18" i="1"/>
  <c r="DB18" i="1"/>
  <c r="CN9" i="1"/>
  <c r="DD9" i="1"/>
  <c r="CO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CN11" i="1"/>
  <c r="CO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CW12" i="1"/>
  <c r="CN13" i="1"/>
  <c r="DD13" i="1"/>
  <c r="CO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CN14" i="1"/>
  <c r="DD14" i="1"/>
  <c r="CO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CN15" i="1"/>
  <c r="DD15" i="1"/>
  <c r="CO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A16" i="1"/>
  <c r="DC16" i="1"/>
  <c r="CN17" i="1"/>
  <c r="DG9" i="1"/>
  <c r="DH9" i="1"/>
  <c r="CO17" i="1"/>
  <c r="CQ17" i="1"/>
  <c r="CR17" i="1"/>
  <c r="CS17" i="1"/>
  <c r="CT17" i="1"/>
  <c r="CU17" i="1"/>
  <c r="CV17" i="1"/>
  <c r="DG12" i="1"/>
  <c r="DH12" i="1"/>
  <c r="CW17" i="1"/>
  <c r="DG13" i="1"/>
  <c r="DH13" i="1"/>
  <c r="CX17" i="1"/>
  <c r="CY17" i="1"/>
  <c r="DG14" i="1"/>
  <c r="DH14" i="1"/>
  <c r="CZ17" i="1"/>
  <c r="DG15" i="1"/>
  <c r="DH15" i="1"/>
  <c r="DA17" i="1"/>
  <c r="DG16" i="1"/>
  <c r="DH16" i="1"/>
  <c r="DB17" i="1"/>
  <c r="DG17" i="1"/>
  <c r="DH17" i="1"/>
  <c r="DC17" i="1"/>
  <c r="DG20" i="1"/>
  <c r="DH20" i="1"/>
  <c r="CN18" i="1"/>
  <c r="DD18" i="1"/>
  <c r="CO18" i="1"/>
  <c r="CQ18" i="1"/>
  <c r="CR18" i="1"/>
  <c r="CS18" i="1"/>
  <c r="CT18" i="1"/>
  <c r="CU18" i="1"/>
  <c r="CV18" i="1"/>
  <c r="CW18" i="1"/>
  <c r="DC18" i="1"/>
  <c r="CN19" i="1"/>
  <c r="CO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G19" i="1"/>
  <c r="DH19" i="1"/>
  <c r="CN20" i="1"/>
  <c r="DD20" i="1"/>
  <c r="CO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CN23" i="1"/>
  <c r="DD23" i="1"/>
  <c r="CO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CN24" i="1"/>
  <c r="CO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CN25" i="1"/>
  <c r="CO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CN26" i="1"/>
  <c r="CO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CN29" i="1"/>
  <c r="CO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CN30" i="1"/>
  <c r="CO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CN36" i="1"/>
  <c r="DD36" i="1"/>
  <c r="CO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CN41" i="1"/>
  <c r="CO41" i="1"/>
  <c r="DD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CN42" i="1"/>
  <c r="CO42" i="1"/>
  <c r="DD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CN43" i="1"/>
  <c r="CO43" i="1"/>
  <c r="DD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CN44" i="1"/>
  <c r="CO44" i="1"/>
  <c r="DD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CN45" i="1"/>
  <c r="CO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CN46" i="1"/>
  <c r="DD46" i="1"/>
  <c r="CO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CN47" i="1"/>
  <c r="CO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B16" i="1"/>
  <c r="CO16" i="1"/>
  <c r="CR16" i="1"/>
  <c r="CZ37" i="1"/>
  <c r="CY37" i="1"/>
  <c r="DA35" i="1"/>
  <c r="CW35" i="1"/>
  <c r="CS35" i="1"/>
  <c r="CN35" i="1"/>
  <c r="CV35" i="1"/>
  <c r="CZ35" i="1"/>
  <c r="DB35" i="1"/>
  <c r="CR35" i="1"/>
  <c r="CQ35" i="1"/>
  <c r="DC35" i="1"/>
  <c r="CT35" i="1"/>
  <c r="CX35" i="1"/>
  <c r="CO35" i="1"/>
  <c r="CY35" i="1"/>
  <c r="CU35" i="1"/>
  <c r="DD19" i="1"/>
  <c r="CN34" i="1"/>
  <c r="DD17" i="1"/>
  <c r="DG18" i="1"/>
  <c r="DH18" i="1"/>
  <c r="CX34" i="1"/>
  <c r="CZ34" i="1"/>
  <c r="DD24" i="1"/>
  <c r="CU16" i="1"/>
  <c r="CT16" i="1"/>
  <c r="CS16" i="1"/>
  <c r="CN16" i="1"/>
  <c r="DD16" i="1"/>
  <c r="CX12" i="1"/>
  <c r="CT12" i="1"/>
  <c r="DA12" i="1"/>
  <c r="DC12" i="1"/>
  <c r="CS12" i="1"/>
  <c r="CQ12" i="1"/>
  <c r="CV34" i="1"/>
  <c r="CU34" i="1"/>
  <c r="DC34" i="1"/>
  <c r="CZ16" i="1"/>
  <c r="CX16" i="1"/>
  <c r="CT34" i="1"/>
  <c r="CO34" i="1"/>
  <c r="CY34" i="1"/>
  <c r="DA34" i="1"/>
  <c r="CQ16" i="1"/>
  <c r="CY16" i="1"/>
  <c r="CY12" i="1"/>
  <c r="CZ12" i="1"/>
  <c r="CV16" i="1"/>
  <c r="CQ34" i="1"/>
  <c r="CW34" i="1"/>
  <c r="CS34" i="1"/>
  <c r="CW16" i="1"/>
  <c r="CR34" i="1"/>
  <c r="DB34" i="1"/>
  <c r="CV12" i="1"/>
  <c r="CW37" i="1"/>
  <c r="DD35" i="1"/>
  <c r="CZ38" i="1"/>
  <c r="CW38" i="1"/>
  <c r="CT38" i="1"/>
  <c r="CY38" i="1"/>
  <c r="DD34" i="1"/>
  <c r="CT37" i="1"/>
  <c r="CR12" i="1"/>
  <c r="CS37" i="1"/>
  <c r="CO12" i="1"/>
  <c r="CN12" i="1"/>
  <c r="DD12" i="1"/>
  <c r="DC37" i="1"/>
  <c r="DB37" i="1"/>
  <c r="CU12" i="1"/>
  <c r="CR37" i="1"/>
  <c r="DA38" i="1"/>
  <c r="DB38" i="1"/>
  <c r="CQ37" i="1"/>
  <c r="DA37" i="1"/>
  <c r="CV38" i="1"/>
  <c r="CV37" i="1"/>
  <c r="CO37" i="1"/>
  <c r="CU38" i="1"/>
  <c r="CU37" i="1"/>
  <c r="DC38" i="1"/>
  <c r="DD38" i="1"/>
  <c r="CN37" i="1"/>
  <c r="DD37" i="1"/>
  <c r="CQ38" i="1"/>
  <c r="CS38" i="1"/>
  <c r="CX38" i="1"/>
  <c r="CX37" i="1"/>
  <c r="CR38" i="1"/>
  <c r="CO38" i="1"/>
  <c r="CN38" i="1"/>
  <c r="CN39" i="1"/>
  <c r="DD45" i="1"/>
  <c r="AS8" i="2" l="1"/>
  <c r="AS87" i="2"/>
  <c r="AS83" i="2"/>
  <c r="AS79" i="2"/>
  <c r="AS75" i="2"/>
  <c r="AS71" i="2"/>
  <c r="L48" i="2" s="1"/>
  <c r="AS67" i="2"/>
  <c r="AS63" i="2"/>
  <c r="AS59" i="2"/>
  <c r="AS55" i="2"/>
  <c r="AS51" i="2"/>
  <c r="AS47" i="2"/>
  <c r="H40" i="2" s="1"/>
  <c r="AS43" i="2"/>
  <c r="AS39" i="2"/>
  <c r="AS35" i="2"/>
  <c r="AS31" i="2"/>
  <c r="AS27" i="2"/>
  <c r="AS23" i="2"/>
  <c r="AS19" i="2"/>
  <c r="AS15" i="2"/>
  <c r="L15" i="2" s="1"/>
  <c r="AS11" i="2"/>
  <c r="L11" i="2" s="1"/>
  <c r="AS7" i="2"/>
  <c r="L7" i="2" s="1"/>
  <c r="AS3" i="2"/>
  <c r="AS85" i="2"/>
  <c r="AS88" i="2"/>
  <c r="L88" i="2" s="1"/>
  <c r="AS84" i="2"/>
  <c r="L84" i="2" s="1"/>
  <c r="AS80" i="2"/>
  <c r="AS76" i="2"/>
  <c r="AS72" i="2"/>
  <c r="AS68" i="2"/>
  <c r="AS64" i="2"/>
  <c r="AS60" i="2"/>
  <c r="AS56" i="2"/>
  <c r="AS52" i="2"/>
  <c r="AS48" i="2"/>
  <c r="AS44" i="2"/>
  <c r="AS40" i="2"/>
  <c r="AS36" i="2"/>
  <c r="H36" i="2" s="1"/>
  <c r="AS32" i="2"/>
  <c r="H35" i="2" s="1"/>
  <c r="AS28" i="2"/>
  <c r="AS24" i="2"/>
  <c r="AS20" i="2"/>
  <c r="H20" i="2" s="1"/>
  <c r="AS16" i="2"/>
  <c r="L24" i="2" s="1"/>
  <c r="AS12" i="2"/>
  <c r="AS4" i="2"/>
  <c r="H3" i="2" s="1"/>
  <c r="AS86" i="2"/>
  <c r="L86" i="2" s="1"/>
  <c r="M86" i="2" s="1"/>
  <c r="AS82" i="2"/>
  <c r="AS78" i="2"/>
  <c r="H78" i="2" s="1"/>
  <c r="AS74" i="2"/>
  <c r="AS70" i="2"/>
  <c r="AS66" i="2"/>
  <c r="AS62" i="2"/>
  <c r="L62" i="2" s="1"/>
  <c r="M62" i="2" s="1"/>
  <c r="AS58" i="2"/>
  <c r="AS54" i="2"/>
  <c r="AS50" i="2"/>
  <c r="AS46" i="2"/>
  <c r="AS42" i="2"/>
  <c r="L42" i="2" s="1"/>
  <c r="M42" i="2" s="1"/>
  <c r="AS38" i="2"/>
  <c r="L85" i="2" s="1"/>
  <c r="M85" i="2" s="1"/>
  <c r="AS34" i="2"/>
  <c r="AS30" i="2"/>
  <c r="H70" i="2" s="1"/>
  <c r="AS26" i="2"/>
  <c r="AS22" i="2"/>
  <c r="AS18" i="2"/>
  <c r="AS14" i="2"/>
  <c r="L14" i="2" s="1"/>
  <c r="M14" i="2" s="1"/>
  <c r="AS10" i="2"/>
  <c r="AS6" i="2"/>
  <c r="AS2" i="2"/>
  <c r="AS81" i="2"/>
  <c r="AS77" i="2"/>
  <c r="H77" i="2" s="1"/>
  <c r="AS73" i="2"/>
  <c r="H67" i="2" s="1"/>
  <c r="AS69" i="2"/>
  <c r="AS65" i="2"/>
  <c r="H65" i="2" s="1"/>
  <c r="AS61" i="2"/>
  <c r="L61" i="2" s="1"/>
  <c r="M61" i="2" s="1"/>
  <c r="AS57" i="2"/>
  <c r="H66" i="2" s="1"/>
  <c r="AS53" i="2"/>
  <c r="H50" i="2" s="1"/>
  <c r="AS49" i="2"/>
  <c r="H79" i="2" s="1"/>
  <c r="AS45" i="2"/>
  <c r="AS41" i="2"/>
  <c r="H46" i="2" s="1"/>
  <c r="AS37" i="2"/>
  <c r="L37" i="2" s="1"/>
  <c r="M37" i="2" s="1"/>
  <c r="AS33" i="2"/>
  <c r="H39" i="2" s="1"/>
  <c r="AS29" i="2"/>
  <c r="AS25" i="2"/>
  <c r="L72" i="2" s="1"/>
  <c r="AS21" i="2"/>
  <c r="H21" i="2" s="1"/>
  <c r="AS17" i="2"/>
  <c r="L20" i="2" s="1"/>
  <c r="AS13" i="2"/>
  <c r="H13" i="2" s="1"/>
  <c r="AS9" i="2"/>
  <c r="H43" i="2" s="1"/>
  <c r="AS5" i="2"/>
  <c r="H87" i="2"/>
  <c r="H7" i="2"/>
  <c r="H83" i="2"/>
  <c r="H75" i="2"/>
  <c r="H23" i="2"/>
  <c r="H59" i="2"/>
  <c r="H27" i="2"/>
  <c r="H11" i="2"/>
  <c r="H68" i="2"/>
  <c r="L80" i="2"/>
  <c r="H80" i="2"/>
  <c r="L64" i="2"/>
  <c r="H64" i="2"/>
  <c r="L56" i="2"/>
  <c r="H48" i="2"/>
  <c r="H44" i="2"/>
  <c r="L40" i="2"/>
  <c r="L32" i="2"/>
  <c r="H32" i="2"/>
  <c r="H24" i="2"/>
  <c r="L16" i="2"/>
  <c r="H16" i="2"/>
  <c r="L12" i="2"/>
  <c r="L8" i="2"/>
  <c r="H8" i="2"/>
  <c r="H4" i="2"/>
  <c r="H88" i="2"/>
  <c r="G48" i="2"/>
  <c r="L50" i="2"/>
  <c r="M50" i="2" s="1"/>
  <c r="L10" i="2"/>
  <c r="M10" i="2" s="1"/>
  <c r="H10" i="2"/>
  <c r="L77" i="2"/>
  <c r="M77" i="2" s="1"/>
  <c r="L65" i="2"/>
  <c r="M65" i="2" s="1"/>
  <c r="H61" i="2"/>
  <c r="L29" i="2"/>
  <c r="M29" i="2" s="1"/>
  <c r="H5" i="2"/>
  <c r="G88" i="2"/>
  <c r="G84" i="2"/>
  <c r="G80" i="2"/>
  <c r="G76" i="2"/>
  <c r="G72" i="2"/>
  <c r="G68" i="2"/>
  <c r="G64" i="2"/>
  <c r="G60" i="2"/>
  <c r="G56" i="2"/>
  <c r="G52" i="2"/>
  <c r="G40" i="2"/>
  <c r="G36" i="2"/>
  <c r="G32" i="2"/>
  <c r="G28" i="2"/>
  <c r="G24" i="2"/>
  <c r="G16" i="2"/>
  <c r="G12" i="2"/>
  <c r="G8" i="2"/>
  <c r="G4" i="2"/>
  <c r="H86" i="2"/>
  <c r="G20" i="2"/>
  <c r="G87" i="2"/>
  <c r="G79" i="2"/>
  <c r="G71" i="2"/>
  <c r="G63" i="2"/>
  <c r="G55" i="2"/>
  <c r="G47" i="2"/>
  <c r="G39" i="2"/>
  <c r="G31" i="2"/>
  <c r="G23" i="2"/>
  <c r="G15" i="2"/>
  <c r="G7" i="2"/>
  <c r="G44" i="2"/>
  <c r="G83" i="2"/>
  <c r="G75" i="2"/>
  <c r="G67" i="2"/>
  <c r="G59" i="2"/>
  <c r="G51" i="2"/>
  <c r="G43" i="2"/>
  <c r="G35" i="2"/>
  <c r="G27" i="2"/>
  <c r="G19" i="2"/>
  <c r="G11" i="2"/>
  <c r="G3" i="2"/>
  <c r="K2" i="2"/>
  <c r="G2" i="2"/>
  <c r="K88" i="2"/>
  <c r="M88" i="2" s="1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M15" i="2" s="1"/>
  <c r="K11" i="2"/>
  <c r="M11" i="2" s="1"/>
  <c r="K7" i="2"/>
  <c r="K3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H9" i="2" l="1"/>
  <c r="H15" i="2"/>
  <c r="H33" i="2"/>
  <c r="H38" i="2"/>
  <c r="H84" i="2"/>
  <c r="H57" i="2"/>
  <c r="I57" i="2" s="1"/>
  <c r="L38" i="2"/>
  <c r="M38" i="2" s="1"/>
  <c r="H12" i="2"/>
  <c r="I12" i="2" s="1"/>
  <c r="L54" i="2"/>
  <c r="M54" i="2" s="1"/>
  <c r="H71" i="2"/>
  <c r="M7" i="2"/>
  <c r="I11" i="2"/>
  <c r="H49" i="2"/>
  <c r="H26" i="2"/>
  <c r="I26" i="2" s="1"/>
  <c r="H19" i="2"/>
  <c r="I19" i="2" s="1"/>
  <c r="I33" i="2"/>
  <c r="M80" i="2"/>
  <c r="H25" i="2"/>
  <c r="H56" i="2"/>
  <c r="I56" i="2" s="1"/>
  <c r="H72" i="2"/>
  <c r="H29" i="2"/>
  <c r="I29" i="2" s="1"/>
  <c r="L2" i="2"/>
  <c r="L26" i="2"/>
  <c r="M26" i="2" s="1"/>
  <c r="M16" i="2"/>
  <c r="L69" i="2"/>
  <c r="M69" i="2" s="1"/>
  <c r="L53" i="2"/>
  <c r="M53" i="2" s="1"/>
  <c r="L45" i="2"/>
  <c r="M45" i="2" s="1"/>
  <c r="L18" i="2"/>
  <c r="M18" i="2" s="1"/>
  <c r="L34" i="2"/>
  <c r="M34" i="2" s="1"/>
  <c r="H82" i="2"/>
  <c r="I49" i="2"/>
  <c r="I86" i="2"/>
  <c r="M32" i="2"/>
  <c r="H37" i="2"/>
  <c r="H81" i="2"/>
  <c r="I81" i="2" s="1"/>
  <c r="L78" i="2"/>
  <c r="M78" i="2" s="1"/>
  <c r="L68" i="2"/>
  <c r="M68" i="2" s="1"/>
  <c r="H47" i="2"/>
  <c r="H55" i="2"/>
  <c r="I55" i="2" s="1"/>
  <c r="I7" i="2"/>
  <c r="I71" i="2"/>
  <c r="H51" i="2"/>
  <c r="I65" i="2"/>
  <c r="M48" i="2"/>
  <c r="M64" i="2"/>
  <c r="I51" i="2"/>
  <c r="H74" i="2"/>
  <c r="I10" i="2"/>
  <c r="L41" i="2"/>
  <c r="M41" i="2" s="1"/>
  <c r="L9" i="2"/>
  <c r="M9" i="2" s="1"/>
  <c r="H62" i="2"/>
  <c r="I62" i="2" s="1"/>
  <c r="H14" i="2"/>
  <c r="L52" i="2"/>
  <c r="M52" i="2" s="1"/>
  <c r="L57" i="2"/>
  <c r="M57" i="2" s="1"/>
  <c r="H73" i="2"/>
  <c r="I73" i="2" s="1"/>
  <c r="H30" i="2"/>
  <c r="H28" i="2"/>
  <c r="I28" i="2" s="1"/>
  <c r="H60" i="2"/>
  <c r="I60" i="2" s="1"/>
  <c r="H76" i="2"/>
  <c r="L25" i="2"/>
  <c r="M25" i="2" s="1"/>
  <c r="M12" i="2"/>
  <c r="I88" i="2"/>
  <c r="H17" i="2"/>
  <c r="I17" i="2" s="1"/>
  <c r="H41" i="2"/>
  <c r="I41" i="2" s="1"/>
  <c r="L6" i="2"/>
  <c r="M6" i="2" s="1"/>
  <c r="L22" i="2"/>
  <c r="M22" i="2" s="1"/>
  <c r="L30" i="2"/>
  <c r="M30" i="2" s="1"/>
  <c r="L46" i="2"/>
  <c r="M46" i="2" s="1"/>
  <c r="H52" i="2"/>
  <c r="I52" i="2" s="1"/>
  <c r="L81" i="2"/>
  <c r="M81" i="2" s="1"/>
  <c r="L49" i="2"/>
  <c r="M49" i="2" s="1"/>
  <c r="L13" i="2"/>
  <c r="M13" i="2" s="1"/>
  <c r="H31" i="2"/>
  <c r="I31" i="2" s="1"/>
  <c r="H54" i="2"/>
  <c r="I54" i="2" s="1"/>
  <c r="L21" i="2"/>
  <c r="M21" i="2" s="1"/>
  <c r="L28" i="2"/>
  <c r="M28" i="2" s="1"/>
  <c r="H63" i="2"/>
  <c r="I63" i="2" s="1"/>
  <c r="L33" i="2"/>
  <c r="M33" i="2" s="1"/>
  <c r="L73" i="2"/>
  <c r="M73" i="2" s="1"/>
  <c r="H42" i="2"/>
  <c r="I42" i="2" s="1"/>
  <c r="L76" i="2"/>
  <c r="M76" i="2" s="1"/>
  <c r="L36" i="2"/>
  <c r="M36" i="2" s="1"/>
  <c r="L4" i="2"/>
  <c r="M4" i="2" s="1"/>
  <c r="L60" i="2"/>
  <c r="M60" i="2" s="1"/>
  <c r="H22" i="2"/>
  <c r="I22" i="2" s="1"/>
  <c r="L70" i="2"/>
  <c r="M70" i="2" s="1"/>
  <c r="I74" i="2"/>
  <c r="M20" i="2"/>
  <c r="M84" i="2"/>
  <c r="M2" i="2"/>
  <c r="I27" i="2"/>
  <c r="I15" i="2"/>
  <c r="I47" i="2"/>
  <c r="I79" i="2"/>
  <c r="I72" i="2"/>
  <c r="L17" i="2"/>
  <c r="M17" i="2" s="1"/>
  <c r="H18" i="2"/>
  <c r="I18" i="2" s="1"/>
  <c r="H34" i="2"/>
  <c r="I34" i="2" s="1"/>
  <c r="L44" i="2"/>
  <c r="L23" i="2"/>
  <c r="M23" i="2" s="1"/>
  <c r="L31" i="2"/>
  <c r="M31" i="2" s="1"/>
  <c r="L39" i="2"/>
  <c r="M39" i="2" s="1"/>
  <c r="L47" i="2"/>
  <c r="M47" i="2" s="1"/>
  <c r="L55" i="2"/>
  <c r="M55" i="2" s="1"/>
  <c r="L63" i="2"/>
  <c r="M63" i="2" s="1"/>
  <c r="L71" i="2"/>
  <c r="M71" i="2" s="1"/>
  <c r="L79" i="2"/>
  <c r="M79" i="2" s="1"/>
  <c r="L87" i="2"/>
  <c r="M87" i="2" s="1"/>
  <c r="I9" i="2"/>
  <c r="I35" i="2"/>
  <c r="I44" i="2"/>
  <c r="I87" i="2"/>
  <c r="I36" i="2"/>
  <c r="H53" i="2"/>
  <c r="I53" i="2" s="1"/>
  <c r="H69" i="2"/>
  <c r="H2" i="2"/>
  <c r="I2" i="2" s="1"/>
  <c r="L58" i="2"/>
  <c r="M58" i="2" s="1"/>
  <c r="L66" i="2"/>
  <c r="M66" i="2" s="1"/>
  <c r="L74" i="2"/>
  <c r="M74" i="2" s="1"/>
  <c r="L82" i="2"/>
  <c r="M82" i="2" s="1"/>
  <c r="I25" i="2"/>
  <c r="I78" i="2"/>
  <c r="M72" i="2"/>
  <c r="I3" i="2"/>
  <c r="I67" i="2"/>
  <c r="I23" i="2"/>
  <c r="H45" i="2"/>
  <c r="I45" i="2" s="1"/>
  <c r="H85" i="2"/>
  <c r="I85" i="2" s="1"/>
  <c r="H58" i="2"/>
  <c r="I58" i="2" s="1"/>
  <c r="I13" i="2"/>
  <c r="I61" i="2"/>
  <c r="I77" i="2"/>
  <c r="I50" i="2"/>
  <c r="I66" i="2"/>
  <c r="M44" i="2"/>
  <c r="I75" i="2"/>
  <c r="I4" i="2"/>
  <c r="I80" i="2"/>
  <c r="L5" i="2"/>
  <c r="M5" i="2" s="1"/>
  <c r="H6" i="2"/>
  <c r="L3" i="2"/>
  <c r="M3" i="2" s="1"/>
  <c r="L19" i="2"/>
  <c r="M19" i="2" s="1"/>
  <c r="L27" i="2"/>
  <c r="M27" i="2" s="1"/>
  <c r="L35" i="2"/>
  <c r="M35" i="2" s="1"/>
  <c r="L43" i="2"/>
  <c r="M43" i="2" s="1"/>
  <c r="L51" i="2"/>
  <c r="M51" i="2" s="1"/>
  <c r="L59" i="2"/>
  <c r="M59" i="2" s="1"/>
  <c r="L67" i="2"/>
  <c r="M67" i="2" s="1"/>
  <c r="L75" i="2"/>
  <c r="M75" i="2" s="1"/>
  <c r="L83" i="2"/>
  <c r="M83" i="2" s="1"/>
  <c r="I43" i="2"/>
  <c r="I39" i="2"/>
  <c r="I84" i="2"/>
  <c r="I83" i="2"/>
  <c r="I32" i="2"/>
  <c r="I82" i="2"/>
  <c r="I59" i="2"/>
  <c r="I6" i="2"/>
  <c r="I38" i="2"/>
  <c r="I70" i="2"/>
  <c r="I16" i="2"/>
  <c r="I76" i="2"/>
  <c r="I5" i="2"/>
  <c r="I21" i="2"/>
  <c r="I37" i="2"/>
  <c r="I69" i="2"/>
  <c r="I24" i="2"/>
  <c r="I40" i="2"/>
  <c r="I64" i="2"/>
  <c r="I48" i="2"/>
  <c r="I14" i="2"/>
  <c r="I30" i="2"/>
  <c r="I46" i="2"/>
  <c r="M8" i="2"/>
  <c r="M24" i="2"/>
  <c r="M40" i="2"/>
  <c r="M56" i="2"/>
  <c r="I20" i="2"/>
  <c r="I8" i="2"/>
  <c r="I68" i="2"/>
</calcChain>
</file>

<file path=xl/sharedStrings.xml><?xml version="1.0" encoding="utf-8"?>
<sst xmlns="http://schemas.openxmlformats.org/spreadsheetml/2006/main" count="509" uniqueCount="387">
  <si>
    <t>1</t>
  </si>
  <si>
    <t>2</t>
  </si>
  <si>
    <t>3</t>
  </si>
  <si>
    <t>4</t>
  </si>
  <si>
    <t>5</t>
  </si>
  <si>
    <t>6E</t>
  </si>
  <si>
    <t>6W</t>
  </si>
  <si>
    <t>7E</t>
  </si>
  <si>
    <t>7W</t>
  </si>
  <si>
    <t>8</t>
  </si>
  <si>
    <t>9</t>
  </si>
  <si>
    <t>10</t>
  </si>
  <si>
    <t>11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</si>
  <si>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</si>
  <si>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</si>
  <si>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</si>
  <si>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</si>
  <si>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</si>
  <si>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</si>
  <si>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</si>
  <si>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</si>
  <si>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</si>
  <si>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</si>
  <si>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</si>
  <si>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</si>
  <si>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</si>
  <si>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</si>
  <si>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</si>
  <si>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</si>
  <si>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</si>
  <si>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</si>
  <si>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</si>
  <si>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</si>
  <si>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</si>
  <si>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</si>
  <si>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</si>
  <si>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</si>
  <si>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</si>
  <si>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</si>
  <si>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</si>
  <si>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</si>
  <si>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</si>
  <si>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</si>
  <si>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</si>
  <si>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</si>
  <si>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</si>
  <si>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</si>
  <si>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</si>
  <si>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</si>
  <si>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LAC-QUI-PARLE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</si>
  <si>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</si>
  <si>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</si>
  <si>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</si>
  <si>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</si>
  <si>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</si>
  <si>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</si>
  <si>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</si>
  <si>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</si>
  <si>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</si>
  <si>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</si>
  <si>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</si>
  <si>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</si>
  <si>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</si>
  <si>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</si>
  <si>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</si>
  <si>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</si>
  <si>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</si>
  <si>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</si>
  <si>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</si>
  <si>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</si>
  <si>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</si>
  <si>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</si>
  <si>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</si>
  <si>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</si>
  <si>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</si>
  <si>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</si>
  <si>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</si>
  <si>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</si>
  <si>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</si>
  <si>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</si>
  <si>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</si>
  <si>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</si>
  <si>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</si>
  <si>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</si>
  <si>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</si>
  <si>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</si>
  <si>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</si>
  <si>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</si>
  <si>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</si>
  <si>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</si>
  <si>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</si>
  <si>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</si>
  <si>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</si>
  <si>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</si>
  <si>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</si>
  <si>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</si>
  <si>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</si>
  <si>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</si>
  <si>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</si>
  <si>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</si>
  <si>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UNASSGND</t>
  </si>
  <si>
    <t>NON MN RESIDENTS</t>
  </si>
  <si>
    <t>STATE TOTAL</t>
  </si>
  <si>
    <t>resonlytot</t>
  </si>
  <si>
    <t>check</t>
  </si>
  <si>
    <t>NW (1)</t>
  </si>
  <si>
    <t>HEADWATERS (2)</t>
  </si>
  <si>
    <t>ARROWHEAD (3)</t>
  </si>
  <si>
    <t>W CENTRAL (4)</t>
  </si>
  <si>
    <t>FIVE (5)</t>
  </si>
  <si>
    <t>SIX EAST (6E)</t>
  </si>
  <si>
    <t>MN VALLEY (6W)</t>
  </si>
  <si>
    <t>E CENTRAL (7E)</t>
  </si>
  <si>
    <t>CENTRAL MN (7W)</t>
  </si>
  <si>
    <t>SOUTHWEST (8)</t>
  </si>
  <si>
    <t>NINE (9)</t>
  </si>
  <si>
    <t>SE MN (10)</t>
  </si>
  <si>
    <t>METRO (11)</t>
  </si>
  <si>
    <t>NON-METRO</t>
  </si>
  <si>
    <t>-</t>
  </si>
  <si>
    <t>COID</t>
  </si>
  <si>
    <t>REGID</t>
  </si>
  <si>
    <t>Population</t>
  </si>
  <si>
    <t>EDUCATION AID</t>
  </si>
  <si>
    <t>TOT HS AID</t>
  </si>
  <si>
    <t>CO HWY</t>
  </si>
  <si>
    <t>CITY HWY</t>
  </si>
  <si>
    <t>TOWN HWY</t>
  </si>
  <si>
    <t>TOTAL HWY</t>
  </si>
  <si>
    <t>TOTAL LGA</t>
  </si>
  <si>
    <t>Community Corrections Funding</t>
  </si>
  <si>
    <t>REG HO PTR</t>
  </si>
  <si>
    <t>REG RENTER PTR</t>
  </si>
  <si>
    <t>TARG PTR</t>
  </si>
  <si>
    <t>NET PROP TAX PAYABLE</t>
  </si>
  <si>
    <t>SALES/USE TAX</t>
  </si>
  <si>
    <t>GAS TAX</t>
  </si>
  <si>
    <t>Total NTC levy</t>
  </si>
  <si>
    <t>Total Mkt Value levy</t>
  </si>
  <si>
    <t>State levy</t>
  </si>
  <si>
    <t>Homestead Market value credit</t>
  </si>
  <si>
    <t>agricultural market value credit</t>
  </si>
  <si>
    <t>state</t>
  </si>
  <si>
    <t>6e</t>
  </si>
  <si>
    <t>6w</t>
  </si>
  <si>
    <t>7w</t>
  </si>
  <si>
    <t>nonmetro</t>
  </si>
  <si>
    <t>ramsey</t>
  </si>
  <si>
    <t>total metro</t>
  </si>
  <si>
    <t>CO program aid</t>
  </si>
  <si>
    <t>MSA10data</t>
  </si>
  <si>
    <t>(2010 Report)</t>
  </si>
  <si>
    <t>2009-2010</t>
  </si>
  <si>
    <t>Pay 10</t>
  </si>
  <si>
    <t>09 filed 10</t>
  </si>
  <si>
    <t>Disparity Reducation Aid</t>
  </si>
  <si>
    <t>AIDS</t>
  </si>
  <si>
    <t>Property Tax Credits</t>
  </si>
  <si>
    <t>Taconite homestead credit</t>
  </si>
  <si>
    <t>Miscellaneous property tax credits</t>
  </si>
  <si>
    <t>Property tax refunds</t>
  </si>
  <si>
    <t>Property tax levy</t>
  </si>
  <si>
    <t>Property tax credits (rows 23-26)</t>
  </si>
  <si>
    <t>Taxes</t>
  </si>
  <si>
    <t>Individual income tax</t>
  </si>
  <si>
    <t>Motor Vehicle Excise Tax</t>
  </si>
  <si>
    <t>Motor Vehicle License Tax</t>
  </si>
  <si>
    <t>Corporate Franchise Tax</t>
  </si>
  <si>
    <t>State property tax (repeat of row 36)</t>
  </si>
  <si>
    <t>NAME</t>
  </si>
  <si>
    <t>27001</t>
  </si>
  <si>
    <t>Aitkin</t>
  </si>
  <si>
    <t>27003</t>
  </si>
  <si>
    <t>Anoka</t>
  </si>
  <si>
    <t>27005</t>
  </si>
  <si>
    <t>Becker</t>
  </si>
  <si>
    <t>27007</t>
  </si>
  <si>
    <t>Beltrami</t>
  </si>
  <si>
    <t>27009</t>
  </si>
  <si>
    <t>Benton</t>
  </si>
  <si>
    <t>27011</t>
  </si>
  <si>
    <t>Big Stone</t>
  </si>
  <si>
    <t>27013</t>
  </si>
  <si>
    <t>Blue Earth</t>
  </si>
  <si>
    <t>27015</t>
  </si>
  <si>
    <t>Brown</t>
  </si>
  <si>
    <t>27017</t>
  </si>
  <si>
    <t>Carlton</t>
  </si>
  <si>
    <t>27019</t>
  </si>
  <si>
    <t>Carver</t>
  </si>
  <si>
    <t>27021</t>
  </si>
  <si>
    <t>Cass</t>
  </si>
  <si>
    <t>27023</t>
  </si>
  <si>
    <t>Chippewa</t>
  </si>
  <si>
    <t>27025</t>
  </si>
  <si>
    <t>Chisago</t>
  </si>
  <si>
    <t>27027</t>
  </si>
  <si>
    <t>Clay</t>
  </si>
  <si>
    <t>27029</t>
  </si>
  <si>
    <t>Clearwater</t>
  </si>
  <si>
    <t>27031</t>
  </si>
  <si>
    <t>Cook</t>
  </si>
  <si>
    <t>27033</t>
  </si>
  <si>
    <t>Cottonwood</t>
  </si>
  <si>
    <t>27035</t>
  </si>
  <si>
    <t>Crow Wing</t>
  </si>
  <si>
    <t>27037</t>
  </si>
  <si>
    <t>Dakota</t>
  </si>
  <si>
    <t>27039</t>
  </si>
  <si>
    <t>Dodge</t>
  </si>
  <si>
    <t>27041</t>
  </si>
  <si>
    <t>Douglas</t>
  </si>
  <si>
    <t>27043</t>
  </si>
  <si>
    <t>Faribault</t>
  </si>
  <si>
    <t>27045</t>
  </si>
  <si>
    <t>Fillmore</t>
  </si>
  <si>
    <t>27047</t>
  </si>
  <si>
    <t>Freeborn</t>
  </si>
  <si>
    <t>27049</t>
  </si>
  <si>
    <t>Goodhue</t>
  </si>
  <si>
    <t>27051</t>
  </si>
  <si>
    <t>Grant</t>
  </si>
  <si>
    <t>27053</t>
  </si>
  <si>
    <t>Hennepin</t>
  </si>
  <si>
    <t>27055</t>
  </si>
  <si>
    <t>Houston</t>
  </si>
  <si>
    <t>27057</t>
  </si>
  <si>
    <t>Hubbard</t>
  </si>
  <si>
    <t>27059</t>
  </si>
  <si>
    <t>Isanti</t>
  </si>
  <si>
    <t>27061</t>
  </si>
  <si>
    <t>Itasca</t>
  </si>
  <si>
    <t>27063</t>
  </si>
  <si>
    <t>Jackson</t>
  </si>
  <si>
    <t>27065</t>
  </si>
  <si>
    <t>Kanabec</t>
  </si>
  <si>
    <t>27067</t>
  </si>
  <si>
    <t>Kandiyohi</t>
  </si>
  <si>
    <t>27069</t>
  </si>
  <si>
    <t>Kittson</t>
  </si>
  <si>
    <t>27071</t>
  </si>
  <si>
    <t>Koochiching</t>
  </si>
  <si>
    <t>27073</t>
  </si>
  <si>
    <t>Lac qui Parle</t>
  </si>
  <si>
    <t>27075</t>
  </si>
  <si>
    <t>Lake</t>
  </si>
  <si>
    <t>27077</t>
  </si>
  <si>
    <t>Lake of the Woods</t>
  </si>
  <si>
    <t>27079</t>
  </si>
  <si>
    <t>Le Sueur</t>
  </si>
  <si>
    <t>27081</t>
  </si>
  <si>
    <t>Lincoln</t>
  </si>
  <si>
    <t>27083</t>
  </si>
  <si>
    <t>Lyon</t>
  </si>
  <si>
    <t>27087</t>
  </si>
  <si>
    <t>Mahnomen</t>
  </si>
  <si>
    <t>27089</t>
  </si>
  <si>
    <t>Marshall</t>
  </si>
  <si>
    <t>27091</t>
  </si>
  <si>
    <t>Martin</t>
  </si>
  <si>
    <t>27085</t>
  </si>
  <si>
    <t>McLeod</t>
  </si>
  <si>
    <t>27093</t>
  </si>
  <si>
    <t>Meeker</t>
  </si>
  <si>
    <t>27095</t>
  </si>
  <si>
    <t>Mille Lacs</t>
  </si>
  <si>
    <t>27097</t>
  </si>
  <si>
    <t>Morrison</t>
  </si>
  <si>
    <t>27099</t>
  </si>
  <si>
    <t>Mower</t>
  </si>
  <si>
    <t>27101</t>
  </si>
  <si>
    <t>Murray</t>
  </si>
  <si>
    <t>27103</t>
  </si>
  <si>
    <t>Nicollet</t>
  </si>
  <si>
    <t>27105</t>
  </si>
  <si>
    <t>Nobles</t>
  </si>
  <si>
    <t>27107</t>
  </si>
  <si>
    <t>Norman</t>
  </si>
  <si>
    <t>27109</t>
  </si>
  <si>
    <t>Olmsted</t>
  </si>
  <si>
    <t>27111</t>
  </si>
  <si>
    <t>Otter Tail</t>
  </si>
  <si>
    <t>27113</t>
  </si>
  <si>
    <t>Pennington</t>
  </si>
  <si>
    <t>27115</t>
  </si>
  <si>
    <t>Pine</t>
  </si>
  <si>
    <t>27117</t>
  </si>
  <si>
    <t>Pipestone</t>
  </si>
  <si>
    <t>27119</t>
  </si>
  <si>
    <t>Polk</t>
  </si>
  <si>
    <t>27121</t>
  </si>
  <si>
    <t>Pope</t>
  </si>
  <si>
    <t>27123</t>
  </si>
  <si>
    <t>Ramsey</t>
  </si>
  <si>
    <t>27125</t>
  </si>
  <si>
    <t>Red Lake</t>
  </si>
  <si>
    <t>27127</t>
  </si>
  <si>
    <t>Redwood</t>
  </si>
  <si>
    <t>27129</t>
  </si>
  <si>
    <t>Renville</t>
  </si>
  <si>
    <t>27131</t>
  </si>
  <si>
    <t>Rice</t>
  </si>
  <si>
    <t>27133</t>
  </si>
  <si>
    <t>Rock</t>
  </si>
  <si>
    <t>27135</t>
  </si>
  <si>
    <t>Roseau</t>
  </si>
  <si>
    <t>27139</t>
  </si>
  <si>
    <t>Scott</t>
  </si>
  <si>
    <t>27141</t>
  </si>
  <si>
    <t>Sherburne</t>
  </si>
  <si>
    <t>27143</t>
  </si>
  <si>
    <t>Sibley</t>
  </si>
  <si>
    <t>27137</t>
  </si>
  <si>
    <t>St. Louis</t>
  </si>
  <si>
    <t>27145</t>
  </si>
  <si>
    <t>Stearns</t>
  </si>
  <si>
    <t>27147</t>
  </si>
  <si>
    <t>Steele</t>
  </si>
  <si>
    <t>27149</t>
  </si>
  <si>
    <t>Stevens</t>
  </si>
  <si>
    <t>27151</t>
  </si>
  <si>
    <t>Swift</t>
  </si>
  <si>
    <t>27153</t>
  </si>
  <si>
    <t>Todd</t>
  </si>
  <si>
    <t>27155</t>
  </si>
  <si>
    <t>Traverse</t>
  </si>
  <si>
    <t>27157</t>
  </si>
  <si>
    <t>Wabasha</t>
  </si>
  <si>
    <t>27159</t>
  </si>
  <si>
    <t>Wadena</t>
  </si>
  <si>
    <t>27161</t>
  </si>
  <si>
    <t>Waseca</t>
  </si>
  <si>
    <t>27163</t>
  </si>
  <si>
    <t>Washington</t>
  </si>
  <si>
    <t>27165</t>
  </si>
  <si>
    <t>Watonwan</t>
  </si>
  <si>
    <t>27167</t>
  </si>
  <si>
    <t>Wilkin</t>
  </si>
  <si>
    <t>27169</t>
  </si>
  <si>
    <t>Winona</t>
  </si>
  <si>
    <t>27171</t>
  </si>
  <si>
    <t>Wright</t>
  </si>
  <si>
    <t>27173</t>
  </si>
  <si>
    <t>Yellow Medicine</t>
  </si>
  <si>
    <t>AREAID</t>
  </si>
  <si>
    <t>Pop2010</t>
  </si>
  <si>
    <t>education_aid</t>
  </si>
  <si>
    <t>total_hs_aid</t>
  </si>
  <si>
    <t>co_hwy_aid</t>
  </si>
  <si>
    <t>city_hwy_aid</t>
  </si>
  <si>
    <t>town_hwy</t>
  </si>
  <si>
    <t>total_hwy</t>
  </si>
  <si>
    <t>total_lga</t>
  </si>
  <si>
    <t>reducation_aid</t>
  </si>
  <si>
    <t>community_correction_aid</t>
  </si>
  <si>
    <t>co_program_aid</t>
  </si>
  <si>
    <t>ag_credit</t>
  </si>
  <si>
    <t>taconite_credit</t>
  </si>
  <si>
    <t>misc_proptax_credits</t>
  </si>
  <si>
    <t>home_proptax_refund</t>
  </si>
  <si>
    <t>renter_proptax_refund</t>
  </si>
  <si>
    <t>targ_proptax_refund</t>
  </si>
  <si>
    <t>total_ntc_levy</t>
  </si>
  <si>
    <t>total_mkt_value_levy</t>
  </si>
  <si>
    <t>state_levy</t>
  </si>
  <si>
    <t>proptax_credits</t>
  </si>
  <si>
    <t>net_proptax_payable</t>
  </si>
  <si>
    <t>income_tax</t>
  </si>
  <si>
    <t>sales_tax</t>
  </si>
  <si>
    <t>vehicle_tax</t>
  </si>
  <si>
    <t>license_tax</t>
  </si>
  <si>
    <t>gas_tax</t>
  </si>
  <si>
    <t>corp_tax</t>
  </si>
  <si>
    <t>state_prop_tax</t>
  </si>
  <si>
    <t>excise_tax</t>
  </si>
  <si>
    <t>TAXES</t>
  </si>
  <si>
    <t>PROPTAX_LEV</t>
  </si>
  <si>
    <t>PROPTAX_REFUNDS</t>
  </si>
  <si>
    <t>PROPTAX_CREDITS</t>
  </si>
  <si>
    <t>TAX_PER_CAPITA</t>
  </si>
  <si>
    <t>AID_PER_CAP</t>
  </si>
  <si>
    <t>NET_TOTAL</t>
  </si>
  <si>
    <t>TOTAL_CREDITS</t>
  </si>
  <si>
    <t>TOTAL_PAYMENTS</t>
  </si>
  <si>
    <t>NET_TOTAL_PER_CAPITA</t>
  </si>
  <si>
    <t>MINNESOTA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</si>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</sst>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#,##0"/>
  </numFmts>
  <fonts count="5" x14ac:knownFonts="1">
    <font>
      <sz val="12"/>
      <name val="Arial"/>
    </font>
    <font>
      <sz val="8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0" xfId="0" applyNumberFormat="1" applyProtection="1"/>
    <xf numFmtId="37" fontId="0" fillId="0" borderId="0" xfId="0" applyNumberFormat="1" applyProtection="1"/>
    <xf numFmtId="165" fontId="0" fillId="0" borderId="0" xfId="0" applyNumberFormat="1"/>
    <xf numFmtId="37" fontId="0" fillId="0" borderId="0" xfId="0" applyNumberFormat="1"/>
    <xf numFmtId="165" fontId="2" fillId="0" borderId="0" xfId="0" applyNumberFormat="1" applyFont="1"/>
    <xf numFmtId="3" fontId="0" fillId="0" borderId="0" xfId="0" quotePrefix="1" applyNumberFormat="1"/>
    <xf numFmtId="0" fontId="3" fillId="0" borderId="0" xfId="0" applyFont="1"/>
    <xf numFmtId="0" fontId="3" fillId="0" borderId="0" xfId="0" quotePrefix="1" applyFont="1"/>
    <xf numFmtId="0" fontId="4" fillId="0" borderId="0" xfId="0" applyFont="1"/>
    <xf numFmtId="49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2" fontId="0" fillId="0" borderId="0" xfId="0" applyNumberFormat="1"/>
    <xf numFmtId="2" fontId="0" fillId="0" borderId="0" xfId="0" applyNumberFormat="1" applyProtection="1"/>
    <xf numFmtId="2" fontId="0" fillId="0" borderId="0" xfId="0" quotePrefix="1" applyNumberFormat="1"/>
    <xf numFmtId="0" fontId="4" fillId="2" borderId="0" xfId="0" applyFont="1" applyFill="1"/>
    <xf numFmtId="2" fontId="0" fillId="2" borderId="0" xfId="0" applyNumberFormat="1" applyFill="1"/>
    <xf numFmtId="0" fontId="0" fillId="2" borderId="0" xfId="0" applyFill="1"/>
    <xf numFmtId="2" fontId="0" fillId="2" borderId="0" xfId="0" applyNumberFormat="1" applyFill="1" applyProtection="1"/>
    <xf numFmtId="2" fontId="0" fillId="0" borderId="0" xfId="0" applyNumberFormat="1" applyFill="1"/>
  </cellXfs>
  <cellStyles count="8">
    <cellStyle name="F2" xfId="1"/>
    <cellStyle name="F3" xfId="2"/>
    <cellStyle name="F4" xfId="3"/>
    <cellStyle name="F5" xfId="4"/>
    <cellStyle name="F6" xfId="5"/>
    <cellStyle name="F7" xfId="6"/>
    <cellStyle name="F8" xf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N47"/>
  <sheetViews>
    <sheetView showGridLines="0" topLeftCell="A4" zoomScale="85" zoomScaleNormal="85" workbookViewId="0">
      <pane xSplit="2" ySplit="5" topLeftCell="DC31" activePane="bottomRight" state="frozen"/>
      <selection activeCell="A4" sqref="A4"/>
      <selection pane="topRight" activeCell="D4" sqref="D4"/>
      <selection pane="bottomLeft" activeCell="A9" sqref="A9"/>
      <selection pane="bottomRight" activeCell="A5" sqref="A5:DD47"/>
    </sheetView>
  </sheetViews>
  <sheetFormatPr defaultColWidth="9.77734375" defaultRowHeight="15" x14ac:dyDescent="0.2"/>
  <cols>
    <col min="1" max="1" width="9.88671875" customWidth="1"/>
    <col min="2" max="2" width="31.21875" customWidth="1"/>
    <col min="3" max="89" width="15.77734375" customWidth="1"/>
    <col min="90" max="90" width="14.5546875" customWidth="1"/>
    <col min="91" max="91" width="15.44140625" customWidth="1"/>
    <col min="92" max="92" width="16.33203125" customWidth="1"/>
    <col min="93" max="107" width="14.6640625" customWidth="1"/>
    <col min="108" max="108" width="15.109375" bestFit="1" customWidth="1"/>
    <col min="109" max="110" width="9.77734375" customWidth="1"/>
    <col min="111" max="111" width="14.33203125" customWidth="1"/>
  </cols>
  <sheetData>
    <row r="1" spans="1:112" x14ac:dyDescent="0.2">
      <c r="A1" s="9" t="s">
        <v>150</v>
      </c>
    </row>
    <row r="2" spans="1:112" x14ac:dyDescent="0.2">
      <c r="A2" s="9" t="s">
        <v>151</v>
      </c>
    </row>
    <row r="4" spans="1:112" x14ac:dyDescent="0.2">
      <c r="CQ4" t="s">
        <v>0</v>
      </c>
      <c r="CR4" t="s">
        <v>1</v>
      </c>
      <c r="CS4" t="s">
        <v>2</v>
      </c>
      <c r="CT4" t="s">
        <v>3</v>
      </c>
      <c r="CU4" t="s">
        <v>4</v>
      </c>
      <c r="CV4" t="s">
        <v>5</v>
      </c>
      <c r="CW4" t="s">
        <v>6</v>
      </c>
      <c r="CX4" t="s">
        <v>7</v>
      </c>
      <c r="CY4" t="s">
        <v>8</v>
      </c>
      <c r="CZ4" t="s">
        <v>9</v>
      </c>
      <c r="DA4" t="s">
        <v>10</v>
      </c>
      <c r="DB4" t="s">
        <v>11</v>
      </c>
      <c r="DC4" t="s">
        <v>12</v>
      </c>
    </row>
    <row r="5" spans="1:112" x14ac:dyDescent="0.2"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  <c r="AB5" t="s">
        <v>38</v>
      </c>
      <c r="AC5" t="s">
        <v>39</v>
      </c>
      <c r="AD5" t="s">
        <v>40</v>
      </c>
      <c r="AE5" t="s">
        <v>41</v>
      </c>
      <c r="AF5" t="s">
        <v>42</v>
      </c>
      <c r="AG5" t="s">
        <v>43</v>
      </c>
      <c r="AH5" t="s">
        <v>44</v>
      </c>
      <c r="AI5" t="s">
        <v>45</v>
      </c>
      <c r="AJ5" t="s">
        <v>46</v>
      </c>
      <c r="AK5" t="s">
        <v>47</v>
      </c>
      <c r="AL5" t="s">
        <v>48</v>
      </c>
      <c r="AM5" t="s">
        <v>49</v>
      </c>
      <c r="AN5" t="s">
        <v>50</v>
      </c>
      <c r="AO5" t="s">
        <v>51</v>
      </c>
      <c r="AP5" t="s">
        <v>52</v>
      </c>
      <c r="AQ5" t="s">
        <v>53</v>
      </c>
      <c r="AR5" t="s">
        <v>54</v>
      </c>
      <c r="AS5" t="s">
        <v>55</v>
      </c>
      <c r="AT5" t="s">
        <v>56</v>
      </c>
      <c r="AU5" t="s">
        <v>57</v>
      </c>
      <c r="AV5" t="s">
        <v>58</v>
      </c>
      <c r="AW5" t="s">
        <v>59</v>
      </c>
      <c r="AX5" t="s">
        <v>60</v>
      </c>
      <c r="AY5" t="s">
        <v>61</v>
      </c>
      <c r="AZ5" t="s">
        <v>62</v>
      </c>
      <c r="BA5" t="s">
        <v>63</v>
      </c>
      <c r="BB5" t="s">
        <v>64</v>
      </c>
      <c r="BC5" t="s">
        <v>65</v>
      </c>
      <c r="BD5" t="s">
        <v>66</v>
      </c>
      <c r="BE5" t="s">
        <v>67</v>
      </c>
      <c r="BF5" t="s">
        <v>68</v>
      </c>
      <c r="BG5" t="s">
        <v>69</v>
      </c>
      <c r="BH5" t="s">
        <v>70</v>
      </c>
      <c r="BI5" t="s">
        <v>71</v>
      </c>
      <c r="BJ5" t="s">
        <v>72</v>
      </c>
      <c r="BK5" t="s">
        <v>73</v>
      </c>
      <c r="BL5" t="s">
        <v>74</v>
      </c>
      <c r="BM5" t="s">
        <v>75</v>
      </c>
      <c r="BN5" t="s">
        <v>76</v>
      </c>
      <c r="BO5" t="s">
        <v>77</v>
      </c>
      <c r="BP5" t="s">
        <v>78</v>
      </c>
      <c r="BQ5" t="s">
        <v>79</v>
      </c>
      <c r="BR5" t="s">
        <v>80</v>
      </c>
      <c r="BS5" t="s">
        <v>81</v>
      </c>
      <c r="BT5" t="s">
        <v>82</v>
      </c>
      <c r="BU5" t="s">
        <v>83</v>
      </c>
      <c r="BV5" t="s">
        <v>84</v>
      </c>
      <c r="BW5" t="s">
        <v>85</v>
      </c>
      <c r="BX5" t="s">
        <v>86</v>
      </c>
      <c r="BY5" t="s">
        <v>87</v>
      </c>
      <c r="BZ5" t="s">
        <v>88</v>
      </c>
      <c r="CA5" t="s">
        <v>89</v>
      </c>
      <c r="CB5" t="s">
        <v>90</v>
      </c>
      <c r="CC5" t="s">
        <v>91</v>
      </c>
      <c r="CD5" t="s">
        <v>92</v>
      </c>
      <c r="CE5" t="s">
        <v>93</v>
      </c>
      <c r="CF5" t="s">
        <v>94</v>
      </c>
      <c r="CG5" t="s">
        <v>95</v>
      </c>
      <c r="CH5" t="s">
        <v>96</v>
      </c>
      <c r="CI5" t="s">
        <v>97</v>
      </c>
      <c r="CJ5" t="s">
        <v>98</v>
      </c>
      <c r="CK5" t="s">
        <v>99</v>
      </c>
      <c r="CL5" t="s">
        <v>100</v>
      </c>
      <c r="CM5" t="s">
        <v>101</v>
      </c>
      <c r="CN5" t="s">
        <v>102</v>
      </c>
      <c r="CO5" t="s">
        <v>103</v>
      </c>
      <c r="CP5" t="s">
        <v>104</v>
      </c>
      <c r="CQ5" t="s">
        <v>105</v>
      </c>
      <c r="CR5" t="s">
        <v>106</v>
      </c>
      <c r="CS5" t="s">
        <v>107</v>
      </c>
      <c r="CT5" t="s">
        <v>108</v>
      </c>
      <c r="CU5" t="s">
        <v>109</v>
      </c>
      <c r="CV5" t="s">
        <v>110</v>
      </c>
      <c r="CW5" t="s">
        <v>111</v>
      </c>
      <c r="CX5" t="s">
        <v>112</v>
      </c>
      <c r="CY5" t="s">
        <v>113</v>
      </c>
      <c r="CZ5" t="s">
        <v>114</v>
      </c>
      <c r="DA5" t="s">
        <v>115</v>
      </c>
      <c r="DB5" t="s">
        <v>116</v>
      </c>
      <c r="DC5" t="s">
        <v>117</v>
      </c>
      <c r="DD5" t="s">
        <v>118</v>
      </c>
    </row>
    <row r="6" spans="1:112" x14ac:dyDescent="0.2">
      <c r="C6" t="s">
        <v>119</v>
      </c>
      <c r="D6" t="s">
        <v>119</v>
      </c>
      <c r="E6" t="s">
        <v>119</v>
      </c>
      <c r="F6" t="s">
        <v>119</v>
      </c>
      <c r="G6" t="s">
        <v>119</v>
      </c>
      <c r="H6" t="s">
        <v>119</v>
      </c>
      <c r="I6" t="s">
        <v>119</v>
      </c>
      <c r="J6" t="s">
        <v>119</v>
      </c>
      <c r="K6" t="s">
        <v>119</v>
      </c>
      <c r="L6" t="s">
        <v>119</v>
      </c>
      <c r="M6" t="s">
        <v>119</v>
      </c>
      <c r="N6" t="s">
        <v>119</v>
      </c>
      <c r="O6" t="s">
        <v>119</v>
      </c>
      <c r="P6" t="s">
        <v>119</v>
      </c>
      <c r="Q6" t="s">
        <v>119</v>
      </c>
      <c r="R6" t="s">
        <v>119</v>
      </c>
      <c r="S6" t="s">
        <v>119</v>
      </c>
      <c r="T6" t="s">
        <v>119</v>
      </c>
      <c r="U6" t="s">
        <v>119</v>
      </c>
      <c r="V6" t="s">
        <v>119</v>
      </c>
      <c r="W6" t="s">
        <v>119</v>
      </c>
      <c r="X6" t="s">
        <v>119</v>
      </c>
      <c r="Y6" t="s">
        <v>119</v>
      </c>
      <c r="Z6" t="s">
        <v>119</v>
      </c>
      <c r="AA6" t="s">
        <v>119</v>
      </c>
      <c r="AB6" t="s">
        <v>119</v>
      </c>
      <c r="AC6" t="s">
        <v>119</v>
      </c>
      <c r="AD6" t="s">
        <v>119</v>
      </c>
      <c r="AE6" t="s">
        <v>119</v>
      </c>
      <c r="AF6" t="s">
        <v>119</v>
      </c>
      <c r="AG6" t="s">
        <v>119</v>
      </c>
      <c r="AH6" t="s">
        <v>119</v>
      </c>
      <c r="AI6" t="s">
        <v>119</v>
      </c>
      <c r="AJ6" t="s">
        <v>119</v>
      </c>
      <c r="AK6" t="s">
        <v>119</v>
      </c>
      <c r="AL6" t="s">
        <v>119</v>
      </c>
      <c r="AM6" t="s">
        <v>119</v>
      </c>
      <c r="AN6" t="s">
        <v>119</v>
      </c>
      <c r="AO6" t="s">
        <v>119</v>
      </c>
      <c r="AP6" t="s">
        <v>119</v>
      </c>
      <c r="AQ6" t="s">
        <v>119</v>
      </c>
      <c r="AR6" t="s">
        <v>119</v>
      </c>
      <c r="AS6" t="s">
        <v>119</v>
      </c>
      <c r="AT6" t="s">
        <v>119</v>
      </c>
      <c r="AU6" t="s">
        <v>119</v>
      </c>
      <c r="AV6" t="s">
        <v>119</v>
      </c>
      <c r="AW6" t="s">
        <v>119</v>
      </c>
      <c r="AX6" t="s">
        <v>119</v>
      </c>
      <c r="AY6" t="s">
        <v>119</v>
      </c>
      <c r="AZ6" t="s">
        <v>119</v>
      </c>
      <c r="BA6" t="s">
        <v>119</v>
      </c>
      <c r="BB6" t="s">
        <v>119</v>
      </c>
      <c r="BC6" t="s">
        <v>119</v>
      </c>
      <c r="BD6" t="s">
        <v>119</v>
      </c>
      <c r="BE6" t="s">
        <v>119</v>
      </c>
      <c r="BF6" t="s">
        <v>119</v>
      </c>
      <c r="BG6" t="s">
        <v>119</v>
      </c>
      <c r="BH6" t="s">
        <v>119</v>
      </c>
      <c r="BI6" t="s">
        <v>119</v>
      </c>
      <c r="BJ6" t="s">
        <v>119</v>
      </c>
      <c r="BK6" t="s">
        <v>119</v>
      </c>
      <c r="BL6" t="s">
        <v>119</v>
      </c>
      <c r="BM6" t="s">
        <v>119</v>
      </c>
      <c r="BN6" t="s">
        <v>119</v>
      </c>
      <c r="BO6" t="s">
        <v>119</v>
      </c>
      <c r="BP6" t="s">
        <v>119</v>
      </c>
      <c r="BQ6" t="s">
        <v>119</v>
      </c>
      <c r="BR6" t="s">
        <v>119</v>
      </c>
      <c r="BS6" t="s">
        <v>119</v>
      </c>
      <c r="BT6" t="s">
        <v>119</v>
      </c>
      <c r="BU6" t="s">
        <v>119</v>
      </c>
      <c r="BV6" t="s">
        <v>119</v>
      </c>
      <c r="BW6" t="s">
        <v>119</v>
      </c>
      <c r="BX6" t="s">
        <v>119</v>
      </c>
      <c r="BY6" t="s">
        <v>119</v>
      </c>
      <c r="BZ6" t="s">
        <v>119</v>
      </c>
      <c r="CA6" t="s">
        <v>119</v>
      </c>
      <c r="CB6" t="s">
        <v>119</v>
      </c>
      <c r="CC6" t="s">
        <v>119</v>
      </c>
      <c r="CD6" t="s">
        <v>119</v>
      </c>
      <c r="CE6" t="s">
        <v>119</v>
      </c>
      <c r="CF6" t="s">
        <v>119</v>
      </c>
      <c r="CG6" t="s">
        <v>119</v>
      </c>
      <c r="CH6" t="s">
        <v>119</v>
      </c>
      <c r="CI6" t="s">
        <v>119</v>
      </c>
      <c r="CJ6" t="s">
        <v>119</v>
      </c>
      <c r="CK6" t="s">
        <v>119</v>
      </c>
      <c r="CL6" t="s">
        <v>119</v>
      </c>
      <c r="CM6" t="s">
        <v>119</v>
      </c>
      <c r="CN6" t="s">
        <v>119</v>
      </c>
      <c r="CO6" t="s">
        <v>119</v>
      </c>
      <c r="CQ6" t="s">
        <v>119</v>
      </c>
      <c r="CR6" t="s">
        <v>119</v>
      </c>
      <c r="CS6" t="s">
        <v>119</v>
      </c>
      <c r="CT6" t="s">
        <v>119</v>
      </c>
      <c r="CU6" t="s">
        <v>119</v>
      </c>
      <c r="CV6" t="s">
        <v>119</v>
      </c>
      <c r="CW6" t="s">
        <v>119</v>
      </c>
      <c r="CX6" t="s">
        <v>119</v>
      </c>
      <c r="CY6" t="s">
        <v>119</v>
      </c>
      <c r="CZ6" t="s">
        <v>119</v>
      </c>
      <c r="DA6" t="s">
        <v>119</v>
      </c>
      <c r="DB6" t="s">
        <v>119</v>
      </c>
      <c r="DC6" t="s">
        <v>119</v>
      </c>
    </row>
    <row r="7" spans="1:112" x14ac:dyDescent="0.2">
      <c r="B7" t="s">
        <v>120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  <c r="AN7" s="1">
        <v>38</v>
      </c>
      <c r="AO7" s="1">
        <v>39</v>
      </c>
      <c r="AP7" s="1">
        <v>40</v>
      </c>
      <c r="AQ7" s="1">
        <v>41</v>
      </c>
      <c r="AR7" s="1">
        <v>42</v>
      </c>
      <c r="AS7" s="1">
        <v>43</v>
      </c>
      <c r="AT7" s="1">
        <v>44</v>
      </c>
      <c r="AU7" s="1">
        <v>45</v>
      </c>
      <c r="AV7" s="1">
        <v>46</v>
      </c>
      <c r="AW7" s="1">
        <v>47</v>
      </c>
      <c r="AX7" s="1">
        <v>48</v>
      </c>
      <c r="AY7" s="1">
        <v>49</v>
      </c>
      <c r="AZ7" s="1">
        <v>50</v>
      </c>
      <c r="BA7" s="1">
        <v>51</v>
      </c>
      <c r="BB7" s="1">
        <v>52</v>
      </c>
      <c r="BC7" s="1">
        <v>53</v>
      </c>
      <c r="BD7" s="1">
        <v>54</v>
      </c>
      <c r="BE7" s="1">
        <v>55</v>
      </c>
      <c r="BF7" s="1">
        <v>56</v>
      </c>
      <c r="BG7" s="1">
        <v>57</v>
      </c>
      <c r="BH7" s="1">
        <v>58</v>
      </c>
      <c r="BI7" s="1">
        <v>59</v>
      </c>
      <c r="BJ7" s="1">
        <v>60</v>
      </c>
      <c r="BK7" s="1">
        <v>61</v>
      </c>
      <c r="BL7" s="1">
        <v>62</v>
      </c>
      <c r="BM7" s="1">
        <v>63</v>
      </c>
      <c r="BN7" s="1">
        <v>64</v>
      </c>
      <c r="BO7" s="1">
        <v>65</v>
      </c>
      <c r="BP7" s="1">
        <v>66</v>
      </c>
      <c r="BQ7" s="1">
        <v>67</v>
      </c>
      <c r="BR7" s="1">
        <v>68</v>
      </c>
      <c r="BS7" s="1">
        <v>69</v>
      </c>
      <c r="BT7" s="1">
        <v>70</v>
      </c>
      <c r="BU7" s="1">
        <v>71</v>
      </c>
      <c r="BV7" s="1">
        <v>72</v>
      </c>
      <c r="BW7" s="1">
        <v>73</v>
      </c>
      <c r="BX7" s="1">
        <v>74</v>
      </c>
      <c r="BY7" s="1">
        <v>75</v>
      </c>
      <c r="BZ7" s="1">
        <v>76</v>
      </c>
      <c r="CA7" s="1">
        <v>77</v>
      </c>
      <c r="CB7" s="1">
        <v>78</v>
      </c>
      <c r="CC7" s="1">
        <v>79</v>
      </c>
      <c r="CD7" s="1">
        <v>80</v>
      </c>
      <c r="CE7" s="1">
        <v>81</v>
      </c>
      <c r="CF7" s="1">
        <v>82</v>
      </c>
      <c r="CG7" s="1">
        <v>83</v>
      </c>
      <c r="CH7" s="1">
        <v>84</v>
      </c>
      <c r="CI7" s="1">
        <v>85</v>
      </c>
      <c r="CJ7" s="1">
        <v>86</v>
      </c>
      <c r="CK7" s="1">
        <v>87</v>
      </c>
      <c r="CL7" s="1">
        <v>88</v>
      </c>
      <c r="CM7" s="1">
        <v>89</v>
      </c>
      <c r="CN7">
        <v>90</v>
      </c>
      <c r="CO7">
        <v>91</v>
      </c>
      <c r="CP7">
        <v>92</v>
      </c>
      <c r="CQ7">
        <v>93</v>
      </c>
      <c r="CR7">
        <v>94</v>
      </c>
      <c r="CS7">
        <v>95</v>
      </c>
      <c r="CT7">
        <v>96</v>
      </c>
      <c r="CU7">
        <v>97</v>
      </c>
      <c r="CV7">
        <v>98</v>
      </c>
      <c r="CW7">
        <v>99</v>
      </c>
      <c r="CX7">
        <v>100</v>
      </c>
      <c r="CY7">
        <v>101</v>
      </c>
      <c r="CZ7">
        <v>102</v>
      </c>
      <c r="DA7">
        <v>103</v>
      </c>
      <c r="DB7">
        <v>104</v>
      </c>
      <c r="DC7">
        <v>105</v>
      </c>
    </row>
    <row r="8" spans="1:112" x14ac:dyDescent="0.2">
      <c r="B8" t="s">
        <v>121</v>
      </c>
      <c r="C8" s="1">
        <v>3</v>
      </c>
      <c r="D8" s="1">
        <v>13</v>
      </c>
      <c r="E8" s="1">
        <v>4</v>
      </c>
      <c r="F8" s="1">
        <v>2</v>
      </c>
      <c r="G8" s="1">
        <v>9</v>
      </c>
      <c r="H8" s="1">
        <v>7</v>
      </c>
      <c r="I8" s="1">
        <v>11</v>
      </c>
      <c r="J8" s="1">
        <v>11</v>
      </c>
      <c r="K8" s="1">
        <v>3</v>
      </c>
      <c r="L8" s="1">
        <v>13</v>
      </c>
      <c r="M8" s="1">
        <v>5</v>
      </c>
      <c r="N8" s="1">
        <v>7</v>
      </c>
      <c r="O8" s="1">
        <v>8</v>
      </c>
      <c r="P8" s="1">
        <v>4</v>
      </c>
      <c r="Q8" s="1">
        <v>2</v>
      </c>
      <c r="R8" s="1">
        <v>3</v>
      </c>
      <c r="S8" s="1">
        <v>10</v>
      </c>
      <c r="T8" s="1">
        <v>5</v>
      </c>
      <c r="U8" s="1">
        <v>13</v>
      </c>
      <c r="V8" s="1">
        <v>12</v>
      </c>
      <c r="W8" s="1">
        <v>4</v>
      </c>
      <c r="X8" s="1">
        <v>11</v>
      </c>
      <c r="Y8" s="1">
        <v>12</v>
      </c>
      <c r="Z8" s="1">
        <v>12</v>
      </c>
      <c r="AA8" s="1">
        <v>12</v>
      </c>
      <c r="AB8" s="1">
        <v>4</v>
      </c>
      <c r="AC8" s="1">
        <v>13</v>
      </c>
      <c r="AD8" s="1">
        <v>12</v>
      </c>
      <c r="AE8" s="1">
        <v>2</v>
      </c>
      <c r="AF8" s="1">
        <v>8</v>
      </c>
      <c r="AG8" s="1">
        <v>3</v>
      </c>
      <c r="AH8" s="1">
        <v>10</v>
      </c>
      <c r="AI8" s="1">
        <v>8</v>
      </c>
      <c r="AJ8" s="1">
        <v>6</v>
      </c>
      <c r="AK8" s="1">
        <v>1</v>
      </c>
      <c r="AL8" s="1">
        <v>3</v>
      </c>
      <c r="AM8" s="1">
        <v>7</v>
      </c>
      <c r="AN8" s="1">
        <v>3</v>
      </c>
      <c r="AO8" s="1">
        <v>2</v>
      </c>
      <c r="AP8" s="1">
        <v>11</v>
      </c>
      <c r="AQ8" s="1">
        <v>10</v>
      </c>
      <c r="AR8" s="1">
        <v>10</v>
      </c>
      <c r="AS8" s="1">
        <v>6</v>
      </c>
      <c r="AT8" s="1">
        <v>2</v>
      </c>
      <c r="AU8" s="1">
        <v>1</v>
      </c>
      <c r="AV8" s="1">
        <v>11</v>
      </c>
      <c r="AW8" s="1">
        <v>6</v>
      </c>
      <c r="AX8" s="1">
        <v>8</v>
      </c>
      <c r="AY8" s="1">
        <v>5</v>
      </c>
      <c r="AZ8" s="1">
        <v>12</v>
      </c>
      <c r="BA8" s="1">
        <v>10</v>
      </c>
      <c r="BB8" s="1">
        <v>11</v>
      </c>
      <c r="BC8" s="1">
        <v>10</v>
      </c>
      <c r="BD8" s="1">
        <v>1</v>
      </c>
      <c r="BE8" s="1">
        <v>12</v>
      </c>
      <c r="BF8" s="1">
        <v>4</v>
      </c>
      <c r="BG8" s="1">
        <v>1</v>
      </c>
      <c r="BH8" s="1">
        <v>8</v>
      </c>
      <c r="BI8" s="1">
        <v>10</v>
      </c>
      <c r="BJ8" s="1">
        <v>1</v>
      </c>
      <c r="BK8" s="1">
        <v>4</v>
      </c>
      <c r="BL8" s="1">
        <v>13</v>
      </c>
      <c r="BM8" s="1">
        <v>1</v>
      </c>
      <c r="BN8" s="1">
        <v>10</v>
      </c>
      <c r="BO8" s="1">
        <v>6</v>
      </c>
      <c r="BP8" s="1">
        <v>12</v>
      </c>
      <c r="BQ8" s="1">
        <v>10</v>
      </c>
      <c r="BR8" s="1">
        <v>1</v>
      </c>
      <c r="BS8" s="1">
        <v>3</v>
      </c>
      <c r="BT8" s="1">
        <v>13</v>
      </c>
      <c r="BU8" s="1">
        <v>9</v>
      </c>
      <c r="BV8" s="1">
        <v>11</v>
      </c>
      <c r="BW8" s="1">
        <v>9</v>
      </c>
      <c r="BX8" s="1">
        <v>12</v>
      </c>
      <c r="BY8" s="1">
        <v>4</v>
      </c>
      <c r="BZ8" s="1">
        <v>7</v>
      </c>
      <c r="CA8" s="1">
        <v>5</v>
      </c>
      <c r="CB8" s="1">
        <v>4</v>
      </c>
      <c r="CC8" s="1">
        <v>12</v>
      </c>
      <c r="CD8" s="1">
        <v>5</v>
      </c>
      <c r="CE8" s="1">
        <v>11</v>
      </c>
      <c r="CF8" s="1">
        <v>13</v>
      </c>
      <c r="CG8" s="1">
        <v>11</v>
      </c>
      <c r="CH8" s="1">
        <v>4</v>
      </c>
      <c r="CI8" s="1">
        <v>12</v>
      </c>
      <c r="CJ8" s="1">
        <v>9</v>
      </c>
      <c r="CK8" s="1">
        <v>7</v>
      </c>
      <c r="CL8" s="1"/>
      <c r="CM8" s="1"/>
      <c r="CQ8">
        <v>1</v>
      </c>
      <c r="CR8">
        <v>2</v>
      </c>
      <c r="CS8">
        <v>3</v>
      </c>
      <c r="CT8">
        <v>4</v>
      </c>
      <c r="CU8">
        <v>5</v>
      </c>
      <c r="CV8">
        <v>6</v>
      </c>
      <c r="CW8">
        <v>7</v>
      </c>
      <c r="CX8">
        <v>8</v>
      </c>
      <c r="CY8">
        <v>9</v>
      </c>
      <c r="CZ8">
        <v>10</v>
      </c>
      <c r="DA8">
        <v>11</v>
      </c>
      <c r="DB8">
        <v>12</v>
      </c>
      <c r="DC8">
        <v>13</v>
      </c>
      <c r="DG8" s="1"/>
    </row>
    <row r="9" spans="1:112" x14ac:dyDescent="0.2">
      <c r="A9">
        <v>2010</v>
      </c>
      <c r="B9" t="s">
        <v>122</v>
      </c>
      <c r="C9" s="3">
        <v>16202</v>
      </c>
      <c r="D9" s="3">
        <v>330844</v>
      </c>
      <c r="E9" s="3">
        <v>32504</v>
      </c>
      <c r="F9" s="3">
        <v>44442</v>
      </c>
      <c r="G9" s="3">
        <v>38451</v>
      </c>
      <c r="H9" s="3">
        <v>5269</v>
      </c>
      <c r="I9" s="4">
        <v>64013</v>
      </c>
      <c r="J9" s="4">
        <v>25893</v>
      </c>
      <c r="K9" s="3">
        <v>35386</v>
      </c>
      <c r="L9" s="3">
        <v>91042</v>
      </c>
      <c r="M9" s="3">
        <v>28567</v>
      </c>
      <c r="N9" s="3">
        <v>12441</v>
      </c>
      <c r="O9" s="3">
        <v>53887</v>
      </c>
      <c r="P9" s="3">
        <v>58999</v>
      </c>
      <c r="Q9" s="3">
        <v>8695</v>
      </c>
      <c r="R9" s="3">
        <v>5176</v>
      </c>
      <c r="S9" s="4">
        <v>11687</v>
      </c>
      <c r="T9" s="3">
        <v>62500</v>
      </c>
      <c r="U9" s="3">
        <v>398552</v>
      </c>
      <c r="V9" s="3">
        <v>20087</v>
      </c>
      <c r="W9" s="3">
        <v>36009</v>
      </c>
      <c r="X9" s="3">
        <v>14553</v>
      </c>
      <c r="Y9" s="3">
        <v>20866</v>
      </c>
      <c r="Z9" s="3">
        <v>31255</v>
      </c>
      <c r="AA9" s="3">
        <v>46183</v>
      </c>
      <c r="AB9" s="3">
        <v>6018</v>
      </c>
      <c r="AC9" s="3">
        <v>1152425</v>
      </c>
      <c r="AD9" s="3">
        <v>19027</v>
      </c>
      <c r="AE9" s="3">
        <v>20428</v>
      </c>
      <c r="AF9" s="3">
        <v>37816</v>
      </c>
      <c r="AG9" s="3">
        <v>45058</v>
      </c>
      <c r="AH9" s="3">
        <v>10266</v>
      </c>
      <c r="AI9" s="3">
        <v>16239</v>
      </c>
      <c r="AJ9" s="3">
        <v>42239</v>
      </c>
      <c r="AK9" s="3">
        <v>4552</v>
      </c>
      <c r="AL9" s="3">
        <v>13311</v>
      </c>
      <c r="AM9" s="3">
        <v>7259</v>
      </c>
      <c r="AN9" s="3">
        <v>10866</v>
      </c>
      <c r="AO9" s="3">
        <v>4045</v>
      </c>
      <c r="AP9" s="3">
        <v>27703</v>
      </c>
      <c r="AQ9" s="3">
        <v>5896</v>
      </c>
      <c r="AR9" s="3">
        <v>25857</v>
      </c>
      <c r="AS9" s="3">
        <v>36651</v>
      </c>
      <c r="AT9" s="3">
        <v>5413</v>
      </c>
      <c r="AU9" s="3">
        <v>9439</v>
      </c>
      <c r="AV9" s="3">
        <v>20840</v>
      </c>
      <c r="AW9" s="3">
        <v>23300</v>
      </c>
      <c r="AX9" s="3">
        <v>26097</v>
      </c>
      <c r="AY9" s="3">
        <v>33198</v>
      </c>
      <c r="AZ9" s="3">
        <v>39163</v>
      </c>
      <c r="BA9" s="3">
        <v>8725</v>
      </c>
      <c r="BB9" s="3">
        <v>32727</v>
      </c>
      <c r="BC9" s="3">
        <v>21378</v>
      </c>
      <c r="BD9" s="3">
        <v>6852</v>
      </c>
      <c r="BE9" s="3">
        <v>144248</v>
      </c>
      <c r="BF9" s="3">
        <v>57303</v>
      </c>
      <c r="BG9" s="3">
        <v>13930</v>
      </c>
      <c r="BH9" s="3">
        <v>29750</v>
      </c>
      <c r="BI9" s="3">
        <v>9596</v>
      </c>
      <c r="BJ9" s="3">
        <v>31600</v>
      </c>
      <c r="BK9" s="3">
        <v>10995</v>
      </c>
      <c r="BL9" s="4">
        <v>508640</v>
      </c>
      <c r="BM9" s="3">
        <v>4089</v>
      </c>
      <c r="BN9" s="3">
        <v>16059</v>
      </c>
      <c r="BO9" s="3">
        <v>15730</v>
      </c>
      <c r="BP9" s="4">
        <v>64142</v>
      </c>
      <c r="BQ9" s="1">
        <v>9687</v>
      </c>
      <c r="BR9" s="3">
        <v>15629</v>
      </c>
      <c r="BS9" s="3">
        <v>200226</v>
      </c>
      <c r="BT9" s="3">
        <v>129928</v>
      </c>
      <c r="BU9" s="3">
        <v>88499</v>
      </c>
      <c r="BV9" s="3">
        <v>15226</v>
      </c>
      <c r="BW9" s="3">
        <v>150642</v>
      </c>
      <c r="BX9" s="3">
        <v>36576</v>
      </c>
      <c r="BY9" s="3">
        <v>9726</v>
      </c>
      <c r="BZ9" s="3">
        <v>9783</v>
      </c>
      <c r="CA9" s="3">
        <v>24895</v>
      </c>
      <c r="CB9" s="3">
        <v>3558</v>
      </c>
      <c r="CC9" s="3">
        <v>21676</v>
      </c>
      <c r="CD9" s="3">
        <v>13843</v>
      </c>
      <c r="CE9" s="3">
        <v>19136</v>
      </c>
      <c r="CF9" s="3">
        <v>238136</v>
      </c>
      <c r="CG9" s="3">
        <v>11211</v>
      </c>
      <c r="CH9" s="3">
        <v>6576</v>
      </c>
      <c r="CI9" s="3">
        <v>51461</v>
      </c>
      <c r="CJ9" s="3">
        <v>124700</v>
      </c>
      <c r="CK9" s="3">
        <v>10438</v>
      </c>
      <c r="CN9" s="1">
        <f>SUM(C9:CM9)</f>
        <v>5303925</v>
      </c>
      <c r="CO9" s="1">
        <f>SUM(C9:CL9)</f>
        <v>5303925</v>
      </c>
      <c r="CP9" s="1"/>
      <c r="CQ9" s="1">
        <f>AK9+AU9+BD9+BG9+BJ9+BM9+BR9</f>
        <v>86091</v>
      </c>
      <c r="CR9" s="1">
        <f>F9+Q9+AE9+AO9+AT9</f>
        <v>83023</v>
      </c>
      <c r="CS9" s="1">
        <f>C9+K9+R9+AG9+AL9+AN9+BS9</f>
        <v>326225</v>
      </c>
      <c r="CT9" s="1">
        <f>E9+P9+W9+AB9+BF9+BK9+BY9+CB9+CH9</f>
        <v>221688</v>
      </c>
      <c r="CU9" s="1">
        <f>M9+T9+AY9+CA9+CD9</f>
        <v>163003</v>
      </c>
      <c r="CV9" s="1">
        <f>AJ9+AS9+AW9+BO9</f>
        <v>117920</v>
      </c>
      <c r="CW9" s="1">
        <f>H9+N9+AM9+BZ9+CK9</f>
        <v>45190</v>
      </c>
      <c r="CX9" s="1">
        <f>O9+AF9+AI9+AX9+BH9</f>
        <v>163789</v>
      </c>
      <c r="CY9" s="1">
        <f>G9+BU9+BW9+CJ9</f>
        <v>402292</v>
      </c>
      <c r="CZ9" s="1">
        <f>S9+AH9+AQ9+AR9+BA9+BC9+BI9+BN9+BQ9</f>
        <v>119151</v>
      </c>
      <c r="DA9" s="1">
        <f>I9+J9+X9+AP9+AV9+BB9+BV9+CE9+CG9</f>
        <v>231302</v>
      </c>
      <c r="DB9" s="1">
        <f>V9+Y9+Z9+AA9+AD9+AZ9+BE9+BP9+BX9+CC9+CI9</f>
        <v>494684</v>
      </c>
      <c r="DC9" s="1">
        <f>D9+L9+U9+AC9+BL9+BT9+CF9</f>
        <v>2849567</v>
      </c>
      <c r="DD9" s="1">
        <f>CN9-DC9</f>
        <v>2454358</v>
      </c>
      <c r="DF9" t="s">
        <v>142</v>
      </c>
      <c r="DG9" s="1">
        <f>+CN17</f>
        <v>426438012</v>
      </c>
      <c r="DH9" s="1">
        <f>+DG9/1000</f>
        <v>426438.01199999999</v>
      </c>
    </row>
    <row r="10" spans="1:112" ht="15.75" x14ac:dyDescent="0.25">
      <c r="B10" s="11" t="s">
        <v>156</v>
      </c>
      <c r="C10" s="3"/>
      <c r="D10" s="3"/>
      <c r="E10" s="3"/>
      <c r="F10" s="3"/>
      <c r="G10" s="3"/>
      <c r="H10" s="3"/>
      <c r="I10" s="4"/>
      <c r="J10" s="4"/>
      <c r="K10" s="3"/>
      <c r="L10" s="3"/>
      <c r="M10" s="3"/>
      <c r="N10" s="3"/>
      <c r="O10" s="3"/>
      <c r="P10" s="3"/>
      <c r="Q10" s="3"/>
      <c r="R10" s="3"/>
      <c r="S10" s="4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4"/>
      <c r="BM10" s="3"/>
      <c r="BN10" s="3"/>
      <c r="BO10" s="3"/>
      <c r="BP10" s="4"/>
      <c r="BQ10" s="1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G10" s="1"/>
      <c r="DH10" s="1"/>
    </row>
    <row r="11" spans="1:112" x14ac:dyDescent="0.2">
      <c r="A11" s="10" t="s">
        <v>152</v>
      </c>
      <c r="B11" t="s">
        <v>123</v>
      </c>
      <c r="C11" s="1">
        <v>16122687.357174775</v>
      </c>
      <c r="D11" s="1">
        <v>420061237.55745322</v>
      </c>
      <c r="E11" s="1">
        <v>36227280.035419621</v>
      </c>
      <c r="F11" s="1">
        <v>61691801.782634452</v>
      </c>
      <c r="G11" s="1">
        <v>41111860.732761331</v>
      </c>
      <c r="H11" s="1">
        <v>6665728.3157964284</v>
      </c>
      <c r="I11" s="1">
        <v>56264641.347350657</v>
      </c>
      <c r="J11" s="1">
        <v>22190053.130822502</v>
      </c>
      <c r="K11" s="1">
        <v>42262251.846186034</v>
      </c>
      <c r="L11" s="1">
        <v>103397560.85162929</v>
      </c>
      <c r="M11" s="1">
        <v>33930776.79075817</v>
      </c>
      <c r="N11" s="1">
        <v>16609426.415603364</v>
      </c>
      <c r="O11" s="1">
        <v>58667002.906800084</v>
      </c>
      <c r="P11" s="1">
        <v>64978534.263773121</v>
      </c>
      <c r="Q11" s="1">
        <v>10843021.13240915</v>
      </c>
      <c r="R11" s="1">
        <v>5327378.62</v>
      </c>
      <c r="S11" s="1">
        <v>14485031.975219425</v>
      </c>
      <c r="T11" s="1">
        <v>67671292.879355624</v>
      </c>
      <c r="U11" s="1">
        <v>490632683.54369831</v>
      </c>
      <c r="V11" s="1">
        <v>25612141.01637359</v>
      </c>
      <c r="W11" s="1">
        <v>35347707.582847975</v>
      </c>
      <c r="X11" s="1">
        <v>14832901.44799527</v>
      </c>
      <c r="Y11" s="1">
        <v>20832535.732344486</v>
      </c>
      <c r="Z11" s="1">
        <v>37023196.907793246</v>
      </c>
      <c r="AA11" s="1">
        <v>47602297.814329728</v>
      </c>
      <c r="AB11" s="1">
        <v>6115819.9296341147</v>
      </c>
      <c r="AC11" s="1">
        <v>1309909353.090127</v>
      </c>
      <c r="AD11" s="1">
        <v>29458472.154519167</v>
      </c>
      <c r="AE11" s="1">
        <v>24846089.396330833</v>
      </c>
      <c r="AF11" s="1">
        <v>45063276.712099284</v>
      </c>
      <c r="AG11" s="1">
        <v>47665251.77149681</v>
      </c>
      <c r="AH11" s="1">
        <v>12357069.014957177</v>
      </c>
      <c r="AI11" s="1">
        <v>18322143.433055144</v>
      </c>
      <c r="AJ11" s="1">
        <v>51725543.249040052</v>
      </c>
      <c r="AK11" s="1">
        <v>6112633.851469473</v>
      </c>
      <c r="AL11" s="1">
        <v>15890621.784935683</v>
      </c>
      <c r="AM11" s="1">
        <v>8504292.4994276576</v>
      </c>
      <c r="AN11" s="1">
        <v>8083280.1874465914</v>
      </c>
      <c r="AO11" s="1">
        <v>5363686.6396631263</v>
      </c>
      <c r="AP11" s="1">
        <v>30395596.759187154</v>
      </c>
      <c r="AQ11" s="1">
        <v>6272314.2287512701</v>
      </c>
      <c r="AR11" s="1">
        <v>30285820.774500024</v>
      </c>
      <c r="AS11" s="1">
        <v>39663323.89681226</v>
      </c>
      <c r="AT11" s="1">
        <v>8451560.5985153802</v>
      </c>
      <c r="AU11" s="1">
        <v>13559792.411889767</v>
      </c>
      <c r="AV11" s="1">
        <v>21739768.755322564</v>
      </c>
      <c r="AW11" s="1">
        <v>28750614.450126324</v>
      </c>
      <c r="AX11" s="1">
        <v>25008403.330808088</v>
      </c>
      <c r="AY11" s="1">
        <v>40929201.635772727</v>
      </c>
      <c r="AZ11" s="1">
        <v>49549342.720193796</v>
      </c>
      <c r="BA11" s="1">
        <v>11570286.324147783</v>
      </c>
      <c r="BB11" s="1">
        <v>29452722.9550885</v>
      </c>
      <c r="BC11" s="1">
        <v>29496615.858308792</v>
      </c>
      <c r="BD11" s="1">
        <v>10319080.913888576</v>
      </c>
      <c r="BE11" s="1">
        <v>152336387.12056661</v>
      </c>
      <c r="BF11" s="1">
        <v>57730276.548897378</v>
      </c>
      <c r="BG11" s="1">
        <v>15950486.764010578</v>
      </c>
      <c r="BH11" s="1">
        <v>29909995.563837528</v>
      </c>
      <c r="BI11" s="1">
        <v>11449462.657814236</v>
      </c>
      <c r="BJ11" s="1">
        <v>38158966.978510551</v>
      </c>
      <c r="BK11" s="1">
        <v>12132469.392120808</v>
      </c>
      <c r="BL11" s="1">
        <v>659088428.45219851</v>
      </c>
      <c r="BM11" s="1">
        <v>6226056.6918089632</v>
      </c>
      <c r="BN11" s="1">
        <v>18552874.284654319</v>
      </c>
      <c r="BO11" s="1">
        <v>15696223.189168345</v>
      </c>
      <c r="BP11" s="1">
        <v>66594684.254669331</v>
      </c>
      <c r="BQ11" s="1">
        <v>11904019.920002807</v>
      </c>
      <c r="BR11" s="1">
        <v>21486610.534353483</v>
      </c>
      <c r="BS11" s="1">
        <v>193150488.58723682</v>
      </c>
      <c r="BT11" s="1">
        <v>158625601.99638337</v>
      </c>
      <c r="BU11" s="1">
        <v>115870589.10441227</v>
      </c>
      <c r="BV11" s="1">
        <v>17908907.015502568</v>
      </c>
      <c r="BW11" s="1">
        <v>149084526.21780297</v>
      </c>
      <c r="BX11" s="1">
        <v>44455199.791635752</v>
      </c>
      <c r="BY11" s="1">
        <v>10028684.173235012</v>
      </c>
      <c r="BZ11" s="1">
        <v>11706725.827216081</v>
      </c>
      <c r="CA11" s="1">
        <v>28665373.431142297</v>
      </c>
      <c r="CB11" s="1">
        <v>5113458.8859547693</v>
      </c>
      <c r="CC11" s="1">
        <v>21051825.128304206</v>
      </c>
      <c r="CD11" s="1">
        <v>17627832.760054596</v>
      </c>
      <c r="CE11" s="1">
        <v>21859931.136251856</v>
      </c>
      <c r="CF11" s="1">
        <v>285184521.19478738</v>
      </c>
      <c r="CG11" s="1">
        <v>14437522.252287798</v>
      </c>
      <c r="CH11" s="1">
        <v>7915282.0431281244</v>
      </c>
      <c r="CI11" s="1">
        <v>41955039.591490537</v>
      </c>
      <c r="CJ11" s="1">
        <v>154835115.58177432</v>
      </c>
      <c r="CK11" s="1">
        <v>13230463.977013908</v>
      </c>
      <c r="CL11" s="1"/>
      <c r="CM11" s="1"/>
      <c r="CN11" s="1">
        <f t="shared" ref="CN11:CN18" si="0">SUM(C11:CM11)</f>
        <v>6145177042.3622704</v>
      </c>
      <c r="CO11" s="1">
        <f t="shared" ref="CO11:CO20" si="1">SUM(C11:CL11)</f>
        <v>6145177042.3622704</v>
      </c>
      <c r="CP11" s="1"/>
      <c r="CQ11" s="1">
        <f t="shared" ref="CQ11:CQ20" si="2">AK11+AU11+BD11+BG11+BJ11+BM11+BR11</f>
        <v>111813628.14593139</v>
      </c>
      <c r="CR11" s="1">
        <f t="shared" ref="CR11:CR20" si="3">F11+Q11+AE11+AO11+AT11</f>
        <v>111196159.54955295</v>
      </c>
      <c r="CS11" s="1">
        <f t="shared" ref="CS11:CS20" si="4">C11+K11+R11+AG11+AL11+AN11+BS11</f>
        <v>328501960.1544767</v>
      </c>
      <c r="CT11" s="1">
        <f t="shared" ref="CT11:CT20" si="5">E11+P11+W11+AB11+BF11+BK11+BY11+CB11+CH11</f>
        <v>235589512.85501093</v>
      </c>
      <c r="CU11" s="1">
        <f t="shared" ref="CU11:CU20" si="6">M11+T11+AY11+CA11+CD11</f>
        <v>188824477.49708343</v>
      </c>
      <c r="CV11" s="1">
        <f t="shared" ref="CV11:CV20" si="7">AJ11+AS11+AW11+BO11</f>
        <v>135835704.78514698</v>
      </c>
      <c r="CW11" s="1">
        <f t="shared" ref="CW11:CW20" si="8">H11+N11+AM11+BZ11+CK11</f>
        <v>56716637.03505744</v>
      </c>
      <c r="CX11" s="1">
        <f t="shared" ref="CX11:CX20" si="9">O11+AF11+AI11+AX11+BH11</f>
        <v>176970821.94660014</v>
      </c>
      <c r="CY11" s="1">
        <f t="shared" ref="CY11:CY20" si="10">G11+BU11+BW11+CJ11</f>
        <v>460902091.63675094</v>
      </c>
      <c r="CZ11" s="1">
        <f t="shared" ref="CZ11:CZ20" si="11">S11+AH11+AQ11+AR11+BA11+BC11+BI11+BN11+BQ11</f>
        <v>146373495.03835586</v>
      </c>
      <c r="DA11" s="1">
        <f t="shared" ref="DA11:DA20" si="12">I11+J11+X11+AP11+AV11+BB11+BV11+CE11+CG11</f>
        <v>229082044.79980892</v>
      </c>
      <c r="DB11" s="1">
        <f t="shared" ref="DB11:DB20" si="13">V11+Y11+Z11+AA11+AD11+AZ11+BE11+BP11+BX11+CC11+CI11</f>
        <v>536471122.23222041</v>
      </c>
      <c r="DC11" s="1">
        <f t="shared" ref="DC11:DC20" si="14">D11+L11+U11+AC11+BL11+BT11+CF11</f>
        <v>3426899386.6862769</v>
      </c>
      <c r="DD11" s="1">
        <f>CN11-DC11</f>
        <v>2718277655.6759934</v>
      </c>
    </row>
    <row r="12" spans="1:112" x14ac:dyDescent="0.2">
      <c r="A12">
        <v>2010</v>
      </c>
      <c r="B12" t="s">
        <v>124</v>
      </c>
      <c r="C12" s="1">
        <v>12381155.26</v>
      </c>
      <c r="D12" s="1">
        <v>177393727.375</v>
      </c>
      <c r="E12" s="1">
        <v>29297662.774999999</v>
      </c>
      <c r="F12" s="1">
        <v>53744897.490000002</v>
      </c>
      <c r="G12" s="1">
        <v>26316571.975000001</v>
      </c>
      <c r="H12" s="1">
        <v>4923233.2949999999</v>
      </c>
      <c r="I12" s="1">
        <v>38319926.745000005</v>
      </c>
      <c r="J12" s="1">
        <v>17387800.449999999</v>
      </c>
      <c r="K12" s="1">
        <v>27814786.460000001</v>
      </c>
      <c r="L12" s="1">
        <v>28954261.715</v>
      </c>
      <c r="M12" s="1">
        <v>25510035.66</v>
      </c>
      <c r="N12" s="1">
        <v>9993324.6150000002</v>
      </c>
      <c r="O12" s="1">
        <v>24599315.84</v>
      </c>
      <c r="P12" s="1">
        <v>43548983.200000003</v>
      </c>
      <c r="Q12" s="1">
        <v>8339599.9100000001</v>
      </c>
      <c r="R12" s="1">
        <v>2650265.69</v>
      </c>
      <c r="S12" s="1">
        <v>12356890.629999999</v>
      </c>
      <c r="T12" s="1">
        <v>41792139.549999997</v>
      </c>
      <c r="U12" s="1">
        <v>187516892.66500002</v>
      </c>
      <c r="V12" s="1">
        <v>9105878.5250000004</v>
      </c>
      <c r="W12" s="1">
        <v>22196780.655000001</v>
      </c>
      <c r="X12" s="1">
        <v>11380909.769196451</v>
      </c>
      <c r="Y12" s="1">
        <v>12685751.17</v>
      </c>
      <c r="Z12" s="1">
        <v>21032778.435000002</v>
      </c>
      <c r="AA12" s="1">
        <v>23865062.105</v>
      </c>
      <c r="AB12" s="1">
        <v>5535953.0999999996</v>
      </c>
      <c r="AC12" s="1">
        <v>963539674.87</v>
      </c>
      <c r="AD12" s="1">
        <v>11124697.01</v>
      </c>
      <c r="AE12" s="1">
        <v>12985461.880000001</v>
      </c>
      <c r="AF12" s="1">
        <v>22663997.030000001</v>
      </c>
      <c r="AG12" s="1">
        <v>37573874.004999995</v>
      </c>
      <c r="AH12" s="1">
        <v>6675703.0299999993</v>
      </c>
      <c r="AI12" s="1">
        <v>12206825.949999999</v>
      </c>
      <c r="AJ12" s="1">
        <v>29676721.454999998</v>
      </c>
      <c r="AK12" s="1">
        <v>3077567.9249999998</v>
      </c>
      <c r="AL12" s="1">
        <v>11387949.08</v>
      </c>
      <c r="AM12" s="1">
        <v>5892690.6699999999</v>
      </c>
      <c r="AN12" s="1">
        <v>10051201.539999999</v>
      </c>
      <c r="AO12" s="1">
        <v>3027952.6799999997</v>
      </c>
      <c r="AP12" s="1">
        <v>15410319.345000001</v>
      </c>
      <c r="AQ12" s="1">
        <v>4239888.6204021936</v>
      </c>
      <c r="AR12" s="1">
        <v>18594097.703144424</v>
      </c>
      <c r="AS12" s="1">
        <v>20452815.199999999</v>
      </c>
      <c r="AT12" s="1">
        <v>8976806.9900000002</v>
      </c>
      <c r="AU12" s="1">
        <v>6807310.165</v>
      </c>
      <c r="AV12" s="1">
        <v>16297544.120803548</v>
      </c>
      <c r="AW12" s="1">
        <v>14092379.744999999</v>
      </c>
      <c r="AX12" s="1">
        <v>19609496.850000001</v>
      </c>
      <c r="AY12" s="1">
        <v>22045440.365000002</v>
      </c>
      <c r="AZ12" s="1">
        <v>30715258.16</v>
      </c>
      <c r="BA12" s="1">
        <v>6274258.5164533816</v>
      </c>
      <c r="BB12" s="1">
        <v>15512488.869999999</v>
      </c>
      <c r="BC12" s="1">
        <v>13802243.885</v>
      </c>
      <c r="BD12" s="1">
        <v>6495595.6349999998</v>
      </c>
      <c r="BE12" s="1">
        <v>85720797.11500001</v>
      </c>
      <c r="BF12" s="1">
        <v>37400451.310000002</v>
      </c>
      <c r="BG12" s="1">
        <v>10514061.85</v>
      </c>
      <c r="BH12" s="1">
        <v>20832160.57</v>
      </c>
      <c r="BI12" s="1">
        <v>6973062.0300000003</v>
      </c>
      <c r="BJ12" s="1">
        <v>32478937.539999999</v>
      </c>
      <c r="BK12" s="1">
        <v>7919682.3899999997</v>
      </c>
      <c r="BL12" s="1">
        <v>488553756.25</v>
      </c>
      <c r="BM12" s="1">
        <v>2814984.895</v>
      </c>
      <c r="BN12" s="1">
        <v>11417905.140000001</v>
      </c>
      <c r="BO12" s="1">
        <v>11937381.004999999</v>
      </c>
      <c r="BP12" s="1">
        <v>33089211.73</v>
      </c>
      <c r="BQ12" s="1">
        <v>5796113.875</v>
      </c>
      <c r="BR12" s="1">
        <v>8471060.6699999999</v>
      </c>
      <c r="BS12" s="1">
        <v>174548900.84999999</v>
      </c>
      <c r="BT12" s="1">
        <v>43687346.329999998</v>
      </c>
      <c r="BU12" s="1">
        <v>34139590.93</v>
      </c>
      <c r="BV12" s="1">
        <v>8120526.0649999995</v>
      </c>
      <c r="BW12" s="1">
        <v>77556620.939999998</v>
      </c>
      <c r="BX12" s="1">
        <v>23064755.895</v>
      </c>
      <c r="BY12" s="1">
        <v>5481702.2699999996</v>
      </c>
      <c r="BZ12" s="1">
        <v>8820549.3499999996</v>
      </c>
      <c r="CA12" s="1">
        <v>19294539.545000002</v>
      </c>
      <c r="CB12" s="1">
        <v>3534716.7949999999</v>
      </c>
      <c r="CC12" s="1">
        <v>11547491.460000001</v>
      </c>
      <c r="CD12" s="1">
        <v>13727657.425000001</v>
      </c>
      <c r="CE12" s="1">
        <v>11156266.615</v>
      </c>
      <c r="CF12" s="1">
        <v>81744189.895000011</v>
      </c>
      <c r="CG12" s="1">
        <v>7763184.9199999999</v>
      </c>
      <c r="CH12" s="1">
        <v>6165523.2549999999</v>
      </c>
      <c r="CI12" s="1">
        <v>28637884.719999999</v>
      </c>
      <c r="CJ12" s="1">
        <v>47633868.704999998</v>
      </c>
      <c r="CK12" s="1">
        <v>8268954.6699999999</v>
      </c>
      <c r="CL12" s="1"/>
      <c r="CM12" s="1"/>
      <c r="CN12" s="1">
        <f t="shared" si="0"/>
        <v>3606668683.3599992</v>
      </c>
      <c r="CO12" s="1">
        <f t="shared" si="1"/>
        <v>3606668683.3599992</v>
      </c>
      <c r="CQ12" s="1">
        <f t="shared" si="2"/>
        <v>70659518.679999992</v>
      </c>
      <c r="CR12" s="1">
        <f t="shared" si="3"/>
        <v>87074718.950000003</v>
      </c>
      <c r="CS12" s="1">
        <f t="shared" si="4"/>
        <v>276408132.88499999</v>
      </c>
      <c r="CT12" s="1">
        <f t="shared" si="5"/>
        <v>161081455.74999997</v>
      </c>
      <c r="CU12" s="1">
        <f t="shared" si="6"/>
        <v>122369812.54499999</v>
      </c>
      <c r="CV12" s="1">
        <f t="shared" si="7"/>
        <v>76159297.405000001</v>
      </c>
      <c r="CW12" s="1">
        <f t="shared" si="8"/>
        <v>37898752.600000001</v>
      </c>
      <c r="CX12" s="1">
        <f t="shared" si="9"/>
        <v>99911796.24000001</v>
      </c>
      <c r="CY12" s="1">
        <f t="shared" si="10"/>
        <v>185646652.55000001</v>
      </c>
      <c r="CZ12" s="1">
        <f t="shared" si="11"/>
        <v>86130163.429999992</v>
      </c>
      <c r="DA12" s="1">
        <f t="shared" si="12"/>
        <v>141348966.90000001</v>
      </c>
      <c r="DB12" s="1">
        <f t="shared" si="13"/>
        <v>290589566.32500005</v>
      </c>
      <c r="DC12" s="1">
        <f t="shared" si="14"/>
        <v>1971389849.0999999</v>
      </c>
      <c r="DD12" s="1">
        <f t="shared" ref="DD12:DD18" si="15">CN12-DC12</f>
        <v>1635278834.2599993</v>
      </c>
      <c r="DF12" t="s">
        <v>143</v>
      </c>
      <c r="DG12" s="1">
        <f>+CV17</f>
        <v>15280430</v>
      </c>
      <c r="DH12" s="1">
        <f t="shared" ref="DH12:DH18" si="16">+DG12/1000</f>
        <v>15280.43</v>
      </c>
    </row>
    <row r="13" spans="1:112" x14ac:dyDescent="0.2">
      <c r="A13">
        <v>2010</v>
      </c>
      <c r="B13" t="s">
        <v>125</v>
      </c>
      <c r="C13" s="1">
        <v>3776936.9</v>
      </c>
      <c r="D13" s="1">
        <v>13436547.810000001</v>
      </c>
      <c r="E13" s="1">
        <v>4132815</v>
      </c>
      <c r="F13" s="1">
        <v>4894277</v>
      </c>
      <c r="G13" s="1">
        <v>3094783</v>
      </c>
      <c r="H13" s="1">
        <v>2273423</v>
      </c>
      <c r="I13" s="1">
        <v>6515028.29</v>
      </c>
      <c r="J13" s="1">
        <v>3499640</v>
      </c>
      <c r="K13" s="1">
        <v>3955190</v>
      </c>
      <c r="L13" s="1">
        <v>5096916</v>
      </c>
      <c r="M13" s="1">
        <v>4756836.84</v>
      </c>
      <c r="N13" s="1">
        <v>2392901.7999999998</v>
      </c>
      <c r="O13" s="1">
        <v>4472280</v>
      </c>
      <c r="P13" s="1">
        <v>5337546.45</v>
      </c>
      <c r="Q13" s="1">
        <v>2765277</v>
      </c>
      <c r="R13" s="1">
        <v>2675959.81</v>
      </c>
      <c r="S13" s="1">
        <v>2788193</v>
      </c>
      <c r="T13" s="1">
        <v>5217561.2</v>
      </c>
      <c r="U13" s="1">
        <v>11703480</v>
      </c>
      <c r="V13" s="1">
        <v>3093123</v>
      </c>
      <c r="W13" s="1">
        <v>3880053</v>
      </c>
      <c r="X13" s="1">
        <v>4108155</v>
      </c>
      <c r="Y13" s="1">
        <v>5308931.5</v>
      </c>
      <c r="Z13" s="1">
        <v>4409686</v>
      </c>
      <c r="AA13" s="1">
        <v>4854732</v>
      </c>
      <c r="AB13" s="1">
        <v>2238413</v>
      </c>
      <c r="AC13" s="1">
        <v>33220687</v>
      </c>
      <c r="AD13" s="1">
        <v>4056224.2</v>
      </c>
      <c r="AE13" s="1">
        <v>3226061.99</v>
      </c>
      <c r="AF13" s="1">
        <v>2847786</v>
      </c>
      <c r="AG13" s="1">
        <v>8103362.9000000004</v>
      </c>
      <c r="AH13" s="1">
        <v>3933911</v>
      </c>
      <c r="AI13" s="1">
        <v>2238413</v>
      </c>
      <c r="AJ13" s="1">
        <v>5513687.8099999996</v>
      </c>
      <c r="AK13" s="1">
        <v>2947588.2</v>
      </c>
      <c r="AL13" s="1">
        <v>3923339</v>
      </c>
      <c r="AM13" s="1">
        <v>3247067</v>
      </c>
      <c r="AN13" s="1">
        <v>3691017.94</v>
      </c>
      <c r="AO13" s="1">
        <v>2619675</v>
      </c>
      <c r="AP13" s="1">
        <v>3850312</v>
      </c>
      <c r="AQ13" s="1">
        <v>2238413</v>
      </c>
      <c r="AR13" s="1">
        <v>3362470.75</v>
      </c>
      <c r="AS13" s="1">
        <v>3450254.5</v>
      </c>
      <c r="AT13" s="1">
        <v>2238413</v>
      </c>
      <c r="AU13" s="1">
        <v>4377564</v>
      </c>
      <c r="AV13" s="1">
        <v>4028499</v>
      </c>
      <c r="AW13" s="1">
        <v>2824339</v>
      </c>
      <c r="AX13" s="1">
        <v>4707473.1399999997</v>
      </c>
      <c r="AY13" s="1">
        <v>5015666.68</v>
      </c>
      <c r="AZ13" s="1">
        <v>4577814.57</v>
      </c>
      <c r="BA13" s="1">
        <v>2938995</v>
      </c>
      <c r="BB13" s="1">
        <v>3511879</v>
      </c>
      <c r="BC13" s="1">
        <v>4184761.5</v>
      </c>
      <c r="BD13" s="1">
        <v>3025880</v>
      </c>
      <c r="BE13" s="1">
        <v>6005633</v>
      </c>
      <c r="BF13" s="1">
        <v>9564970.5</v>
      </c>
      <c r="BG13" s="1">
        <v>2462275</v>
      </c>
      <c r="BH13" s="1">
        <v>6010249.7800000003</v>
      </c>
      <c r="BI13" s="1">
        <v>2684619.5</v>
      </c>
      <c r="BJ13" s="1">
        <v>6645135.25</v>
      </c>
      <c r="BK13" s="1">
        <v>2748459</v>
      </c>
      <c r="BL13" s="1">
        <v>15726979</v>
      </c>
      <c r="BM13" s="1">
        <v>2238413</v>
      </c>
      <c r="BN13" s="1">
        <v>4038845.41</v>
      </c>
      <c r="BO13" s="1">
        <v>4773645.99</v>
      </c>
      <c r="BP13" s="1">
        <v>4324225.3</v>
      </c>
      <c r="BQ13" s="1">
        <v>3661827.9</v>
      </c>
      <c r="BR13" s="1">
        <v>4100291</v>
      </c>
      <c r="BS13" s="1">
        <v>21495539</v>
      </c>
      <c r="BT13" s="1">
        <v>7469037.3700000001</v>
      </c>
      <c r="BU13" s="1">
        <v>3603797.2</v>
      </c>
      <c r="BV13" s="1">
        <v>2851138</v>
      </c>
      <c r="BW13" s="1">
        <v>10031833.439999999</v>
      </c>
      <c r="BX13" s="1">
        <v>4483307.38</v>
      </c>
      <c r="BY13" s="1">
        <v>2238413</v>
      </c>
      <c r="BZ13" s="1">
        <v>2900500</v>
      </c>
      <c r="CA13" s="1">
        <v>3377343.12</v>
      </c>
      <c r="CB13" s="1">
        <v>2501690</v>
      </c>
      <c r="CC13" s="1">
        <v>4431303.43</v>
      </c>
      <c r="CD13" s="1">
        <v>2524942</v>
      </c>
      <c r="CE13" s="1">
        <v>2653560</v>
      </c>
      <c r="CF13" s="1">
        <v>7837905</v>
      </c>
      <c r="CG13" s="1">
        <v>2868912</v>
      </c>
      <c r="CH13" s="1">
        <v>2880638</v>
      </c>
      <c r="CI13" s="1">
        <v>4508698</v>
      </c>
      <c r="CJ13" s="1">
        <v>7554370</v>
      </c>
      <c r="CK13" s="1">
        <v>2978607</v>
      </c>
      <c r="CN13" s="1">
        <f t="shared" si="0"/>
        <v>428757346.34999996</v>
      </c>
      <c r="CO13" s="1">
        <f t="shared" si="1"/>
        <v>428757346.34999996</v>
      </c>
      <c r="CQ13" s="1">
        <f t="shared" si="2"/>
        <v>25797146.449999999</v>
      </c>
      <c r="CR13" s="1">
        <f t="shared" si="3"/>
        <v>15743703.99</v>
      </c>
      <c r="CS13" s="1">
        <f t="shared" si="4"/>
        <v>47621345.549999997</v>
      </c>
      <c r="CT13" s="1">
        <f t="shared" si="5"/>
        <v>35522997.950000003</v>
      </c>
      <c r="CU13" s="1">
        <f t="shared" si="6"/>
        <v>20892349.84</v>
      </c>
      <c r="CV13" s="1">
        <f t="shared" si="7"/>
        <v>16561927.299999999</v>
      </c>
      <c r="CW13" s="1">
        <f t="shared" si="8"/>
        <v>13792498.800000001</v>
      </c>
      <c r="CX13" s="1">
        <f t="shared" si="9"/>
        <v>20276201.920000002</v>
      </c>
      <c r="CY13" s="1">
        <f t="shared" si="10"/>
        <v>24284783.640000001</v>
      </c>
      <c r="CZ13" s="1">
        <f t="shared" si="11"/>
        <v>29832037.059999999</v>
      </c>
      <c r="DA13" s="1">
        <f t="shared" si="12"/>
        <v>33887123.289999999</v>
      </c>
      <c r="DB13" s="1">
        <f t="shared" si="13"/>
        <v>50053678.380000003</v>
      </c>
      <c r="DC13" s="1">
        <f t="shared" si="14"/>
        <v>94491552.180000007</v>
      </c>
      <c r="DD13" s="1">
        <f t="shared" si="15"/>
        <v>334265794.16999996</v>
      </c>
      <c r="DF13" t="s">
        <v>144</v>
      </c>
      <c r="DG13" s="1">
        <f>+CW17</f>
        <v>8916517</v>
      </c>
      <c r="DH13" s="1">
        <f t="shared" si="16"/>
        <v>8916.5169999999998</v>
      </c>
    </row>
    <row r="14" spans="1:112" x14ac:dyDescent="0.2">
      <c r="A14">
        <v>2010</v>
      </c>
      <c r="B14" t="s">
        <v>126</v>
      </c>
      <c r="C14" s="1">
        <v>0</v>
      </c>
      <c r="D14" s="1">
        <v>9684256.2599999998</v>
      </c>
      <c r="E14" s="1">
        <v>503077.57</v>
      </c>
      <c r="F14" s="1">
        <v>472704</v>
      </c>
      <c r="G14" s="1">
        <v>463091</v>
      </c>
      <c r="H14" s="1">
        <v>0</v>
      </c>
      <c r="I14" s="1">
        <v>1259959</v>
      </c>
      <c r="J14" s="1">
        <v>585361</v>
      </c>
      <c r="K14" s="1">
        <v>554920</v>
      </c>
      <c r="L14" s="1">
        <v>1991432</v>
      </c>
      <c r="M14" s="1">
        <v>0</v>
      </c>
      <c r="N14" s="1">
        <v>208631</v>
      </c>
      <c r="O14" s="1">
        <v>847041</v>
      </c>
      <c r="P14" s="1">
        <v>1535140</v>
      </c>
      <c r="Q14" s="1">
        <v>0</v>
      </c>
      <c r="R14" s="1">
        <v>0</v>
      </c>
      <c r="S14" s="1">
        <v>0</v>
      </c>
      <c r="T14" s="1">
        <v>919335.5</v>
      </c>
      <c r="U14" s="1">
        <v>12662108</v>
      </c>
      <c r="V14" s="1">
        <v>181387</v>
      </c>
      <c r="W14" s="1">
        <v>724672</v>
      </c>
      <c r="X14" s="1">
        <v>0</v>
      </c>
      <c r="Y14" s="1">
        <v>0</v>
      </c>
      <c r="Z14" s="1">
        <v>774615</v>
      </c>
      <c r="AA14" s="1">
        <v>764485</v>
      </c>
      <c r="AB14" s="1">
        <v>0</v>
      </c>
      <c r="AC14" s="1">
        <v>35640814</v>
      </c>
      <c r="AD14" s="1">
        <v>208152</v>
      </c>
      <c r="AE14" s="1">
        <v>0</v>
      </c>
      <c r="AF14" s="1">
        <v>443520</v>
      </c>
      <c r="AG14" s="1">
        <v>690266</v>
      </c>
      <c r="AH14" s="1">
        <v>0</v>
      </c>
      <c r="AI14" s="1">
        <v>0</v>
      </c>
      <c r="AJ14" s="1">
        <v>757468</v>
      </c>
      <c r="AK14" s="1">
        <v>0</v>
      </c>
      <c r="AL14" s="1">
        <v>249598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561922</v>
      </c>
      <c r="AS14" s="1">
        <v>773835</v>
      </c>
      <c r="AT14" s="1">
        <v>0</v>
      </c>
      <c r="AU14" s="1">
        <v>0</v>
      </c>
      <c r="AV14" s="1">
        <v>577086</v>
      </c>
      <c r="AW14" s="1">
        <v>281060</v>
      </c>
      <c r="AX14" s="1">
        <v>330183</v>
      </c>
      <c r="AY14" s="1">
        <v>507136</v>
      </c>
      <c r="AZ14" s="1">
        <v>969423</v>
      </c>
      <c r="BA14" s="1">
        <v>0</v>
      </c>
      <c r="BB14" s="1">
        <v>1039744</v>
      </c>
      <c r="BC14" s="1">
        <v>386673</v>
      </c>
      <c r="BD14" s="1">
        <v>0</v>
      </c>
      <c r="BE14" s="1">
        <v>3444723</v>
      </c>
      <c r="BF14" s="1">
        <v>790575</v>
      </c>
      <c r="BG14" s="1">
        <v>539261</v>
      </c>
      <c r="BH14" s="1">
        <v>0</v>
      </c>
      <c r="BI14" s="1">
        <v>0</v>
      </c>
      <c r="BJ14" s="1">
        <v>901885</v>
      </c>
      <c r="BK14" s="1">
        <v>0</v>
      </c>
      <c r="BL14" s="1">
        <v>17122505</v>
      </c>
      <c r="BM14" s="1">
        <v>0</v>
      </c>
      <c r="BN14" s="1">
        <v>263181</v>
      </c>
      <c r="BO14" s="1">
        <v>0</v>
      </c>
      <c r="BP14" s="1">
        <v>1462884</v>
      </c>
      <c r="BQ14" s="1">
        <v>0</v>
      </c>
      <c r="BR14" s="1">
        <v>0</v>
      </c>
      <c r="BS14" s="1">
        <v>7081158</v>
      </c>
      <c r="BT14" s="1">
        <v>3190242</v>
      </c>
      <c r="BU14" s="1">
        <v>1348314</v>
      </c>
      <c r="BV14" s="1">
        <v>0</v>
      </c>
      <c r="BW14" s="1">
        <v>3402033</v>
      </c>
      <c r="BX14" s="1">
        <v>984525</v>
      </c>
      <c r="BY14" s="1">
        <v>213458</v>
      </c>
      <c r="BZ14" s="1">
        <v>0</v>
      </c>
      <c r="CA14" s="1">
        <v>0</v>
      </c>
      <c r="CB14" s="1">
        <v>0</v>
      </c>
      <c r="CC14" s="1">
        <v>204621</v>
      </c>
      <c r="CD14" s="1">
        <v>0</v>
      </c>
      <c r="CE14" s="1">
        <v>294692</v>
      </c>
      <c r="CF14" s="1">
        <v>6517036</v>
      </c>
      <c r="CG14" s="1">
        <v>0</v>
      </c>
      <c r="CH14" s="1">
        <v>0</v>
      </c>
      <c r="CI14" s="1">
        <v>1267009</v>
      </c>
      <c r="CJ14" s="1">
        <v>2830136</v>
      </c>
      <c r="CK14" s="1">
        <v>0</v>
      </c>
      <c r="CN14" s="1">
        <f t="shared" si="0"/>
        <v>129407333.33</v>
      </c>
      <c r="CO14" s="1">
        <f t="shared" si="1"/>
        <v>129407333.33</v>
      </c>
      <c r="CP14" s="1"/>
      <c r="CQ14" s="1">
        <f t="shared" si="2"/>
        <v>1441146</v>
      </c>
      <c r="CR14" s="1">
        <f t="shared" si="3"/>
        <v>472704</v>
      </c>
      <c r="CS14" s="1">
        <f t="shared" si="4"/>
        <v>8575942</v>
      </c>
      <c r="CT14" s="1">
        <f t="shared" si="5"/>
        <v>3766922.5700000003</v>
      </c>
      <c r="CU14" s="1">
        <f t="shared" si="6"/>
        <v>1426471.5</v>
      </c>
      <c r="CV14" s="1">
        <f t="shared" si="7"/>
        <v>1812363</v>
      </c>
      <c r="CW14" s="1">
        <f t="shared" si="8"/>
        <v>208631</v>
      </c>
      <c r="CX14" s="1">
        <f t="shared" si="9"/>
        <v>1620744</v>
      </c>
      <c r="CY14" s="1">
        <f t="shared" si="10"/>
        <v>8043574</v>
      </c>
      <c r="CZ14" s="1">
        <f t="shared" si="11"/>
        <v>1211776</v>
      </c>
      <c r="DA14" s="1">
        <f t="shared" si="12"/>
        <v>3756842</v>
      </c>
      <c r="DB14" s="1">
        <f t="shared" si="13"/>
        <v>10261824</v>
      </c>
      <c r="DC14" s="1">
        <f t="shared" si="14"/>
        <v>86808393.25999999</v>
      </c>
      <c r="DD14" s="1">
        <f t="shared" si="15"/>
        <v>42598940.070000008</v>
      </c>
      <c r="DF14" t="s">
        <v>145</v>
      </c>
      <c r="DG14" s="1">
        <f>+CY17</f>
        <v>20818774</v>
      </c>
      <c r="DH14" s="1">
        <f t="shared" si="16"/>
        <v>20818.774000000001</v>
      </c>
    </row>
    <row r="15" spans="1:112" x14ac:dyDescent="0.2">
      <c r="A15">
        <v>2010</v>
      </c>
      <c r="B15" t="s">
        <v>127</v>
      </c>
      <c r="C15" s="1">
        <v>354826</v>
      </c>
      <c r="D15" s="1">
        <v>23609</v>
      </c>
      <c r="E15" s="1">
        <v>486905</v>
      </c>
      <c r="F15" s="1">
        <v>901897.3</v>
      </c>
      <c r="G15" s="1">
        <v>216538</v>
      </c>
      <c r="H15" s="1">
        <v>149154</v>
      </c>
      <c r="I15" s="1">
        <v>373540</v>
      </c>
      <c r="J15" s="1">
        <v>370999</v>
      </c>
      <c r="K15" s="1">
        <v>204964</v>
      </c>
      <c r="L15" s="1">
        <v>177983</v>
      </c>
      <c r="M15" s="1">
        <v>387372</v>
      </c>
      <c r="N15" s="1">
        <v>590566</v>
      </c>
      <c r="O15" s="1">
        <v>192836</v>
      </c>
      <c r="P15" s="1">
        <v>691414</v>
      </c>
      <c r="Q15" s="1">
        <v>193898</v>
      </c>
      <c r="R15" s="1">
        <v>2152</v>
      </c>
      <c r="S15" s="1">
        <v>368743</v>
      </c>
      <c r="T15" s="1">
        <v>379833</v>
      </c>
      <c r="U15" s="1">
        <v>237843</v>
      </c>
      <c r="V15" s="1">
        <v>297469</v>
      </c>
      <c r="W15" s="1">
        <v>346358</v>
      </c>
      <c r="X15" s="1">
        <v>705703</v>
      </c>
      <c r="Y15" s="1">
        <v>774677</v>
      </c>
      <c r="Z15" s="1">
        <v>351258</v>
      </c>
      <c r="AA15" s="1">
        <v>532702</v>
      </c>
      <c r="AB15" s="1">
        <v>179866</v>
      </c>
      <c r="AC15" s="1">
        <v>15822</v>
      </c>
      <c r="AD15" s="1">
        <v>603727</v>
      </c>
      <c r="AE15" s="1">
        <v>278623</v>
      </c>
      <c r="AF15" s="1">
        <v>226509</v>
      </c>
      <c r="AG15" s="1">
        <v>204934</v>
      </c>
      <c r="AH15" s="1">
        <v>475238</v>
      </c>
      <c r="AI15" s="1">
        <v>135133</v>
      </c>
      <c r="AJ15" s="1">
        <v>399434</v>
      </c>
      <c r="AK15" s="1">
        <v>543746</v>
      </c>
      <c r="AL15" s="1">
        <v>52092</v>
      </c>
      <c r="AM15" s="1">
        <v>503682</v>
      </c>
      <c r="AN15" s="1">
        <v>59128</v>
      </c>
      <c r="AO15" s="1">
        <v>142387</v>
      </c>
      <c r="AP15" s="1">
        <v>130448</v>
      </c>
      <c r="AQ15" s="1">
        <v>448937</v>
      </c>
      <c r="AR15" s="1">
        <v>440790</v>
      </c>
      <c r="AS15" s="1">
        <v>297451</v>
      </c>
      <c r="AT15" s="1">
        <v>135272</v>
      </c>
      <c r="AU15" s="1">
        <v>829492</v>
      </c>
      <c r="AV15" s="1">
        <v>429730</v>
      </c>
      <c r="AW15" s="1">
        <v>331428</v>
      </c>
      <c r="AX15" s="1">
        <v>184003</v>
      </c>
      <c r="AY15" s="1">
        <v>512144</v>
      </c>
      <c r="AZ15" s="1">
        <v>782864</v>
      </c>
      <c r="BA15" s="1">
        <v>487127</v>
      </c>
      <c r="BB15" s="1">
        <v>147975</v>
      </c>
      <c r="BC15" s="1">
        <v>632852</v>
      </c>
      <c r="BD15" s="1">
        <v>388682</v>
      </c>
      <c r="BE15" s="1">
        <v>300802</v>
      </c>
      <c r="BF15" s="1">
        <v>1176161</v>
      </c>
      <c r="BG15" s="1">
        <v>158831</v>
      </c>
      <c r="BH15" s="1">
        <v>397744</v>
      </c>
      <c r="BI15" s="1">
        <v>614068</v>
      </c>
      <c r="BJ15" s="1">
        <v>1076718</v>
      </c>
      <c r="BK15" s="1">
        <v>314739</v>
      </c>
      <c r="BL15" s="1">
        <v>18295</v>
      </c>
      <c r="BM15" s="1">
        <v>130406</v>
      </c>
      <c r="BN15" s="1">
        <v>681703</v>
      </c>
      <c r="BO15" s="1">
        <v>666472</v>
      </c>
      <c r="BP15" s="1">
        <v>262644</v>
      </c>
      <c r="BQ15" s="1">
        <v>485106</v>
      </c>
      <c r="BR15" s="1">
        <v>692505</v>
      </c>
      <c r="BS15" s="1">
        <v>366107</v>
      </c>
      <c r="BT15" s="1">
        <v>164014</v>
      </c>
      <c r="BU15" s="1">
        <v>220459</v>
      </c>
      <c r="BV15" s="1">
        <v>491832</v>
      </c>
      <c r="BW15" s="1">
        <v>628116</v>
      </c>
      <c r="BX15" s="1">
        <v>283707</v>
      </c>
      <c r="BY15" s="1">
        <v>224513</v>
      </c>
      <c r="BZ15" s="1">
        <v>611200</v>
      </c>
      <c r="CA15" s="1">
        <v>452505</v>
      </c>
      <c r="CB15" s="1">
        <v>241143</v>
      </c>
      <c r="CC15" s="1">
        <v>153876</v>
      </c>
      <c r="CD15" s="1">
        <v>203507</v>
      </c>
      <c r="CE15" s="1">
        <v>167381</v>
      </c>
      <c r="CF15" s="1">
        <v>72918</v>
      </c>
      <c r="CG15" s="1">
        <v>228078</v>
      </c>
      <c r="CH15" s="1">
        <v>464121</v>
      </c>
      <c r="CI15" s="1">
        <v>286509</v>
      </c>
      <c r="CJ15" s="1">
        <v>383781</v>
      </c>
      <c r="CK15" s="1">
        <v>657125</v>
      </c>
      <c r="CN15" s="1">
        <f t="shared" si="0"/>
        <v>32589841.300000001</v>
      </c>
      <c r="CO15" s="1">
        <f t="shared" si="1"/>
        <v>32589841.300000001</v>
      </c>
      <c r="CP15" s="1"/>
      <c r="CQ15" s="1">
        <f t="shared" si="2"/>
        <v>3820380</v>
      </c>
      <c r="CR15" s="1">
        <f t="shared" si="3"/>
        <v>1652077.3</v>
      </c>
      <c r="CS15" s="1">
        <f t="shared" si="4"/>
        <v>1244203</v>
      </c>
      <c r="CT15" s="1">
        <f t="shared" si="5"/>
        <v>4125220</v>
      </c>
      <c r="CU15" s="1">
        <f t="shared" si="6"/>
        <v>1935361</v>
      </c>
      <c r="CV15" s="1">
        <f t="shared" si="7"/>
        <v>1694785</v>
      </c>
      <c r="CW15" s="1">
        <f t="shared" si="8"/>
        <v>2511727</v>
      </c>
      <c r="CX15" s="1">
        <f t="shared" si="9"/>
        <v>1136225</v>
      </c>
      <c r="CY15" s="1">
        <f t="shared" si="10"/>
        <v>1448894</v>
      </c>
      <c r="CZ15" s="1">
        <f t="shared" si="11"/>
        <v>4634564</v>
      </c>
      <c r="DA15" s="1">
        <f t="shared" si="12"/>
        <v>3045686</v>
      </c>
      <c r="DB15" s="1">
        <f t="shared" si="13"/>
        <v>4630235</v>
      </c>
      <c r="DC15" s="1">
        <f t="shared" si="14"/>
        <v>710484</v>
      </c>
      <c r="DD15" s="1">
        <f t="shared" si="15"/>
        <v>31879357.300000001</v>
      </c>
      <c r="DF15">
        <v>8</v>
      </c>
      <c r="DG15" s="1">
        <f>+CZ17</f>
        <v>21503320</v>
      </c>
      <c r="DH15" s="1">
        <f t="shared" si="16"/>
        <v>21503.32</v>
      </c>
    </row>
    <row r="16" spans="1:112" x14ac:dyDescent="0.2">
      <c r="A16">
        <v>2010</v>
      </c>
      <c r="B16" t="s">
        <v>128</v>
      </c>
      <c r="C16" s="1">
        <v>4131762.9</v>
      </c>
      <c r="D16" s="1">
        <v>23144413.07</v>
      </c>
      <c r="E16" s="1">
        <v>5122797.57</v>
      </c>
      <c r="F16" s="1">
        <v>6268878.2999999998</v>
      </c>
      <c r="G16" s="1">
        <v>3774412</v>
      </c>
      <c r="H16" s="1">
        <v>2422577</v>
      </c>
      <c r="I16" s="1">
        <v>8148527.29</v>
      </c>
      <c r="J16" s="1">
        <v>4456000</v>
      </c>
      <c r="K16" s="1">
        <v>4715074</v>
      </c>
      <c r="L16" s="1">
        <v>7266331</v>
      </c>
      <c r="M16" s="1">
        <v>5144208.84</v>
      </c>
      <c r="N16" s="1">
        <v>3192098.8</v>
      </c>
      <c r="O16" s="1">
        <v>5512157</v>
      </c>
      <c r="P16" s="1">
        <v>7564100.4500000002</v>
      </c>
      <c r="Q16" s="1">
        <v>2959175</v>
      </c>
      <c r="R16" s="1">
        <v>2678111.81</v>
      </c>
      <c r="S16" s="1">
        <v>3156936</v>
      </c>
      <c r="T16" s="1">
        <v>6516729.7000000002</v>
      </c>
      <c r="U16" s="1">
        <v>24603431</v>
      </c>
      <c r="V16" s="1">
        <v>3571979</v>
      </c>
      <c r="W16" s="1">
        <v>4951083</v>
      </c>
      <c r="X16" s="1">
        <v>4813858</v>
      </c>
      <c r="Y16" s="1">
        <v>6083608.5</v>
      </c>
      <c r="Z16" s="1">
        <v>5535559</v>
      </c>
      <c r="AA16" s="1">
        <v>6151919</v>
      </c>
      <c r="AB16" s="1">
        <v>2418279</v>
      </c>
      <c r="AC16" s="1">
        <v>68877323</v>
      </c>
      <c r="AD16" s="1">
        <v>4868103.2</v>
      </c>
      <c r="AE16" s="1">
        <v>3504684.99</v>
      </c>
      <c r="AF16" s="1">
        <v>3517815</v>
      </c>
      <c r="AG16" s="1">
        <v>8998562.9000000004</v>
      </c>
      <c r="AH16" s="1">
        <v>4409149</v>
      </c>
      <c r="AI16" s="1">
        <v>2373546</v>
      </c>
      <c r="AJ16" s="1">
        <v>6670589.8099999996</v>
      </c>
      <c r="AK16" s="1">
        <v>3491334.2</v>
      </c>
      <c r="AL16" s="1">
        <v>4225029</v>
      </c>
      <c r="AM16" s="1">
        <v>3750749</v>
      </c>
      <c r="AN16" s="1">
        <v>3750145.94</v>
      </c>
      <c r="AO16" s="1">
        <v>2762062</v>
      </c>
      <c r="AP16" s="1">
        <v>3980760</v>
      </c>
      <c r="AQ16" s="1">
        <v>2687350</v>
      </c>
      <c r="AR16" s="1">
        <v>4365182.75</v>
      </c>
      <c r="AS16" s="1">
        <v>4521540.5</v>
      </c>
      <c r="AT16" s="1">
        <v>2373685</v>
      </c>
      <c r="AU16" s="1">
        <v>5207056</v>
      </c>
      <c r="AV16" s="1">
        <v>5035315</v>
      </c>
      <c r="AW16" s="1">
        <v>3436827</v>
      </c>
      <c r="AX16" s="1">
        <v>5221659.1399999997</v>
      </c>
      <c r="AY16" s="1">
        <v>6034946.6799999997</v>
      </c>
      <c r="AZ16" s="1">
        <v>6330101.5700000003</v>
      </c>
      <c r="BA16" s="1">
        <v>3426122</v>
      </c>
      <c r="BB16" s="1">
        <v>4699598</v>
      </c>
      <c r="BC16" s="1">
        <v>5204286.5</v>
      </c>
      <c r="BD16" s="1">
        <v>3414562</v>
      </c>
      <c r="BE16" s="1">
        <v>9751158</v>
      </c>
      <c r="BF16" s="1">
        <v>11531706.5</v>
      </c>
      <c r="BG16" s="1">
        <v>3160367</v>
      </c>
      <c r="BH16" s="1">
        <v>6407993.7800000003</v>
      </c>
      <c r="BI16" s="1">
        <v>3298687.5</v>
      </c>
      <c r="BJ16" s="1">
        <v>8623738.25</v>
      </c>
      <c r="BK16" s="1">
        <v>3063198</v>
      </c>
      <c r="BL16" s="1">
        <v>32867779</v>
      </c>
      <c r="BM16" s="1">
        <v>2368819</v>
      </c>
      <c r="BN16" s="1">
        <v>4983729.41</v>
      </c>
      <c r="BO16" s="1">
        <v>5440117.9900000002</v>
      </c>
      <c r="BP16" s="1">
        <v>6049753.2999999998</v>
      </c>
      <c r="BQ16" s="1">
        <v>4146933.9</v>
      </c>
      <c r="BR16" s="1">
        <v>4792796</v>
      </c>
      <c r="BS16" s="1">
        <v>28942804</v>
      </c>
      <c r="BT16" s="1">
        <v>10823293.370000001</v>
      </c>
      <c r="BU16" s="1">
        <v>5172570.2</v>
      </c>
      <c r="BV16" s="1">
        <v>3342970</v>
      </c>
      <c r="BW16" s="1">
        <v>14061982.439999999</v>
      </c>
      <c r="BX16" s="1">
        <v>5751539.3799999999</v>
      </c>
      <c r="BY16" s="1">
        <v>2676384</v>
      </c>
      <c r="BZ16" s="1">
        <v>3511700</v>
      </c>
      <c r="CA16" s="1">
        <v>3829848.12</v>
      </c>
      <c r="CB16" s="1">
        <v>2742833</v>
      </c>
      <c r="CC16" s="1">
        <v>4789800.43</v>
      </c>
      <c r="CD16" s="1">
        <v>2728449</v>
      </c>
      <c r="CE16" s="1">
        <v>3115633</v>
      </c>
      <c r="CF16" s="1">
        <v>14427859</v>
      </c>
      <c r="CG16" s="1">
        <v>3096990</v>
      </c>
      <c r="CH16" s="1">
        <v>3344759</v>
      </c>
      <c r="CI16" s="1">
        <v>6062216</v>
      </c>
      <c r="CJ16" s="1">
        <v>10768287</v>
      </c>
      <c r="CK16" s="1">
        <v>3635732</v>
      </c>
      <c r="CN16" s="1">
        <f t="shared" si="0"/>
        <v>590754520.9799999</v>
      </c>
      <c r="CO16" s="1">
        <f t="shared" si="1"/>
        <v>590754520.9799999</v>
      </c>
      <c r="CP16" s="1"/>
      <c r="CQ16" s="1">
        <f t="shared" si="2"/>
        <v>31058672.449999999</v>
      </c>
      <c r="CR16" s="1">
        <f t="shared" si="3"/>
        <v>17868485.289999999</v>
      </c>
      <c r="CS16" s="1">
        <f t="shared" si="4"/>
        <v>57441490.549999997</v>
      </c>
      <c r="CT16" s="1">
        <f t="shared" si="5"/>
        <v>43415140.519999996</v>
      </c>
      <c r="CU16" s="1">
        <f t="shared" si="6"/>
        <v>24254182.34</v>
      </c>
      <c r="CV16" s="1">
        <f t="shared" si="7"/>
        <v>20069075.299999997</v>
      </c>
      <c r="CW16" s="1">
        <f t="shared" si="8"/>
        <v>16512856.800000001</v>
      </c>
      <c r="CX16" s="1">
        <f t="shared" si="9"/>
        <v>23033170.920000002</v>
      </c>
      <c r="CY16" s="1">
        <f t="shared" si="10"/>
        <v>33777251.640000001</v>
      </c>
      <c r="CZ16" s="1">
        <f t="shared" si="11"/>
        <v>35678377.060000002</v>
      </c>
      <c r="DA16" s="1">
        <f t="shared" si="12"/>
        <v>40689651.289999999</v>
      </c>
      <c r="DB16" s="1">
        <f t="shared" si="13"/>
        <v>64945737.379999995</v>
      </c>
      <c r="DC16" s="1">
        <f t="shared" si="14"/>
        <v>182010429.44</v>
      </c>
      <c r="DD16" s="1">
        <f t="shared" si="15"/>
        <v>408744091.5399999</v>
      </c>
      <c r="DF16">
        <v>9</v>
      </c>
      <c r="DG16" s="1">
        <f>+DA17</f>
        <v>39477162</v>
      </c>
      <c r="DH16" s="1">
        <f t="shared" si="16"/>
        <v>39477.161999999997</v>
      </c>
    </row>
    <row r="17" spans="1:112" x14ac:dyDescent="0.2">
      <c r="A17">
        <v>2010</v>
      </c>
      <c r="B17" t="s">
        <v>129</v>
      </c>
      <c r="C17" s="1">
        <v>904029</v>
      </c>
      <c r="D17" s="1">
        <v>3332033</v>
      </c>
      <c r="E17" s="1">
        <v>1531406</v>
      </c>
      <c r="F17" s="1">
        <v>3234798</v>
      </c>
      <c r="G17" s="1">
        <v>2358276</v>
      </c>
      <c r="H17" s="1">
        <v>1171303</v>
      </c>
      <c r="I17" s="1">
        <v>8500945</v>
      </c>
      <c r="J17" s="1">
        <v>6497685</v>
      </c>
      <c r="K17" s="1">
        <v>3175567</v>
      </c>
      <c r="L17" s="1">
        <v>538372</v>
      </c>
      <c r="M17" s="1">
        <v>994935</v>
      </c>
      <c r="N17" s="1">
        <v>2308783</v>
      </c>
      <c r="O17" s="1">
        <v>1467368</v>
      </c>
      <c r="P17" s="1">
        <v>9003789</v>
      </c>
      <c r="Q17" s="1">
        <v>605235</v>
      </c>
      <c r="R17" s="1">
        <v>96422</v>
      </c>
      <c r="S17" s="1">
        <v>2461767</v>
      </c>
      <c r="T17" s="1">
        <v>4531855</v>
      </c>
      <c r="U17" s="1">
        <v>2556871</v>
      </c>
      <c r="V17" s="1">
        <v>2383251</v>
      </c>
      <c r="W17" s="1">
        <v>1998619</v>
      </c>
      <c r="X17" s="1">
        <v>3724407</v>
      </c>
      <c r="Y17" s="1">
        <v>3693634</v>
      </c>
      <c r="Z17" s="1">
        <v>5643536</v>
      </c>
      <c r="AA17" s="1">
        <v>2894222</v>
      </c>
      <c r="AB17" s="1">
        <v>820509</v>
      </c>
      <c r="AC17" s="1">
        <v>69634978</v>
      </c>
      <c r="AD17" s="1">
        <v>2163153</v>
      </c>
      <c r="AE17" s="1">
        <v>422960</v>
      </c>
      <c r="AF17" s="1">
        <v>1163264</v>
      </c>
      <c r="AG17" s="1">
        <v>3188286</v>
      </c>
      <c r="AH17" s="1">
        <v>2093573</v>
      </c>
      <c r="AI17" s="1">
        <v>869734</v>
      </c>
      <c r="AJ17" s="1">
        <v>5193625</v>
      </c>
      <c r="AK17" s="1">
        <v>886010</v>
      </c>
      <c r="AL17" s="1">
        <v>4100606</v>
      </c>
      <c r="AM17" s="1">
        <v>1477832</v>
      </c>
      <c r="AN17" s="1">
        <v>1570368</v>
      </c>
      <c r="AO17" s="1">
        <v>331611</v>
      </c>
      <c r="AP17" s="1">
        <v>2871453</v>
      </c>
      <c r="AQ17" s="1">
        <v>1049452</v>
      </c>
      <c r="AR17" s="1">
        <v>4161744</v>
      </c>
      <c r="AS17" s="1">
        <v>4372485</v>
      </c>
      <c r="AT17" s="1">
        <v>560118</v>
      </c>
      <c r="AU17" s="1">
        <v>1351990</v>
      </c>
      <c r="AV17" s="1">
        <v>5181619</v>
      </c>
      <c r="AW17" s="1">
        <v>2728738</v>
      </c>
      <c r="AX17" s="1">
        <v>1462852</v>
      </c>
      <c r="AY17" s="1">
        <v>3153799</v>
      </c>
      <c r="AZ17" s="1">
        <v>8588582</v>
      </c>
      <c r="BA17" s="1">
        <v>1481811</v>
      </c>
      <c r="BB17" s="1">
        <v>4339367</v>
      </c>
      <c r="BC17" s="1">
        <v>3874206</v>
      </c>
      <c r="BD17" s="1">
        <v>1231285</v>
      </c>
      <c r="BE17" s="1">
        <v>6379113</v>
      </c>
      <c r="BF17" s="1">
        <v>6196442</v>
      </c>
      <c r="BG17" s="1">
        <v>2509925</v>
      </c>
      <c r="BH17" s="1">
        <v>1810297</v>
      </c>
      <c r="BI17" s="1">
        <v>2227255</v>
      </c>
      <c r="BJ17" s="1">
        <v>6910341</v>
      </c>
      <c r="BK17" s="1">
        <v>1147079</v>
      </c>
      <c r="BL17" s="1">
        <v>54995862</v>
      </c>
      <c r="BM17" s="1">
        <v>738254</v>
      </c>
      <c r="BN17" s="1">
        <v>2635983</v>
      </c>
      <c r="BO17" s="1">
        <v>2985582</v>
      </c>
      <c r="BP17" s="1">
        <v>7555155</v>
      </c>
      <c r="BQ17" s="1">
        <v>1517529</v>
      </c>
      <c r="BR17" s="1">
        <v>1648365</v>
      </c>
      <c r="BS17" s="1">
        <v>51739472</v>
      </c>
      <c r="BT17" s="1">
        <v>734937</v>
      </c>
      <c r="BU17" s="1">
        <v>402100</v>
      </c>
      <c r="BV17" s="1">
        <v>2458978</v>
      </c>
      <c r="BW17" s="1">
        <v>15521214</v>
      </c>
      <c r="BX17" s="1">
        <v>4092505</v>
      </c>
      <c r="BY17" s="1">
        <v>2549388</v>
      </c>
      <c r="BZ17" s="1">
        <v>1979605</v>
      </c>
      <c r="CA17" s="1">
        <v>2523867</v>
      </c>
      <c r="CB17" s="1">
        <v>959836</v>
      </c>
      <c r="CC17" s="1">
        <v>2382839</v>
      </c>
      <c r="CD17" s="1">
        <v>1793135</v>
      </c>
      <c r="CE17" s="1">
        <v>3367953</v>
      </c>
      <c r="CF17" s="1">
        <v>1437769</v>
      </c>
      <c r="CG17" s="1">
        <v>2534755</v>
      </c>
      <c r="CH17" s="1">
        <v>1433995</v>
      </c>
      <c r="CI17" s="1">
        <v>10817186</v>
      </c>
      <c r="CJ17" s="1">
        <v>2537184</v>
      </c>
      <c r="CK17" s="1">
        <v>1978994</v>
      </c>
      <c r="CL17" s="1"/>
      <c r="CM17" s="1"/>
      <c r="CN17" s="1">
        <f t="shared" si="0"/>
        <v>426438012</v>
      </c>
      <c r="CO17" s="1">
        <f t="shared" si="1"/>
        <v>426438012</v>
      </c>
      <c r="CP17" s="1"/>
      <c r="CQ17" s="1">
        <f t="shared" si="2"/>
        <v>15276170</v>
      </c>
      <c r="CR17" s="1">
        <f t="shared" si="3"/>
        <v>5154722</v>
      </c>
      <c r="CS17" s="1">
        <f t="shared" si="4"/>
        <v>64774750</v>
      </c>
      <c r="CT17" s="1">
        <f t="shared" si="5"/>
        <v>25641063</v>
      </c>
      <c r="CU17" s="1">
        <f t="shared" si="6"/>
        <v>12997591</v>
      </c>
      <c r="CV17" s="1">
        <f t="shared" si="7"/>
        <v>15280430</v>
      </c>
      <c r="CW17" s="1">
        <f t="shared" si="8"/>
        <v>8916517</v>
      </c>
      <c r="CX17" s="1">
        <f t="shared" si="9"/>
        <v>6773515</v>
      </c>
      <c r="CY17" s="1">
        <f t="shared" si="10"/>
        <v>20818774</v>
      </c>
      <c r="CZ17" s="1">
        <f t="shared" si="11"/>
        <v>21503320</v>
      </c>
      <c r="DA17" s="1">
        <f t="shared" si="12"/>
        <v>39477162</v>
      </c>
      <c r="DB17" s="1">
        <f t="shared" si="13"/>
        <v>56593176</v>
      </c>
      <c r="DC17" s="1">
        <f t="shared" si="14"/>
        <v>133230822</v>
      </c>
      <c r="DD17" s="1">
        <f>CN17-DC17</f>
        <v>293207190</v>
      </c>
      <c r="DF17">
        <v>10</v>
      </c>
      <c r="DG17" s="1">
        <f>+DB17</f>
        <v>56593176</v>
      </c>
      <c r="DH17" s="1">
        <f t="shared" si="16"/>
        <v>56593.175999999999</v>
      </c>
    </row>
    <row r="18" spans="1:112" x14ac:dyDescent="0.2">
      <c r="A18">
        <v>2010</v>
      </c>
      <c r="B18" t="s">
        <v>155</v>
      </c>
      <c r="C18" s="8">
        <v>22446</v>
      </c>
      <c r="D18" s="8">
        <v>287</v>
      </c>
      <c r="E18" s="8">
        <v>1578</v>
      </c>
      <c r="F18" s="8">
        <v>8434</v>
      </c>
      <c r="G18" s="8">
        <v>17145</v>
      </c>
      <c r="H18" s="8">
        <v>174839</v>
      </c>
      <c r="I18" s="8">
        <v>150381</v>
      </c>
      <c r="J18" s="8">
        <v>68380</v>
      </c>
      <c r="K18" s="8">
        <v>654185</v>
      </c>
      <c r="L18" s="8">
        <v>5271</v>
      </c>
      <c r="M18" s="8">
        <v>16063</v>
      </c>
      <c r="N18" s="8">
        <v>146165</v>
      </c>
      <c r="O18" s="8">
        <v>11319</v>
      </c>
      <c r="P18" s="8">
        <v>28128</v>
      </c>
      <c r="Q18" s="8">
        <v>80317</v>
      </c>
      <c r="R18" s="8">
        <v>0</v>
      </c>
      <c r="S18" s="8">
        <v>102302</v>
      </c>
      <c r="T18" s="8">
        <v>34299</v>
      </c>
      <c r="U18" s="8">
        <v>4619</v>
      </c>
      <c r="V18" s="8">
        <v>322320</v>
      </c>
      <c r="W18" s="8">
        <v>13021</v>
      </c>
      <c r="X18" s="8">
        <v>181766</v>
      </c>
      <c r="Y18" s="8">
        <v>245070</v>
      </c>
      <c r="Z18" s="8">
        <v>105318</v>
      </c>
      <c r="AA18" s="8">
        <v>89670</v>
      </c>
      <c r="AB18" s="8">
        <v>14227</v>
      </c>
      <c r="AC18" s="8">
        <v>739914</v>
      </c>
      <c r="AD18" s="8">
        <v>259912</v>
      </c>
      <c r="AE18" s="8">
        <v>0</v>
      </c>
      <c r="AF18" s="8">
        <v>72363</v>
      </c>
      <c r="AG18" s="8">
        <v>288658</v>
      </c>
      <c r="AH18" s="8">
        <v>120836</v>
      </c>
      <c r="AI18" s="8">
        <v>7646</v>
      </c>
      <c r="AJ18" s="8">
        <v>43972</v>
      </c>
      <c r="AK18" s="8">
        <v>10841</v>
      </c>
      <c r="AL18" s="8">
        <v>318307</v>
      </c>
      <c r="AM18" s="8">
        <v>125246</v>
      </c>
      <c r="AN18" s="8">
        <v>218576</v>
      </c>
      <c r="AO18" s="8">
        <v>19567</v>
      </c>
      <c r="AP18" s="8">
        <v>158011</v>
      </c>
      <c r="AQ18" s="8">
        <v>63907</v>
      </c>
      <c r="AR18" s="8">
        <v>60761</v>
      </c>
      <c r="AS18" s="8">
        <v>135454</v>
      </c>
      <c r="AT18" s="8">
        <v>123854</v>
      </c>
      <c r="AU18" s="8">
        <v>11061</v>
      </c>
      <c r="AV18" s="8">
        <v>100198</v>
      </c>
      <c r="AW18" s="8">
        <v>32123</v>
      </c>
      <c r="AX18" s="8">
        <v>48957</v>
      </c>
      <c r="AY18" s="8">
        <v>61029</v>
      </c>
      <c r="AZ18" s="8">
        <v>392004</v>
      </c>
      <c r="BA18" s="8">
        <v>66402</v>
      </c>
      <c r="BB18" s="8">
        <v>27463</v>
      </c>
      <c r="BC18" s="8">
        <v>161301</v>
      </c>
      <c r="BD18" s="8">
        <v>34754</v>
      </c>
      <c r="BE18" s="8">
        <v>32840</v>
      </c>
      <c r="BF18" s="8">
        <v>31294</v>
      </c>
      <c r="BG18" s="8">
        <v>193672</v>
      </c>
      <c r="BH18" s="8">
        <v>1980</v>
      </c>
      <c r="BI18" s="8">
        <v>142453</v>
      </c>
      <c r="BJ18" s="8">
        <v>117524</v>
      </c>
      <c r="BK18" s="8">
        <v>49900</v>
      </c>
      <c r="BL18" s="8">
        <v>593314</v>
      </c>
      <c r="BM18" s="8">
        <v>129174</v>
      </c>
      <c r="BN18" s="8">
        <v>98317</v>
      </c>
      <c r="BO18" s="8">
        <v>145867</v>
      </c>
      <c r="BP18" s="8">
        <v>75230</v>
      </c>
      <c r="BQ18" s="8">
        <v>15095</v>
      </c>
      <c r="BR18" s="8">
        <v>6213</v>
      </c>
      <c r="BS18" s="8">
        <v>9135066</v>
      </c>
      <c r="BT18" s="8">
        <v>21612</v>
      </c>
      <c r="BU18" s="8">
        <v>14116</v>
      </c>
      <c r="BV18" s="8">
        <v>120368</v>
      </c>
      <c r="BW18" s="8">
        <v>110210</v>
      </c>
      <c r="BX18" s="8">
        <v>64913</v>
      </c>
      <c r="BY18" s="8">
        <v>110792</v>
      </c>
      <c r="BZ18" s="8">
        <v>48958</v>
      </c>
      <c r="CA18" s="8">
        <v>133019</v>
      </c>
      <c r="CB18" s="8">
        <v>38958</v>
      </c>
      <c r="CC18" s="8">
        <v>40202</v>
      </c>
      <c r="CD18" s="8">
        <v>93740</v>
      </c>
      <c r="CE18" s="8">
        <v>27442</v>
      </c>
      <c r="CF18" s="8">
        <v>903</v>
      </c>
      <c r="CG18" s="8">
        <v>10749</v>
      </c>
      <c r="CH18" s="8">
        <v>24035</v>
      </c>
      <c r="CI18" s="8">
        <v>94249</v>
      </c>
      <c r="CJ18" s="8">
        <v>16509</v>
      </c>
      <c r="CK18" s="8">
        <v>91283</v>
      </c>
      <c r="CL18" s="1"/>
      <c r="CM18" s="1"/>
      <c r="CN18" s="1">
        <f t="shared" si="0"/>
        <v>18030664</v>
      </c>
      <c r="CO18" s="1">
        <f t="shared" si="1"/>
        <v>18030664</v>
      </c>
      <c r="CP18" s="1"/>
      <c r="CQ18" s="1">
        <f t="shared" si="2"/>
        <v>503239</v>
      </c>
      <c r="CR18" s="1">
        <f t="shared" si="3"/>
        <v>232172</v>
      </c>
      <c r="CS18" s="1">
        <f t="shared" si="4"/>
        <v>10637238</v>
      </c>
      <c r="CT18" s="1">
        <f t="shared" si="5"/>
        <v>311933</v>
      </c>
      <c r="CU18" s="1">
        <f t="shared" si="6"/>
        <v>338150</v>
      </c>
      <c r="CV18" s="1">
        <f t="shared" si="7"/>
        <v>357416</v>
      </c>
      <c r="CW18" s="1">
        <f t="shared" si="8"/>
        <v>586491</v>
      </c>
      <c r="CX18" s="1">
        <f t="shared" si="9"/>
        <v>142265</v>
      </c>
      <c r="CY18" s="1">
        <f t="shared" si="10"/>
        <v>157980</v>
      </c>
      <c r="CZ18" s="1">
        <f t="shared" si="11"/>
        <v>831374</v>
      </c>
      <c r="DA18" s="1">
        <f t="shared" si="12"/>
        <v>844758</v>
      </c>
      <c r="DB18" s="1">
        <f t="shared" si="13"/>
        <v>1721728</v>
      </c>
      <c r="DC18" s="1">
        <f t="shared" si="14"/>
        <v>1365920</v>
      </c>
      <c r="DD18" s="1">
        <f t="shared" si="15"/>
        <v>16664744</v>
      </c>
      <c r="DF18" t="s">
        <v>146</v>
      </c>
      <c r="DG18" s="1">
        <f>+DD17</f>
        <v>293207190</v>
      </c>
      <c r="DH18" s="1">
        <f t="shared" si="16"/>
        <v>293207.19</v>
      </c>
    </row>
    <row r="19" spans="1:112" x14ac:dyDescent="0.2">
      <c r="A19">
        <v>2010</v>
      </c>
      <c r="B19" t="s">
        <v>130</v>
      </c>
      <c r="C19" s="1">
        <v>272119.73986500694</v>
      </c>
      <c r="D19" s="3">
        <v>4953158</v>
      </c>
      <c r="E19" s="1">
        <v>874831.29</v>
      </c>
      <c r="F19" s="1">
        <v>890710.29</v>
      </c>
      <c r="G19" s="1">
        <v>799433.29</v>
      </c>
      <c r="H19" s="1">
        <v>114088.29000000001</v>
      </c>
      <c r="I19" s="1">
        <v>1054631</v>
      </c>
      <c r="J19" s="1">
        <v>452887.29</v>
      </c>
      <c r="K19" s="1">
        <v>601291.75909860118</v>
      </c>
      <c r="L19" s="1">
        <v>901917.29</v>
      </c>
      <c r="M19" s="1">
        <v>648984.29</v>
      </c>
      <c r="N19" s="1">
        <v>240543.99945853694</v>
      </c>
      <c r="O19" s="1">
        <v>1029264.29</v>
      </c>
      <c r="P19" s="1">
        <v>999995.29</v>
      </c>
      <c r="Q19" s="1">
        <v>201853.29</v>
      </c>
      <c r="R19" s="1">
        <v>101716.35936452266</v>
      </c>
      <c r="S19" s="1">
        <v>243950.29</v>
      </c>
      <c r="T19" s="1">
        <v>1030442.9472253221</v>
      </c>
      <c r="U19" s="1">
        <v>4870682</v>
      </c>
      <c r="V19" s="1">
        <v>210756.05629919237</v>
      </c>
      <c r="W19" s="1">
        <v>555813.29</v>
      </c>
      <c r="X19" s="1">
        <v>194072.29</v>
      </c>
      <c r="Y19" s="1">
        <v>70187.488347353181</v>
      </c>
      <c r="Z19" s="1">
        <v>722788.29</v>
      </c>
      <c r="AA19" s="1">
        <v>794533.29</v>
      </c>
      <c r="AB19" s="1">
        <v>114866.29000000001</v>
      </c>
      <c r="AC19" s="1">
        <v>18082253</v>
      </c>
      <c r="AD19" s="1">
        <v>296700.28999999998</v>
      </c>
      <c r="AE19" s="1">
        <v>166293.29</v>
      </c>
      <c r="AF19" s="1">
        <v>734510.29</v>
      </c>
      <c r="AG19" s="1">
        <v>898495.29</v>
      </c>
      <c r="AH19" s="1">
        <v>156968.29</v>
      </c>
      <c r="AI19" s="1">
        <v>390831.29</v>
      </c>
      <c r="AJ19" s="1">
        <v>763594</v>
      </c>
      <c r="AK19" s="1">
        <v>127221.29000000001</v>
      </c>
      <c r="AL19" s="1">
        <v>243351.64048665084</v>
      </c>
      <c r="AM19" s="1">
        <v>102686.48588149717</v>
      </c>
      <c r="AN19" s="1">
        <v>92153.76534414386</v>
      </c>
      <c r="AO19" s="1">
        <v>124466.29000000001</v>
      </c>
      <c r="AP19" s="1">
        <v>325923.28999999998</v>
      </c>
      <c r="AQ19" s="1">
        <v>134633.29</v>
      </c>
      <c r="AR19" s="1">
        <v>760353.29</v>
      </c>
      <c r="AS19" s="1">
        <v>491083.29</v>
      </c>
      <c r="AT19" s="1">
        <v>211656.29</v>
      </c>
      <c r="AU19" s="1">
        <v>146724.29</v>
      </c>
      <c r="AV19" s="1">
        <v>437667.29</v>
      </c>
      <c r="AW19" s="1">
        <v>531163.29</v>
      </c>
      <c r="AX19" s="1">
        <v>642729.29</v>
      </c>
      <c r="AY19" s="1">
        <v>381804.31290967105</v>
      </c>
      <c r="AZ19" s="1">
        <v>634233.29</v>
      </c>
      <c r="BA19" s="1">
        <v>80848.290000000008</v>
      </c>
      <c r="BB19" s="1">
        <v>957366.29</v>
      </c>
      <c r="BC19" s="1">
        <v>352948.4607106701</v>
      </c>
      <c r="BD19" s="1">
        <v>74525.731224945397</v>
      </c>
      <c r="BE19" s="1">
        <v>2156103.4553534547</v>
      </c>
      <c r="BF19" s="1">
        <v>632875.29</v>
      </c>
      <c r="BG19" s="1">
        <v>310924.28999999998</v>
      </c>
      <c r="BH19" s="1">
        <v>539168.29</v>
      </c>
      <c r="BI19" s="1">
        <v>139591.29</v>
      </c>
      <c r="BJ19" s="1">
        <v>922398.43983449135</v>
      </c>
      <c r="BK19" s="1">
        <v>172237.29</v>
      </c>
      <c r="BL19" s="1">
        <v>9918774</v>
      </c>
      <c r="BM19" s="1">
        <v>20816.828940563093</v>
      </c>
      <c r="BN19" s="1">
        <v>244438.29</v>
      </c>
      <c r="BO19" s="1">
        <v>256479.29</v>
      </c>
      <c r="BP19" s="1">
        <v>988727</v>
      </c>
      <c r="BQ19" s="1">
        <v>116980.53928932984</v>
      </c>
      <c r="BR19" s="1">
        <v>198687.29</v>
      </c>
      <c r="BS19" s="1">
        <v>4915392.4757060818</v>
      </c>
      <c r="BT19" s="1">
        <v>1109597</v>
      </c>
      <c r="BU19" s="1">
        <v>924504.29</v>
      </c>
      <c r="BV19" s="1">
        <v>182153.29</v>
      </c>
      <c r="BW19" s="1">
        <v>2482703</v>
      </c>
      <c r="BX19" s="1">
        <v>541187.29</v>
      </c>
      <c r="BY19" s="1">
        <v>121107.29000000001</v>
      </c>
      <c r="BZ19" s="1">
        <v>216411.58942648856</v>
      </c>
      <c r="CA19" s="1">
        <v>566921.18362075184</v>
      </c>
      <c r="CB19" s="1">
        <v>117255.29000000001</v>
      </c>
      <c r="CC19" s="1">
        <v>444557.29</v>
      </c>
      <c r="CD19" s="1">
        <v>278888.81637924805</v>
      </c>
      <c r="CE19" s="1">
        <v>315472.28999999998</v>
      </c>
      <c r="CF19" s="1">
        <v>2365035</v>
      </c>
      <c r="CG19" s="1">
        <v>159875.29</v>
      </c>
      <c r="CH19" s="1">
        <v>183674.29</v>
      </c>
      <c r="CI19" s="1">
        <v>587208.29</v>
      </c>
      <c r="CJ19" s="1">
        <v>1303218.29</v>
      </c>
      <c r="CK19" s="1">
        <v>127337.92523347733</v>
      </c>
      <c r="CN19" s="1">
        <f>SUM(C19:CK19)</f>
        <v>84849404.950000033</v>
      </c>
      <c r="CO19" s="1">
        <f t="shared" si="1"/>
        <v>84849404.950000033</v>
      </c>
      <c r="CQ19" s="1">
        <f t="shared" si="2"/>
        <v>1801298.16</v>
      </c>
      <c r="CR19" s="1">
        <f t="shared" si="3"/>
        <v>1594979.4500000002</v>
      </c>
      <c r="CS19" s="1">
        <f t="shared" si="4"/>
        <v>7124521.0298650078</v>
      </c>
      <c r="CT19" s="1">
        <f t="shared" si="5"/>
        <v>3772655.6100000003</v>
      </c>
      <c r="CU19" s="1">
        <f t="shared" si="6"/>
        <v>2907041.5501349932</v>
      </c>
      <c r="CV19" s="1">
        <f t="shared" si="7"/>
        <v>2042319.87</v>
      </c>
      <c r="CW19" s="1">
        <f t="shared" si="8"/>
        <v>801068.29</v>
      </c>
      <c r="CX19" s="1">
        <f t="shared" si="9"/>
        <v>3336503.45</v>
      </c>
      <c r="CY19" s="1">
        <f t="shared" si="10"/>
        <v>5509858.8700000001</v>
      </c>
      <c r="CZ19" s="1">
        <f t="shared" si="11"/>
        <v>2230712.0299999998</v>
      </c>
      <c r="DA19" s="1">
        <f t="shared" si="12"/>
        <v>4080048.3200000003</v>
      </c>
      <c r="DB19" s="1">
        <f t="shared" si="13"/>
        <v>7446982.0300000003</v>
      </c>
      <c r="DC19" s="1">
        <f t="shared" si="14"/>
        <v>42201416.289999999</v>
      </c>
      <c r="DD19" s="1">
        <f>CN19-DC19</f>
        <v>42647988.660000034</v>
      </c>
      <c r="DF19" t="s">
        <v>147</v>
      </c>
      <c r="DG19" s="1">
        <f>+BL17</f>
        <v>54995862</v>
      </c>
      <c r="DH19" s="1">
        <f>+DG19/1000</f>
        <v>54995.862000000001</v>
      </c>
    </row>
    <row r="20" spans="1:112" x14ac:dyDescent="0.2">
      <c r="A20" s="9" t="s">
        <v>153</v>
      </c>
      <c r="B20" t="s">
        <v>149</v>
      </c>
      <c r="C20" s="3">
        <v>311483</v>
      </c>
      <c r="D20" s="3">
        <v>13560479</v>
      </c>
      <c r="E20" s="3">
        <v>1018764</v>
      </c>
      <c r="F20" s="3">
        <v>3199031</v>
      </c>
      <c r="G20" s="3">
        <v>1802531</v>
      </c>
      <c r="H20" s="3">
        <v>394290</v>
      </c>
      <c r="I20" s="3">
        <v>2434865</v>
      </c>
      <c r="J20" s="3">
        <v>1255287</v>
      </c>
      <c r="K20" s="3">
        <v>1618634</v>
      </c>
      <c r="L20" s="3">
        <v>1455284</v>
      </c>
      <c r="M20" s="3">
        <v>359016</v>
      </c>
      <c r="N20" s="3">
        <v>492985</v>
      </c>
      <c r="O20" s="3">
        <v>1543611</v>
      </c>
      <c r="P20" s="3">
        <v>3131178</v>
      </c>
      <c r="Q20" s="3">
        <v>992322</v>
      </c>
      <c r="R20" s="3">
        <v>125919</v>
      </c>
      <c r="S20" s="3">
        <v>471647</v>
      </c>
      <c r="T20" s="3">
        <v>604300</v>
      </c>
      <c r="U20" s="3">
        <v>12630881</v>
      </c>
      <c r="V20" s="3">
        <v>741724</v>
      </c>
      <c r="W20" s="3">
        <v>773851</v>
      </c>
      <c r="X20" s="3">
        <v>481295</v>
      </c>
      <c r="Y20" s="3">
        <v>817961</v>
      </c>
      <c r="Z20" s="3">
        <v>1381865</v>
      </c>
      <c r="AA20" s="3">
        <v>1326881</v>
      </c>
      <c r="AB20" s="3">
        <v>139679</v>
      </c>
      <c r="AC20" s="3">
        <v>18333110</v>
      </c>
      <c r="AD20" s="3">
        <v>906225</v>
      </c>
      <c r="AE20" s="3">
        <v>273058</v>
      </c>
      <c r="AF20" s="3">
        <v>1570555</v>
      </c>
      <c r="AG20" s="3">
        <v>1066845</v>
      </c>
      <c r="AH20" s="3">
        <v>175958</v>
      </c>
      <c r="AI20" s="3">
        <v>772966</v>
      </c>
      <c r="AJ20" s="3">
        <v>1553284</v>
      </c>
      <c r="AK20" s="3">
        <v>312827</v>
      </c>
      <c r="AL20" s="3">
        <v>794370</v>
      </c>
      <c r="AM20" s="3">
        <v>354304</v>
      </c>
      <c r="AN20" s="3">
        <v>120153</v>
      </c>
      <c r="AO20" s="3">
        <v>270739</v>
      </c>
      <c r="AP20" s="3">
        <v>816500</v>
      </c>
      <c r="AQ20" s="3">
        <v>238133</v>
      </c>
      <c r="AR20" s="3">
        <v>999399</v>
      </c>
      <c r="AS20" s="3">
        <v>1511249</v>
      </c>
      <c r="AT20" s="3">
        <v>862179</v>
      </c>
      <c r="AU20" s="3">
        <v>927300</v>
      </c>
      <c r="AV20" s="3">
        <v>806118</v>
      </c>
      <c r="AW20" s="3">
        <v>778495</v>
      </c>
      <c r="AX20" s="3">
        <v>1214150</v>
      </c>
      <c r="AY20" s="3">
        <v>1330083</v>
      </c>
      <c r="AZ20" s="3">
        <v>2174940</v>
      </c>
      <c r="BA20" s="3">
        <v>99461</v>
      </c>
      <c r="BB20" s="3">
        <v>1423781</v>
      </c>
      <c r="BC20" s="3">
        <v>851149</v>
      </c>
      <c r="BD20" s="3">
        <v>545772</v>
      </c>
      <c r="BE20" s="3">
        <v>5367987</v>
      </c>
      <c r="BF20" s="3">
        <v>1255124</v>
      </c>
      <c r="BG20" s="3">
        <v>820412</v>
      </c>
      <c r="BH20" s="3">
        <v>1199083</v>
      </c>
      <c r="BI20" s="3">
        <v>963130</v>
      </c>
      <c r="BJ20" s="3">
        <v>1446581</v>
      </c>
      <c r="BK20" s="3">
        <v>327095</v>
      </c>
      <c r="BL20" s="3">
        <v>12440432</v>
      </c>
      <c r="BM20" s="3">
        <v>628294</v>
      </c>
      <c r="BN20" s="3">
        <v>431160</v>
      </c>
      <c r="BO20" s="3">
        <v>233326</v>
      </c>
      <c r="BP20" s="3">
        <v>2787080</v>
      </c>
      <c r="BQ20" s="3">
        <v>356817</v>
      </c>
      <c r="BR20" s="3">
        <v>841850</v>
      </c>
      <c r="BS20" s="3">
        <v>9808900</v>
      </c>
      <c r="BT20" s="3">
        <v>3082002</v>
      </c>
      <c r="BU20" s="3">
        <v>2618273</v>
      </c>
      <c r="BV20" s="3">
        <v>273026</v>
      </c>
      <c r="BW20" s="3">
        <v>6359846</v>
      </c>
      <c r="BX20" s="3">
        <v>1569074</v>
      </c>
      <c r="BY20" s="3">
        <v>816466</v>
      </c>
      <c r="BZ20" s="3">
        <v>561470</v>
      </c>
      <c r="CA20" s="3">
        <v>1202259</v>
      </c>
      <c r="CB20" s="3">
        <v>136564</v>
      </c>
      <c r="CC20" s="3">
        <v>842276</v>
      </c>
      <c r="CD20" s="3">
        <v>791320</v>
      </c>
      <c r="CE20" s="3">
        <v>819957</v>
      </c>
      <c r="CF20" s="3">
        <v>5506651</v>
      </c>
      <c r="CG20" s="3">
        <v>803735</v>
      </c>
      <c r="CH20" s="3">
        <v>98425</v>
      </c>
      <c r="CI20" s="3">
        <v>2535044</v>
      </c>
      <c r="CJ20" s="3">
        <v>3354458</v>
      </c>
      <c r="CK20" s="3">
        <v>508467</v>
      </c>
      <c r="CL20" s="1"/>
      <c r="CM20" s="2"/>
      <c r="CN20" s="1">
        <f>SUM(C20:CL20)</f>
        <v>164935450</v>
      </c>
      <c r="CO20" s="1">
        <f t="shared" si="1"/>
        <v>164935450</v>
      </c>
      <c r="CP20" s="2"/>
      <c r="CQ20" s="1">
        <f t="shared" si="2"/>
        <v>5523036</v>
      </c>
      <c r="CR20" s="1">
        <f t="shared" si="3"/>
        <v>5597329</v>
      </c>
      <c r="CS20" s="1">
        <f t="shared" si="4"/>
        <v>13846304</v>
      </c>
      <c r="CT20" s="1">
        <f t="shared" si="5"/>
        <v>7697146</v>
      </c>
      <c r="CU20" s="1">
        <f t="shared" si="6"/>
        <v>4286978</v>
      </c>
      <c r="CV20" s="1">
        <f t="shared" si="7"/>
        <v>4076354</v>
      </c>
      <c r="CW20" s="1">
        <f t="shared" si="8"/>
        <v>2311516</v>
      </c>
      <c r="CX20" s="1">
        <f t="shared" si="9"/>
        <v>6300365</v>
      </c>
      <c r="CY20" s="1">
        <f t="shared" si="10"/>
        <v>14135108</v>
      </c>
      <c r="CZ20" s="1">
        <f t="shared" si="11"/>
        <v>4586854</v>
      </c>
      <c r="DA20" s="1">
        <f t="shared" si="12"/>
        <v>9114564</v>
      </c>
      <c r="DB20" s="1">
        <f t="shared" si="13"/>
        <v>20451057</v>
      </c>
      <c r="DC20" s="1">
        <f t="shared" si="14"/>
        <v>67008839</v>
      </c>
      <c r="DD20" s="1">
        <f>CN20-DC20</f>
        <v>97926611</v>
      </c>
      <c r="DF20" t="s">
        <v>148</v>
      </c>
      <c r="DG20" s="1">
        <f>+DC17</f>
        <v>133230822</v>
      </c>
      <c r="DH20" s="1">
        <f>+DG20/1000</f>
        <v>133230.82199999999</v>
      </c>
    </row>
    <row r="21" spans="1:112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1:112" ht="15.75" x14ac:dyDescent="0.25">
      <c r="B22" s="11" t="s">
        <v>157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spans="1:112" x14ac:dyDescent="0.2">
      <c r="A23" s="9" t="s">
        <v>153</v>
      </c>
      <c r="B23" t="s">
        <v>140</v>
      </c>
      <c r="C23" s="3">
        <v>801728</v>
      </c>
      <c r="D23" s="3">
        <v>8798134</v>
      </c>
      <c r="E23" s="3">
        <v>1406642</v>
      </c>
      <c r="F23" s="3">
        <v>1508812</v>
      </c>
      <c r="G23" s="3">
        <v>1533347</v>
      </c>
      <c r="H23" s="3">
        <v>233547</v>
      </c>
      <c r="I23" s="3">
        <v>1801839</v>
      </c>
      <c r="J23" s="3">
        <v>1274167</v>
      </c>
      <c r="K23" s="3">
        <v>1639862</v>
      </c>
      <c r="L23" s="3">
        <v>1760717</v>
      </c>
      <c r="M23" s="3">
        <v>1083990</v>
      </c>
      <c r="N23" s="3">
        <v>571956</v>
      </c>
      <c r="O23" s="3">
        <v>1646307</v>
      </c>
      <c r="P23" s="3">
        <v>2354033</v>
      </c>
      <c r="Q23" s="3">
        <v>486731</v>
      </c>
      <c r="R23" s="3">
        <v>116401</v>
      </c>
      <c r="S23" s="3">
        <v>553715</v>
      </c>
      <c r="T23" s="3">
        <v>1986441</v>
      </c>
      <c r="U23" s="3">
        <v>8867222</v>
      </c>
      <c r="V23" s="3">
        <v>887539</v>
      </c>
      <c r="W23" s="3">
        <v>1332345</v>
      </c>
      <c r="X23" s="3">
        <v>740491</v>
      </c>
      <c r="Y23" s="3">
        <v>1187346</v>
      </c>
      <c r="Z23" s="3">
        <v>1646276</v>
      </c>
      <c r="AA23" s="3">
        <v>1450092</v>
      </c>
      <c r="AB23" s="3">
        <v>284022</v>
      </c>
      <c r="AC23" s="3">
        <v>16902328</v>
      </c>
      <c r="AD23" s="3">
        <v>1101736</v>
      </c>
      <c r="AE23" s="3">
        <v>922437</v>
      </c>
      <c r="AF23" s="3">
        <v>1549526</v>
      </c>
      <c r="AG23" s="3">
        <v>1927273</v>
      </c>
      <c r="AH23" s="3">
        <v>526823</v>
      </c>
      <c r="AI23" s="3">
        <v>941004</v>
      </c>
      <c r="AJ23" s="3">
        <v>1733139</v>
      </c>
      <c r="AK23" s="3">
        <v>151389</v>
      </c>
      <c r="AL23" s="3">
        <v>728182</v>
      </c>
      <c r="AM23" s="3">
        <v>369840</v>
      </c>
      <c r="AN23" s="3">
        <v>493841</v>
      </c>
      <c r="AO23" s="3">
        <v>238529</v>
      </c>
      <c r="AP23" s="3">
        <v>1160268</v>
      </c>
      <c r="AQ23" s="3">
        <v>288697</v>
      </c>
      <c r="AR23" s="3">
        <v>885367</v>
      </c>
      <c r="AS23" s="3">
        <v>1454697</v>
      </c>
      <c r="AT23" s="3">
        <v>186672</v>
      </c>
      <c r="AU23" s="3">
        <v>494581</v>
      </c>
      <c r="AV23" s="3">
        <v>936585</v>
      </c>
      <c r="AW23" s="3">
        <v>1084820</v>
      </c>
      <c r="AX23" s="3">
        <v>1192322</v>
      </c>
      <c r="AY23" s="3">
        <v>1860793</v>
      </c>
      <c r="AZ23" s="3">
        <v>2091326</v>
      </c>
      <c r="BA23" s="3">
        <v>444585</v>
      </c>
      <c r="BB23" s="3">
        <v>1075231</v>
      </c>
      <c r="BC23" s="3">
        <v>834729</v>
      </c>
      <c r="BD23" s="3">
        <v>344381</v>
      </c>
      <c r="BE23" s="3">
        <v>4475388</v>
      </c>
      <c r="BF23" s="3">
        <v>2762194</v>
      </c>
      <c r="BG23" s="3">
        <v>634748</v>
      </c>
      <c r="BH23" s="3">
        <v>1483779</v>
      </c>
      <c r="BI23" s="3">
        <v>413553</v>
      </c>
      <c r="BJ23" s="3">
        <v>1265608</v>
      </c>
      <c r="BK23" s="3">
        <v>575013</v>
      </c>
      <c r="BL23" s="3">
        <v>10915146</v>
      </c>
      <c r="BM23" s="3">
        <v>186884</v>
      </c>
      <c r="BN23" s="3">
        <v>676518</v>
      </c>
      <c r="BO23" s="3">
        <v>737136</v>
      </c>
      <c r="BP23" s="3">
        <v>1742895</v>
      </c>
      <c r="BQ23" s="3">
        <v>546681</v>
      </c>
      <c r="BR23" s="3">
        <v>882612</v>
      </c>
      <c r="BS23" s="3">
        <v>7835409</v>
      </c>
      <c r="BT23" s="3">
        <v>2426642</v>
      </c>
      <c r="BU23" s="3">
        <v>2927347</v>
      </c>
      <c r="BV23" s="3">
        <v>700105</v>
      </c>
      <c r="BW23" s="3">
        <v>4725576</v>
      </c>
      <c r="BX23" s="3">
        <v>1577884</v>
      </c>
      <c r="BY23" s="3">
        <v>344656</v>
      </c>
      <c r="BZ23" s="3">
        <v>429332</v>
      </c>
      <c r="CA23" s="3">
        <v>1406235</v>
      </c>
      <c r="CB23" s="3">
        <v>74754</v>
      </c>
      <c r="CC23" s="3">
        <v>981578</v>
      </c>
      <c r="CD23" s="3">
        <v>760596</v>
      </c>
      <c r="CE23" s="3">
        <v>854677</v>
      </c>
      <c r="CF23" s="3">
        <v>4855362</v>
      </c>
      <c r="CG23" s="3">
        <v>528672</v>
      </c>
      <c r="CH23" s="3">
        <v>275839</v>
      </c>
      <c r="CI23" s="3">
        <v>1928385</v>
      </c>
      <c r="CJ23" s="3">
        <v>3914272</v>
      </c>
      <c r="CK23" s="3">
        <v>429912</v>
      </c>
      <c r="CN23" s="1">
        <f>SUM(C23:CM23)</f>
        <v>152150191</v>
      </c>
      <c r="CO23" s="1">
        <f>SUM(C23:CL23)</f>
        <v>152150191</v>
      </c>
      <c r="CP23" s="1"/>
      <c r="CQ23" s="1">
        <f>AK23+AU23+BD23+BG23+BJ23+BM23+BR23</f>
        <v>3960203</v>
      </c>
      <c r="CR23" s="1">
        <f>F23+Q23+AE23+AO23+AT23</f>
        <v>3343181</v>
      </c>
      <c r="CS23" s="1">
        <f>C23+K23+R23+AG23+AL23+AN23+BS23</f>
        <v>13542696</v>
      </c>
      <c r="CT23" s="1">
        <f>E23+P23+W23+AB23+BF23+BK23+BY23+CB23+CH23</f>
        <v>9409498</v>
      </c>
      <c r="CU23" s="1">
        <f>M23+T23+AY23+CA23+CD23</f>
        <v>7098055</v>
      </c>
      <c r="CV23" s="1">
        <f>AJ23+AS23+AW23+BO23</f>
        <v>5009792</v>
      </c>
      <c r="CW23" s="1">
        <f>H23+N23+AM23+BZ23+CK23</f>
        <v>2034587</v>
      </c>
      <c r="CX23" s="1">
        <f>O23+AF23+AI23+AX23+BH23</f>
        <v>6812938</v>
      </c>
      <c r="CY23" s="1">
        <f>G23+BU23+BW23+CJ23</f>
        <v>13100542</v>
      </c>
      <c r="CZ23" s="1">
        <f>S23+AH23+AQ23+AR23+BA23+BC23+BI23+BN23+BQ23</f>
        <v>5170668</v>
      </c>
      <c r="DA23" s="1">
        <f>I23+J23+X23+AP23+AV23+BB23+BV23+CE23+CG23</f>
        <v>9072035</v>
      </c>
      <c r="DB23" s="1">
        <f>V23+Y23+Z23+AA23+AD23+AZ23+BE23+BP23+BX23+CC23+CI23</f>
        <v>19070445</v>
      </c>
      <c r="DC23" s="1">
        <f>D23+L23+U23+AC23+BL23+BT23+CF23</f>
        <v>54525551</v>
      </c>
      <c r="DD23" s="1">
        <f>CN23-DC23</f>
        <v>97624640</v>
      </c>
    </row>
    <row r="24" spans="1:112" x14ac:dyDescent="0.2">
      <c r="A24" s="9" t="s">
        <v>153</v>
      </c>
      <c r="B24" t="s">
        <v>141</v>
      </c>
      <c r="C24" s="8">
        <v>249101</v>
      </c>
      <c r="D24" s="3">
        <v>90774</v>
      </c>
      <c r="E24" s="3">
        <v>362254</v>
      </c>
      <c r="F24" s="3">
        <v>295877</v>
      </c>
      <c r="G24" s="3">
        <v>390810</v>
      </c>
      <c r="H24" s="3">
        <v>118200</v>
      </c>
      <c r="I24" s="3">
        <v>327992</v>
      </c>
      <c r="J24" s="3">
        <v>305288</v>
      </c>
      <c r="K24" s="3">
        <v>243710</v>
      </c>
      <c r="L24" s="3">
        <v>287412</v>
      </c>
      <c r="M24" s="3">
        <v>208990</v>
      </c>
      <c r="N24" s="3">
        <v>181132</v>
      </c>
      <c r="O24" s="3">
        <v>362627</v>
      </c>
      <c r="P24" s="3">
        <v>260285</v>
      </c>
      <c r="Q24" s="3">
        <v>253372</v>
      </c>
      <c r="R24" s="3">
        <v>5105</v>
      </c>
      <c r="S24" s="3">
        <v>213640</v>
      </c>
      <c r="T24" s="3">
        <v>234150</v>
      </c>
      <c r="U24" s="3">
        <v>215517</v>
      </c>
      <c r="V24" s="3">
        <v>216581</v>
      </c>
      <c r="W24" s="3">
        <v>335538</v>
      </c>
      <c r="X24" s="3">
        <v>261977</v>
      </c>
      <c r="Y24" s="3">
        <v>432159</v>
      </c>
      <c r="Z24" s="3">
        <v>325395</v>
      </c>
      <c r="AA24" s="3">
        <v>500621</v>
      </c>
      <c r="AB24" s="3">
        <v>126934</v>
      </c>
      <c r="AC24" s="3">
        <v>113887</v>
      </c>
      <c r="AD24" s="3">
        <v>314547</v>
      </c>
      <c r="AE24" s="3">
        <v>154932</v>
      </c>
      <c r="AF24" s="3">
        <v>538343</v>
      </c>
      <c r="AG24" s="3">
        <v>173204</v>
      </c>
      <c r="AH24" s="3">
        <v>267880</v>
      </c>
      <c r="AI24" s="3">
        <v>322597</v>
      </c>
      <c r="AJ24" s="3">
        <v>335283</v>
      </c>
      <c r="AK24" s="3">
        <v>130408</v>
      </c>
      <c r="AL24" s="3">
        <v>116938</v>
      </c>
      <c r="AM24" s="3">
        <v>218522</v>
      </c>
      <c r="AN24" s="3">
        <v>4014</v>
      </c>
      <c r="AO24" s="3">
        <v>61053</v>
      </c>
      <c r="AP24" s="3">
        <v>269999</v>
      </c>
      <c r="AQ24" s="3">
        <v>165119</v>
      </c>
      <c r="AR24" s="3">
        <v>238626</v>
      </c>
      <c r="AS24" s="3">
        <v>342324</v>
      </c>
      <c r="AT24" s="3">
        <v>100559</v>
      </c>
      <c r="AU24" s="3">
        <v>307247</v>
      </c>
      <c r="AV24" s="3">
        <v>264753</v>
      </c>
      <c r="AW24" s="3">
        <v>322606</v>
      </c>
      <c r="AX24" s="3">
        <v>276497</v>
      </c>
      <c r="AY24" s="3">
        <v>737530</v>
      </c>
      <c r="AZ24" s="3">
        <v>300194</v>
      </c>
      <c r="BA24" s="3">
        <v>227678</v>
      </c>
      <c r="BB24" s="3">
        <v>208524</v>
      </c>
      <c r="BC24" s="3">
        <v>274888</v>
      </c>
      <c r="BD24" s="3">
        <v>163286</v>
      </c>
      <c r="BE24" s="3">
        <v>424636</v>
      </c>
      <c r="BF24" s="3">
        <v>901060</v>
      </c>
      <c r="BG24" s="3">
        <v>147039</v>
      </c>
      <c r="BH24" s="3">
        <v>468529</v>
      </c>
      <c r="BI24" s="3">
        <v>175138</v>
      </c>
      <c r="BJ24" s="3">
        <v>409083</v>
      </c>
      <c r="BK24" s="3">
        <v>215788</v>
      </c>
      <c r="BL24" s="3">
        <v>469</v>
      </c>
      <c r="BM24" s="3">
        <v>108150</v>
      </c>
      <c r="BN24" s="3">
        <v>315000</v>
      </c>
      <c r="BO24" s="3">
        <v>337664</v>
      </c>
      <c r="BP24" s="3">
        <v>396836</v>
      </c>
      <c r="BQ24" s="3">
        <v>177313</v>
      </c>
      <c r="BR24" s="3">
        <v>291636</v>
      </c>
      <c r="BS24" s="3">
        <v>142834</v>
      </c>
      <c r="BT24" s="3">
        <v>215250</v>
      </c>
      <c r="BU24" s="3">
        <v>156599</v>
      </c>
      <c r="BV24" s="3">
        <v>306007</v>
      </c>
      <c r="BW24" s="3">
        <v>934056</v>
      </c>
      <c r="BX24" s="3">
        <v>227921</v>
      </c>
      <c r="BY24" s="3">
        <v>145504</v>
      </c>
      <c r="BZ24" s="3">
        <v>199044</v>
      </c>
      <c r="CA24" s="3">
        <v>671626</v>
      </c>
      <c r="CB24" s="3">
        <v>91990</v>
      </c>
      <c r="CC24" s="3">
        <v>264552</v>
      </c>
      <c r="CD24" s="3">
        <v>261920</v>
      </c>
      <c r="CE24" s="3">
        <v>212068</v>
      </c>
      <c r="CF24" s="3">
        <v>154748</v>
      </c>
      <c r="CG24" s="3">
        <v>163346</v>
      </c>
      <c r="CH24" s="3">
        <v>114318</v>
      </c>
      <c r="CI24" s="3">
        <v>307348</v>
      </c>
      <c r="CJ24" s="3">
        <v>631404</v>
      </c>
      <c r="CK24" s="3">
        <v>232423</v>
      </c>
      <c r="CN24" s="1">
        <f>SUM(C24:CM24)</f>
        <v>23558178</v>
      </c>
      <c r="CO24" s="1">
        <f>SUM(C24:CL24)</f>
        <v>23558178</v>
      </c>
      <c r="CP24" s="1"/>
      <c r="CQ24" s="1">
        <f>AK24+AU24+BD24+BG24+BJ24+BM24+BR24</f>
        <v>1556849</v>
      </c>
      <c r="CR24" s="1">
        <f>F24+Q24+AE24+AO24+AT24</f>
        <v>865793</v>
      </c>
      <c r="CS24" s="1">
        <f>C24+K24+R24+AG24+AL24+AN24+BS24</f>
        <v>934906</v>
      </c>
      <c r="CT24" s="1">
        <f>E24+P24+W24+AB24+BF24+BK24+BY24+CB24+CH24</f>
        <v>2553671</v>
      </c>
      <c r="CU24" s="1">
        <f>M24+T24+AY24+CA24+CD24</f>
        <v>2114216</v>
      </c>
      <c r="CV24" s="1">
        <f>AJ24+AS24+AW24+BO24</f>
        <v>1337877</v>
      </c>
      <c r="CW24" s="1">
        <f>H24+N24+AM24+BZ24+CK24</f>
        <v>949321</v>
      </c>
      <c r="CX24" s="1">
        <f>O24+AF24+AI24+AX24+BH24</f>
        <v>1968593</v>
      </c>
      <c r="CY24" s="1">
        <f>G24+BU24+BW24+CJ24</f>
        <v>2112869</v>
      </c>
      <c r="CZ24" s="1">
        <f>S24+AH24+AQ24+AR24+BA24+BC24+BI24+BN24+BQ24</f>
        <v>2055282</v>
      </c>
      <c r="DA24" s="1">
        <f>I24+J24+X24+AP24+AV24+BB24+BV24+CE24+CG24</f>
        <v>2319954</v>
      </c>
      <c r="DB24" s="1">
        <f>V24+Y24+Z24+AA24+AD24+AZ24+BE24+BP24+BX24+CC24+CI24</f>
        <v>3710790</v>
      </c>
      <c r="DC24" s="1">
        <f>D24+L24+U24+AC24+BL24+BT24+CF24</f>
        <v>1078057</v>
      </c>
      <c r="DD24" s="1">
        <f>CN24-DC24</f>
        <v>22480121</v>
      </c>
    </row>
    <row r="25" spans="1:112" x14ac:dyDescent="0.2">
      <c r="A25" s="9" t="s">
        <v>153</v>
      </c>
      <c r="B25" s="9" t="s">
        <v>158</v>
      </c>
      <c r="C25" s="3">
        <v>880698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490878</v>
      </c>
      <c r="S25" s="3">
        <v>0</v>
      </c>
      <c r="T25" s="3">
        <v>1172292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4206440</v>
      </c>
      <c r="AH25" s="3">
        <v>0</v>
      </c>
      <c r="AI25" s="3">
        <v>0</v>
      </c>
      <c r="AJ25" s="3">
        <v>0</v>
      </c>
      <c r="AK25" s="3">
        <v>0</v>
      </c>
      <c r="AL25" s="3">
        <v>3199</v>
      </c>
      <c r="AM25" s="3">
        <v>0</v>
      </c>
      <c r="AN25" s="3">
        <v>1145656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8646457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N25" s="1">
        <f>SUM(C25:CM25)</f>
        <v>16545620</v>
      </c>
      <c r="CO25" s="1">
        <f>SUM(C25:CL25)</f>
        <v>16545620</v>
      </c>
      <c r="CP25" s="1"/>
      <c r="CQ25" s="1">
        <f>AK25+AU25+BD25+BG25+BJ25+BM25+BR25</f>
        <v>0</v>
      </c>
      <c r="CR25" s="1">
        <f>F25+Q25+AE25+AO25+AT25</f>
        <v>0</v>
      </c>
      <c r="CS25" s="1">
        <f>C25+K25+R25+AG25+AL25+AN25+BS25</f>
        <v>15373328</v>
      </c>
      <c r="CT25" s="1">
        <f>E25+P25+W25+AB25+BF25+BK25+BY25+CB25+CH25</f>
        <v>0</v>
      </c>
      <c r="CU25" s="1">
        <f>M25+T25+AY25+CA25+CD25</f>
        <v>1172292</v>
      </c>
      <c r="CV25" s="1">
        <f>AJ25+AS25+AW25+BO25</f>
        <v>0</v>
      </c>
      <c r="CW25" s="1">
        <f>H25+N25+AM25+BZ25+CK25</f>
        <v>0</v>
      </c>
      <c r="CX25" s="1">
        <f>O25+AF25+AI25+AX25+BH25</f>
        <v>0</v>
      </c>
      <c r="CY25" s="1">
        <f>G25+BU25+BW25+CJ25</f>
        <v>0</v>
      </c>
      <c r="CZ25" s="1">
        <f>S25+AH25+AQ25+AR25+BA25+BC25+BI25+BN25+BQ25</f>
        <v>0</v>
      </c>
      <c r="DA25" s="1">
        <f>I25+J25+X25+AP25+AV25+BB25+BV25+CE25+CG25</f>
        <v>0</v>
      </c>
      <c r="DB25" s="1">
        <f>V25+Y25+Z25+AA25+AD25+AZ25+BE25+BP25+BX25+CC25+CI25</f>
        <v>0</v>
      </c>
      <c r="DC25" s="1">
        <f>D25+L25+U25+AC25+BL25+BT25+CF25</f>
        <v>0</v>
      </c>
      <c r="DD25" s="1">
        <f>CN25-DC25</f>
        <v>16545620</v>
      </c>
    </row>
    <row r="26" spans="1:112" x14ac:dyDescent="0.2">
      <c r="A26" s="9" t="s">
        <v>153</v>
      </c>
      <c r="B26" s="9" t="s">
        <v>159</v>
      </c>
      <c r="C26" s="3">
        <v>0</v>
      </c>
      <c r="D26" s="3">
        <v>5447</v>
      </c>
      <c r="E26" s="3">
        <v>0</v>
      </c>
      <c r="F26" s="3">
        <v>36233</v>
      </c>
      <c r="G26" s="3">
        <v>1772</v>
      </c>
      <c r="H26" s="3">
        <v>0</v>
      </c>
      <c r="I26" s="3">
        <v>0</v>
      </c>
      <c r="J26" s="3">
        <v>0</v>
      </c>
      <c r="K26" s="3">
        <v>1505</v>
      </c>
      <c r="L26" s="3">
        <v>195361</v>
      </c>
      <c r="M26" s="3">
        <v>0</v>
      </c>
      <c r="N26" s="3">
        <v>0</v>
      </c>
      <c r="O26" s="3">
        <v>8049</v>
      </c>
      <c r="P26" s="3">
        <v>4039538</v>
      </c>
      <c r="Q26" s="3">
        <v>0</v>
      </c>
      <c r="R26" s="3">
        <v>0</v>
      </c>
      <c r="S26" s="3">
        <v>0</v>
      </c>
      <c r="T26" s="3">
        <v>0</v>
      </c>
      <c r="U26" s="3">
        <v>149389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3745</v>
      </c>
      <c r="AC26" s="3">
        <v>85313</v>
      </c>
      <c r="AD26" s="3">
        <v>0</v>
      </c>
      <c r="AE26" s="3">
        <v>0</v>
      </c>
      <c r="AF26" s="3">
        <v>0</v>
      </c>
      <c r="AG26" s="3">
        <v>1459</v>
      </c>
      <c r="AH26" s="3">
        <v>0</v>
      </c>
      <c r="AI26" s="3">
        <v>0</v>
      </c>
      <c r="AJ26" s="3">
        <v>1294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68930</v>
      </c>
      <c r="AV26" s="3">
        <v>0</v>
      </c>
      <c r="AW26" s="3">
        <v>4862</v>
      </c>
      <c r="AX26" s="3">
        <v>1216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5616</v>
      </c>
      <c r="BI26" s="3">
        <v>0</v>
      </c>
      <c r="BJ26" s="3">
        <v>1020908</v>
      </c>
      <c r="BK26" s="3">
        <v>4262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4405</v>
      </c>
      <c r="BS26" s="3">
        <v>8331</v>
      </c>
      <c r="BT26" s="3">
        <v>11562</v>
      </c>
      <c r="BU26" s="3">
        <v>6580</v>
      </c>
      <c r="BV26" s="3">
        <v>0</v>
      </c>
      <c r="BW26" s="3">
        <v>6339</v>
      </c>
      <c r="BX26" s="3">
        <v>0</v>
      </c>
      <c r="BY26" s="3">
        <v>377</v>
      </c>
      <c r="BZ26" s="3">
        <v>0</v>
      </c>
      <c r="CA26" s="3">
        <v>0</v>
      </c>
      <c r="CB26" s="3">
        <v>2004</v>
      </c>
      <c r="CC26" s="3">
        <v>0</v>
      </c>
      <c r="CD26" s="3">
        <v>0</v>
      </c>
      <c r="CE26" s="3">
        <v>123082</v>
      </c>
      <c r="CF26" s="3">
        <v>18092</v>
      </c>
      <c r="CG26" s="3">
        <v>0</v>
      </c>
      <c r="CH26" s="3">
        <v>148974</v>
      </c>
      <c r="CI26" s="3">
        <v>61600</v>
      </c>
      <c r="CJ26" s="3">
        <v>19422</v>
      </c>
      <c r="CK26" s="3">
        <v>0</v>
      </c>
      <c r="CN26" s="1">
        <f>SUM(C26:CM26)</f>
        <v>6045667</v>
      </c>
      <c r="CO26" s="1">
        <f>SUM(C26:CL26)</f>
        <v>6045667</v>
      </c>
      <c r="CP26" s="1"/>
      <c r="CQ26" s="1">
        <f>AK26+AU26+BD26+BG26+BJ26+BM26+BR26</f>
        <v>1094243</v>
      </c>
      <c r="CR26" s="1">
        <f>F26+Q26+AE26+AO26+AT26</f>
        <v>36233</v>
      </c>
      <c r="CS26" s="1">
        <f>C26+K26+R26+AG26+AL26+AN26+BS26</f>
        <v>11295</v>
      </c>
      <c r="CT26" s="1">
        <f>E26+P26+W26+AB26+BF26+BK26+BY26+CB26+CH26</f>
        <v>4198900</v>
      </c>
      <c r="CU26" s="1">
        <f>M26+T26+AY26+CA26+CD26</f>
        <v>0</v>
      </c>
      <c r="CV26" s="1">
        <f>AJ26+AS26+AW26+BO26</f>
        <v>6156</v>
      </c>
      <c r="CW26" s="1">
        <f>H26+N26+AM26+BZ26+CK26</f>
        <v>0</v>
      </c>
      <c r="CX26" s="1">
        <f>O26+AF26+AI26+AX26+BH26</f>
        <v>14881</v>
      </c>
      <c r="CY26" s="1">
        <f>G26+BU26+BW26+CJ26</f>
        <v>34113</v>
      </c>
      <c r="CZ26" s="1">
        <f>S26+AH26+AQ26+AR26+BA26+BC26+BI26+BN26+BQ26</f>
        <v>0</v>
      </c>
      <c r="DA26" s="1">
        <f>I26+J26+X26+AP26+AV26+BB26+BV26+CE26+CG26</f>
        <v>123082</v>
      </c>
      <c r="DB26" s="1">
        <f>V26+Y26+Z26+AA26+AD26+AZ26+BE26+BP26+BX26+CC26+CI26</f>
        <v>61600</v>
      </c>
      <c r="DC26" s="1">
        <f>D26+L26+U26+AC26+BL26+BT26+CF26</f>
        <v>465164</v>
      </c>
      <c r="DD26" s="1">
        <f>CN26-DC26</f>
        <v>5580503</v>
      </c>
    </row>
    <row r="27" spans="1:112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M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</row>
    <row r="28" spans="1:112" ht="15.75" x14ac:dyDescent="0.25">
      <c r="B28" s="11" t="s">
        <v>160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M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</row>
    <row r="29" spans="1:112" x14ac:dyDescent="0.2">
      <c r="A29" s="10" t="s">
        <v>154</v>
      </c>
      <c r="B29" t="s">
        <v>131</v>
      </c>
      <c r="C29" s="1">
        <v>237612.27153659365</v>
      </c>
      <c r="D29" s="1">
        <v>21212371.787823569</v>
      </c>
      <c r="E29" s="1">
        <v>854347.33865398495</v>
      </c>
      <c r="F29" s="1">
        <v>864337.89472449117</v>
      </c>
      <c r="G29" s="1">
        <v>1748577.235300546</v>
      </c>
      <c r="H29" s="1">
        <v>132130.07057011005</v>
      </c>
      <c r="I29" s="1">
        <v>1399681.2417443122</v>
      </c>
      <c r="J29" s="1">
        <v>747375.68060502049</v>
      </c>
      <c r="K29" s="1">
        <v>1715730.5216305621</v>
      </c>
      <c r="L29" s="1">
        <v>5108618.9627218209</v>
      </c>
      <c r="M29" s="1">
        <v>841176.18160978577</v>
      </c>
      <c r="N29" s="1">
        <v>213250.52190993677</v>
      </c>
      <c r="O29" s="1">
        <v>4115108.7344772643</v>
      </c>
      <c r="P29" s="1">
        <v>1042188.3479659056</v>
      </c>
      <c r="Q29" s="1">
        <v>136364.48511942424</v>
      </c>
      <c r="R29" s="1">
        <v>85820.762417310252</v>
      </c>
      <c r="S29" s="1">
        <v>236929.56168903809</v>
      </c>
      <c r="T29" s="1">
        <v>2093274.1094989937</v>
      </c>
      <c r="U29" s="1">
        <v>22206386.233089957</v>
      </c>
      <c r="V29" s="1">
        <v>626943.44494132744</v>
      </c>
      <c r="W29" s="1">
        <v>1553397.8514529362</v>
      </c>
      <c r="X29" s="1">
        <v>225705.69078313981</v>
      </c>
      <c r="Y29" s="1">
        <v>570170.62515154644</v>
      </c>
      <c r="Z29" s="1">
        <v>938639.31506111182</v>
      </c>
      <c r="AA29" s="1">
        <v>2394273.519717712</v>
      </c>
      <c r="AB29" s="1">
        <v>181868.05447134242</v>
      </c>
      <c r="AC29" s="1">
        <v>93901982.747880474</v>
      </c>
      <c r="AD29" s="1">
        <v>799130.53259356611</v>
      </c>
      <c r="AE29" s="1">
        <v>672577.10228487721</v>
      </c>
      <c r="AF29" s="1">
        <v>1844016.4416262533</v>
      </c>
      <c r="AG29" s="1">
        <v>1045578.7032206792</v>
      </c>
      <c r="AH29" s="1">
        <v>161036.83243152738</v>
      </c>
      <c r="AI29" s="1">
        <v>780580.38836050243</v>
      </c>
      <c r="AJ29" s="1">
        <v>1654850.3499809678</v>
      </c>
      <c r="AK29" s="1">
        <v>16662.355703338511</v>
      </c>
      <c r="AL29" s="1">
        <v>95531.982257723605</v>
      </c>
      <c r="AM29" s="1">
        <v>83973.311249331309</v>
      </c>
      <c r="AN29" s="1">
        <v>207403.62132481561</v>
      </c>
      <c r="AO29" s="1">
        <v>107938.74629683114</v>
      </c>
      <c r="AP29" s="1">
        <v>1369062.158876766</v>
      </c>
      <c r="AQ29" s="1">
        <v>122850.46050038174</v>
      </c>
      <c r="AR29" s="1">
        <v>547581.70257363783</v>
      </c>
      <c r="AS29" s="1">
        <v>2029207.2862714443</v>
      </c>
      <c r="AT29" s="1">
        <v>60988.074092265721</v>
      </c>
      <c r="AU29" s="1">
        <v>34651.810608129148</v>
      </c>
      <c r="AV29" s="1">
        <v>290875.74085444957</v>
      </c>
      <c r="AW29" s="1">
        <v>1186162.4763787629</v>
      </c>
      <c r="AX29" s="1">
        <v>1252198.7712935735</v>
      </c>
      <c r="AY29" s="1">
        <v>1262776.2359774881</v>
      </c>
      <c r="AZ29" s="1">
        <v>638332.69903038535</v>
      </c>
      <c r="BA29" s="1">
        <v>92943.332067657044</v>
      </c>
      <c r="BB29" s="1">
        <v>1033293.9597008541</v>
      </c>
      <c r="BC29" s="1">
        <v>403413.95482439862</v>
      </c>
      <c r="BD29" s="1">
        <v>105512.45398779328</v>
      </c>
      <c r="BE29" s="1">
        <v>4660871.2220361456</v>
      </c>
      <c r="BF29" s="1">
        <v>1293060.5187425404</v>
      </c>
      <c r="BG29" s="1">
        <v>321491.79841986491</v>
      </c>
      <c r="BH29" s="1">
        <v>987876.10724264674</v>
      </c>
      <c r="BI29" s="1">
        <v>123158.03288369701</v>
      </c>
      <c r="BJ29" s="1">
        <v>625811.9819443447</v>
      </c>
      <c r="BK29" s="1">
        <v>322922.76632781362</v>
      </c>
      <c r="BL29" s="1">
        <v>28673592.75027708</v>
      </c>
      <c r="BM29" s="1">
        <v>82210.568541019515</v>
      </c>
      <c r="BN29" s="1">
        <v>307144.807280762</v>
      </c>
      <c r="BO29" s="1">
        <v>245953.02951167763</v>
      </c>
      <c r="BP29" s="1">
        <v>2289282.4261304894</v>
      </c>
      <c r="BQ29" s="1">
        <v>80127.143806824912</v>
      </c>
      <c r="BR29" s="1">
        <v>368856.93701637315</v>
      </c>
      <c r="BS29" s="1">
        <v>5350662.2934462419</v>
      </c>
      <c r="BT29" s="1">
        <v>7878457.5227143094</v>
      </c>
      <c r="BU29" s="1">
        <v>4832315.093798209</v>
      </c>
      <c r="BV29" s="1">
        <v>689947.37868686276</v>
      </c>
      <c r="BW29" s="1">
        <v>5889833.6560957832</v>
      </c>
      <c r="BX29" s="1">
        <v>1400079.5731915566</v>
      </c>
      <c r="BY29" s="1">
        <v>167825.61041342383</v>
      </c>
      <c r="BZ29" s="1">
        <v>88366.049943499587</v>
      </c>
      <c r="CA29" s="1">
        <v>1053125.8236034054</v>
      </c>
      <c r="CB29" s="1">
        <v>61565.906799280972</v>
      </c>
      <c r="CC29" s="1">
        <v>996470.99059673224</v>
      </c>
      <c r="CD29" s="1">
        <v>445555.40507476556</v>
      </c>
      <c r="CE29" s="1">
        <v>586416.49759485468</v>
      </c>
      <c r="CF29" s="1">
        <v>12357229.758883115</v>
      </c>
      <c r="CG29" s="1">
        <v>155129.42580378684</v>
      </c>
      <c r="CH29" s="1">
        <v>67482.389333414423</v>
      </c>
      <c r="CI29" s="1">
        <v>1640426.7178545471</v>
      </c>
      <c r="CJ29" s="1">
        <v>6441841.3756870301</v>
      </c>
      <c r="CK29" s="1">
        <v>222844.76340128595</v>
      </c>
      <c r="CL29" s="7"/>
      <c r="CN29" s="1">
        <f>SUM(C29:CM29)</f>
        <v>273991331.00000012</v>
      </c>
      <c r="CO29" s="1">
        <f>SUM(C29:CL29)</f>
        <v>273991331.00000012</v>
      </c>
      <c r="CP29" s="1"/>
      <c r="CQ29" s="1">
        <f>AK29+AU29+BD29+BG29+BJ29+BM29+BR29</f>
        <v>1555197.9062208631</v>
      </c>
      <c r="CR29" s="1">
        <f>F29+Q29+AE29+AO29+AT29</f>
        <v>1842206.3025178893</v>
      </c>
      <c r="CS29" s="1">
        <f>C29+K29+R29+AG29+AL29+AN29+BS29</f>
        <v>8738340.1558339261</v>
      </c>
      <c r="CT29" s="1">
        <f>E29+P29+W29+AB29+BF29+BK29+BY29+CB29+CH29</f>
        <v>5544658.784160642</v>
      </c>
      <c r="CU29" s="1">
        <f>M29+T29+AY29+CA29+CD29</f>
        <v>5695907.7557644388</v>
      </c>
      <c r="CV29" s="1">
        <f>AJ29+AS29+AW29+BO29</f>
        <v>5116173.1421428528</v>
      </c>
      <c r="CW29" s="1">
        <f>H29+N29+AM29+BZ29+CK29</f>
        <v>740564.71707416372</v>
      </c>
      <c r="CX29" s="1">
        <f>O29+AF29+AI29+AX29+BH29</f>
        <v>8979780.4430002403</v>
      </c>
      <c r="CY29" s="1">
        <f>G29+BU29+BW29+CJ29</f>
        <v>18912567.360881567</v>
      </c>
      <c r="CZ29" s="1">
        <f>S29+AH29+AQ29+AR29+BA29+BC29+BI29+BN29+BQ29</f>
        <v>2075185.8280579243</v>
      </c>
      <c r="DA29" s="1">
        <f>I29+J29+X29+AP29+AV29+BB29+BV29+CE29+CG29</f>
        <v>6497487.7746500475</v>
      </c>
      <c r="DB29" s="1">
        <f>V29+Y29+Z29+AA29+AD29+AZ29+BE29+BP29+BX29+CC29+CI29</f>
        <v>16954621.06630512</v>
      </c>
      <c r="DC29" s="1">
        <f>D29+L29+U29+AC29+BL29+BT29+CF29</f>
        <v>191338639.76339033</v>
      </c>
      <c r="DD29" s="1">
        <f>CN29-DC29</f>
        <v>82652691.236609787</v>
      </c>
    </row>
    <row r="30" spans="1:112" x14ac:dyDescent="0.2">
      <c r="A30" s="10" t="s">
        <v>154</v>
      </c>
      <c r="B30" t="s">
        <v>132</v>
      </c>
      <c r="C30" s="1">
        <v>215697.96143069564</v>
      </c>
      <c r="D30" s="1">
        <v>7608154.6922825174</v>
      </c>
      <c r="E30" s="1">
        <v>509853.71036343946</v>
      </c>
      <c r="F30" s="1">
        <v>798585.04772196163</v>
      </c>
      <c r="G30" s="1">
        <v>1167533.1366378556</v>
      </c>
      <c r="H30" s="1">
        <v>79223.044432349183</v>
      </c>
      <c r="I30" s="1">
        <v>1497792.21185931</v>
      </c>
      <c r="J30" s="1">
        <v>465917.51327274612</v>
      </c>
      <c r="K30" s="1">
        <v>614518.73051737447</v>
      </c>
      <c r="L30" s="1">
        <v>1590266.3920258533</v>
      </c>
      <c r="M30" s="1">
        <v>331167.75379866583</v>
      </c>
      <c r="N30" s="1">
        <v>193389.74869410406</v>
      </c>
      <c r="O30" s="1">
        <v>817027.02263398038</v>
      </c>
      <c r="P30" s="1">
        <v>1263272.2081522828</v>
      </c>
      <c r="Q30" s="1">
        <v>89967.374666614996</v>
      </c>
      <c r="R30" s="1">
        <v>59008.787740650761</v>
      </c>
      <c r="S30" s="1">
        <v>160260.37269811606</v>
      </c>
      <c r="T30" s="1">
        <v>1363672.4831913006</v>
      </c>
      <c r="U30" s="1">
        <v>10440221.023037482</v>
      </c>
      <c r="V30" s="1">
        <v>250815.77611706406</v>
      </c>
      <c r="W30" s="1">
        <v>778296.00688580272</v>
      </c>
      <c r="X30" s="1">
        <v>148934.1603535277</v>
      </c>
      <c r="Y30" s="1">
        <v>242927.58553698714</v>
      </c>
      <c r="Z30" s="1">
        <v>700965.10375233693</v>
      </c>
      <c r="AA30" s="1">
        <v>973435.49967221473</v>
      </c>
      <c r="AB30" s="1">
        <v>76057.523796967667</v>
      </c>
      <c r="AC30" s="1">
        <v>44110752.50382714</v>
      </c>
      <c r="AD30" s="1">
        <v>205651.27506461585</v>
      </c>
      <c r="AE30" s="1">
        <v>286931.39568979549</v>
      </c>
      <c r="AF30" s="1">
        <v>701199.70058906905</v>
      </c>
      <c r="AG30" s="1">
        <v>759945.20716360561</v>
      </c>
      <c r="AH30" s="1">
        <v>96674.385540350529</v>
      </c>
      <c r="AI30" s="1">
        <v>264176.52696711122</v>
      </c>
      <c r="AJ30" s="1">
        <v>1016061.4375743474</v>
      </c>
      <c r="AK30" s="1">
        <v>37259.9194270101</v>
      </c>
      <c r="AL30" s="1">
        <v>186352.86803247439</v>
      </c>
      <c r="AM30" s="1">
        <v>64289.777667962</v>
      </c>
      <c r="AN30" s="1">
        <v>170173.8818206361</v>
      </c>
      <c r="AO30" s="1">
        <v>42178.257475704821</v>
      </c>
      <c r="AP30" s="1">
        <v>375162.34398845845</v>
      </c>
      <c r="AQ30" s="1">
        <v>38132.742592493938</v>
      </c>
      <c r="AR30" s="1">
        <v>552993.9173137797</v>
      </c>
      <c r="AS30" s="1">
        <v>745012.96483955346</v>
      </c>
      <c r="AT30" s="1">
        <v>39097.765388134518</v>
      </c>
      <c r="AU30" s="1">
        <v>68610.867001308041</v>
      </c>
      <c r="AV30" s="1">
        <v>383812.71817783115</v>
      </c>
      <c r="AW30" s="1">
        <v>332410.39992511168</v>
      </c>
      <c r="AX30" s="1">
        <v>485043.81432859495</v>
      </c>
      <c r="AY30" s="1">
        <v>615121.10143439844</v>
      </c>
      <c r="AZ30" s="1">
        <v>907416.46671864623</v>
      </c>
      <c r="BA30" s="1">
        <v>66507.690993399214</v>
      </c>
      <c r="BB30" s="1">
        <v>700919.0039372585</v>
      </c>
      <c r="BC30" s="1">
        <v>313742.02369904134</v>
      </c>
      <c r="BD30" s="1">
        <v>82028.986510119401</v>
      </c>
      <c r="BE30" s="1">
        <v>3436344.7556829313</v>
      </c>
      <c r="BF30" s="1">
        <v>908100.79286247632</v>
      </c>
      <c r="BG30" s="1">
        <v>235800.5541258709</v>
      </c>
      <c r="BH30" s="1">
        <v>438820.04196967924</v>
      </c>
      <c r="BI30" s="1">
        <v>88950.105413885598</v>
      </c>
      <c r="BJ30" s="1">
        <v>488139.67302119138</v>
      </c>
      <c r="BK30" s="1">
        <v>175409.79637320407</v>
      </c>
      <c r="BL30" s="1">
        <v>21094677.106707174</v>
      </c>
      <c r="BM30" s="1">
        <v>38508.712195466433</v>
      </c>
      <c r="BN30" s="1">
        <v>228629.47178034642</v>
      </c>
      <c r="BO30" s="1">
        <v>194165.25002775577</v>
      </c>
      <c r="BP30" s="1">
        <v>1233439.4811545659</v>
      </c>
      <c r="BQ30" s="1">
        <v>122508.72191026999</v>
      </c>
      <c r="BR30" s="1">
        <v>149667.65963344133</v>
      </c>
      <c r="BS30" s="1">
        <v>5005368.352920671</v>
      </c>
      <c r="BT30" s="1">
        <v>2325785.8682802673</v>
      </c>
      <c r="BU30" s="1">
        <v>1428671.1735711347</v>
      </c>
      <c r="BV30" s="1">
        <v>211048.02674979056</v>
      </c>
      <c r="BW30" s="1">
        <v>3600625.032255881</v>
      </c>
      <c r="BX30" s="1">
        <v>806340.06105847878</v>
      </c>
      <c r="BY30" s="1">
        <v>126087.09200068671</v>
      </c>
      <c r="BZ30" s="1">
        <v>124834.20147089008</v>
      </c>
      <c r="CA30" s="1">
        <v>284945.00588008517</v>
      </c>
      <c r="CB30" s="1">
        <v>36379.92517918074</v>
      </c>
      <c r="CC30" s="1">
        <v>297418.59139995748</v>
      </c>
      <c r="CD30" s="1">
        <v>271357.85371598648</v>
      </c>
      <c r="CE30" s="1">
        <v>341135.55825894483</v>
      </c>
      <c r="CF30" s="1">
        <v>4631862.5289540282</v>
      </c>
      <c r="CG30" s="1">
        <v>119196.70630697276</v>
      </c>
      <c r="CH30" s="1">
        <v>65669.698799307924</v>
      </c>
      <c r="CI30" s="1">
        <v>876036.83481496619</v>
      </c>
      <c r="CJ30" s="1">
        <v>1963907.4421167255</v>
      </c>
      <c r="CK30" s="1">
        <v>116447.10844763166</v>
      </c>
      <c r="CL30" s="5"/>
      <c r="CM30" s="1"/>
      <c r="CN30" s="1">
        <f>SUM(C30:CM30)</f>
        <v>137550900</v>
      </c>
      <c r="CO30" s="1">
        <f>SUM(C30:CL30)</f>
        <v>137550900</v>
      </c>
      <c r="CP30" s="1"/>
      <c r="CQ30" s="1">
        <f>AK30+AU30+BD30+BG30+BJ30+BM30+BR30</f>
        <v>1100016.3719144075</v>
      </c>
      <c r="CR30" s="1">
        <f>F30+Q30+AE30+AO30+AT30</f>
        <v>1256759.8409422114</v>
      </c>
      <c r="CS30" s="1">
        <f>C30+K30+R30+AG30+AL30+AN30+BS30</f>
        <v>7011065.7896261076</v>
      </c>
      <c r="CT30" s="1">
        <f>E30+P30+W30+AB30+BF30+BK30+BY30+CB30+CH30</f>
        <v>3939126.7544133482</v>
      </c>
      <c r="CU30" s="1">
        <f>M30+T30+AY30+CA30+CD30</f>
        <v>2866264.1980204368</v>
      </c>
      <c r="CV30" s="1">
        <f>AJ30+AS30+AW30+BO30</f>
        <v>2287650.0523667685</v>
      </c>
      <c r="CW30" s="1">
        <f>H30+N30+AM30+BZ30+CK30</f>
        <v>578183.88071293698</v>
      </c>
      <c r="CX30" s="1">
        <f>O30+AF30+AI30+AX30+BH30</f>
        <v>2706267.1064884351</v>
      </c>
      <c r="CY30" s="1">
        <f>G30+BU30+BW30+CJ30</f>
        <v>8160736.784581597</v>
      </c>
      <c r="CZ30" s="1">
        <f>S30+AH30+AQ30+AR30+BA30+BC30+BI30+BN30+BQ30</f>
        <v>1668399.4319416827</v>
      </c>
      <c r="DA30" s="1">
        <f>I30+J30+X30+AP30+AV30+BB30+BV30+CE30+CG30</f>
        <v>4243918.24290484</v>
      </c>
      <c r="DB30" s="1">
        <f>V30+Y30+Z30+AA30+AD30+AZ30+BE30+BP30+BX30+CC30+CI30</f>
        <v>9930791.4309727643</v>
      </c>
      <c r="DC30" s="1">
        <f>D30+L30+U30+AC30+BL30+BT30+CF30</f>
        <v>91801720.11511445</v>
      </c>
      <c r="DD30" s="1">
        <f>CN30-DC30</f>
        <v>45749179.88488555</v>
      </c>
    </row>
    <row r="31" spans="1:112" x14ac:dyDescent="0.2">
      <c r="A31" s="10" t="s">
        <v>154</v>
      </c>
      <c r="B31" t="s">
        <v>133</v>
      </c>
      <c r="C31" s="1">
        <v>4449.0843917700931</v>
      </c>
      <c r="D31" s="1">
        <v>87563.139188750531</v>
      </c>
      <c r="E31" s="1">
        <v>26121.243438728081</v>
      </c>
      <c r="F31" s="1">
        <v>7429.2455400617446</v>
      </c>
      <c r="G31" s="1">
        <v>5414.2616669774634</v>
      </c>
      <c r="H31" s="1">
        <v>2431.0780428761855</v>
      </c>
      <c r="I31" s="1">
        <v>8112.3250730373165</v>
      </c>
      <c r="J31" s="1">
        <v>8382.3329120306098</v>
      </c>
      <c r="K31" s="1">
        <v>37223.804579422467</v>
      </c>
      <c r="L31" s="1">
        <v>41461.315664518712</v>
      </c>
      <c r="M31" s="1">
        <v>10172.646083265994</v>
      </c>
      <c r="N31" s="1">
        <v>2182.2275345502767</v>
      </c>
      <c r="O31" s="1">
        <v>33233.129018779051</v>
      </c>
      <c r="P31" s="1">
        <v>6922.4770959810485</v>
      </c>
      <c r="Q31" s="1">
        <v>0</v>
      </c>
      <c r="R31" s="1">
        <v>3784.1397136522801</v>
      </c>
      <c r="S31" s="1">
        <v>0</v>
      </c>
      <c r="T31" s="1">
        <v>47160.697549537603</v>
      </c>
      <c r="U31" s="1">
        <v>26094.041156441443</v>
      </c>
      <c r="V31" s="1">
        <v>7163.2676688146203</v>
      </c>
      <c r="W31" s="1">
        <v>22586.961725338249</v>
      </c>
      <c r="X31" s="1">
        <v>888.60788803016806</v>
      </c>
      <c r="Y31" s="1">
        <v>6586.982281112515</v>
      </c>
      <c r="Z31" s="1">
        <v>4207.2863269999789</v>
      </c>
      <c r="AA31" s="1">
        <v>32451.315276022349</v>
      </c>
      <c r="AB31" s="1">
        <v>2080.4708489595205</v>
      </c>
      <c r="AC31" s="1">
        <v>481536.81602193537</v>
      </c>
      <c r="AD31" s="1">
        <v>9681.9975101699711</v>
      </c>
      <c r="AE31" s="1">
        <v>13005.713408822494</v>
      </c>
      <c r="AF31" s="1">
        <v>20021.887254901962</v>
      </c>
      <c r="AG31" s="1">
        <v>101264.0220337871</v>
      </c>
      <c r="AH31" s="1">
        <v>5849.4981835636681</v>
      </c>
      <c r="AI31" s="1">
        <v>5477.7336589796187</v>
      </c>
      <c r="AJ31" s="1">
        <v>28762.887296341574</v>
      </c>
      <c r="AK31" s="1">
        <v>0</v>
      </c>
      <c r="AL31" s="1">
        <v>5005.2199407413545</v>
      </c>
      <c r="AM31" s="1">
        <v>858.38312993390377</v>
      </c>
      <c r="AN31" s="1">
        <v>11320.179398987491</v>
      </c>
      <c r="AO31" s="1">
        <v>3272.3338098888726</v>
      </c>
      <c r="AP31" s="1">
        <v>25778.696180303752</v>
      </c>
      <c r="AQ31" s="1">
        <v>0</v>
      </c>
      <c r="AR31" s="1">
        <v>914.80267838026373</v>
      </c>
      <c r="AS31" s="1">
        <v>24543.511066103089</v>
      </c>
      <c r="AT31" s="1">
        <v>0</v>
      </c>
      <c r="AU31" s="1">
        <v>0</v>
      </c>
      <c r="AV31" s="1">
        <v>5192.613440938193</v>
      </c>
      <c r="AW31" s="1">
        <v>22143.66527325971</v>
      </c>
      <c r="AX31" s="1">
        <v>14324.520353756156</v>
      </c>
      <c r="AY31" s="1">
        <v>10155.518720344777</v>
      </c>
      <c r="AZ31" s="1">
        <v>34021.995205091545</v>
      </c>
      <c r="BA31" s="1">
        <v>530.94825055770809</v>
      </c>
      <c r="BB31" s="1">
        <v>12396.180787214498</v>
      </c>
      <c r="BC31" s="1">
        <v>7566.2644434314761</v>
      </c>
      <c r="BD31" s="1">
        <v>0</v>
      </c>
      <c r="BE31" s="1">
        <v>74425.444336241009</v>
      </c>
      <c r="BF31" s="1">
        <v>17839.659720351683</v>
      </c>
      <c r="BG31" s="1">
        <v>2248.722002362058</v>
      </c>
      <c r="BH31" s="1">
        <v>12514.057343789929</v>
      </c>
      <c r="BI31" s="1">
        <v>1446.7584208745141</v>
      </c>
      <c r="BJ31" s="1">
        <v>5068.6919327435098</v>
      </c>
      <c r="BK31" s="1">
        <v>5667.1421430495411</v>
      </c>
      <c r="BL31" s="1">
        <v>196153.64258507208</v>
      </c>
      <c r="BM31" s="1">
        <v>0</v>
      </c>
      <c r="BN31" s="1">
        <v>2096.5907199441945</v>
      </c>
      <c r="BO31" s="1">
        <v>3355.9556406218703</v>
      </c>
      <c r="BP31" s="1">
        <v>45648.452152787853</v>
      </c>
      <c r="BQ31" s="1">
        <v>0</v>
      </c>
      <c r="BR31" s="1">
        <v>3091.9927532478296</v>
      </c>
      <c r="BS31" s="1">
        <v>235164.73785992031</v>
      </c>
      <c r="BT31" s="1">
        <v>61250.472282079441</v>
      </c>
      <c r="BU31" s="1">
        <v>81895.997045700991</v>
      </c>
      <c r="BV31" s="1">
        <v>5035.4446988376185</v>
      </c>
      <c r="BW31" s="1">
        <v>59820.841224126139</v>
      </c>
      <c r="BX31" s="1">
        <v>4643.5303355227261</v>
      </c>
      <c r="BY31" s="1">
        <v>0</v>
      </c>
      <c r="BZ31" s="1">
        <v>0</v>
      </c>
      <c r="CA31" s="1">
        <v>11666.756625157988</v>
      </c>
      <c r="CB31" s="1">
        <v>0</v>
      </c>
      <c r="CC31" s="1">
        <v>6718.9637247995361</v>
      </c>
      <c r="CD31" s="1">
        <v>7236.8145801821966</v>
      </c>
      <c r="CE31" s="1">
        <v>4289.9006657964346</v>
      </c>
      <c r="CF31" s="1">
        <v>137616.3460881006</v>
      </c>
      <c r="CG31" s="1">
        <v>1511.2379048132109</v>
      </c>
      <c r="CH31" s="1">
        <v>917.8251541898901</v>
      </c>
      <c r="CI31" s="1">
        <v>8547.5615896235213</v>
      </c>
      <c r="CJ31" s="1">
        <v>57757.497738087841</v>
      </c>
      <c r="CK31" s="1">
        <v>2621.4940188826499</v>
      </c>
      <c r="CL31" s="1"/>
      <c r="CM31" s="1"/>
      <c r="CN31" s="1">
        <f>SUM(C31:CM31)</f>
        <v>2333979.9999999995</v>
      </c>
      <c r="CO31" s="1">
        <f>SUM(C31:CL31)</f>
        <v>2333979.9999999995</v>
      </c>
      <c r="CP31" s="1"/>
      <c r="CQ31" s="1">
        <f>AK31+AU31+BD31+BG31+BJ31+BM31+BR31</f>
        <v>10409.406688353396</v>
      </c>
      <c r="CR31" s="1">
        <f>F31+Q31+AE31+AO31+AT31</f>
        <v>23707.29275877311</v>
      </c>
      <c r="CS31" s="1">
        <f>C31+K31+R31+AG31+AL31+AN31+BS31</f>
        <v>398211.18791828107</v>
      </c>
      <c r="CT31" s="1">
        <f>E31+P31+W31+AB31+BF31+BK31+BY31+CB31+CH31</f>
        <v>82135.780126598023</v>
      </c>
      <c r="CU31" s="1">
        <f>M31+T31+AY31+CA31+CD31</f>
        <v>86392.433558488556</v>
      </c>
      <c r="CV31" s="1">
        <f>AJ31+AS31+AW31+BO31</f>
        <v>78806.019276326246</v>
      </c>
      <c r="CW31" s="1">
        <f>H31+N31+AM31+BZ31+CK31</f>
        <v>8093.1827262430161</v>
      </c>
      <c r="CX31" s="1">
        <f>O31+AF31+AI31+AX31+BH31</f>
        <v>85571.327630206724</v>
      </c>
      <c r="CY31" s="1">
        <f>G31+BU31+BW31+CJ31</f>
        <v>204888.59767489243</v>
      </c>
      <c r="CZ31" s="1">
        <f>S31+AH31+AQ31+AR31+BA31+BC31+BI31+BN31+BQ31</f>
        <v>18404.862696751825</v>
      </c>
      <c r="DA31" s="1">
        <f>I31+J31+X31+AP31+AV31+BB31+BV31+CE31+CG31</f>
        <v>71587.339551001802</v>
      </c>
      <c r="DB31" s="1">
        <f>V31+Y31+Z31+AA31+AD31+AZ31+BE31+BP31+BX31+CC31+CI31</f>
        <v>234096.79640718561</v>
      </c>
      <c r="DC31" s="1">
        <f>D31+L31+U31+AC31+BL31+BT31+CF31</f>
        <v>1031675.7729868981</v>
      </c>
      <c r="DD31" s="1">
        <f>CN31-DC31</f>
        <v>1302304.2270131013</v>
      </c>
    </row>
    <row r="32" spans="1:112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</row>
    <row r="33" spans="1:118" ht="15.75" x14ac:dyDescent="0.25">
      <c r="B33" s="11" t="s">
        <v>161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</row>
    <row r="34" spans="1:118" x14ac:dyDescent="0.2">
      <c r="A34" s="9" t="s">
        <v>153</v>
      </c>
      <c r="B34" t="s">
        <v>137</v>
      </c>
      <c r="C34" s="1">
        <v>19104724</v>
      </c>
      <c r="D34" s="1">
        <v>359000434</v>
      </c>
      <c r="E34" s="1">
        <v>32214497</v>
      </c>
      <c r="F34" s="1">
        <v>32470690</v>
      </c>
      <c r="G34" s="1">
        <v>41827932</v>
      </c>
      <c r="H34" s="1">
        <v>6381981</v>
      </c>
      <c r="I34" s="1">
        <v>61898128</v>
      </c>
      <c r="J34" s="1">
        <v>23586951</v>
      </c>
      <c r="K34" s="1">
        <v>36556188</v>
      </c>
      <c r="L34" s="1">
        <v>129236911</v>
      </c>
      <c r="M34" s="1">
        <v>37310381</v>
      </c>
      <c r="N34" s="1">
        <v>14334535</v>
      </c>
      <c r="O34" s="1">
        <v>64750151</v>
      </c>
      <c r="P34" s="1">
        <v>49177226</v>
      </c>
      <c r="Q34" s="1">
        <v>8619662</v>
      </c>
      <c r="R34" s="1">
        <v>8610646</v>
      </c>
      <c r="S34" s="1">
        <v>12288583</v>
      </c>
      <c r="T34" s="1">
        <v>85687269</v>
      </c>
      <c r="U34" s="1">
        <v>470011928</v>
      </c>
      <c r="V34" s="1">
        <v>21379952</v>
      </c>
      <c r="W34" s="1">
        <v>43341097</v>
      </c>
      <c r="X34" s="1">
        <v>14988975</v>
      </c>
      <c r="Y34" s="1">
        <v>21138590</v>
      </c>
      <c r="Z34" s="1">
        <v>32783795</v>
      </c>
      <c r="AA34" s="1">
        <v>63079456</v>
      </c>
      <c r="AB34" s="1">
        <v>8629128</v>
      </c>
      <c r="AC34" s="1">
        <v>1997567580</v>
      </c>
      <c r="AD34" s="1">
        <v>19334121</v>
      </c>
      <c r="AE34" s="1">
        <v>24638631</v>
      </c>
      <c r="AF34" s="1">
        <v>37919405</v>
      </c>
      <c r="AG34" s="1">
        <v>55852985</v>
      </c>
      <c r="AH34" s="1">
        <v>14563991</v>
      </c>
      <c r="AI34" s="1">
        <v>15729071</v>
      </c>
      <c r="AJ34" s="1">
        <v>45215373</v>
      </c>
      <c r="AK34" s="1">
        <v>5566002</v>
      </c>
      <c r="AL34" s="1">
        <v>8653085</v>
      </c>
      <c r="AM34" s="1">
        <v>8412194</v>
      </c>
      <c r="AN34" s="1">
        <v>16289926</v>
      </c>
      <c r="AO34" s="1">
        <v>5409293</v>
      </c>
      <c r="AP34" s="1">
        <v>28841415</v>
      </c>
      <c r="AQ34" s="1">
        <v>7263692</v>
      </c>
      <c r="AR34" s="1">
        <v>27271397</v>
      </c>
      <c r="AS34" s="1">
        <v>37326909</v>
      </c>
      <c r="AT34" s="1">
        <v>5707693</v>
      </c>
      <c r="AU34" s="1">
        <v>8875596</v>
      </c>
      <c r="AV34" s="1">
        <v>21549915</v>
      </c>
      <c r="AW34" s="1">
        <v>24855232</v>
      </c>
      <c r="AX34" s="1">
        <v>25259174</v>
      </c>
      <c r="AY34" s="1">
        <v>29327309</v>
      </c>
      <c r="AZ34" s="1">
        <v>30818595</v>
      </c>
      <c r="BA34" s="1">
        <v>8775777</v>
      </c>
      <c r="BB34" s="1">
        <v>30080511</v>
      </c>
      <c r="BC34" s="1">
        <v>20017520</v>
      </c>
      <c r="BD34" s="1">
        <v>6628653</v>
      </c>
      <c r="BE34" s="1">
        <v>168538366</v>
      </c>
      <c r="BF34" s="1">
        <v>60515159</v>
      </c>
      <c r="BG34" s="1">
        <v>11496425</v>
      </c>
      <c r="BH34" s="1">
        <v>27069795</v>
      </c>
      <c r="BI34" s="1">
        <v>8334989</v>
      </c>
      <c r="BJ34" s="1">
        <v>34043665</v>
      </c>
      <c r="BK34" s="1">
        <v>12777174</v>
      </c>
      <c r="BL34" s="1">
        <v>651570813</v>
      </c>
      <c r="BM34" s="1">
        <v>3690062</v>
      </c>
      <c r="BN34" s="1">
        <v>18940546</v>
      </c>
      <c r="BO34" s="1">
        <v>20336622</v>
      </c>
      <c r="BP34" s="1">
        <v>55054302</v>
      </c>
      <c r="BQ34" s="1">
        <v>8908801</v>
      </c>
      <c r="BR34" s="1">
        <v>14229051</v>
      </c>
      <c r="BS34" s="1">
        <v>193719161</v>
      </c>
      <c r="BT34" s="1">
        <v>165388155</v>
      </c>
      <c r="BU34" s="1">
        <v>103312432</v>
      </c>
      <c r="BV34" s="1">
        <v>19153730</v>
      </c>
      <c r="BW34" s="1">
        <v>148322767</v>
      </c>
      <c r="BX34" s="1">
        <v>37986101</v>
      </c>
      <c r="BY34" s="1">
        <v>10523084</v>
      </c>
      <c r="BZ34" s="1">
        <v>13092033</v>
      </c>
      <c r="CA34" s="1">
        <v>22475540</v>
      </c>
      <c r="CB34" s="1">
        <v>7334624</v>
      </c>
      <c r="CC34" s="1">
        <v>23724462</v>
      </c>
      <c r="CD34" s="1">
        <v>12116612</v>
      </c>
      <c r="CE34" s="1">
        <v>19250569</v>
      </c>
      <c r="CF34" s="1">
        <v>285585967</v>
      </c>
      <c r="CG34" s="1">
        <v>11500329</v>
      </c>
      <c r="CH34" s="1">
        <v>8676369</v>
      </c>
      <c r="CI34" s="1">
        <v>37589641</v>
      </c>
      <c r="CJ34" s="1">
        <v>136680416</v>
      </c>
      <c r="CK34" s="1">
        <v>13231774</v>
      </c>
      <c r="CN34" s="1" t="e">
        <f>SUM(#REF!)</f>
        <v>#REF!</v>
      </c>
      <c r="CO34" s="1">
        <f>SUM(C34:CL34)</f>
        <v>6631330391</v>
      </c>
      <c r="CQ34" s="1">
        <f>AK34+AU34+BD34+BG34+BJ34+BM34+BR34</f>
        <v>84529454</v>
      </c>
      <c r="CR34" s="1">
        <f>F34+Q34+AE34+AO34+AT34</f>
        <v>76845969</v>
      </c>
      <c r="CS34" s="1">
        <f>C34+K34+R34+AG34+AL34+AN34+BS34</f>
        <v>338786715</v>
      </c>
      <c r="CT34" s="1">
        <f>E34+P34+W34+AB34+BF34+BK34+BY34+CB34+CH34</f>
        <v>233188358</v>
      </c>
      <c r="CU34" s="1">
        <f>M34+T34+AY34+CA34+CD34</f>
        <v>186917111</v>
      </c>
      <c r="CV34" s="1">
        <f>AJ34+AS34+AW34+BO34</f>
        <v>127734136</v>
      </c>
      <c r="CW34" s="1">
        <f>H34+N34+AM34+BZ34+CK34</f>
        <v>55452517</v>
      </c>
      <c r="CX34" s="1">
        <f>O34+AF34+AI34+AX34+BH34</f>
        <v>170727596</v>
      </c>
      <c r="CY34" s="1">
        <f>G34+BU34+BW34+CJ34</f>
        <v>430143547</v>
      </c>
      <c r="CZ34" s="1">
        <f>S34+AH34+AQ34+AR34+BA34+BC34+BI34+BN34+BQ34</f>
        <v>126365296</v>
      </c>
      <c r="DA34" s="1">
        <f>I34+J34+X34+AP34+AV34+BB34+BV34+CE34+CG34</f>
        <v>230850523</v>
      </c>
      <c r="DB34" s="1">
        <f>V34+Y34+Z34+AA34+AD34+AZ34+BE34+BP34+BX34+CC34+CI34</f>
        <v>511427381</v>
      </c>
      <c r="DC34" s="1">
        <f>D34+L34+U34+AC34+BL34+BT34+CF34</f>
        <v>4058361788</v>
      </c>
      <c r="DD34" s="1" t="e">
        <f>CN34-DC34</f>
        <v>#REF!</v>
      </c>
    </row>
    <row r="35" spans="1:118" x14ac:dyDescent="0.2">
      <c r="A35" s="9" t="s">
        <v>153</v>
      </c>
      <c r="B35" t="s">
        <v>138</v>
      </c>
      <c r="C35" s="1">
        <v>535141</v>
      </c>
      <c r="D35" s="1">
        <v>62063347</v>
      </c>
      <c r="E35" s="1">
        <v>3286824</v>
      </c>
      <c r="F35" s="1">
        <v>2631148</v>
      </c>
      <c r="G35" s="1">
        <v>1345592</v>
      </c>
      <c r="H35" s="1">
        <v>567727</v>
      </c>
      <c r="I35" s="1">
        <v>6845320</v>
      </c>
      <c r="J35" s="1">
        <v>2040895</v>
      </c>
      <c r="K35" s="1">
        <v>1586847</v>
      </c>
      <c r="L35" s="1">
        <v>17927422</v>
      </c>
      <c r="M35" s="1">
        <v>1324697</v>
      </c>
      <c r="N35" s="1">
        <v>1391761</v>
      </c>
      <c r="O35" s="1">
        <v>3566685</v>
      </c>
      <c r="P35" s="1">
        <v>1997604</v>
      </c>
      <c r="Q35" s="1">
        <v>360875</v>
      </c>
      <c r="R35" s="1">
        <v>101979</v>
      </c>
      <c r="S35" s="1">
        <v>1756830</v>
      </c>
      <c r="T35" s="1">
        <v>3553504</v>
      </c>
      <c r="U35" s="1">
        <v>84834606</v>
      </c>
      <c r="V35" s="1">
        <v>1498046</v>
      </c>
      <c r="W35" s="1">
        <v>3317925</v>
      </c>
      <c r="X35" s="1">
        <v>1224232</v>
      </c>
      <c r="Y35" s="1">
        <v>1924756</v>
      </c>
      <c r="Z35" s="1">
        <v>3938305</v>
      </c>
      <c r="AA35" s="1">
        <v>7355599</v>
      </c>
      <c r="AB35" s="1">
        <v>661410</v>
      </c>
      <c r="AC35" s="1">
        <v>257294314</v>
      </c>
      <c r="AD35" s="1">
        <v>2241333</v>
      </c>
      <c r="AE35" s="1">
        <v>1674198</v>
      </c>
      <c r="AF35" s="1">
        <v>1147016</v>
      </c>
      <c r="AG35" s="1">
        <v>1486802</v>
      </c>
      <c r="AH35" s="1">
        <v>1653035</v>
      </c>
      <c r="AI35" s="1">
        <v>755223</v>
      </c>
      <c r="AJ35" s="1">
        <v>5017544</v>
      </c>
      <c r="AK35" s="1">
        <v>578109</v>
      </c>
      <c r="AL35" s="1">
        <v>816109</v>
      </c>
      <c r="AM35" s="1">
        <v>650959</v>
      </c>
      <c r="AN35" s="1">
        <v>180544</v>
      </c>
      <c r="AO35" s="1">
        <v>396643</v>
      </c>
      <c r="AP35" s="1">
        <v>3608697</v>
      </c>
      <c r="AQ35" s="1">
        <v>726496</v>
      </c>
      <c r="AR35" s="1">
        <v>2338844</v>
      </c>
      <c r="AS35" s="1">
        <v>4568149</v>
      </c>
      <c r="AT35" s="1">
        <v>104210</v>
      </c>
      <c r="AU35" s="1">
        <v>936633</v>
      </c>
      <c r="AV35" s="1">
        <v>1844816</v>
      </c>
      <c r="AW35" s="1">
        <v>2368969</v>
      </c>
      <c r="AX35" s="1">
        <v>1185432</v>
      </c>
      <c r="AY35" s="1">
        <v>3360556</v>
      </c>
      <c r="AZ35" s="1">
        <v>3953786</v>
      </c>
      <c r="BA35" s="1">
        <v>1312404</v>
      </c>
      <c r="BB35" s="1">
        <v>3040746</v>
      </c>
      <c r="BC35" s="1">
        <v>2419324</v>
      </c>
      <c r="BD35" s="1">
        <v>789618</v>
      </c>
      <c r="BE35" s="1">
        <v>13905924</v>
      </c>
      <c r="BF35" s="1">
        <v>3983567</v>
      </c>
      <c r="BG35" s="1">
        <v>1103005</v>
      </c>
      <c r="BH35" s="1">
        <v>2400511</v>
      </c>
      <c r="BI35" s="1">
        <v>1201781</v>
      </c>
      <c r="BJ35" s="1">
        <v>2667624</v>
      </c>
      <c r="BK35" s="1">
        <v>1172662</v>
      </c>
      <c r="BL35" s="1">
        <v>77399258</v>
      </c>
      <c r="BM35" s="1">
        <v>540735</v>
      </c>
      <c r="BN35" s="1">
        <v>1069427</v>
      </c>
      <c r="BO35" s="1">
        <v>1982319</v>
      </c>
      <c r="BP35" s="1">
        <v>8801556</v>
      </c>
      <c r="BQ35" s="1">
        <v>1142091</v>
      </c>
      <c r="BR35" s="1">
        <v>949360</v>
      </c>
      <c r="BS35" s="1">
        <v>11523227</v>
      </c>
      <c r="BT35" s="1">
        <v>25080810</v>
      </c>
      <c r="BU35" s="1">
        <v>12486216</v>
      </c>
      <c r="BV35" s="1">
        <v>1210909</v>
      </c>
      <c r="BW35" s="1">
        <v>15254199</v>
      </c>
      <c r="BX35" s="1">
        <v>4047275</v>
      </c>
      <c r="BY35" s="1">
        <v>1132688</v>
      </c>
      <c r="BZ35" s="1">
        <v>937000</v>
      </c>
      <c r="CA35" s="1">
        <v>1676222</v>
      </c>
      <c r="CB35" s="1">
        <v>366888</v>
      </c>
      <c r="CC35" s="1">
        <v>2716645</v>
      </c>
      <c r="CD35" s="1">
        <v>904888</v>
      </c>
      <c r="CE35" s="1">
        <v>1026415</v>
      </c>
      <c r="CF35" s="1">
        <v>46574752</v>
      </c>
      <c r="CG35" s="1">
        <v>797107</v>
      </c>
      <c r="CH35" s="1">
        <v>748040</v>
      </c>
      <c r="CI35" s="1">
        <v>7982015</v>
      </c>
      <c r="CJ35" s="1">
        <v>16423468</v>
      </c>
      <c r="CK35" s="1">
        <v>864969</v>
      </c>
      <c r="CN35" s="1" t="e">
        <f>SUM(#REF!)</f>
        <v>#REF!</v>
      </c>
      <c r="CO35" s="1">
        <f>SUM(C35:CL35)</f>
        <v>794163139</v>
      </c>
      <c r="CQ35" s="1">
        <f>AK35+AU35+BD35+BG35+BJ35+BM35+BR35</f>
        <v>7565084</v>
      </c>
      <c r="CR35" s="1">
        <f>F35+Q35+AE35+AO35+AT35</f>
        <v>5167074</v>
      </c>
      <c r="CS35" s="1">
        <f>C35+K35+R35+AG35+AL35+AN35+BS35</f>
        <v>16230649</v>
      </c>
      <c r="CT35" s="1">
        <f>E35+P35+W35+AB35+BF35+BK35+BY35+CB35+CH35</f>
        <v>16667608</v>
      </c>
      <c r="CU35" s="1">
        <f>M35+T35+AY35+CA35+CD35</f>
        <v>10819867</v>
      </c>
      <c r="CV35" s="1">
        <f>AJ35+AS35+AW35+BO35</f>
        <v>13936981</v>
      </c>
      <c r="CW35" s="1">
        <f>H35+N35+AM35+BZ35+CK35</f>
        <v>4412416</v>
      </c>
      <c r="CX35" s="1">
        <f>O35+AF35+AI35+AX35+BH35</f>
        <v>9054867</v>
      </c>
      <c r="CY35" s="1">
        <f>G35+BU35+BW35+CJ35</f>
        <v>45509475</v>
      </c>
      <c r="CZ35" s="1">
        <f>S35+AH35+AQ35+AR35+BA35+BC35+BI35+BN35+BQ35</f>
        <v>13620232</v>
      </c>
      <c r="DA35" s="1">
        <f>I35+J35+X35+AP35+AV35+BB35+BV35+CE35+CG35</f>
        <v>21639137</v>
      </c>
      <c r="DB35" s="1">
        <f>V35+Y35+Z35+AA35+AD35+AZ35+BE35+BP35+BX35+CC35+CI35</f>
        <v>58365240</v>
      </c>
      <c r="DC35" s="1">
        <f>D35+L35+U35+AC35+BL35+BT35+CF35</f>
        <v>571174509</v>
      </c>
      <c r="DD35" s="1" t="e">
        <f>CN35-DC35</f>
        <v>#REF!</v>
      </c>
    </row>
    <row r="36" spans="1:118" x14ac:dyDescent="0.2">
      <c r="A36" s="9" t="s">
        <v>153</v>
      </c>
      <c r="B36" t="s">
        <v>139</v>
      </c>
      <c r="C36" s="1">
        <v>2579659</v>
      </c>
      <c r="D36" s="1">
        <v>43497939</v>
      </c>
      <c r="E36" s="1">
        <v>4094420</v>
      </c>
      <c r="F36" s="1">
        <v>3421079</v>
      </c>
      <c r="G36" s="1">
        <v>3606521</v>
      </c>
      <c r="H36" s="1">
        <v>234819</v>
      </c>
      <c r="I36" s="1">
        <v>9337444</v>
      </c>
      <c r="J36" s="1">
        <v>1806930</v>
      </c>
      <c r="K36" s="1">
        <v>2779314</v>
      </c>
      <c r="L36" s="1">
        <v>11206145</v>
      </c>
      <c r="M36" s="1">
        <v>6946313</v>
      </c>
      <c r="N36" s="1">
        <v>946794</v>
      </c>
      <c r="O36" s="1">
        <v>4176536</v>
      </c>
      <c r="P36" s="1">
        <v>3850508</v>
      </c>
      <c r="Q36" s="1">
        <v>1824843</v>
      </c>
      <c r="R36" s="1">
        <v>1980027</v>
      </c>
      <c r="S36" s="1">
        <v>802934</v>
      </c>
      <c r="T36" s="1">
        <v>16196212</v>
      </c>
      <c r="U36" s="1">
        <v>62421965</v>
      </c>
      <c r="V36" s="1">
        <v>882287</v>
      </c>
      <c r="W36" s="1">
        <v>6003518</v>
      </c>
      <c r="X36" s="1">
        <v>657977</v>
      </c>
      <c r="Y36" s="1">
        <v>1084989</v>
      </c>
      <c r="Z36" s="1">
        <v>2855890</v>
      </c>
      <c r="AA36" s="1">
        <v>5017280</v>
      </c>
      <c r="AB36" s="1">
        <v>363510</v>
      </c>
      <c r="AC36" s="1">
        <v>266473651</v>
      </c>
      <c r="AD36" s="1">
        <v>897908</v>
      </c>
      <c r="AE36" s="1">
        <v>3970571</v>
      </c>
      <c r="AF36" s="1">
        <v>2378860</v>
      </c>
      <c r="AG36" s="1">
        <v>5839387</v>
      </c>
      <c r="AH36" s="1">
        <v>967285</v>
      </c>
      <c r="AI36" s="1">
        <v>680815</v>
      </c>
      <c r="AJ36" s="1">
        <v>4329479</v>
      </c>
      <c r="AK36" s="1">
        <v>1023707</v>
      </c>
      <c r="AL36" s="1">
        <v>1060504</v>
      </c>
      <c r="AM36" s="1">
        <v>265233</v>
      </c>
      <c r="AN36" s="1">
        <v>1782174</v>
      </c>
      <c r="AO36" s="1">
        <v>444772</v>
      </c>
      <c r="AP36" s="1">
        <v>1911316</v>
      </c>
      <c r="AQ36" s="1">
        <v>501491</v>
      </c>
      <c r="AR36" s="1">
        <v>3110412</v>
      </c>
      <c r="AS36" s="1">
        <v>2500903</v>
      </c>
      <c r="AT36" s="1">
        <v>215522</v>
      </c>
      <c r="AU36" s="1">
        <v>1132722</v>
      </c>
      <c r="AV36" s="1">
        <v>2425193</v>
      </c>
      <c r="AW36" s="1">
        <v>1698448</v>
      </c>
      <c r="AX36" s="1">
        <v>1605691</v>
      </c>
      <c r="AY36" s="1">
        <v>2851565</v>
      </c>
      <c r="AZ36" s="1">
        <v>2209858</v>
      </c>
      <c r="BA36" s="1">
        <v>720535</v>
      </c>
      <c r="BB36" s="1">
        <v>2083639</v>
      </c>
      <c r="BC36" s="1">
        <v>1604460</v>
      </c>
      <c r="BD36" s="1">
        <v>181690</v>
      </c>
      <c r="BE36" s="1">
        <v>19699927</v>
      </c>
      <c r="BF36" s="1">
        <v>7512296</v>
      </c>
      <c r="BG36" s="1">
        <v>979226</v>
      </c>
      <c r="BH36" s="1">
        <v>2610885</v>
      </c>
      <c r="BI36" s="1">
        <v>538042</v>
      </c>
      <c r="BJ36" s="1">
        <v>2485675</v>
      </c>
      <c r="BK36" s="1">
        <v>938083</v>
      </c>
      <c r="BL36" s="1">
        <v>90812992</v>
      </c>
      <c r="BM36" s="1">
        <v>431535</v>
      </c>
      <c r="BN36" s="1">
        <v>868368</v>
      </c>
      <c r="BO36" s="1">
        <v>1584903</v>
      </c>
      <c r="BP36" s="1">
        <v>6188253</v>
      </c>
      <c r="BQ36" s="1">
        <v>501358</v>
      </c>
      <c r="BR36" s="1">
        <v>834948</v>
      </c>
      <c r="BS36" s="1">
        <v>20139341</v>
      </c>
      <c r="BT36" s="1">
        <v>15403672</v>
      </c>
      <c r="BU36" s="1">
        <v>9556886</v>
      </c>
      <c r="BV36" s="1">
        <v>724011</v>
      </c>
      <c r="BW36" s="1">
        <v>19370939</v>
      </c>
      <c r="BX36" s="1">
        <v>3780963</v>
      </c>
      <c r="BY36" s="1">
        <v>729921</v>
      </c>
      <c r="BZ36" s="1">
        <v>1555963</v>
      </c>
      <c r="CA36" s="1">
        <v>1301414</v>
      </c>
      <c r="CB36" s="1">
        <v>347029</v>
      </c>
      <c r="CC36" s="1">
        <v>1282005</v>
      </c>
      <c r="CD36" s="1">
        <v>999731</v>
      </c>
      <c r="CE36" s="1">
        <v>1425088</v>
      </c>
      <c r="CF36" s="1">
        <v>30839522</v>
      </c>
      <c r="CG36" s="1">
        <v>536322</v>
      </c>
      <c r="CH36" s="1">
        <v>328377</v>
      </c>
      <c r="CI36" s="1">
        <v>4406943</v>
      </c>
      <c r="CJ36" s="1">
        <v>14065209</v>
      </c>
      <c r="CK36" s="1">
        <v>477227</v>
      </c>
      <c r="CM36" s="1"/>
      <c r="CN36" s="1">
        <f>SUM(C36:CM36)</f>
        <v>776700698</v>
      </c>
      <c r="CO36" s="1">
        <f>SUM(C36:CL36)</f>
        <v>776700698</v>
      </c>
      <c r="CP36" s="1"/>
      <c r="CQ36" s="1">
        <f>AK36+AU36+BD36+BG36+BJ36+BM36+BR36</f>
        <v>7069503</v>
      </c>
      <c r="CR36" s="1">
        <f>F36+Q36+AE36+AO36+AT36</f>
        <v>9876787</v>
      </c>
      <c r="CS36" s="1">
        <f>C36+K36+R36+AG36+AL36+AN36+BS36</f>
        <v>36160406</v>
      </c>
      <c r="CT36" s="1">
        <f>E36+P36+W36+AB36+BF36+BK36+BY36+CB36+CH36</f>
        <v>24167662</v>
      </c>
      <c r="CU36" s="1">
        <f>M36+T36+AY36+CA36+CD36</f>
        <v>28295235</v>
      </c>
      <c r="CV36" s="1">
        <f>AJ36+AS36+AW36+BO36</f>
        <v>10113733</v>
      </c>
      <c r="CW36" s="1">
        <f>H36+N36+AM36+BZ36+CK36</f>
        <v>3480036</v>
      </c>
      <c r="CX36" s="1">
        <f>O36+AF36+AI36+AX36+BH36</f>
        <v>11452787</v>
      </c>
      <c r="CY36" s="1">
        <f>G36+BU36+BW36+CJ36</f>
        <v>46599555</v>
      </c>
      <c r="CZ36" s="1">
        <f>S36+AH36+AQ36+AR36+BA36+BC36+BI36+BN36+BQ36</f>
        <v>9614885</v>
      </c>
      <c r="DA36" s="1">
        <f>I36+J36+X36+AP36+AV36+BB36+BV36+CE36+CG36</f>
        <v>20907920</v>
      </c>
      <c r="DB36" s="1">
        <f>V36+Y36+Z36+AA36+AD36+AZ36+BE36+BP36+BX36+CC36+CI36</f>
        <v>48306303</v>
      </c>
      <c r="DC36" s="1">
        <f>D36+L36+U36+AC36+BL36+BT36+CF36</f>
        <v>520655886</v>
      </c>
      <c r="DD36" s="1">
        <f>CN36-DC36</f>
        <v>256044812</v>
      </c>
      <c r="DE36" s="2"/>
      <c r="DG36" s="2"/>
    </row>
    <row r="37" spans="1:118" x14ac:dyDescent="0.2">
      <c r="A37" s="9" t="s">
        <v>153</v>
      </c>
      <c r="B37" s="9" t="s">
        <v>162</v>
      </c>
      <c r="C37" s="1">
        <v>1931527</v>
      </c>
      <c r="D37" s="1">
        <v>8894355</v>
      </c>
      <c r="E37" s="1">
        <v>1768896</v>
      </c>
      <c r="F37" s="1">
        <v>1840922</v>
      </c>
      <c r="G37" s="1">
        <v>1925929</v>
      </c>
      <c r="H37" s="1">
        <v>351747</v>
      </c>
      <c r="I37" s="1">
        <v>2129831</v>
      </c>
      <c r="J37" s="1">
        <v>1579455</v>
      </c>
      <c r="K37" s="1">
        <v>1885077</v>
      </c>
      <c r="L37" s="1">
        <v>2243490</v>
      </c>
      <c r="M37" s="1">
        <v>1292980</v>
      </c>
      <c r="N37" s="1">
        <v>753088</v>
      </c>
      <c r="O37" s="1">
        <v>2016983</v>
      </c>
      <c r="P37" s="1">
        <v>6653856</v>
      </c>
      <c r="Q37" s="1">
        <v>740103</v>
      </c>
      <c r="R37" s="1">
        <v>612384</v>
      </c>
      <c r="S37" s="1">
        <v>767355</v>
      </c>
      <c r="T37" s="1">
        <v>3392883</v>
      </c>
      <c r="U37" s="1">
        <v>9232128</v>
      </c>
      <c r="V37" s="1">
        <v>1104120</v>
      </c>
      <c r="W37" s="1">
        <v>1667883</v>
      </c>
      <c r="X37" s="1">
        <v>1002468</v>
      </c>
      <c r="Y37" s="1">
        <v>1619505</v>
      </c>
      <c r="Z37" s="1">
        <v>1971671</v>
      </c>
      <c r="AA37" s="1">
        <v>1950713</v>
      </c>
      <c r="AB37" s="1">
        <v>414701</v>
      </c>
      <c r="AC37" s="1">
        <v>17101528</v>
      </c>
      <c r="AD37" s="1">
        <v>1416283</v>
      </c>
      <c r="AE37" s="1">
        <v>1077369</v>
      </c>
      <c r="AF37" s="1">
        <v>2087869</v>
      </c>
      <c r="AG37" s="1">
        <v>6308376</v>
      </c>
      <c r="AH37" s="1">
        <v>794703</v>
      </c>
      <c r="AI37" s="1">
        <v>1263601</v>
      </c>
      <c r="AJ37" s="1">
        <v>2069716</v>
      </c>
      <c r="AK37" s="1">
        <v>281797</v>
      </c>
      <c r="AL37" s="1">
        <v>848319</v>
      </c>
      <c r="AM37" s="1">
        <v>588362</v>
      </c>
      <c r="AN37" s="1">
        <v>1643511</v>
      </c>
      <c r="AO37" s="1">
        <v>299582</v>
      </c>
      <c r="AP37" s="1">
        <v>1430267</v>
      </c>
      <c r="AQ37" s="1">
        <v>453816</v>
      </c>
      <c r="AR37" s="1">
        <v>1123993</v>
      </c>
      <c r="AS37" s="1">
        <v>1797021</v>
      </c>
      <c r="AT37" s="1">
        <v>287231</v>
      </c>
      <c r="AU37" s="1">
        <v>870758</v>
      </c>
      <c r="AV37" s="1">
        <v>1201338</v>
      </c>
      <c r="AW37" s="1">
        <v>1412288</v>
      </c>
      <c r="AX37" s="1">
        <v>1470035</v>
      </c>
      <c r="AY37" s="1">
        <v>2598323</v>
      </c>
      <c r="AZ37" s="1">
        <v>2391520</v>
      </c>
      <c r="BA37" s="1">
        <v>672263</v>
      </c>
      <c r="BB37" s="1">
        <v>1283755</v>
      </c>
      <c r="BC37" s="1">
        <v>1109617</v>
      </c>
      <c r="BD37" s="1">
        <v>507667</v>
      </c>
      <c r="BE37" s="1">
        <v>4900024</v>
      </c>
      <c r="BF37" s="1">
        <v>3663254</v>
      </c>
      <c r="BG37" s="1">
        <v>781787</v>
      </c>
      <c r="BH37" s="1">
        <v>1957924</v>
      </c>
      <c r="BI37" s="1">
        <v>588691</v>
      </c>
      <c r="BJ37" s="1">
        <v>2695599</v>
      </c>
      <c r="BK37" s="1">
        <v>795063</v>
      </c>
      <c r="BL37" s="1">
        <v>10915615</v>
      </c>
      <c r="BM37" s="1">
        <v>295034</v>
      </c>
      <c r="BN37" s="1">
        <v>991518</v>
      </c>
      <c r="BO37" s="1">
        <v>1074800</v>
      </c>
      <c r="BP37" s="1">
        <v>2139731</v>
      </c>
      <c r="BQ37" s="1">
        <v>723994</v>
      </c>
      <c r="BR37" s="1">
        <v>1178653</v>
      </c>
      <c r="BS37" s="1">
        <v>16633031</v>
      </c>
      <c r="BT37" s="1">
        <v>2653454</v>
      </c>
      <c r="BU37" s="1">
        <v>3090526</v>
      </c>
      <c r="BV37" s="1">
        <v>1006112</v>
      </c>
      <c r="BW37" s="1">
        <v>5665971</v>
      </c>
      <c r="BX37" s="1">
        <v>1805805</v>
      </c>
      <c r="BY37" s="1">
        <v>490537</v>
      </c>
      <c r="BZ37" s="1">
        <v>628376</v>
      </c>
      <c r="CA37" s="1">
        <v>2077861</v>
      </c>
      <c r="CB37" s="1">
        <v>168748</v>
      </c>
      <c r="CC37" s="1">
        <v>1246130</v>
      </c>
      <c r="CD37" s="1">
        <v>1022516</v>
      </c>
      <c r="CE37" s="1">
        <v>1189827</v>
      </c>
      <c r="CF37" s="1">
        <v>5028202</v>
      </c>
      <c r="CG37" s="1">
        <v>692018</v>
      </c>
      <c r="CH37" s="1">
        <v>539131</v>
      </c>
      <c r="CI37" s="1">
        <v>2297333</v>
      </c>
      <c r="CJ37" s="1">
        <v>4565098</v>
      </c>
      <c r="CK37" s="1">
        <v>662335</v>
      </c>
      <c r="CN37" s="1">
        <f>SUM(C37:CM37)</f>
        <v>198299656</v>
      </c>
      <c r="CO37" s="1">
        <f>SUM(C37:CL37)</f>
        <v>198299656</v>
      </c>
      <c r="CP37" s="1"/>
      <c r="CQ37" s="1">
        <f>AK37+AU37+BD37+BG37+BJ37+BM37+BR37</f>
        <v>6611295</v>
      </c>
      <c r="CR37" s="1">
        <f>F37+Q37+AE37+AO37+AT37</f>
        <v>4245207</v>
      </c>
      <c r="CS37" s="1">
        <f>C37+K37+R37+AG37+AL37+AN37+BS37</f>
        <v>29862225</v>
      </c>
      <c r="CT37" s="1">
        <f>E37+P37+W37+AB37+BF37+BK37+BY37+CB37+CH37</f>
        <v>16162069</v>
      </c>
      <c r="CU37" s="1">
        <f>M37+T37+AY37+CA37+CD37</f>
        <v>10384563</v>
      </c>
      <c r="CV37" s="1">
        <f>AJ37+AS37+AW37+BO37</f>
        <v>6353825</v>
      </c>
      <c r="CW37" s="1">
        <f>H37+N37+AM37+BZ37+CK37</f>
        <v>2983908</v>
      </c>
      <c r="CX37" s="1">
        <f>O37+AF37+AI37+AX37+BH37</f>
        <v>8796412</v>
      </c>
      <c r="CY37" s="1">
        <f>G37+BU37+BW37+CJ37</f>
        <v>15247524</v>
      </c>
      <c r="CZ37" s="1">
        <f>S37+AH37+AQ37+AR37+BA37+BC37+BI37+BN37+BQ37</f>
        <v>7225950</v>
      </c>
      <c r="DA37" s="1">
        <f>I37+J37+X37+AP37+AV37+BB37+BV37+CE37+CG37</f>
        <v>11515071</v>
      </c>
      <c r="DB37" s="1">
        <f>V37+Y37+Z37+AA37+AD37+AZ37+BE37+BP37+BX37+CC37+CI37</f>
        <v>22842835</v>
      </c>
      <c r="DC37" s="1">
        <f>D37+L37+U37+AC37+BL37+BT37+CF37</f>
        <v>56068772</v>
      </c>
      <c r="DD37" s="1">
        <f>CN37-DC37</f>
        <v>142230884</v>
      </c>
    </row>
    <row r="38" spans="1:118" x14ac:dyDescent="0.2">
      <c r="A38" s="9" t="s">
        <v>153</v>
      </c>
      <c r="B38" t="s">
        <v>134</v>
      </c>
      <c r="C38" s="1">
        <v>20287997</v>
      </c>
      <c r="D38" s="1">
        <v>455667365</v>
      </c>
      <c r="E38" s="1">
        <v>37826845</v>
      </c>
      <c r="F38" s="1">
        <v>36681995</v>
      </c>
      <c r="G38" s="1">
        <v>44854116</v>
      </c>
      <c r="H38" s="1">
        <v>6832780</v>
      </c>
      <c r="I38" s="1">
        <v>75951061</v>
      </c>
      <c r="J38" s="1">
        <v>25855321</v>
      </c>
      <c r="K38" s="1">
        <v>39037272</v>
      </c>
      <c r="L38" s="1">
        <v>156126988</v>
      </c>
      <c r="M38" s="1">
        <v>44288411</v>
      </c>
      <c r="N38" s="1">
        <v>15920002</v>
      </c>
      <c r="O38" s="1">
        <v>70476389</v>
      </c>
      <c r="P38" s="1">
        <v>48371482</v>
      </c>
      <c r="Q38" s="1">
        <v>10065277</v>
      </c>
      <c r="R38" s="1">
        <v>10080268</v>
      </c>
      <c r="S38" s="1">
        <v>14080992</v>
      </c>
      <c r="T38" s="1">
        <v>102044102</v>
      </c>
      <c r="U38" s="1">
        <v>608036371</v>
      </c>
      <c r="V38" s="1">
        <v>22656165</v>
      </c>
      <c r="W38" s="1">
        <v>50994657</v>
      </c>
      <c r="X38" s="1">
        <v>15868716</v>
      </c>
      <c r="Y38" s="1">
        <v>22528830</v>
      </c>
      <c r="Z38" s="1">
        <v>37606319</v>
      </c>
      <c r="AA38" s="1">
        <v>73501622</v>
      </c>
      <c r="AB38" s="1">
        <v>9239347</v>
      </c>
      <c r="AC38" s="1">
        <v>2504234017</v>
      </c>
      <c r="AD38" s="1">
        <v>21057079</v>
      </c>
      <c r="AE38" s="1">
        <v>29206031</v>
      </c>
      <c r="AF38" s="1">
        <v>39357412</v>
      </c>
      <c r="AG38" s="1">
        <v>56870798</v>
      </c>
      <c r="AH38" s="1">
        <v>16389608</v>
      </c>
      <c r="AI38" s="1">
        <v>15901508</v>
      </c>
      <c r="AJ38" s="1">
        <v>52492680</v>
      </c>
      <c r="AK38" s="1">
        <v>6886021</v>
      </c>
      <c r="AL38" s="1">
        <v>9681379</v>
      </c>
      <c r="AM38" s="1">
        <v>8740024</v>
      </c>
      <c r="AN38" s="1">
        <v>16609133</v>
      </c>
      <c r="AO38" s="1">
        <v>5951126</v>
      </c>
      <c r="AP38" s="1">
        <v>32931161</v>
      </c>
      <c r="AQ38" s="1">
        <v>8037863</v>
      </c>
      <c r="AR38" s="1">
        <v>31596660</v>
      </c>
      <c r="AS38" s="1">
        <v>42598940</v>
      </c>
      <c r="AT38" s="1">
        <v>5740194</v>
      </c>
      <c r="AU38" s="1">
        <v>10074193</v>
      </c>
      <c r="AV38" s="1">
        <v>24618586</v>
      </c>
      <c r="AW38" s="1">
        <v>27510361</v>
      </c>
      <c r="AX38" s="1">
        <v>26580262</v>
      </c>
      <c r="AY38" s="1">
        <v>32941107</v>
      </c>
      <c r="AZ38" s="1">
        <v>34590719</v>
      </c>
      <c r="BA38" s="1">
        <v>10136453</v>
      </c>
      <c r="BB38" s="1">
        <v>33921141</v>
      </c>
      <c r="BC38" s="1">
        <v>22931687</v>
      </c>
      <c r="BD38" s="1">
        <v>7092294</v>
      </c>
      <c r="BE38" s="1">
        <v>197244193</v>
      </c>
      <c r="BF38" s="1">
        <v>68347768</v>
      </c>
      <c r="BG38" s="1">
        <v>12796869</v>
      </c>
      <c r="BH38" s="1">
        <v>30123267</v>
      </c>
      <c r="BI38" s="1">
        <v>9486121</v>
      </c>
      <c r="BJ38" s="1">
        <v>36501365</v>
      </c>
      <c r="BK38" s="1">
        <v>14092856</v>
      </c>
      <c r="BL38" s="1">
        <v>808867448</v>
      </c>
      <c r="BM38" s="1">
        <v>4367298</v>
      </c>
      <c r="BN38" s="1">
        <v>19886823</v>
      </c>
      <c r="BO38" s="1">
        <v>22829044</v>
      </c>
      <c r="BP38" s="1">
        <v>67904380</v>
      </c>
      <c r="BQ38" s="1">
        <v>9828256</v>
      </c>
      <c r="BR38" s="1">
        <v>14834706</v>
      </c>
      <c r="BS38" s="1">
        <v>208748698</v>
      </c>
      <c r="BT38" s="1">
        <v>203219183</v>
      </c>
      <c r="BU38" s="1">
        <v>122265008</v>
      </c>
      <c r="BV38" s="1">
        <v>20082538</v>
      </c>
      <c r="BW38" s="1">
        <v>177281934</v>
      </c>
      <c r="BX38" s="1">
        <v>44008534</v>
      </c>
      <c r="BY38" s="1">
        <v>11895156</v>
      </c>
      <c r="BZ38" s="1">
        <v>14956620</v>
      </c>
      <c r="CA38" s="1">
        <v>23375315</v>
      </c>
      <c r="CB38" s="1">
        <v>7879793</v>
      </c>
      <c r="CC38" s="1">
        <v>26476982</v>
      </c>
      <c r="CD38" s="1">
        <v>12998715</v>
      </c>
      <c r="CE38" s="1">
        <v>20512245</v>
      </c>
      <c r="CF38" s="1">
        <v>357972039</v>
      </c>
      <c r="CG38" s="1">
        <v>12141740</v>
      </c>
      <c r="CH38" s="1">
        <v>9213655</v>
      </c>
      <c r="CI38" s="1">
        <v>47681266</v>
      </c>
      <c r="CJ38" s="1">
        <v>162603995</v>
      </c>
      <c r="CK38" s="1">
        <v>13911635</v>
      </c>
      <c r="CN38" s="1">
        <f>SUM(C38:CM38)</f>
        <v>8003894572</v>
      </c>
      <c r="CO38" s="1">
        <f>SUM(C38:CL38)</f>
        <v>8003894572</v>
      </c>
      <c r="CP38" s="1"/>
      <c r="CQ38" s="1">
        <f>AK38+AU38+BD38+BG38+BJ38+BM38+BR38</f>
        <v>92552746</v>
      </c>
      <c r="CR38" s="1">
        <f>F38+Q38+AE38+AO38+AT38</f>
        <v>87644623</v>
      </c>
      <c r="CS38" s="1">
        <f>C38+K38+R38+AG38+AL38+AN38+BS38</f>
        <v>361315545</v>
      </c>
      <c r="CT38" s="1">
        <f>E38+P38+W38+AB38+BF38+BK38+BY38+CB38+CH38</f>
        <v>257861559</v>
      </c>
      <c r="CU38" s="1">
        <f>M38+T38+AY38+CA38+CD38</f>
        <v>215647650</v>
      </c>
      <c r="CV38" s="1">
        <f>AJ38+AS38+AW38+BO38</f>
        <v>145431025</v>
      </c>
      <c r="CW38" s="1">
        <f>H38+N38+AM38+BZ38+CK38</f>
        <v>60361061</v>
      </c>
      <c r="CX38" s="1">
        <f>O38+AF38+AI38+AX38+BH38</f>
        <v>182438838</v>
      </c>
      <c r="CY38" s="1">
        <f>G38+BU38+BW38+CJ38</f>
        <v>507005053</v>
      </c>
      <c r="CZ38" s="1">
        <f>S38+AH38+AQ38+AR38+BA38+BC38+BI38+BN38+BQ38</f>
        <v>142374463</v>
      </c>
      <c r="DA38" s="1">
        <f>I38+J38+X38+AP38+AV38+BB38+BV38+CE38+CG38</f>
        <v>261882509</v>
      </c>
      <c r="DB38" s="1">
        <f>V38+Y38+Z38+AA38+AD38+AZ38+BE38+BP38+BX38+CC38+CI38</f>
        <v>595256089</v>
      </c>
      <c r="DC38" s="1">
        <f>D38+L38+U38+AC38+BL38+BT38+CF38</f>
        <v>5094123411</v>
      </c>
      <c r="DD38" s="1">
        <f>CN38-DC38</f>
        <v>2909771161</v>
      </c>
    </row>
    <row r="39" spans="1:118" x14ac:dyDescent="0.2">
      <c r="CN39" s="1">
        <f>+CN38+CN37</f>
        <v>8202194228</v>
      </c>
    </row>
    <row r="40" spans="1:118" ht="15.75" x14ac:dyDescent="0.25">
      <c r="B40" s="11" t="s">
        <v>163</v>
      </c>
      <c r="CN40" s="1"/>
    </row>
    <row r="41" spans="1:118" x14ac:dyDescent="0.2">
      <c r="A41" s="10" t="s">
        <v>154</v>
      </c>
      <c r="B41" s="9" t="s">
        <v>164</v>
      </c>
      <c r="C41" s="1">
        <v>8447266</v>
      </c>
      <c r="D41" s="1">
        <v>347469099</v>
      </c>
      <c r="E41" s="1">
        <v>21547198</v>
      </c>
      <c r="F41" s="1">
        <v>24445708</v>
      </c>
      <c r="G41" s="1">
        <v>27497171</v>
      </c>
      <c r="H41" s="1">
        <v>4033948</v>
      </c>
      <c r="I41" s="1">
        <v>49974035</v>
      </c>
      <c r="J41" s="1">
        <v>21501861</v>
      </c>
      <c r="K41" s="1">
        <v>23178042</v>
      </c>
      <c r="L41" s="1">
        <v>146763482</v>
      </c>
      <c r="M41" s="1">
        <v>17535522</v>
      </c>
      <c r="N41" s="1">
        <v>13288476</v>
      </c>
      <c r="O41" s="1">
        <v>49237218</v>
      </c>
      <c r="P41" s="1">
        <v>42379670</v>
      </c>
      <c r="Q41" s="1">
        <v>4749784</v>
      </c>
      <c r="R41" s="1">
        <v>3791335</v>
      </c>
      <c r="S41" s="1">
        <v>9237927</v>
      </c>
      <c r="T41" s="1">
        <v>44582042</v>
      </c>
      <c r="U41" s="1">
        <v>532704175</v>
      </c>
      <c r="V41" s="1">
        <v>17995664</v>
      </c>
      <c r="W41" s="1">
        <v>31864628</v>
      </c>
      <c r="X41" s="1">
        <v>10632906</v>
      </c>
      <c r="Y41" s="1">
        <v>13260713</v>
      </c>
      <c r="Z41" s="1">
        <v>21921631</v>
      </c>
      <c r="AA41" s="1">
        <v>43704842</v>
      </c>
      <c r="AB41" s="1">
        <v>5304459</v>
      </c>
      <c r="AC41" s="1">
        <v>1842641203</v>
      </c>
      <c r="AD41" s="1">
        <v>15412294</v>
      </c>
      <c r="AE41" s="1">
        <v>12246067</v>
      </c>
      <c r="AF41" s="1">
        <v>29488055</v>
      </c>
      <c r="AG41" s="1">
        <v>30204685</v>
      </c>
      <c r="AH41" s="1">
        <v>8056932</v>
      </c>
      <c r="AI41" s="1">
        <v>8521329</v>
      </c>
      <c r="AJ41" s="1">
        <v>35467938</v>
      </c>
      <c r="AK41" s="1">
        <v>3850285</v>
      </c>
      <c r="AL41" s="1">
        <v>8704488</v>
      </c>
      <c r="AM41" s="1">
        <v>5726294</v>
      </c>
      <c r="AN41" s="1">
        <v>7697973</v>
      </c>
      <c r="AO41" s="1">
        <v>2456765</v>
      </c>
      <c r="AP41" s="1">
        <v>23347053</v>
      </c>
      <c r="AQ41" s="1">
        <v>3646657</v>
      </c>
      <c r="AR41" s="1">
        <v>22675137</v>
      </c>
      <c r="AS41" s="1">
        <v>30419219</v>
      </c>
      <c r="AT41" s="1">
        <v>1528861</v>
      </c>
      <c r="AU41" s="1">
        <v>9084806</v>
      </c>
      <c r="AV41" s="1">
        <v>18158180</v>
      </c>
      <c r="AW41" s="1">
        <v>17234602</v>
      </c>
      <c r="AX41" s="1">
        <v>14243181</v>
      </c>
      <c r="AY41" s="1">
        <v>18581866</v>
      </c>
      <c r="AZ41" s="1">
        <v>31527485</v>
      </c>
      <c r="BA41" s="1">
        <v>7999448</v>
      </c>
      <c r="BB41" s="1">
        <v>29481745</v>
      </c>
      <c r="BC41" s="1">
        <v>14317721</v>
      </c>
      <c r="BD41" s="1">
        <v>5570620</v>
      </c>
      <c r="BE41" s="1">
        <v>188000985</v>
      </c>
      <c r="BF41" s="1">
        <v>42760135</v>
      </c>
      <c r="BG41" s="1">
        <v>21115472</v>
      </c>
      <c r="BH41" s="1">
        <v>13422294</v>
      </c>
      <c r="BI41" s="1">
        <v>6827686</v>
      </c>
      <c r="BJ41" s="1">
        <v>23918680</v>
      </c>
      <c r="BK41" s="1">
        <v>8701785</v>
      </c>
      <c r="BL41" s="1">
        <v>530568103</v>
      </c>
      <c r="BM41" s="1">
        <v>2443101</v>
      </c>
      <c r="BN41" s="1">
        <v>13253763</v>
      </c>
      <c r="BO41" s="1">
        <v>15459850</v>
      </c>
      <c r="BP41" s="1">
        <v>50564819</v>
      </c>
      <c r="BQ41" s="1">
        <v>6903473</v>
      </c>
      <c r="BR41" s="6">
        <v>10834038</v>
      </c>
      <c r="BS41" s="6">
        <v>160378470</v>
      </c>
      <c r="BT41" s="6">
        <v>170981874</v>
      </c>
      <c r="BU41" s="6">
        <v>83671677</v>
      </c>
      <c r="BV41" s="6">
        <v>11525818</v>
      </c>
      <c r="BW41" s="6">
        <v>131327092</v>
      </c>
      <c r="BX41" s="6">
        <v>31687864</v>
      </c>
      <c r="BY41" s="6">
        <v>8259791</v>
      </c>
      <c r="BZ41" s="6">
        <v>8122030</v>
      </c>
      <c r="CA41" s="6">
        <v>11201792</v>
      </c>
      <c r="CB41" s="6">
        <v>2966179</v>
      </c>
      <c r="CC41" s="6">
        <v>17720504</v>
      </c>
      <c r="CD41" s="6">
        <v>6684431</v>
      </c>
      <c r="CE41" s="6">
        <v>14712874</v>
      </c>
      <c r="CF41" s="6">
        <v>363922540</v>
      </c>
      <c r="CG41" s="6">
        <v>7433278</v>
      </c>
      <c r="CH41" s="6">
        <v>5902964</v>
      </c>
      <c r="CI41" s="6">
        <v>38843273</v>
      </c>
      <c r="CJ41" s="6">
        <v>119416705</v>
      </c>
      <c r="CK41" s="6">
        <v>8413564</v>
      </c>
      <c r="CL41" s="6"/>
      <c r="CM41" s="6">
        <v>234092799</v>
      </c>
      <c r="CN41" s="1">
        <f t="shared" ref="CN41:CN47" si="17">SUM(C41:CM41)</f>
        <v>6167379394</v>
      </c>
      <c r="CO41" s="1">
        <f t="shared" ref="CO41:CO46" si="18">+CN41-CM41</f>
        <v>5933286595</v>
      </c>
      <c r="CP41" s="1"/>
      <c r="CQ41" s="1">
        <f t="shared" ref="CQ41:CQ47" si="19">AK41+AU41+BD41+BG41+BJ41+BM41+BR41</f>
        <v>76817002</v>
      </c>
      <c r="CR41" s="1">
        <f t="shared" ref="CR41:CR47" si="20">F41+Q41+AE41+AO41+AT41</f>
        <v>45427185</v>
      </c>
      <c r="CS41" s="1">
        <f t="shared" ref="CS41:CS47" si="21">C41+K41+R41+AG41+AL41+AN41+BS41</f>
        <v>242402259</v>
      </c>
      <c r="CT41" s="1">
        <f t="shared" ref="CT41:CT47" si="22">E41+P41+W41+AB41+BF41+BK41+BY41+CB41+CH41</f>
        <v>169686809</v>
      </c>
      <c r="CU41" s="1">
        <f t="shared" ref="CU41:CU47" si="23">M41+T41+AY41+CA41+CD41</f>
        <v>98585653</v>
      </c>
      <c r="CV41" s="1">
        <f t="shared" ref="CV41:CV47" si="24">AJ41+AS41+AW41+BO41</f>
        <v>98581609</v>
      </c>
      <c r="CW41" s="1">
        <f t="shared" ref="CW41:CW47" si="25">H41+N41+AM41+BZ41+CK41</f>
        <v>39584312</v>
      </c>
      <c r="CX41" s="1">
        <f t="shared" ref="CX41:CX47" si="26">O41+AF41+AI41+AX41+BH41</f>
        <v>114912077</v>
      </c>
      <c r="CY41" s="1">
        <f t="shared" ref="CY41:CY47" si="27">G41+BU41+BW41+CJ41</f>
        <v>361912645</v>
      </c>
      <c r="CZ41" s="1">
        <f t="shared" ref="CZ41:CZ47" si="28">S41+AH41+AQ41+AR41+BA41+BC41+BI41+BN41+BQ41</f>
        <v>92918744</v>
      </c>
      <c r="DA41" s="1">
        <f t="shared" ref="DA41:DA47" si="29">I41+J41+X41+AP41+AV41+BB41+BV41+CE41+CG41</f>
        <v>186767750</v>
      </c>
      <c r="DB41" s="1">
        <f t="shared" ref="DB41:DB47" si="30">V41+Y41+Z41+AA41+AD41+AZ41+BE41+BP41+BX41+CC41+CI41</f>
        <v>470640074</v>
      </c>
      <c r="DC41" s="1">
        <f t="shared" ref="DC41:DC47" si="31">D41+L41+U41+AC41+BL41+BT41+CF41</f>
        <v>3935050476</v>
      </c>
      <c r="DD41" s="1">
        <f>CO41-DC41</f>
        <v>1998236119</v>
      </c>
    </row>
    <row r="42" spans="1:118" x14ac:dyDescent="0.2">
      <c r="A42">
        <v>2010</v>
      </c>
      <c r="B42" t="s">
        <v>135</v>
      </c>
      <c r="C42" s="1">
        <v>7231666.047470293</v>
      </c>
      <c r="D42" s="1">
        <v>199413448.25882921</v>
      </c>
      <c r="E42" s="1">
        <v>18979312.771303315</v>
      </c>
      <c r="F42" s="1">
        <v>28653938.046568211</v>
      </c>
      <c r="G42" s="1">
        <v>20932884.076670546</v>
      </c>
      <c r="H42" s="1">
        <v>1532760.6155239872</v>
      </c>
      <c r="I42" s="1">
        <v>69921106.897605404</v>
      </c>
      <c r="J42" s="1">
        <v>14202203.893134626</v>
      </c>
      <c r="K42" s="1">
        <v>13850576.40918461</v>
      </c>
      <c r="L42" s="1">
        <v>39430098.147909842</v>
      </c>
      <c r="M42" s="1">
        <v>13583059.053213447</v>
      </c>
      <c r="N42" s="1">
        <v>7667665.5438087005</v>
      </c>
      <c r="O42" s="1">
        <v>14157681.850140655</v>
      </c>
      <c r="P42" s="1">
        <v>26474543.882052705</v>
      </c>
      <c r="Q42" s="1">
        <v>2322699</v>
      </c>
      <c r="R42" s="1">
        <v>6212808</v>
      </c>
      <c r="S42" s="1">
        <v>3971085.8374369424</v>
      </c>
      <c r="T42" s="1">
        <v>54645444.477682739</v>
      </c>
      <c r="U42" s="1">
        <v>276658014.46234047</v>
      </c>
      <c r="V42" s="1">
        <v>4600442.9555666121</v>
      </c>
      <c r="W42" s="1">
        <v>32031460.781608433</v>
      </c>
      <c r="X42" s="1">
        <v>6201782.16916099</v>
      </c>
      <c r="Y42" s="1">
        <v>8012893.4566889964</v>
      </c>
      <c r="Z42" s="1">
        <v>18453288.536926117</v>
      </c>
      <c r="AA42" s="1">
        <v>19544188.721225627</v>
      </c>
      <c r="AB42" s="1">
        <v>1771880.3511224247</v>
      </c>
      <c r="AC42" s="1">
        <v>1295300308.6770682</v>
      </c>
      <c r="AD42" s="1">
        <v>4668124.1707695685</v>
      </c>
      <c r="AE42" s="1">
        <v>9610259.2805751152</v>
      </c>
      <c r="AF42" s="1">
        <v>21302707.060356382</v>
      </c>
      <c r="AG42" s="1">
        <v>25740272</v>
      </c>
      <c r="AH42" s="1">
        <v>4003984</v>
      </c>
      <c r="AI42" s="1">
        <v>3876497.0430983705</v>
      </c>
      <c r="AJ42" s="1">
        <v>33935746.260198802</v>
      </c>
      <c r="AK42" s="1">
        <v>1376795.2168895095</v>
      </c>
      <c r="AL42" s="1">
        <v>8302819</v>
      </c>
      <c r="AM42" s="1">
        <v>2287763</v>
      </c>
      <c r="AN42" s="1">
        <v>9858402.6261082124</v>
      </c>
      <c r="AO42" s="1">
        <v>3487701</v>
      </c>
      <c r="AP42" s="1">
        <v>5783347.0839519734</v>
      </c>
      <c r="AQ42" s="1">
        <v>1926181</v>
      </c>
      <c r="AR42" s="1">
        <v>21565473.680035822</v>
      </c>
      <c r="AS42" s="1">
        <v>18359155.495740555</v>
      </c>
      <c r="AT42" s="1">
        <v>2997381</v>
      </c>
      <c r="AU42" s="1">
        <v>2468567.3220989993</v>
      </c>
      <c r="AV42" s="1">
        <v>9113511.2884663045</v>
      </c>
      <c r="AW42" s="1">
        <v>8389035.9793577921</v>
      </c>
      <c r="AX42" s="1">
        <v>8773392.2434231527</v>
      </c>
      <c r="AY42" s="1">
        <v>12470982.4574658</v>
      </c>
      <c r="AZ42" s="1">
        <v>15720311.006164998</v>
      </c>
      <c r="BA42" s="1">
        <v>3081619.8325464437</v>
      </c>
      <c r="BB42" s="1">
        <v>10584286.740035122</v>
      </c>
      <c r="BC42" s="1">
        <v>12337381</v>
      </c>
      <c r="BD42" s="1">
        <v>2220762</v>
      </c>
      <c r="BE42" s="1">
        <v>114682514.98654886</v>
      </c>
      <c r="BF42" s="1">
        <v>39659783.157935031</v>
      </c>
      <c r="BG42" s="1">
        <v>9956685.1774433535</v>
      </c>
      <c r="BH42" s="1">
        <v>9994536</v>
      </c>
      <c r="BI42" s="1">
        <v>3582362.4986117221</v>
      </c>
      <c r="BJ42" s="1">
        <v>13285441.300617348</v>
      </c>
      <c r="BK42" s="1">
        <v>3834635.9147415566</v>
      </c>
      <c r="BL42" s="1">
        <v>429868591.57727259</v>
      </c>
      <c r="BM42" s="1">
        <v>1399376</v>
      </c>
      <c r="BN42" s="1">
        <v>8691559.2849261574</v>
      </c>
      <c r="BO42" s="1">
        <v>4372927.9143921426</v>
      </c>
      <c r="BP42" s="1">
        <v>24624735.741659038</v>
      </c>
      <c r="BQ42" s="1">
        <v>3058646.0037566139</v>
      </c>
      <c r="BR42" s="1">
        <v>5633995.0947812134</v>
      </c>
      <c r="BS42" s="1">
        <v>153950253.36197892</v>
      </c>
      <c r="BT42" s="1">
        <v>72530462.062060386</v>
      </c>
      <c r="BU42" s="1">
        <v>34969125.747506589</v>
      </c>
      <c r="BV42" s="1">
        <v>2224996.754556214</v>
      </c>
      <c r="BW42" s="1">
        <v>105818028.45265964</v>
      </c>
      <c r="BX42" s="1">
        <v>26154512.279171914</v>
      </c>
      <c r="BY42" s="1">
        <v>5484651.1323166825</v>
      </c>
      <c r="BZ42" s="1">
        <v>4369112</v>
      </c>
      <c r="CA42" s="1">
        <v>4443096.0494227409</v>
      </c>
      <c r="CB42" s="1">
        <v>1120947.440095722</v>
      </c>
      <c r="CC42" s="1">
        <v>6103525</v>
      </c>
      <c r="CD42" s="1">
        <v>8026654.0536331683</v>
      </c>
      <c r="CE42" s="1">
        <v>6458300</v>
      </c>
      <c r="CF42" s="1">
        <v>124771461.72694448</v>
      </c>
      <c r="CG42" s="1">
        <v>3406310.1404243382</v>
      </c>
      <c r="CH42" s="1">
        <v>1283208.6620427698</v>
      </c>
      <c r="CI42" s="1">
        <v>24614990.233912297</v>
      </c>
      <c r="CJ42" s="1">
        <v>61198799.543062568</v>
      </c>
      <c r="CK42" s="1">
        <v>3260382</v>
      </c>
      <c r="CL42" s="1">
        <v>0</v>
      </c>
      <c r="CM42" s="1">
        <v>719073327</v>
      </c>
      <c r="CN42" s="1">
        <f t="shared" si="17"/>
        <v>4511907636</v>
      </c>
      <c r="CO42" s="1">
        <f t="shared" si="18"/>
        <v>3792834309</v>
      </c>
      <c r="CP42" s="1"/>
      <c r="CQ42" s="1">
        <f t="shared" si="19"/>
        <v>36341622.111830421</v>
      </c>
      <c r="CR42" s="1">
        <f t="shared" si="20"/>
        <v>47071978.327143326</v>
      </c>
      <c r="CS42" s="1">
        <f t="shared" si="21"/>
        <v>225146797.44474202</v>
      </c>
      <c r="CT42" s="1">
        <f t="shared" si="22"/>
        <v>130640424.09321864</v>
      </c>
      <c r="CU42" s="1">
        <f t="shared" si="23"/>
        <v>93169236.091417894</v>
      </c>
      <c r="CV42" s="1">
        <f t="shared" si="24"/>
        <v>65056865.649689294</v>
      </c>
      <c r="CW42" s="1">
        <f t="shared" si="25"/>
        <v>19117683.159332685</v>
      </c>
      <c r="CX42" s="1">
        <f t="shared" si="26"/>
        <v>58104814.197018564</v>
      </c>
      <c r="CY42" s="1">
        <f t="shared" si="27"/>
        <v>222918837.81989932</v>
      </c>
      <c r="CZ42" s="1">
        <f t="shared" si="28"/>
        <v>62218293.137313709</v>
      </c>
      <c r="DA42" s="1">
        <f t="shared" si="29"/>
        <v>127895844.96733497</v>
      </c>
      <c r="DB42" s="1">
        <f t="shared" si="30"/>
        <v>267179527.08863404</v>
      </c>
      <c r="DC42" s="1">
        <f t="shared" si="31"/>
        <v>2437972384.912425</v>
      </c>
      <c r="DD42" s="1">
        <f>CO42-DC42</f>
        <v>1354861924.087575</v>
      </c>
    </row>
    <row r="43" spans="1:118" x14ac:dyDescent="0.2">
      <c r="A43">
        <v>2010</v>
      </c>
      <c r="B43" s="9" t="s">
        <v>165</v>
      </c>
      <c r="C43" s="1">
        <v>1614852.037851494</v>
      </c>
      <c r="D43" s="1">
        <v>27999773.343013078</v>
      </c>
      <c r="E43" s="1">
        <v>2986161.7462238963</v>
      </c>
      <c r="F43" s="1">
        <v>3351996.7365957974</v>
      </c>
      <c r="G43" s="1">
        <v>3036439.5961310449</v>
      </c>
      <c r="H43" s="1">
        <v>605175.04438988864</v>
      </c>
      <c r="I43" s="1">
        <v>4965620.7333925925</v>
      </c>
      <c r="J43" s="1">
        <v>2739913.6960518877</v>
      </c>
      <c r="K43" s="1">
        <v>3191928.2882425869</v>
      </c>
      <c r="L43" s="1">
        <v>8003362.6133693755</v>
      </c>
      <c r="M43" s="1">
        <v>2500065.3377243401</v>
      </c>
      <c r="N43" s="1">
        <v>1218851.0275658192</v>
      </c>
      <c r="O43" s="1">
        <v>5337423.6282981141</v>
      </c>
      <c r="P43" s="1">
        <v>4735336.7391770016</v>
      </c>
      <c r="Q43" s="1">
        <v>856352.36030963156</v>
      </c>
      <c r="R43" s="1">
        <v>540726.7077134666</v>
      </c>
      <c r="S43" s="1">
        <v>1177582.3564614672</v>
      </c>
      <c r="T43" s="1">
        <v>6042110.1357747335</v>
      </c>
      <c r="U43" s="1">
        <v>36571614.52374348</v>
      </c>
      <c r="V43" s="1">
        <v>1848371.9102395426</v>
      </c>
      <c r="W43" s="1">
        <v>3590768.1331285145</v>
      </c>
      <c r="X43" s="1">
        <v>1612573.8757931949</v>
      </c>
      <c r="Y43" s="1">
        <v>2253154.6147387931</v>
      </c>
      <c r="Z43" s="1">
        <v>2838973.7177995322</v>
      </c>
      <c r="AA43" s="1">
        <v>4602857.4136817213</v>
      </c>
      <c r="AB43" s="1">
        <v>695831.91902136221</v>
      </c>
      <c r="AC43" s="1">
        <v>97916925.924553663</v>
      </c>
      <c r="AD43" s="1">
        <v>1928958.7648893497</v>
      </c>
      <c r="AE43" s="1">
        <v>1791044.4640811691</v>
      </c>
      <c r="AF43" s="1">
        <v>3198260.9737972803</v>
      </c>
      <c r="AG43" s="1">
        <v>4146019.8985768422</v>
      </c>
      <c r="AH43" s="1">
        <v>1056363.7001987274</v>
      </c>
      <c r="AI43" s="1">
        <v>1319805.2624817151</v>
      </c>
      <c r="AJ43" s="1">
        <v>3847424.0318425465</v>
      </c>
      <c r="AK43" s="1">
        <v>541293.60698481742</v>
      </c>
      <c r="AL43" s="1">
        <v>1292593.9775783233</v>
      </c>
      <c r="AM43" s="1">
        <v>803014.55889198603</v>
      </c>
      <c r="AN43" s="1">
        <v>1094458.2123513734</v>
      </c>
      <c r="AO43" s="1">
        <v>422006.52381596749</v>
      </c>
      <c r="AP43" s="1">
        <v>3071247.4940888165</v>
      </c>
      <c r="AQ43" s="1">
        <v>624954.4716212498</v>
      </c>
      <c r="AR43" s="1">
        <v>2426693.0947527774</v>
      </c>
      <c r="AS43" s="1">
        <v>3535434.8911091136</v>
      </c>
      <c r="AT43" s="1">
        <v>392821.91146198643</v>
      </c>
      <c r="AU43" s="1">
        <v>1104316.3054983267</v>
      </c>
      <c r="AV43" s="1">
        <v>2137354.1389397327</v>
      </c>
      <c r="AW43" s="1">
        <v>2140518.4597795978</v>
      </c>
      <c r="AX43" s="1">
        <v>2630475.1378416698</v>
      </c>
      <c r="AY43" s="1">
        <v>3176812.0115200421</v>
      </c>
      <c r="AZ43" s="1">
        <v>3434963.4440230122</v>
      </c>
      <c r="BA43" s="1">
        <v>1003740.6291438733</v>
      </c>
      <c r="BB43" s="1">
        <v>2675831.7478101887</v>
      </c>
      <c r="BC43" s="1">
        <v>1974725.6778959525</v>
      </c>
      <c r="BD43" s="1">
        <v>706960.29276570142</v>
      </c>
      <c r="BE43" s="1">
        <v>12493366.954176888</v>
      </c>
      <c r="BF43" s="1">
        <v>5419682.8049889747</v>
      </c>
      <c r="BG43" s="1">
        <v>1296594.1044580366</v>
      </c>
      <c r="BH43" s="1">
        <v>2487047.1138202585</v>
      </c>
      <c r="BI43" s="1">
        <v>1020967.8935795812</v>
      </c>
      <c r="BJ43" s="1">
        <v>3022797.9671683935</v>
      </c>
      <c r="BK43" s="1">
        <v>1113565.5264110425</v>
      </c>
      <c r="BL43" s="1">
        <v>39799510.165169917</v>
      </c>
      <c r="BM43" s="1">
        <v>448833.24130764022</v>
      </c>
      <c r="BN43" s="1">
        <v>1685934.9965792885</v>
      </c>
      <c r="BO43" s="1">
        <v>1682315.5055933101</v>
      </c>
      <c r="BP43" s="1">
        <v>5200089.9552330291</v>
      </c>
      <c r="BQ43" s="1">
        <v>938497.26326041925</v>
      </c>
      <c r="BR43" s="1">
        <v>1556010.1576294312</v>
      </c>
      <c r="BS43" s="1">
        <v>17317283.771296374</v>
      </c>
      <c r="BT43" s="1">
        <v>11385872.553667262</v>
      </c>
      <c r="BU43" s="1">
        <v>7786824.564481955</v>
      </c>
      <c r="BV43" s="1">
        <v>1371949.6521718218</v>
      </c>
      <c r="BW43" s="1">
        <v>13349539.725400142</v>
      </c>
      <c r="BX43" s="1">
        <v>3320161.9682404594</v>
      </c>
      <c r="BY43" s="1">
        <v>911726.8495954813</v>
      </c>
      <c r="BZ43" s="1">
        <v>1073436.5905858155</v>
      </c>
      <c r="CA43" s="1">
        <v>2103265.9001728022</v>
      </c>
      <c r="CB43" s="1">
        <v>381901.91241990949</v>
      </c>
      <c r="CC43" s="1">
        <v>2323097.8734530564</v>
      </c>
      <c r="CD43" s="1">
        <v>1379112.2814054878</v>
      </c>
      <c r="CE43" s="1">
        <v>1765271.3661225666</v>
      </c>
      <c r="CF43" s="1">
        <v>22500340.696728606</v>
      </c>
      <c r="CG43" s="1">
        <v>1089995.7888321946</v>
      </c>
      <c r="CH43" s="1">
        <v>723902.77328061638</v>
      </c>
      <c r="CI43" s="1">
        <v>3952899.4068843583</v>
      </c>
      <c r="CJ43" s="1">
        <v>11185527.025085621</v>
      </c>
      <c r="CK43" s="1">
        <v>1111373.4044921757</v>
      </c>
      <c r="CN43" s="1">
        <f t="shared" si="17"/>
        <v>468511535.59842128</v>
      </c>
      <c r="CO43" s="1">
        <f t="shared" si="18"/>
        <v>468511535.59842128</v>
      </c>
      <c r="CP43" s="1"/>
      <c r="CQ43" s="1">
        <f t="shared" si="19"/>
        <v>8676805.6758123487</v>
      </c>
      <c r="CR43" s="1">
        <f t="shared" si="20"/>
        <v>6814221.9962645518</v>
      </c>
      <c r="CS43" s="1">
        <f t="shared" si="21"/>
        <v>29197862.893610463</v>
      </c>
      <c r="CT43" s="1">
        <f t="shared" si="22"/>
        <v>20558878.404246796</v>
      </c>
      <c r="CU43" s="1">
        <f t="shared" si="23"/>
        <v>15201365.666597407</v>
      </c>
      <c r="CV43" s="1">
        <f t="shared" si="24"/>
        <v>11205692.88832457</v>
      </c>
      <c r="CW43" s="1">
        <f t="shared" si="25"/>
        <v>4811850.6259256843</v>
      </c>
      <c r="CX43" s="1">
        <f t="shared" si="26"/>
        <v>14973012.116239039</v>
      </c>
      <c r="CY43" s="1">
        <f t="shared" si="27"/>
        <v>35358330.911098763</v>
      </c>
      <c r="CZ43" s="1">
        <f t="shared" si="28"/>
        <v>11909460.083493335</v>
      </c>
      <c r="DA43" s="1">
        <f t="shared" si="29"/>
        <v>21429758.493202992</v>
      </c>
      <c r="DB43" s="1">
        <f t="shared" si="30"/>
        <v>44196896.023359746</v>
      </c>
      <c r="DC43" s="1">
        <f t="shared" si="31"/>
        <v>244177399.82024541</v>
      </c>
      <c r="DD43" s="1">
        <f>CO43-DC43</f>
        <v>224334135.77817586</v>
      </c>
    </row>
    <row r="44" spans="1:118" x14ac:dyDescent="0.2">
      <c r="A44">
        <v>2010</v>
      </c>
      <c r="B44" s="9" t="s">
        <v>166</v>
      </c>
      <c r="C44" s="1">
        <v>1764445.3092740735</v>
      </c>
      <c r="D44" s="1">
        <v>32094229.208468985</v>
      </c>
      <c r="E44" s="1">
        <v>3230328.3960761838</v>
      </c>
      <c r="F44" s="1">
        <v>3665289.4881201182</v>
      </c>
      <c r="G44" s="1">
        <v>3326276.2448566384</v>
      </c>
      <c r="H44" s="1">
        <v>696901.86455413024</v>
      </c>
      <c r="I44" s="1">
        <v>5642367.145907701</v>
      </c>
      <c r="J44" s="1">
        <v>3037741.1745331306</v>
      </c>
      <c r="K44" s="1">
        <v>3458723.6871561352</v>
      </c>
      <c r="L44" s="1">
        <v>9874522.8231321722</v>
      </c>
      <c r="M44" s="1">
        <v>2715403.9246673267</v>
      </c>
      <c r="N44" s="1">
        <v>1372184.5426483515</v>
      </c>
      <c r="O44" s="1">
        <v>5835240.2429121584</v>
      </c>
      <c r="P44" s="1">
        <v>5378536.9677515188</v>
      </c>
      <c r="Q44" s="1">
        <v>895780.8431573147</v>
      </c>
      <c r="R44" s="1">
        <v>610151.06138464413</v>
      </c>
      <c r="S44" s="1">
        <v>1313942.592910876</v>
      </c>
      <c r="T44" s="1">
        <v>6707924.0503580868</v>
      </c>
      <c r="U44" s="1">
        <v>44071132.723766424</v>
      </c>
      <c r="V44" s="1">
        <v>2010598.1155545488</v>
      </c>
      <c r="W44" s="1">
        <v>4039946.0926771513</v>
      </c>
      <c r="X44" s="1">
        <v>1806257.7704552875</v>
      </c>
      <c r="Y44" s="1">
        <v>2458512.0996309654</v>
      </c>
      <c r="Z44" s="1">
        <v>3091774.0757115586</v>
      </c>
      <c r="AA44" s="1">
        <v>5144048.1157170758</v>
      </c>
      <c r="AB44" s="1">
        <v>789700.8387416898</v>
      </c>
      <c r="AC44" s="1">
        <v>117535331.79560272</v>
      </c>
      <c r="AD44" s="1">
        <v>2132899.110970621</v>
      </c>
      <c r="AE44" s="1">
        <v>1898364.6539749375</v>
      </c>
      <c r="AF44" s="1">
        <v>3410481.8073419612</v>
      </c>
      <c r="AG44" s="1">
        <v>4521060.2286004536</v>
      </c>
      <c r="AH44" s="1">
        <v>1204245.1456860963</v>
      </c>
      <c r="AI44" s="1">
        <v>1333606.8917178325</v>
      </c>
      <c r="AJ44" s="1">
        <v>4250293.339658862</v>
      </c>
      <c r="AK44" s="1">
        <v>633922.80275099503</v>
      </c>
      <c r="AL44" s="1">
        <v>1427032.6798257327</v>
      </c>
      <c r="AM44" s="1">
        <v>926444.92017004348</v>
      </c>
      <c r="AN44" s="1">
        <v>1218717.4708052576</v>
      </c>
      <c r="AO44" s="1">
        <v>442979.94905809395</v>
      </c>
      <c r="AP44" s="1">
        <v>3390314.4047808917</v>
      </c>
      <c r="AQ44" s="1">
        <v>690363.31620043225</v>
      </c>
      <c r="AR44" s="1">
        <v>2771738.0679569566</v>
      </c>
      <c r="AS44" s="1">
        <v>3898774.3215307053</v>
      </c>
      <c r="AT44" s="1">
        <v>424555.06711800094</v>
      </c>
      <c r="AU44" s="1">
        <v>1281862.0250841375</v>
      </c>
      <c r="AV44" s="1">
        <v>2432765.0903800698</v>
      </c>
      <c r="AW44" s="1">
        <v>2320067.3206426501</v>
      </c>
      <c r="AX44" s="1">
        <v>2683635.4313768414</v>
      </c>
      <c r="AY44" s="1">
        <v>3303119.3581373496</v>
      </c>
      <c r="AZ44" s="1">
        <v>3675379.656773041</v>
      </c>
      <c r="BA44" s="1">
        <v>1158088.8571870895</v>
      </c>
      <c r="BB44" s="1">
        <v>3066977.6138277361</v>
      </c>
      <c r="BC44" s="1">
        <v>2177845.8178632227</v>
      </c>
      <c r="BD44" s="1">
        <v>784945.57080515905</v>
      </c>
      <c r="BE44" s="1">
        <v>14650077.915741449</v>
      </c>
      <c r="BF44" s="1">
        <v>5857782.2258296348</v>
      </c>
      <c r="BG44" s="1">
        <v>1417493.4574932961</v>
      </c>
      <c r="BH44" s="1">
        <v>2518614.2756314659</v>
      </c>
      <c r="BI44" s="1">
        <v>1125669.359549481</v>
      </c>
      <c r="BJ44" s="1">
        <v>3463680.3398849415</v>
      </c>
      <c r="BK44" s="1">
        <v>1237115.0940531141</v>
      </c>
      <c r="BL44" s="1">
        <v>45557109.424571432</v>
      </c>
      <c r="BM44" s="1">
        <v>481545.16678955447</v>
      </c>
      <c r="BN44" s="1">
        <v>1911912.6366785064</v>
      </c>
      <c r="BO44" s="1">
        <v>1917946.7471752828</v>
      </c>
      <c r="BP44" s="1">
        <v>5777744.7488469072</v>
      </c>
      <c r="BQ44" s="1">
        <v>1070105.5385768688</v>
      </c>
      <c r="BR44" s="1">
        <v>1633621.0900639701</v>
      </c>
      <c r="BS44" s="1">
        <v>19402403.236140221</v>
      </c>
      <c r="BT44" s="1">
        <v>14118151.17766987</v>
      </c>
      <c r="BU44" s="1">
        <v>8836804.354254026</v>
      </c>
      <c r="BV44" s="1">
        <v>1482296.691268971</v>
      </c>
      <c r="BW44" s="1">
        <v>15018124.738780936</v>
      </c>
      <c r="BX44" s="1">
        <v>3673828.9585836632</v>
      </c>
      <c r="BY44" s="1">
        <v>1070751.9364523836</v>
      </c>
      <c r="BZ44" s="1">
        <v>1199326.2775365654</v>
      </c>
      <c r="CA44" s="1">
        <v>2109484.2752706097</v>
      </c>
      <c r="CB44" s="1">
        <v>441831.93354615563</v>
      </c>
      <c r="CC44" s="1">
        <v>2532712.020055491</v>
      </c>
      <c r="CD44" s="1">
        <v>1415894.5702783919</v>
      </c>
      <c r="CE44" s="1">
        <v>1913851.4242637542</v>
      </c>
      <c r="CF44" s="1">
        <v>27435226.091164917</v>
      </c>
      <c r="CG44" s="1">
        <v>1166544.5731178939</v>
      </c>
      <c r="CH44" s="1">
        <v>825874.29112667916</v>
      </c>
      <c r="CI44" s="1">
        <v>4413424.3007459622</v>
      </c>
      <c r="CJ44" s="1">
        <v>12770670.634856423</v>
      </c>
      <c r="CK44" s="1">
        <v>1257202.0380489449</v>
      </c>
      <c r="CN44" s="1">
        <f t="shared" si="17"/>
        <v>539732593.65999985</v>
      </c>
      <c r="CO44" s="1">
        <f t="shared" si="18"/>
        <v>539732593.65999985</v>
      </c>
      <c r="CP44" s="1"/>
      <c r="CQ44" s="1">
        <f t="shared" si="19"/>
        <v>9697070.4528720528</v>
      </c>
      <c r="CR44" s="1">
        <f t="shared" si="20"/>
        <v>7326970.0014284654</v>
      </c>
      <c r="CS44" s="1">
        <f t="shared" si="21"/>
        <v>32402533.673186518</v>
      </c>
      <c r="CT44" s="1">
        <f t="shared" si="22"/>
        <v>22871867.776254516</v>
      </c>
      <c r="CU44" s="1">
        <f t="shared" si="23"/>
        <v>16251826.178711763</v>
      </c>
      <c r="CV44" s="1">
        <f t="shared" si="24"/>
        <v>12387081.729007501</v>
      </c>
      <c r="CW44" s="1">
        <f t="shared" si="25"/>
        <v>5452059.6429580357</v>
      </c>
      <c r="CX44" s="1">
        <f t="shared" si="26"/>
        <v>15781578.64898026</v>
      </c>
      <c r="CY44" s="1">
        <f t="shared" si="27"/>
        <v>39951875.972748026</v>
      </c>
      <c r="CZ44" s="1">
        <f t="shared" si="28"/>
        <v>13423911.332609531</v>
      </c>
      <c r="DA44" s="1">
        <f t="shared" si="29"/>
        <v>23939115.888535433</v>
      </c>
      <c r="DB44" s="1">
        <f t="shared" si="30"/>
        <v>49560999.118331276</v>
      </c>
      <c r="DC44" s="1">
        <f t="shared" si="31"/>
        <v>290685703.24437654</v>
      </c>
      <c r="DD44" s="1">
        <f>CO44-DC44</f>
        <v>249046890.41562331</v>
      </c>
    </row>
    <row r="45" spans="1:118" x14ac:dyDescent="0.2">
      <c r="A45">
        <v>2010</v>
      </c>
      <c r="B45" t="s">
        <v>136</v>
      </c>
      <c r="C45" s="1">
        <v>3880375.0219600638</v>
      </c>
      <c r="D45" s="1">
        <v>44464624.850549169</v>
      </c>
      <c r="E45" s="1">
        <v>5949820.7631442305</v>
      </c>
      <c r="F45" s="1">
        <v>6346872.5940579949</v>
      </c>
      <c r="G45" s="1">
        <v>7108765.5469199549</v>
      </c>
      <c r="H45" s="1">
        <v>998727.45762297208</v>
      </c>
      <c r="I45" s="1">
        <v>9420340.0344769731</v>
      </c>
      <c r="J45" s="1">
        <v>3510017.0287527633</v>
      </c>
      <c r="K45" s="1">
        <v>7290985.1982123721</v>
      </c>
      <c r="L45" s="1">
        <v>12224626.511384448</v>
      </c>
      <c r="M45" s="1">
        <v>6543096.1931626527</v>
      </c>
      <c r="N45" s="1">
        <v>2409933.3517178996</v>
      </c>
      <c r="O45" s="1">
        <v>11241499.419044362</v>
      </c>
      <c r="P45" s="1">
        <v>10309381.665885426</v>
      </c>
      <c r="Q45" s="1">
        <v>1706754.8958290885</v>
      </c>
      <c r="R45" s="1">
        <v>1802670.263861428</v>
      </c>
      <c r="S45" s="1">
        <v>2131668.0125996205</v>
      </c>
      <c r="T45" s="1">
        <v>12325673.221286725</v>
      </c>
      <c r="U45" s="1">
        <v>57081041.531183921</v>
      </c>
      <c r="V45" s="1">
        <v>3234911.9446273972</v>
      </c>
      <c r="W45" s="1">
        <v>8432836.3690711018</v>
      </c>
      <c r="X45" s="1">
        <v>3458242.0607846719</v>
      </c>
      <c r="Y45" s="1">
        <v>3351678.4796232893</v>
      </c>
      <c r="Z45" s="1">
        <v>8448843.983708743</v>
      </c>
      <c r="AA45" s="1">
        <v>9765019.5983690042</v>
      </c>
      <c r="AB45" s="1">
        <v>1871696.3144970203</v>
      </c>
      <c r="AC45" s="1">
        <v>163062663.3646192</v>
      </c>
      <c r="AD45" s="1">
        <v>2818306.7146939058</v>
      </c>
      <c r="AE45" s="1">
        <v>3906476.9906042814</v>
      </c>
      <c r="AF45" s="1">
        <v>5722988.3025360471</v>
      </c>
      <c r="AG45" s="1">
        <v>7637353.489428794</v>
      </c>
      <c r="AH45" s="1">
        <v>3750473.3377754134</v>
      </c>
      <c r="AI45" s="1">
        <v>2702631.6079687625</v>
      </c>
      <c r="AJ45" s="1">
        <v>7071483.2259898111</v>
      </c>
      <c r="AK45" s="1">
        <v>1190091.2144275303</v>
      </c>
      <c r="AL45" s="1">
        <v>2117186.2255444657</v>
      </c>
      <c r="AM45" s="1">
        <v>1582592.7125508117</v>
      </c>
      <c r="AN45" s="1">
        <v>2604001.2442380432</v>
      </c>
      <c r="AO45" s="1">
        <v>770423.46934626671</v>
      </c>
      <c r="AP45" s="1">
        <v>4258541.3427959029</v>
      </c>
      <c r="AQ45" s="1">
        <v>1138370.5463734069</v>
      </c>
      <c r="AR45" s="1">
        <v>4192816.7269295398</v>
      </c>
      <c r="AS45" s="1">
        <v>5261650.8034760589</v>
      </c>
      <c r="AT45" s="1">
        <v>1105796.0279842534</v>
      </c>
      <c r="AU45" s="1">
        <v>2340782.4112801817</v>
      </c>
      <c r="AV45" s="1">
        <v>4638314.9410851831</v>
      </c>
      <c r="AW45" s="1">
        <v>3811158.9216255848</v>
      </c>
      <c r="AX45" s="1">
        <v>6244023.1270119958</v>
      </c>
      <c r="AY45" s="1">
        <v>7378044.2502765991</v>
      </c>
      <c r="AZ45" s="1">
        <v>6284454.842952258</v>
      </c>
      <c r="BA45" s="1">
        <v>1590449.9101019211</v>
      </c>
      <c r="BB45" s="1">
        <v>5779031.2437419891</v>
      </c>
      <c r="BC45" s="1">
        <v>4488561.2083539842</v>
      </c>
      <c r="BD45" s="1">
        <v>1471489.6585817388</v>
      </c>
      <c r="BE45" s="1">
        <v>20657587.770257674</v>
      </c>
      <c r="BF45" s="1">
        <v>12143410.130063135</v>
      </c>
      <c r="BG45" s="1">
        <v>2067273.7446254632</v>
      </c>
      <c r="BH45" s="1">
        <v>8389494.1777421758</v>
      </c>
      <c r="BI45" s="1">
        <v>1686929.9972395236</v>
      </c>
      <c r="BJ45" s="1">
        <v>5979908.3454736685</v>
      </c>
      <c r="BK45" s="1">
        <v>2051635.3694027988</v>
      </c>
      <c r="BL45" s="1">
        <v>67155456.609348819</v>
      </c>
      <c r="BM45" s="1">
        <v>820862.65943075507</v>
      </c>
      <c r="BN45" s="1">
        <v>3233950.8361501712</v>
      </c>
      <c r="BO45" s="1">
        <v>3594149.3154541375</v>
      </c>
      <c r="BP45" s="1">
        <v>10531777.823522458</v>
      </c>
      <c r="BQ45" s="1">
        <v>2612417.7309030187</v>
      </c>
      <c r="BR45" s="1">
        <v>2530012.1814658139</v>
      </c>
      <c r="BS45" s="1">
        <v>32421387.201773431</v>
      </c>
      <c r="BT45" s="1">
        <v>18620797.997333612</v>
      </c>
      <c r="BU45" s="1">
        <v>13596850.497242048</v>
      </c>
      <c r="BV45" s="1">
        <v>2830621.9351817537</v>
      </c>
      <c r="BW45" s="1">
        <v>26947727.814202338</v>
      </c>
      <c r="BX45" s="1">
        <v>7641567.1627526786</v>
      </c>
      <c r="BY45" s="1">
        <v>1463583.5911080586</v>
      </c>
      <c r="BZ45" s="1">
        <v>1954601.4231427272</v>
      </c>
      <c r="CA45" s="1">
        <v>4456089.8598013697</v>
      </c>
      <c r="CB45" s="1">
        <v>696608.16629873356</v>
      </c>
      <c r="CC45" s="1">
        <v>3163703.0374503084</v>
      </c>
      <c r="CD45" s="1">
        <v>2323471.598707316</v>
      </c>
      <c r="CE45" s="1">
        <v>2805980.6342232642</v>
      </c>
      <c r="CF45" s="1">
        <v>33260570.652176846</v>
      </c>
      <c r="CG45" s="1">
        <v>2534052.0950650019</v>
      </c>
      <c r="CH45" s="1">
        <v>2471764.6637527873</v>
      </c>
      <c r="CI45" s="1">
        <v>9083984.6473961733</v>
      </c>
      <c r="CJ45" s="1">
        <v>22443175.281184904</v>
      </c>
      <c r="CK45" s="1">
        <v>2036062.1540768961</v>
      </c>
      <c r="CN45" s="1">
        <f t="shared" si="17"/>
        <v>844437727.27857697</v>
      </c>
      <c r="CO45" s="1">
        <f t="shared" si="18"/>
        <v>844437727.27857697</v>
      </c>
      <c r="CP45" s="1"/>
      <c r="CQ45" s="1">
        <f t="shared" si="19"/>
        <v>16400420.215285152</v>
      </c>
      <c r="CR45" s="1">
        <f t="shared" si="20"/>
        <v>13836323.977821885</v>
      </c>
      <c r="CS45" s="1">
        <f t="shared" si="21"/>
        <v>57753958.645018592</v>
      </c>
      <c r="CT45" s="1">
        <f t="shared" si="22"/>
        <v>45390737.033223286</v>
      </c>
      <c r="CU45" s="1">
        <f t="shared" si="23"/>
        <v>33026375.123234663</v>
      </c>
      <c r="CV45" s="1">
        <f t="shared" si="24"/>
        <v>19738442.26654559</v>
      </c>
      <c r="CW45" s="1">
        <f t="shared" si="25"/>
        <v>8981917.0991113074</v>
      </c>
      <c r="CX45" s="1">
        <f t="shared" si="26"/>
        <v>34300636.634303346</v>
      </c>
      <c r="CY45" s="1">
        <f t="shared" si="27"/>
        <v>70096519.139549255</v>
      </c>
      <c r="CZ45" s="1">
        <f t="shared" si="28"/>
        <v>24825638.306426596</v>
      </c>
      <c r="DA45" s="1">
        <f t="shared" si="29"/>
        <v>39235141.316107504</v>
      </c>
      <c r="DB45" s="1">
        <f t="shared" si="30"/>
        <v>84981836.005353898</v>
      </c>
      <c r="DC45" s="1">
        <f t="shared" si="31"/>
        <v>395869781.51659602</v>
      </c>
      <c r="DD45" s="1">
        <f>CN45-DC45</f>
        <v>448567945.76198095</v>
      </c>
    </row>
    <row r="46" spans="1:118" x14ac:dyDescent="0.2">
      <c r="A46">
        <v>2010</v>
      </c>
      <c r="B46" s="9" t="s">
        <v>167</v>
      </c>
      <c r="C46" s="1">
        <v>515777.92674774362</v>
      </c>
      <c r="D46" s="1">
        <v>30936195.219018158</v>
      </c>
      <c r="E46" s="1">
        <v>2138991.7244924479</v>
      </c>
      <c r="F46" s="1">
        <v>2681720.1184047982</v>
      </c>
      <c r="G46" s="1">
        <v>2838128.9666830297</v>
      </c>
      <c r="H46" s="1">
        <v>228702.63839591478</v>
      </c>
      <c r="I46" s="1">
        <v>6756022.2967720423</v>
      </c>
      <c r="J46" s="1">
        <v>2249905.4518331038</v>
      </c>
      <c r="K46" s="1">
        <v>1671093.4120221201</v>
      </c>
      <c r="L46" s="1">
        <v>9512066.5033371989</v>
      </c>
      <c r="M46" s="1">
        <v>988053.08110446145</v>
      </c>
      <c r="N46" s="1">
        <v>975321.02515460167</v>
      </c>
      <c r="O46" s="1">
        <v>2639842.8494311161</v>
      </c>
      <c r="P46" s="1">
        <v>2640108.4959039898</v>
      </c>
      <c r="Q46" s="1">
        <v>439701.83684962522</v>
      </c>
      <c r="R46" s="1">
        <v>332311.08773255238</v>
      </c>
      <c r="S46" s="1">
        <v>823156.1955263234</v>
      </c>
      <c r="T46" s="1">
        <v>4858977.5848230543</v>
      </c>
      <c r="U46" s="1">
        <v>44301963.479749329</v>
      </c>
      <c r="V46" s="1">
        <v>953221.76857794507</v>
      </c>
      <c r="W46" s="1">
        <v>3298247.6324477801</v>
      </c>
      <c r="X46" s="1">
        <v>750451.28586728848</v>
      </c>
      <c r="Y46" s="1">
        <v>803384.50804531923</v>
      </c>
      <c r="Z46" s="1">
        <v>2210697.2974201976</v>
      </c>
      <c r="AA46" s="1">
        <v>4231900.1108573861</v>
      </c>
      <c r="AB46" s="1">
        <v>307466.81760287087</v>
      </c>
      <c r="AC46" s="1">
        <v>283191296.57161129</v>
      </c>
      <c r="AD46" s="1">
        <v>642010.60069076379</v>
      </c>
      <c r="AE46" s="1">
        <v>772354.47004730045</v>
      </c>
      <c r="AF46" s="1">
        <v>1724526.3025657937</v>
      </c>
      <c r="AG46" s="1">
        <v>2699240.1357823992</v>
      </c>
      <c r="AH46" s="1">
        <v>894229.27685199317</v>
      </c>
      <c r="AI46" s="1">
        <v>560545.68234292837</v>
      </c>
      <c r="AJ46" s="1">
        <v>3658963.9180297214</v>
      </c>
      <c r="AK46" s="1">
        <v>171436.84874363974</v>
      </c>
      <c r="AL46" s="1">
        <v>879359.39928710484</v>
      </c>
      <c r="AM46" s="1">
        <v>367389.07198387961</v>
      </c>
      <c r="AN46" s="1">
        <v>621581.12194359698</v>
      </c>
      <c r="AO46" s="1">
        <v>169830.32007435791</v>
      </c>
      <c r="AP46" s="1">
        <v>1285634.0549668302</v>
      </c>
      <c r="AQ46" s="1">
        <v>242054.53611581231</v>
      </c>
      <c r="AR46" s="1">
        <v>2771818.5471210182</v>
      </c>
      <c r="AS46" s="1">
        <v>3793988.2252416457</v>
      </c>
      <c r="AT46" s="1">
        <v>264666.11089015333</v>
      </c>
      <c r="AU46" s="1">
        <v>354606.41670585366</v>
      </c>
      <c r="AV46" s="1">
        <v>2049513.1375462657</v>
      </c>
      <c r="AW46" s="1">
        <v>1115810.0598084931</v>
      </c>
      <c r="AX46" s="1">
        <v>1276696.9486294473</v>
      </c>
      <c r="AY46" s="1">
        <v>1476602.2443826839</v>
      </c>
      <c r="AZ46" s="1">
        <v>2869386.7016577967</v>
      </c>
      <c r="BA46" s="1">
        <v>382183.05055651843</v>
      </c>
      <c r="BB46" s="1">
        <v>2536885.8664446203</v>
      </c>
      <c r="BC46" s="1">
        <v>1847160.0992929817</v>
      </c>
      <c r="BD46" s="1">
        <v>262034.94582550271</v>
      </c>
      <c r="BE46" s="1">
        <v>20250527.898190465</v>
      </c>
      <c r="BF46" s="1">
        <v>3505293.7583884941</v>
      </c>
      <c r="BG46" s="1">
        <v>1718732.6794907458</v>
      </c>
      <c r="BH46" s="1">
        <v>1025376.4105431708</v>
      </c>
      <c r="BI46" s="1">
        <v>624111.08835191489</v>
      </c>
      <c r="BJ46" s="1">
        <v>1871624.8744614155</v>
      </c>
      <c r="BK46" s="1">
        <v>720838.02905792778</v>
      </c>
      <c r="BL46" s="1">
        <v>86923251.299705029</v>
      </c>
      <c r="BM46" s="1">
        <v>122058.22936929569</v>
      </c>
      <c r="BN46" s="1">
        <v>929655.13148446416</v>
      </c>
      <c r="BO46" s="1">
        <v>926796.26944306493</v>
      </c>
      <c r="BP46" s="1">
        <v>4473379.0796153061</v>
      </c>
      <c r="BQ46" s="1">
        <v>427039.35497599427</v>
      </c>
      <c r="BR46" s="1">
        <v>1209880.5357857724</v>
      </c>
      <c r="BS46" s="1">
        <v>18187169.519474678</v>
      </c>
      <c r="BT46" s="1">
        <v>9589692.1976604126</v>
      </c>
      <c r="BU46" s="1">
        <v>4041886.9837606726</v>
      </c>
      <c r="BV46" s="1">
        <v>592353.6850115048</v>
      </c>
      <c r="BW46" s="1">
        <v>17292516.473249294</v>
      </c>
      <c r="BX46" s="1">
        <v>4546880.9286929611</v>
      </c>
      <c r="BY46" s="1">
        <v>773062.86064162955</v>
      </c>
      <c r="BZ46" s="1">
        <v>612707.2647664221</v>
      </c>
      <c r="CA46" s="1">
        <v>817995.0640533549</v>
      </c>
      <c r="CB46" s="1">
        <v>130394.46868470308</v>
      </c>
      <c r="CC46" s="1">
        <v>1073382.5231410025</v>
      </c>
      <c r="CD46" s="1">
        <v>968496.44076816423</v>
      </c>
      <c r="CE46" s="1">
        <v>1259942.2460903623</v>
      </c>
      <c r="CF46" s="1">
        <v>15394921.493606495</v>
      </c>
      <c r="CG46" s="1">
        <v>575548.38314425328</v>
      </c>
      <c r="CH46" s="1">
        <v>371032.22361185739</v>
      </c>
      <c r="CI46" s="1">
        <v>4395253.7169264499</v>
      </c>
      <c r="CJ46" s="1">
        <v>6662925.8578619659</v>
      </c>
      <c r="CK46" s="1">
        <v>909428.05004996283</v>
      </c>
      <c r="CN46" s="1">
        <f t="shared" si="17"/>
        <v>661889369</v>
      </c>
      <c r="CO46" s="1">
        <f t="shared" si="18"/>
        <v>661889369</v>
      </c>
      <c r="CP46" s="1"/>
      <c r="CQ46" s="1">
        <f t="shared" si="19"/>
        <v>5710374.5303822253</v>
      </c>
      <c r="CR46" s="1">
        <f t="shared" si="20"/>
        <v>4328272.8562662359</v>
      </c>
      <c r="CS46" s="1">
        <f t="shared" si="21"/>
        <v>24906532.602990195</v>
      </c>
      <c r="CT46" s="1">
        <f t="shared" si="22"/>
        <v>13885436.010831701</v>
      </c>
      <c r="CU46" s="1">
        <f t="shared" si="23"/>
        <v>9110124.4151317179</v>
      </c>
      <c r="CV46" s="1">
        <f t="shared" si="24"/>
        <v>9495558.4725229256</v>
      </c>
      <c r="CW46" s="1">
        <f t="shared" si="25"/>
        <v>3093548.0503507811</v>
      </c>
      <c r="CX46" s="1">
        <f t="shared" si="26"/>
        <v>7226988.1935124565</v>
      </c>
      <c r="CY46" s="1">
        <f t="shared" si="27"/>
        <v>30835458.28155496</v>
      </c>
      <c r="CZ46" s="1">
        <f t="shared" si="28"/>
        <v>8941407.2802770212</v>
      </c>
      <c r="DA46" s="1">
        <f t="shared" si="29"/>
        <v>18056256.407676268</v>
      </c>
      <c r="DB46" s="1">
        <f t="shared" si="30"/>
        <v>46450025.133815594</v>
      </c>
      <c r="DC46" s="1">
        <f t="shared" si="31"/>
        <v>479849386.7646879</v>
      </c>
      <c r="DD46" s="1">
        <f>CN46-DC46</f>
        <v>182039982.2353121</v>
      </c>
    </row>
    <row r="47" spans="1:118" x14ac:dyDescent="0.2">
      <c r="A47" s="9" t="s">
        <v>153</v>
      </c>
      <c r="B47" s="9" t="s">
        <v>168</v>
      </c>
      <c r="C47" s="1">
        <v>2579659</v>
      </c>
      <c r="D47" s="1">
        <v>43497939</v>
      </c>
      <c r="E47" s="1">
        <v>4094420</v>
      </c>
      <c r="F47" s="1">
        <v>3421079</v>
      </c>
      <c r="G47" s="1">
        <v>3606521</v>
      </c>
      <c r="H47" s="1">
        <v>234819</v>
      </c>
      <c r="I47" s="1">
        <v>9337444</v>
      </c>
      <c r="J47" s="1">
        <v>1806930</v>
      </c>
      <c r="K47" s="1">
        <v>2779314</v>
      </c>
      <c r="L47" s="1">
        <v>11206145</v>
      </c>
      <c r="M47" s="1">
        <v>6946313</v>
      </c>
      <c r="N47" s="1">
        <v>946794</v>
      </c>
      <c r="O47" s="1">
        <v>4176536</v>
      </c>
      <c r="P47" s="1">
        <v>3850508</v>
      </c>
      <c r="Q47" s="1">
        <v>1824843</v>
      </c>
      <c r="R47" s="1">
        <v>1980027</v>
      </c>
      <c r="S47" s="1">
        <v>802934</v>
      </c>
      <c r="T47" s="1">
        <v>16196212</v>
      </c>
      <c r="U47" s="1">
        <v>62421965</v>
      </c>
      <c r="V47" s="1">
        <v>882287</v>
      </c>
      <c r="W47" s="1">
        <v>6003518</v>
      </c>
      <c r="X47" s="1">
        <v>657977</v>
      </c>
      <c r="Y47" s="1">
        <v>1084989</v>
      </c>
      <c r="Z47" s="1">
        <v>2855890</v>
      </c>
      <c r="AA47" s="1">
        <v>5017280</v>
      </c>
      <c r="AB47" s="1">
        <v>363510</v>
      </c>
      <c r="AC47" s="1">
        <v>266473651</v>
      </c>
      <c r="AD47" s="1">
        <v>897908</v>
      </c>
      <c r="AE47" s="1">
        <v>3970571</v>
      </c>
      <c r="AF47" s="1">
        <v>2378860</v>
      </c>
      <c r="AG47" s="1">
        <v>5839387</v>
      </c>
      <c r="AH47" s="1">
        <v>967285</v>
      </c>
      <c r="AI47" s="1">
        <v>680815</v>
      </c>
      <c r="AJ47" s="1">
        <v>4329479</v>
      </c>
      <c r="AK47" s="1">
        <v>1023707</v>
      </c>
      <c r="AL47" s="1">
        <v>1060504</v>
      </c>
      <c r="AM47" s="1">
        <v>265233</v>
      </c>
      <c r="AN47" s="1">
        <v>1782174</v>
      </c>
      <c r="AO47" s="1">
        <v>444772</v>
      </c>
      <c r="AP47" s="1">
        <v>1911316</v>
      </c>
      <c r="AQ47" s="1">
        <v>501491</v>
      </c>
      <c r="AR47" s="1">
        <v>3110412</v>
      </c>
      <c r="AS47" s="1">
        <v>2500903</v>
      </c>
      <c r="AT47" s="1">
        <v>215522</v>
      </c>
      <c r="AU47" s="1">
        <v>1132722</v>
      </c>
      <c r="AV47" s="1">
        <v>2425193</v>
      </c>
      <c r="AW47" s="1">
        <v>1698448</v>
      </c>
      <c r="AX47" s="1">
        <v>1605691</v>
      </c>
      <c r="AY47" s="1">
        <v>2851565</v>
      </c>
      <c r="AZ47" s="1">
        <v>2209858</v>
      </c>
      <c r="BA47" s="1">
        <v>720535</v>
      </c>
      <c r="BB47" s="1">
        <v>2083639</v>
      </c>
      <c r="BC47" s="1">
        <v>1604460</v>
      </c>
      <c r="BD47" s="1">
        <v>181690</v>
      </c>
      <c r="BE47" s="1">
        <v>19699927</v>
      </c>
      <c r="BF47" s="1">
        <v>7512296</v>
      </c>
      <c r="BG47" s="1">
        <v>979226</v>
      </c>
      <c r="BH47" s="1">
        <v>2610885</v>
      </c>
      <c r="BI47" s="1">
        <v>538042</v>
      </c>
      <c r="BJ47" s="1">
        <v>2485675</v>
      </c>
      <c r="BK47" s="1">
        <v>938083</v>
      </c>
      <c r="BL47" s="1">
        <v>90812992</v>
      </c>
      <c r="BM47" s="1">
        <v>431535</v>
      </c>
      <c r="BN47" s="1">
        <v>868368</v>
      </c>
      <c r="BO47" s="1">
        <v>1584903</v>
      </c>
      <c r="BP47" s="1">
        <v>6188253</v>
      </c>
      <c r="BQ47" s="1">
        <v>501358</v>
      </c>
      <c r="BR47" s="1">
        <v>834948</v>
      </c>
      <c r="BS47" s="1">
        <v>20139341</v>
      </c>
      <c r="BT47" s="1">
        <v>15403672</v>
      </c>
      <c r="BU47" s="1">
        <v>9556886</v>
      </c>
      <c r="BV47" s="1">
        <v>724011</v>
      </c>
      <c r="BW47" s="1">
        <v>19370939</v>
      </c>
      <c r="BX47" s="1">
        <v>3780963</v>
      </c>
      <c r="BY47" s="1">
        <v>729921</v>
      </c>
      <c r="BZ47" s="1">
        <v>1555963</v>
      </c>
      <c r="CA47" s="1">
        <v>1301414</v>
      </c>
      <c r="CB47" s="1">
        <v>347029</v>
      </c>
      <c r="CC47" s="1">
        <v>1282005</v>
      </c>
      <c r="CD47" s="1">
        <v>999731</v>
      </c>
      <c r="CE47" s="1">
        <v>1425088</v>
      </c>
      <c r="CF47" s="1">
        <v>30839522</v>
      </c>
      <c r="CG47" s="1">
        <v>536322</v>
      </c>
      <c r="CH47" s="1">
        <v>328377</v>
      </c>
      <c r="CI47" s="1">
        <v>4406943</v>
      </c>
      <c r="CJ47" s="1">
        <v>14065209</v>
      </c>
      <c r="CK47" s="1">
        <v>477227</v>
      </c>
      <c r="CN47" s="1">
        <f t="shared" si="17"/>
        <v>776700698</v>
      </c>
      <c r="CO47" s="1">
        <f>+CN47-CM47</f>
        <v>776700698</v>
      </c>
      <c r="CP47" s="1"/>
      <c r="CQ47" s="1">
        <f t="shared" si="19"/>
        <v>7069503</v>
      </c>
      <c r="CR47" s="1">
        <f t="shared" si="20"/>
        <v>9876787</v>
      </c>
      <c r="CS47" s="1">
        <f t="shared" si="21"/>
        <v>36160406</v>
      </c>
      <c r="CT47" s="1">
        <f t="shared" si="22"/>
        <v>24167662</v>
      </c>
      <c r="CU47" s="1">
        <f t="shared" si="23"/>
        <v>28295235</v>
      </c>
      <c r="CV47" s="1">
        <f t="shared" si="24"/>
        <v>10113733</v>
      </c>
      <c r="CW47" s="1">
        <f t="shared" si="25"/>
        <v>3480036</v>
      </c>
      <c r="CX47" s="1">
        <f t="shared" si="26"/>
        <v>11452787</v>
      </c>
      <c r="CY47" s="1">
        <f t="shared" si="27"/>
        <v>46599555</v>
      </c>
      <c r="CZ47" s="1">
        <f t="shared" si="28"/>
        <v>9614885</v>
      </c>
      <c r="DA47" s="1">
        <f t="shared" si="29"/>
        <v>20907920</v>
      </c>
      <c r="DB47" s="1">
        <f t="shared" si="30"/>
        <v>48306303</v>
      </c>
      <c r="DC47" s="1">
        <f t="shared" si="31"/>
        <v>520655886</v>
      </c>
      <c r="DD47" s="1">
        <f>CN47-DC47</f>
        <v>256044812</v>
      </c>
      <c r="DN47">
        <v>6.5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0"/>
  <sheetViews>
    <sheetView tabSelected="1" topLeftCell="D73" workbookViewId="0">
      <selection activeCell="Q89" sqref="Q89"/>
    </sheetView>
  </sheetViews>
  <sheetFormatPr defaultRowHeight="15" x14ac:dyDescent="0.2"/>
  <cols>
    <col min="1" max="1" width="13.6640625" style="12" customWidth="1"/>
    <col min="2" max="2" width="31.88671875" style="12" customWidth="1"/>
    <col min="3" max="4" width="9" style="12" bestFit="1" customWidth="1"/>
    <col min="5" max="6" width="14.88671875" customWidth="1"/>
    <col min="7" max="9" width="14.88671875" style="20" customWidth="1"/>
    <col min="10" max="10" width="14.88671875" customWidth="1"/>
    <col min="11" max="13" width="14.88671875" style="20" customWidth="1"/>
    <col min="14" max="14" width="14.88671875" customWidth="1"/>
    <col min="15" max="15" width="14.5546875" style="20" bestFit="1" customWidth="1"/>
    <col min="16" max="16" width="13.77734375" bestFit="1" customWidth="1"/>
    <col min="17" max="17" width="13.5546875" bestFit="1" customWidth="1"/>
    <col min="18" max="18" width="12.44140625" style="20" bestFit="1" customWidth="1"/>
    <col min="19" max="19" width="12.44140625" bestFit="1" customWidth="1"/>
    <col min="20" max="20" width="12.6640625" bestFit="1" customWidth="1"/>
    <col min="21" max="21" width="11.21875" customWidth="1"/>
    <col min="22" max="22" width="12.44140625" bestFit="1" customWidth="1"/>
    <col min="23" max="24" width="11.21875" customWidth="1"/>
    <col min="25" max="25" width="15.77734375" bestFit="1" customWidth="1"/>
    <col min="26" max="26" width="11.21875" customWidth="1"/>
    <col min="27" max="27" width="20.6640625" style="20" bestFit="1" customWidth="1"/>
    <col min="28" max="28" width="27.21875" bestFit="1" customWidth="1"/>
    <col min="29" max="32" width="11.21875" customWidth="1"/>
    <col min="33" max="33" width="21.5546875" style="20" bestFit="1" customWidth="1"/>
    <col min="34" max="34" width="19.88671875" bestFit="1" customWidth="1"/>
    <col min="35" max="35" width="20" bestFit="1" customWidth="1"/>
    <col min="36" max="37" width="11.21875" customWidth="1"/>
    <col min="38" max="38" width="16.109375" style="20" bestFit="1" customWidth="1"/>
    <col min="39" max="39" width="13.5546875" bestFit="1" customWidth="1"/>
    <col min="40" max="40" width="18.77734375" bestFit="1" customWidth="1"/>
    <col min="41" max="41" width="12.44140625" bestFit="1" customWidth="1"/>
    <col min="42" max="42" width="14.88671875" bestFit="1" customWidth="1"/>
    <col min="43" max="43" width="19.21875" bestFit="1" customWidth="1"/>
    <col min="44" max="44" width="11.21875" customWidth="1"/>
    <col min="45" max="45" width="14.5546875" style="20" bestFit="1" customWidth="1"/>
    <col min="46" max="46" width="14.6640625" customWidth="1"/>
    <col min="47" max="47" width="14.33203125" customWidth="1"/>
    <col min="48" max="48" width="14.33203125" style="20" customWidth="1"/>
    <col min="49" max="51" width="12.44140625" bestFit="1" customWidth="1"/>
    <col min="52" max="52" width="18.6640625" customWidth="1"/>
    <col min="53" max="53" width="28.44140625" customWidth="1"/>
  </cols>
  <sheetData>
    <row r="1" spans="1:53" ht="15.75" x14ac:dyDescent="0.25">
      <c r="A1" s="14" t="s">
        <v>344</v>
      </c>
      <c r="B1" s="13" t="s">
        <v>169</v>
      </c>
      <c r="C1" s="12" t="s">
        <v>120</v>
      </c>
      <c r="D1" s="12" t="s">
        <v>121</v>
      </c>
      <c r="E1" s="9" t="s">
        <v>345</v>
      </c>
      <c r="F1" s="9"/>
      <c r="G1" s="18" t="s">
        <v>382</v>
      </c>
      <c r="H1" s="18" t="s">
        <v>383</v>
      </c>
      <c r="I1" s="18" t="s">
        <v>381</v>
      </c>
      <c r="J1" s="9"/>
      <c r="K1" s="18" t="s">
        <v>380</v>
      </c>
      <c r="L1" s="18" t="s">
        <v>379</v>
      </c>
      <c r="M1" s="18" t="s">
        <v>384</v>
      </c>
      <c r="N1" s="9"/>
      <c r="O1" s="18" t="s">
        <v>156</v>
      </c>
      <c r="P1" t="s">
        <v>346</v>
      </c>
      <c r="Q1" t="s">
        <v>347</v>
      </c>
      <c r="R1" s="18" t="s">
        <v>351</v>
      </c>
      <c r="S1" t="s">
        <v>348</v>
      </c>
      <c r="T1" t="s">
        <v>349</v>
      </c>
      <c r="U1" t="s">
        <v>350</v>
      </c>
      <c r="V1" t="s">
        <v>352</v>
      </c>
      <c r="W1" t="s">
        <v>353</v>
      </c>
      <c r="X1" t="s">
        <v>354</v>
      </c>
      <c r="Y1" t="s">
        <v>355</v>
      </c>
      <c r="AA1" s="18" t="s">
        <v>378</v>
      </c>
      <c r="AB1" t="s">
        <v>140</v>
      </c>
      <c r="AC1" t="s">
        <v>356</v>
      </c>
      <c r="AD1" s="9" t="s">
        <v>357</v>
      </c>
      <c r="AE1" s="9" t="s">
        <v>358</v>
      </c>
      <c r="AF1" s="9"/>
      <c r="AG1" s="18" t="s">
        <v>377</v>
      </c>
      <c r="AH1" t="s">
        <v>359</v>
      </c>
      <c r="AI1" t="s">
        <v>360</v>
      </c>
      <c r="AJ1" t="s">
        <v>361</v>
      </c>
      <c r="AL1" s="18" t="s">
        <v>376</v>
      </c>
      <c r="AM1" t="s">
        <v>362</v>
      </c>
      <c r="AN1" t="s">
        <v>363</v>
      </c>
      <c r="AO1" t="s">
        <v>364</v>
      </c>
      <c r="AP1" s="9" t="s">
        <v>365</v>
      </c>
      <c r="AQ1" t="s">
        <v>366</v>
      </c>
      <c r="AS1" s="18" t="s">
        <v>375</v>
      </c>
      <c r="AT1" s="9" t="s">
        <v>367</v>
      </c>
      <c r="AU1" t="s">
        <v>368</v>
      </c>
      <c r="AV1" s="18" t="s">
        <v>369</v>
      </c>
      <c r="AW1" s="9" t="s">
        <v>374</v>
      </c>
      <c r="AX1" s="9" t="s">
        <v>370</v>
      </c>
      <c r="AY1" t="s">
        <v>371</v>
      </c>
      <c r="AZ1" s="9" t="s">
        <v>372</v>
      </c>
      <c r="BA1" s="9" t="s">
        <v>373</v>
      </c>
    </row>
    <row r="2" spans="1:53" x14ac:dyDescent="0.2">
      <c r="A2" s="13" t="s">
        <v>342</v>
      </c>
      <c r="B2" s="13" t="s">
        <v>343</v>
      </c>
      <c r="C2" s="15">
        <v>87</v>
      </c>
      <c r="D2" s="15">
        <v>7</v>
      </c>
      <c r="E2" s="16">
        <v>10438</v>
      </c>
      <c r="F2" s="16"/>
      <c r="G2" s="21">
        <f>SUM(O2+W2+X2+AA2+AG2)</f>
        <v>28845480.938115187</v>
      </c>
      <c r="H2" s="21">
        <f>SUM(AS2+AW2+AX2+AZ2)</f>
        <v>19833814.089209102</v>
      </c>
      <c r="I2" s="21">
        <f>SUM(G2-H2)</f>
        <v>9011666.8489060849</v>
      </c>
      <c r="J2" s="16"/>
      <c r="K2" s="21">
        <f t="shared" ref="K2:K33" si="0">O2/E2</f>
        <v>2646.3509912831873</v>
      </c>
      <c r="L2" s="21">
        <f t="shared" ref="L2:L33" si="1">AS2/E2</f>
        <v>1586.1094650908237</v>
      </c>
      <c r="M2" s="21">
        <f t="shared" ref="M2:M33" si="2">SUM(K2-L2)</f>
        <v>1060.2415261923636</v>
      </c>
      <c r="N2" s="16"/>
      <c r="O2" s="21">
        <f t="shared" ref="O2:O33" si="3">SUM(P2+Q2+R2+V2+Y2)</f>
        <v>27622611.64701391</v>
      </c>
      <c r="P2" s="15">
        <v>13230463.977013908</v>
      </c>
      <c r="Q2" s="15">
        <v>8268954.6699999999</v>
      </c>
      <c r="R2" s="19">
        <f>SUM(S2+T2+U2)</f>
        <v>3635732</v>
      </c>
      <c r="S2" s="15">
        <v>2978607</v>
      </c>
      <c r="T2" s="15">
        <v>0</v>
      </c>
      <c r="U2" s="15">
        <v>657125</v>
      </c>
      <c r="V2" s="15">
        <v>1978994</v>
      </c>
      <c r="W2" s="17">
        <v>91283</v>
      </c>
      <c r="X2" s="15">
        <v>127337.92523347733</v>
      </c>
      <c r="Y2" s="16">
        <v>508467</v>
      </c>
      <c r="Z2" s="16"/>
      <c r="AA2" s="19">
        <f t="shared" ref="AA2:AA33" si="4">SUM(AB2+AC2+AD2+AE2)</f>
        <v>662335</v>
      </c>
      <c r="AB2" s="16">
        <v>429912</v>
      </c>
      <c r="AC2" s="16">
        <v>232423</v>
      </c>
      <c r="AD2" s="16">
        <v>0</v>
      </c>
      <c r="AE2" s="16">
        <v>0</v>
      </c>
      <c r="AF2" s="16"/>
      <c r="AG2" s="19">
        <f t="shared" ref="AG2:AG33" si="5">SUM(AH2+AI2+AJ2)</f>
        <v>341913.36586780025</v>
      </c>
      <c r="AH2" s="15">
        <v>222844.76340128595</v>
      </c>
      <c r="AI2" s="15">
        <v>116447.10844763166</v>
      </c>
      <c r="AJ2" s="15">
        <v>2621.4940188826499</v>
      </c>
      <c r="AK2" s="15"/>
      <c r="AL2" s="19">
        <f t="shared" ref="AL2:AL33" si="6">SUM(AM2+AN2+AO2+AP2+AQ2)</f>
        <v>29147940</v>
      </c>
      <c r="AM2" s="15">
        <v>13231774</v>
      </c>
      <c r="AN2" s="15">
        <v>864969</v>
      </c>
      <c r="AO2" s="15">
        <v>477227</v>
      </c>
      <c r="AP2" s="15">
        <v>662335</v>
      </c>
      <c r="AQ2" s="15">
        <v>13911635</v>
      </c>
      <c r="AR2" s="15"/>
      <c r="AS2" s="19">
        <f t="shared" ref="AS2:AS33" si="7">SUM(AT2+AU2+AV2+AY2+BA2)</f>
        <v>16555810.596618017</v>
      </c>
      <c r="AT2" s="15">
        <v>8413564</v>
      </c>
      <c r="AU2" s="15">
        <v>3260382</v>
      </c>
      <c r="AV2" s="19">
        <f t="shared" ref="AV2:AV33" si="8">SUM(AW2+AX2)</f>
        <v>2368575.4425411206</v>
      </c>
      <c r="AW2" s="15">
        <v>1111373.4044921757</v>
      </c>
      <c r="AX2" s="15">
        <v>1257202.0380489449</v>
      </c>
      <c r="AY2" s="15">
        <v>2036062.1540768961</v>
      </c>
      <c r="AZ2" s="15">
        <v>909428.05004996283</v>
      </c>
      <c r="BA2" s="15">
        <v>477227</v>
      </c>
    </row>
    <row r="3" spans="1:53" x14ac:dyDescent="0.2">
      <c r="A3" s="13" t="s">
        <v>340</v>
      </c>
      <c r="B3" s="13" t="s">
        <v>341</v>
      </c>
      <c r="C3" s="15">
        <v>86</v>
      </c>
      <c r="D3" s="15">
        <v>9</v>
      </c>
      <c r="E3" s="16">
        <v>124700</v>
      </c>
      <c r="F3" s="16"/>
      <c r="G3" s="21">
        <f t="shared" ref="G3:G66" si="9">SUM(O3+W3+X3+AA3+AG3)</f>
        <v>233477244.89231616</v>
      </c>
      <c r="H3" s="21">
        <f t="shared" ref="H3:H66" si="10">SUM(AS3+AW3+AX3+AZ3)</f>
        <v>271699210.00199354</v>
      </c>
      <c r="I3" s="21">
        <f t="shared" ref="I3:I66" si="11">SUM(G3-H3)</f>
        <v>-38221965.109677374</v>
      </c>
      <c r="J3" s="16"/>
      <c r="K3" s="21">
        <f t="shared" si="0"/>
        <v>1757.2487031818312</v>
      </c>
      <c r="L3" s="21">
        <f t="shared" si="1"/>
        <v>1933.2805652300683</v>
      </c>
      <c r="M3" s="21">
        <f t="shared" si="2"/>
        <v>-176.03186204823714</v>
      </c>
      <c r="N3" s="16"/>
      <c r="O3" s="21">
        <f t="shared" si="3"/>
        <v>219128913.28677434</v>
      </c>
      <c r="P3" s="15">
        <v>154835115.58177432</v>
      </c>
      <c r="Q3" s="15">
        <v>47633868.704999998</v>
      </c>
      <c r="R3" s="19">
        <f>SUM(S3+T3+U3)</f>
        <v>10768287</v>
      </c>
      <c r="S3" s="15">
        <v>7554370</v>
      </c>
      <c r="T3" s="15">
        <v>2830136</v>
      </c>
      <c r="U3" s="15">
        <v>383781</v>
      </c>
      <c r="V3" s="15">
        <v>2537184</v>
      </c>
      <c r="W3" s="17">
        <v>16509</v>
      </c>
      <c r="X3" s="15">
        <v>1303218.29</v>
      </c>
      <c r="Y3" s="16">
        <v>3354458</v>
      </c>
      <c r="Z3" s="16"/>
      <c r="AA3" s="19">
        <f t="shared" si="4"/>
        <v>4565098</v>
      </c>
      <c r="AB3" s="16">
        <v>3914272</v>
      </c>
      <c r="AC3" s="16">
        <v>631404</v>
      </c>
      <c r="AD3" s="16">
        <v>0</v>
      </c>
      <c r="AE3" s="16">
        <v>19422</v>
      </c>
      <c r="AF3" s="16"/>
      <c r="AG3" s="19">
        <f t="shared" si="5"/>
        <v>8463506.315541843</v>
      </c>
      <c r="AH3" s="15">
        <v>6441841.3756870301</v>
      </c>
      <c r="AI3" s="15">
        <v>1963907.4421167255</v>
      </c>
      <c r="AJ3" s="15">
        <v>57757.497738087841</v>
      </c>
      <c r="AK3" s="15"/>
      <c r="AL3" s="19">
        <f t="shared" si="6"/>
        <v>334338186</v>
      </c>
      <c r="AM3" s="15">
        <v>136680416</v>
      </c>
      <c r="AN3" s="15">
        <v>16423468</v>
      </c>
      <c r="AO3" s="15">
        <v>14065209</v>
      </c>
      <c r="AP3" s="15">
        <v>4565098</v>
      </c>
      <c r="AQ3" s="15">
        <v>162603995</v>
      </c>
      <c r="AR3" s="15"/>
      <c r="AS3" s="19">
        <f t="shared" si="7"/>
        <v>241080086.48418951</v>
      </c>
      <c r="AT3" s="15">
        <v>119416705</v>
      </c>
      <c r="AU3" s="15">
        <v>61198799.543062568</v>
      </c>
      <c r="AV3" s="19">
        <f t="shared" si="8"/>
        <v>23956197.659942046</v>
      </c>
      <c r="AW3" s="15">
        <v>11185527.025085621</v>
      </c>
      <c r="AX3" s="15">
        <v>12770670.634856423</v>
      </c>
      <c r="AY3" s="15">
        <v>22443175.281184904</v>
      </c>
      <c r="AZ3" s="15">
        <v>6662925.8578619659</v>
      </c>
      <c r="BA3" s="15">
        <v>14065209</v>
      </c>
    </row>
    <row r="4" spans="1:53" x14ac:dyDescent="0.2">
      <c r="A4" s="13" t="s">
        <v>338</v>
      </c>
      <c r="B4" s="13" t="s">
        <v>339</v>
      </c>
      <c r="C4" s="15">
        <v>85</v>
      </c>
      <c r="D4" s="15">
        <v>12</v>
      </c>
      <c r="E4" s="16">
        <v>51461</v>
      </c>
      <c r="F4" s="16"/>
      <c r="G4" s="21">
        <f t="shared" si="9"/>
        <v>95511171.715749681</v>
      </c>
      <c r="H4" s="21">
        <f t="shared" si="10"/>
        <v>98077092.013495564</v>
      </c>
      <c r="I4" s="21">
        <f t="shared" si="11"/>
        <v>-2565920.2977458835</v>
      </c>
      <c r="J4" s="16"/>
      <c r="K4" s="21">
        <f t="shared" si="0"/>
        <v>1749.0404444431811</v>
      </c>
      <c r="L4" s="21">
        <f t="shared" si="1"/>
        <v>1657.8674061704744</v>
      </c>
      <c r="M4" s="21">
        <f t="shared" si="2"/>
        <v>91.173038272706663</v>
      </c>
      <c r="N4" s="16"/>
      <c r="O4" s="21">
        <f t="shared" si="3"/>
        <v>90007370.311490536</v>
      </c>
      <c r="P4" s="15">
        <v>41955039.591490537</v>
      </c>
      <c r="Q4" s="15">
        <v>28637884.719999999</v>
      </c>
      <c r="R4" s="19">
        <f t="shared" ref="R4:R67" si="12">SUM(S4+T4+U4)</f>
        <v>6062216</v>
      </c>
      <c r="S4" s="15">
        <v>4508698</v>
      </c>
      <c r="T4" s="15">
        <v>1267009</v>
      </c>
      <c r="U4" s="15">
        <v>286509</v>
      </c>
      <c r="V4" s="15">
        <v>10817186</v>
      </c>
      <c r="W4" s="17">
        <v>94249</v>
      </c>
      <c r="X4" s="15">
        <v>587208.29</v>
      </c>
      <c r="Y4" s="16">
        <v>2535044</v>
      </c>
      <c r="Z4" s="16"/>
      <c r="AA4" s="19">
        <f t="shared" si="4"/>
        <v>2297333</v>
      </c>
      <c r="AB4" s="16">
        <v>1928385</v>
      </c>
      <c r="AC4" s="16">
        <v>307348</v>
      </c>
      <c r="AD4" s="16">
        <v>0</v>
      </c>
      <c r="AE4" s="16">
        <v>61600</v>
      </c>
      <c r="AF4" s="16"/>
      <c r="AG4" s="19">
        <f t="shared" si="5"/>
        <v>2525011.1142591364</v>
      </c>
      <c r="AH4" s="15">
        <v>1640426.7178545471</v>
      </c>
      <c r="AI4" s="15">
        <v>876036.83481496619</v>
      </c>
      <c r="AJ4" s="15">
        <v>8547.5615896235213</v>
      </c>
      <c r="AK4" s="15"/>
      <c r="AL4" s="19">
        <f t="shared" si="6"/>
        <v>99957198</v>
      </c>
      <c r="AM4" s="15">
        <v>37589641</v>
      </c>
      <c r="AN4" s="15">
        <v>7982015</v>
      </c>
      <c r="AO4" s="15">
        <v>4406943</v>
      </c>
      <c r="AP4" s="15">
        <v>2297333</v>
      </c>
      <c r="AQ4" s="15">
        <v>47681266</v>
      </c>
      <c r="AR4" s="15"/>
      <c r="AS4" s="19">
        <f t="shared" si="7"/>
        <v>85315514.588938788</v>
      </c>
      <c r="AT4" s="15">
        <v>38843273</v>
      </c>
      <c r="AU4" s="15">
        <v>24614990.233912297</v>
      </c>
      <c r="AV4" s="19">
        <f t="shared" si="8"/>
        <v>8366323.7076303205</v>
      </c>
      <c r="AW4" s="15">
        <v>3952899.4068843583</v>
      </c>
      <c r="AX4" s="15">
        <v>4413424.3007459622</v>
      </c>
      <c r="AY4" s="15">
        <v>9083984.6473961733</v>
      </c>
      <c r="AZ4" s="15">
        <v>4395253.7169264499</v>
      </c>
      <c r="BA4" s="15">
        <v>4406943</v>
      </c>
    </row>
    <row r="5" spans="1:53" x14ac:dyDescent="0.2">
      <c r="A5" s="13" t="s">
        <v>336</v>
      </c>
      <c r="B5" s="13" t="s">
        <v>337</v>
      </c>
      <c r="C5" s="15">
        <v>84</v>
      </c>
      <c r="D5" s="15">
        <v>4</v>
      </c>
      <c r="E5" s="16">
        <v>6576</v>
      </c>
      <c r="F5" s="16"/>
      <c r="G5" s="21">
        <f t="shared" si="9"/>
        <v>19838894.501415037</v>
      </c>
      <c r="H5" s="21">
        <f t="shared" si="10"/>
        <v>13456900.678222006</v>
      </c>
      <c r="I5" s="21">
        <f t="shared" si="11"/>
        <v>6381993.8231930304</v>
      </c>
      <c r="J5" s="16"/>
      <c r="K5" s="21">
        <f t="shared" si="0"/>
        <v>2882.9051548248362</v>
      </c>
      <c r="L5" s="21">
        <f t="shared" si="1"/>
        <v>1754.271805079509</v>
      </c>
      <c r="M5" s="21">
        <f t="shared" si="2"/>
        <v>1128.6333497453272</v>
      </c>
      <c r="N5" s="16"/>
      <c r="O5" s="21">
        <f t="shared" si="3"/>
        <v>18957984.298128124</v>
      </c>
      <c r="P5" s="15">
        <v>7915282.0431281244</v>
      </c>
      <c r="Q5" s="15">
        <v>6165523.2549999999</v>
      </c>
      <c r="R5" s="19">
        <f t="shared" si="12"/>
        <v>3344759</v>
      </c>
      <c r="S5" s="15">
        <v>2880638</v>
      </c>
      <c r="T5" s="15">
        <v>0</v>
      </c>
      <c r="U5" s="15">
        <v>464121</v>
      </c>
      <c r="V5" s="15">
        <v>1433995</v>
      </c>
      <c r="W5" s="17">
        <v>24035</v>
      </c>
      <c r="X5" s="15">
        <v>183674.29</v>
      </c>
      <c r="Y5" s="16">
        <v>98425</v>
      </c>
      <c r="Z5" s="16"/>
      <c r="AA5" s="19">
        <f t="shared" si="4"/>
        <v>539131</v>
      </c>
      <c r="AB5" s="16">
        <v>275839</v>
      </c>
      <c r="AC5" s="16">
        <v>114318</v>
      </c>
      <c r="AD5" s="16">
        <v>0</v>
      </c>
      <c r="AE5" s="16">
        <v>148974</v>
      </c>
      <c r="AF5" s="16"/>
      <c r="AG5" s="19">
        <f t="shared" si="5"/>
        <v>134069.91328691225</v>
      </c>
      <c r="AH5" s="15">
        <v>67482.389333414423</v>
      </c>
      <c r="AI5" s="15">
        <v>65669.698799307924</v>
      </c>
      <c r="AJ5" s="15">
        <v>917.8251541898901</v>
      </c>
      <c r="AK5" s="15"/>
      <c r="AL5" s="19">
        <f t="shared" si="6"/>
        <v>19505572</v>
      </c>
      <c r="AM5" s="15">
        <v>8676369</v>
      </c>
      <c r="AN5" s="15">
        <v>748040</v>
      </c>
      <c r="AO5" s="15">
        <v>328377</v>
      </c>
      <c r="AP5" s="15">
        <v>539131</v>
      </c>
      <c r="AQ5" s="15">
        <v>9213655</v>
      </c>
      <c r="AR5" s="15"/>
      <c r="AS5" s="19">
        <f t="shared" si="7"/>
        <v>11536091.390202852</v>
      </c>
      <c r="AT5" s="15">
        <v>5902964</v>
      </c>
      <c r="AU5" s="15">
        <v>1283208.6620427698</v>
      </c>
      <c r="AV5" s="19">
        <f t="shared" si="8"/>
        <v>1549777.0644072955</v>
      </c>
      <c r="AW5" s="15">
        <v>723902.77328061638</v>
      </c>
      <c r="AX5" s="15">
        <v>825874.29112667916</v>
      </c>
      <c r="AY5" s="15">
        <v>2471764.6637527873</v>
      </c>
      <c r="AZ5" s="15">
        <v>371032.22361185739</v>
      </c>
      <c r="BA5" s="15">
        <v>328377</v>
      </c>
    </row>
    <row r="6" spans="1:53" x14ac:dyDescent="0.2">
      <c r="A6" s="13" t="s">
        <v>334</v>
      </c>
      <c r="B6" s="13" t="s">
        <v>335</v>
      </c>
      <c r="C6" s="15">
        <v>83</v>
      </c>
      <c r="D6" s="15">
        <v>11</v>
      </c>
      <c r="E6" s="16">
        <v>11211</v>
      </c>
      <c r="F6" s="16"/>
      <c r="G6" s="21">
        <f t="shared" si="9"/>
        <v>29774666.832303371</v>
      </c>
      <c r="H6" s="21">
        <f t="shared" si="10"/>
        <v>18998591.342533767</v>
      </c>
      <c r="I6" s="21">
        <f t="shared" si="11"/>
        <v>10776075.489769604</v>
      </c>
      <c r="J6" s="16"/>
      <c r="K6" s="21">
        <f t="shared" si="0"/>
        <v>2554.293744740683</v>
      </c>
      <c r="L6" s="21">
        <f t="shared" si="1"/>
        <v>1442.0214608366271</v>
      </c>
      <c r="M6" s="21">
        <f t="shared" si="2"/>
        <v>1112.2722839040559</v>
      </c>
      <c r="N6" s="16"/>
      <c r="O6" s="21">
        <f t="shared" si="3"/>
        <v>28636187.172287799</v>
      </c>
      <c r="P6" s="15">
        <v>14437522.252287798</v>
      </c>
      <c r="Q6" s="15">
        <v>7763184.9199999999</v>
      </c>
      <c r="R6" s="19">
        <f t="shared" si="12"/>
        <v>3096990</v>
      </c>
      <c r="S6" s="15">
        <v>2868912</v>
      </c>
      <c r="T6" s="15">
        <v>0</v>
      </c>
      <c r="U6" s="15">
        <v>228078</v>
      </c>
      <c r="V6" s="15">
        <v>2534755</v>
      </c>
      <c r="W6" s="17">
        <v>10749</v>
      </c>
      <c r="X6" s="15">
        <v>159875.29</v>
      </c>
      <c r="Y6" s="16">
        <v>803735</v>
      </c>
      <c r="Z6" s="16"/>
      <c r="AA6" s="19">
        <f t="shared" si="4"/>
        <v>692018</v>
      </c>
      <c r="AB6" s="16">
        <v>528672</v>
      </c>
      <c r="AC6" s="16">
        <v>163346</v>
      </c>
      <c r="AD6" s="16">
        <v>0</v>
      </c>
      <c r="AE6" s="16">
        <v>0</v>
      </c>
      <c r="AF6" s="16"/>
      <c r="AG6" s="19">
        <f t="shared" si="5"/>
        <v>275837.37001557281</v>
      </c>
      <c r="AH6" s="15">
        <v>155129.42580378684</v>
      </c>
      <c r="AI6" s="15">
        <v>119196.70630697276</v>
      </c>
      <c r="AJ6" s="15">
        <v>1511.2379048132109</v>
      </c>
      <c r="AK6" s="15"/>
      <c r="AL6" s="19">
        <f t="shared" si="6"/>
        <v>25667516</v>
      </c>
      <c r="AM6" s="15">
        <v>11500329</v>
      </c>
      <c r="AN6" s="15">
        <v>797107</v>
      </c>
      <c r="AO6" s="15">
        <v>536322</v>
      </c>
      <c r="AP6" s="15">
        <v>692018</v>
      </c>
      <c r="AQ6" s="15">
        <v>12141740</v>
      </c>
      <c r="AR6" s="15"/>
      <c r="AS6" s="19">
        <f t="shared" si="7"/>
        <v>16166502.597439427</v>
      </c>
      <c r="AT6" s="15">
        <v>7433278</v>
      </c>
      <c r="AU6" s="15">
        <v>3406310.1404243382</v>
      </c>
      <c r="AV6" s="19">
        <f t="shared" si="8"/>
        <v>2256540.3619500883</v>
      </c>
      <c r="AW6" s="15">
        <v>1089995.7888321946</v>
      </c>
      <c r="AX6" s="15">
        <v>1166544.5731178939</v>
      </c>
      <c r="AY6" s="15">
        <v>2534052.0950650019</v>
      </c>
      <c r="AZ6" s="15">
        <v>575548.38314425328</v>
      </c>
      <c r="BA6" s="15">
        <v>536322</v>
      </c>
    </row>
    <row r="7" spans="1:53" x14ac:dyDescent="0.2">
      <c r="A7" s="13" t="s">
        <v>332</v>
      </c>
      <c r="B7" s="13" t="s">
        <v>333</v>
      </c>
      <c r="C7" s="15">
        <v>82</v>
      </c>
      <c r="D7" s="15">
        <v>13</v>
      </c>
      <c r="E7" s="16">
        <v>238136</v>
      </c>
      <c r="F7" s="16"/>
      <c r="G7" s="21">
        <f t="shared" si="9"/>
        <v>412821838.72371262</v>
      </c>
      <c r="H7" s="21">
        <f t="shared" si="10"/>
        <v>668060149.44851482</v>
      </c>
      <c r="I7" s="21">
        <f t="shared" si="11"/>
        <v>-255238310.7248022</v>
      </c>
      <c r="J7" s="16"/>
      <c r="K7" s="21">
        <f t="shared" si="0"/>
        <v>1630.5850022247262</v>
      </c>
      <c r="L7" s="21">
        <f t="shared" si="1"/>
        <v>2531.0312643490056</v>
      </c>
      <c r="M7" s="21">
        <f t="shared" si="2"/>
        <v>-900.44626212427943</v>
      </c>
      <c r="N7" s="16"/>
      <c r="O7" s="21">
        <f t="shared" si="3"/>
        <v>388300990.08978736</v>
      </c>
      <c r="P7" s="15">
        <v>285184521.19478738</v>
      </c>
      <c r="Q7" s="15">
        <v>81744189.895000011</v>
      </c>
      <c r="R7" s="19">
        <f t="shared" si="12"/>
        <v>14427859</v>
      </c>
      <c r="S7" s="15">
        <v>7837905</v>
      </c>
      <c r="T7" s="15">
        <v>6517036</v>
      </c>
      <c r="U7" s="15">
        <v>72918</v>
      </c>
      <c r="V7" s="15">
        <v>1437769</v>
      </c>
      <c r="W7" s="17">
        <v>903</v>
      </c>
      <c r="X7" s="15">
        <v>2365035</v>
      </c>
      <c r="Y7" s="16">
        <v>5506651</v>
      </c>
      <c r="Z7" s="16"/>
      <c r="AA7" s="19">
        <f t="shared" si="4"/>
        <v>5028202</v>
      </c>
      <c r="AB7" s="16">
        <v>4855362</v>
      </c>
      <c r="AC7" s="16">
        <v>154748</v>
      </c>
      <c r="AD7" s="16">
        <v>0</v>
      </c>
      <c r="AE7" s="16">
        <v>18092</v>
      </c>
      <c r="AF7" s="16"/>
      <c r="AG7" s="19">
        <f t="shared" si="5"/>
        <v>17126708.633925244</v>
      </c>
      <c r="AH7" s="15">
        <v>12357229.758883115</v>
      </c>
      <c r="AI7" s="15">
        <v>4631862.5289540282</v>
      </c>
      <c r="AJ7" s="15">
        <v>137616.3460881006</v>
      </c>
      <c r="AK7" s="15"/>
      <c r="AL7" s="19">
        <f t="shared" si="6"/>
        <v>726000482</v>
      </c>
      <c r="AM7" s="15">
        <v>285585967</v>
      </c>
      <c r="AN7" s="15">
        <v>46574752</v>
      </c>
      <c r="AO7" s="15">
        <v>30839522</v>
      </c>
      <c r="AP7" s="15">
        <v>5028202</v>
      </c>
      <c r="AQ7" s="15">
        <v>357972039</v>
      </c>
      <c r="AR7" s="15"/>
      <c r="AS7" s="19">
        <f t="shared" si="7"/>
        <v>602729661.16701484</v>
      </c>
      <c r="AT7" s="15">
        <v>363922540</v>
      </c>
      <c r="AU7" s="15">
        <v>124771461.72694448</v>
      </c>
      <c r="AV7" s="19">
        <f t="shared" si="8"/>
        <v>49935566.787893519</v>
      </c>
      <c r="AW7" s="15">
        <v>22500340.696728606</v>
      </c>
      <c r="AX7" s="15">
        <v>27435226.091164917</v>
      </c>
      <c r="AY7" s="15">
        <v>33260570.652176846</v>
      </c>
      <c r="AZ7" s="15">
        <v>15394921.493606495</v>
      </c>
      <c r="BA7" s="15">
        <v>30839522</v>
      </c>
    </row>
    <row r="8" spans="1:53" x14ac:dyDescent="0.2">
      <c r="A8" s="13" t="s">
        <v>330</v>
      </c>
      <c r="B8" s="13" t="s">
        <v>331</v>
      </c>
      <c r="C8" s="15">
        <v>81</v>
      </c>
      <c r="D8" s="15">
        <v>11</v>
      </c>
      <c r="E8" s="16">
        <v>19136</v>
      </c>
      <c r="F8" s="16"/>
      <c r="G8" s="21">
        <f t="shared" si="9"/>
        <v>42784323.997771449</v>
      </c>
      <c r="H8" s="21">
        <f t="shared" si="10"/>
        <v>34020430.461086266</v>
      </c>
      <c r="I8" s="21">
        <f t="shared" si="11"/>
        <v>8763893.5366851836</v>
      </c>
      <c r="J8" s="16"/>
      <c r="K8" s="21">
        <f t="shared" si="0"/>
        <v>2107.0098636732782</v>
      </c>
      <c r="L8" s="21">
        <f t="shared" si="1"/>
        <v>1519.7201831422233</v>
      </c>
      <c r="M8" s="21">
        <f t="shared" si="2"/>
        <v>587.28968053105496</v>
      </c>
      <c r="N8" s="16"/>
      <c r="O8" s="21">
        <f t="shared" si="3"/>
        <v>40319740.751251854</v>
      </c>
      <c r="P8" s="15">
        <v>21859931.136251856</v>
      </c>
      <c r="Q8" s="15">
        <v>11156266.615</v>
      </c>
      <c r="R8" s="19">
        <f t="shared" si="12"/>
        <v>3115633</v>
      </c>
      <c r="S8" s="15">
        <v>2653560</v>
      </c>
      <c r="T8" s="15">
        <v>294692</v>
      </c>
      <c r="U8" s="15">
        <v>167381</v>
      </c>
      <c r="V8" s="15">
        <v>3367953</v>
      </c>
      <c r="W8" s="17">
        <v>27442</v>
      </c>
      <c r="X8" s="15">
        <v>315472.28999999998</v>
      </c>
      <c r="Y8" s="16">
        <v>819957</v>
      </c>
      <c r="Z8" s="16"/>
      <c r="AA8" s="19">
        <f t="shared" si="4"/>
        <v>1189827</v>
      </c>
      <c r="AB8" s="16">
        <v>854677</v>
      </c>
      <c r="AC8" s="16">
        <v>212068</v>
      </c>
      <c r="AD8" s="16">
        <v>0</v>
      </c>
      <c r="AE8" s="16">
        <v>123082</v>
      </c>
      <c r="AF8" s="16"/>
      <c r="AG8" s="19">
        <f t="shared" si="5"/>
        <v>931841.95651959593</v>
      </c>
      <c r="AH8" s="15">
        <v>586416.49759485468</v>
      </c>
      <c r="AI8" s="15">
        <v>341135.55825894483</v>
      </c>
      <c r="AJ8" s="15">
        <v>4289.9006657964346</v>
      </c>
      <c r="AK8" s="15"/>
      <c r="AL8" s="19">
        <f t="shared" si="6"/>
        <v>43404144</v>
      </c>
      <c r="AM8" s="15">
        <v>19250569</v>
      </c>
      <c r="AN8" s="15">
        <v>1026415</v>
      </c>
      <c r="AO8" s="15">
        <v>1425088</v>
      </c>
      <c r="AP8" s="15">
        <v>1189827</v>
      </c>
      <c r="AQ8" s="15">
        <v>20512245</v>
      </c>
      <c r="AR8" s="15"/>
      <c r="AS8" s="19">
        <f t="shared" si="7"/>
        <v>29081365.424609583</v>
      </c>
      <c r="AT8" s="15">
        <v>14712874</v>
      </c>
      <c r="AU8" s="15">
        <v>6458300</v>
      </c>
      <c r="AV8" s="19">
        <f t="shared" si="8"/>
        <v>3679122.790386321</v>
      </c>
      <c r="AW8" s="15">
        <v>1765271.3661225666</v>
      </c>
      <c r="AX8" s="15">
        <v>1913851.4242637542</v>
      </c>
      <c r="AY8" s="15">
        <v>2805980.6342232642</v>
      </c>
      <c r="AZ8" s="15">
        <v>1259942.2460903623</v>
      </c>
      <c r="BA8" s="15">
        <v>1425088</v>
      </c>
    </row>
    <row r="9" spans="1:53" x14ac:dyDescent="0.2">
      <c r="A9" s="13" t="s">
        <v>328</v>
      </c>
      <c r="B9" s="13" t="s">
        <v>329</v>
      </c>
      <c r="C9" s="15">
        <v>80</v>
      </c>
      <c r="D9" s="15">
        <v>5</v>
      </c>
      <c r="E9" s="16">
        <v>13843</v>
      </c>
      <c r="F9" s="16"/>
      <c r="G9" s="21">
        <f t="shared" si="9"/>
        <v>38787689.074804783</v>
      </c>
      <c r="H9" s="21">
        <f t="shared" si="10"/>
        <v>24592797.796476405</v>
      </c>
      <c r="I9" s="21">
        <f t="shared" si="11"/>
        <v>14194891.278328378</v>
      </c>
      <c r="J9" s="16"/>
      <c r="K9" s="21">
        <f t="shared" si="0"/>
        <v>2648.876268515105</v>
      </c>
      <c r="L9" s="21">
        <f t="shared" si="1"/>
        <v>1504.68066922086</v>
      </c>
      <c r="M9" s="21">
        <f t="shared" si="2"/>
        <v>1144.1955992942451</v>
      </c>
      <c r="N9" s="16"/>
      <c r="O9" s="21">
        <f t="shared" si="3"/>
        <v>36668394.1850546</v>
      </c>
      <c r="P9" s="15">
        <v>17627832.760054596</v>
      </c>
      <c r="Q9" s="15">
        <v>13727657.425000001</v>
      </c>
      <c r="R9" s="19">
        <f t="shared" si="12"/>
        <v>2728449</v>
      </c>
      <c r="S9" s="15">
        <v>2524942</v>
      </c>
      <c r="T9" s="15">
        <v>0</v>
      </c>
      <c r="U9" s="15">
        <v>203507</v>
      </c>
      <c r="V9" s="15">
        <v>1793135</v>
      </c>
      <c r="W9" s="17">
        <v>93740</v>
      </c>
      <c r="X9" s="15">
        <v>278888.81637924805</v>
      </c>
      <c r="Y9" s="16">
        <v>791320</v>
      </c>
      <c r="Z9" s="16"/>
      <c r="AA9" s="19">
        <f t="shared" si="4"/>
        <v>1022516</v>
      </c>
      <c r="AB9" s="16">
        <v>760596</v>
      </c>
      <c r="AC9" s="16">
        <v>261920</v>
      </c>
      <c r="AD9" s="16">
        <v>0</v>
      </c>
      <c r="AE9" s="16">
        <v>0</v>
      </c>
      <c r="AF9" s="16"/>
      <c r="AG9" s="19">
        <f t="shared" si="5"/>
        <v>724150.07337093423</v>
      </c>
      <c r="AH9" s="15">
        <v>445555.40507476556</v>
      </c>
      <c r="AI9" s="15">
        <v>271357.85371598648</v>
      </c>
      <c r="AJ9" s="15">
        <v>7236.8145801821966</v>
      </c>
      <c r="AK9" s="15"/>
      <c r="AL9" s="19">
        <f t="shared" si="6"/>
        <v>28042462</v>
      </c>
      <c r="AM9" s="15">
        <v>12116612</v>
      </c>
      <c r="AN9" s="15">
        <v>904888</v>
      </c>
      <c r="AO9" s="15">
        <v>999731</v>
      </c>
      <c r="AP9" s="15">
        <v>1022516</v>
      </c>
      <c r="AQ9" s="15">
        <v>12998715</v>
      </c>
      <c r="AR9" s="15"/>
      <c r="AS9" s="19">
        <f t="shared" si="7"/>
        <v>20829294.504024364</v>
      </c>
      <c r="AT9" s="15">
        <v>6684431</v>
      </c>
      <c r="AU9" s="15">
        <v>8026654.0536331683</v>
      </c>
      <c r="AV9" s="19">
        <f t="shared" si="8"/>
        <v>2795006.8516838797</v>
      </c>
      <c r="AW9" s="15">
        <v>1379112.2814054878</v>
      </c>
      <c r="AX9" s="15">
        <v>1415894.5702783919</v>
      </c>
      <c r="AY9" s="15">
        <v>2323471.598707316</v>
      </c>
      <c r="AZ9" s="15">
        <v>968496.44076816423</v>
      </c>
      <c r="BA9" s="15">
        <v>999731</v>
      </c>
    </row>
    <row r="10" spans="1:53" x14ac:dyDescent="0.2">
      <c r="A10" s="13" t="s">
        <v>326</v>
      </c>
      <c r="B10" s="13" t="s">
        <v>327</v>
      </c>
      <c r="C10" s="15">
        <v>79</v>
      </c>
      <c r="D10" s="15">
        <v>12</v>
      </c>
      <c r="E10" s="16">
        <v>21676</v>
      </c>
      <c r="F10" s="16"/>
      <c r="G10" s="21">
        <f t="shared" si="9"/>
        <v>43645729.854025692</v>
      </c>
      <c r="H10" s="21">
        <f t="shared" si="10"/>
        <v>39054739.347608402</v>
      </c>
      <c r="I10" s="21">
        <f t="shared" si="11"/>
        <v>4590990.5064172894</v>
      </c>
      <c r="J10" s="16"/>
      <c r="K10" s="21">
        <f t="shared" si="0"/>
        <v>1873.6958856940489</v>
      </c>
      <c r="L10" s="21">
        <f t="shared" si="1"/>
        <v>1528.2130896364115</v>
      </c>
      <c r="M10" s="21">
        <f t="shared" si="2"/>
        <v>345.48279605763742</v>
      </c>
      <c r="N10" s="16"/>
      <c r="O10" s="21">
        <f t="shared" si="3"/>
        <v>40614232.018304206</v>
      </c>
      <c r="P10" s="15">
        <v>21051825.128304206</v>
      </c>
      <c r="Q10" s="15">
        <v>11547491.460000001</v>
      </c>
      <c r="R10" s="19">
        <f t="shared" si="12"/>
        <v>4789800.43</v>
      </c>
      <c r="S10" s="15">
        <v>4431303.43</v>
      </c>
      <c r="T10" s="15">
        <v>204621</v>
      </c>
      <c r="U10" s="15">
        <v>153876</v>
      </c>
      <c r="V10" s="15">
        <v>2382839</v>
      </c>
      <c r="W10" s="17">
        <v>40202</v>
      </c>
      <c r="X10" s="15">
        <v>444557.29</v>
      </c>
      <c r="Y10" s="16">
        <v>842276</v>
      </c>
      <c r="Z10" s="16"/>
      <c r="AA10" s="19">
        <f t="shared" si="4"/>
        <v>1246130</v>
      </c>
      <c r="AB10" s="16">
        <v>981578</v>
      </c>
      <c r="AC10" s="16">
        <v>264552</v>
      </c>
      <c r="AD10" s="16">
        <v>0</v>
      </c>
      <c r="AE10" s="16">
        <v>0</v>
      </c>
      <c r="AF10" s="16"/>
      <c r="AG10" s="19">
        <f t="shared" si="5"/>
        <v>1300608.5457214892</v>
      </c>
      <c r="AH10" s="15">
        <v>996470.99059673224</v>
      </c>
      <c r="AI10" s="15">
        <v>297418.59139995748</v>
      </c>
      <c r="AJ10" s="15">
        <v>6718.9637247995361</v>
      </c>
      <c r="AK10" s="15"/>
      <c r="AL10" s="19">
        <f t="shared" si="6"/>
        <v>55446224</v>
      </c>
      <c r="AM10" s="15">
        <v>23724462</v>
      </c>
      <c r="AN10" s="15">
        <v>2716645</v>
      </c>
      <c r="AO10" s="15">
        <v>1282005</v>
      </c>
      <c r="AP10" s="15">
        <v>1246130</v>
      </c>
      <c r="AQ10" s="15">
        <v>26476982</v>
      </c>
      <c r="AR10" s="15"/>
      <c r="AS10" s="19">
        <f t="shared" si="7"/>
        <v>33125546.930958856</v>
      </c>
      <c r="AT10" s="15">
        <v>17720504</v>
      </c>
      <c r="AU10" s="15">
        <v>6103525</v>
      </c>
      <c r="AV10" s="19">
        <f t="shared" si="8"/>
        <v>4855809.8935085479</v>
      </c>
      <c r="AW10" s="15">
        <v>2323097.8734530564</v>
      </c>
      <c r="AX10" s="15">
        <v>2532712.020055491</v>
      </c>
      <c r="AY10" s="15">
        <v>3163703.0374503084</v>
      </c>
      <c r="AZ10" s="15">
        <v>1073382.5231410025</v>
      </c>
      <c r="BA10" s="15">
        <v>1282005</v>
      </c>
    </row>
    <row r="11" spans="1:53" x14ac:dyDescent="0.2">
      <c r="A11" s="13" t="s">
        <v>324</v>
      </c>
      <c r="B11" s="13" t="s">
        <v>325</v>
      </c>
      <c r="C11" s="15">
        <v>78</v>
      </c>
      <c r="D11" s="15">
        <v>4</v>
      </c>
      <c r="E11" s="16">
        <v>3558</v>
      </c>
      <c r="F11" s="16"/>
      <c r="G11" s="21">
        <f t="shared" si="9"/>
        <v>12910315.802933231</v>
      </c>
      <c r="H11" s="21">
        <f t="shared" si="10"/>
        <v>6908625.7670112886</v>
      </c>
      <c r="I11" s="21">
        <f t="shared" si="11"/>
        <v>6001690.0359219424</v>
      </c>
      <c r="J11" s="16"/>
      <c r="K11" s="21">
        <f t="shared" si="0"/>
        <v>3509.6707928484457</v>
      </c>
      <c r="L11" s="21">
        <f t="shared" si="1"/>
        <v>1673.5518415853064</v>
      </c>
      <c r="M11" s="21">
        <f t="shared" si="2"/>
        <v>1836.1189512631393</v>
      </c>
      <c r="N11" s="16"/>
      <c r="O11" s="21">
        <f t="shared" si="3"/>
        <v>12487408.680954769</v>
      </c>
      <c r="P11" s="15">
        <v>5113458.8859547693</v>
      </c>
      <c r="Q11" s="15">
        <v>3534716.7949999999</v>
      </c>
      <c r="R11" s="19">
        <f t="shared" si="12"/>
        <v>2742833</v>
      </c>
      <c r="S11" s="15">
        <v>2501690</v>
      </c>
      <c r="T11" s="15">
        <v>0</v>
      </c>
      <c r="U11" s="15">
        <v>241143</v>
      </c>
      <c r="V11" s="15">
        <v>959836</v>
      </c>
      <c r="W11" s="17">
        <v>38958</v>
      </c>
      <c r="X11" s="15">
        <v>117255.29000000001</v>
      </c>
      <c r="Y11" s="16">
        <v>136564</v>
      </c>
      <c r="Z11" s="16"/>
      <c r="AA11" s="19">
        <f t="shared" si="4"/>
        <v>168748</v>
      </c>
      <c r="AB11" s="16">
        <v>74754</v>
      </c>
      <c r="AC11" s="16">
        <v>91990</v>
      </c>
      <c r="AD11" s="16">
        <v>0</v>
      </c>
      <c r="AE11" s="16">
        <v>2004</v>
      </c>
      <c r="AF11" s="16"/>
      <c r="AG11" s="19">
        <f t="shared" si="5"/>
        <v>97945.831978461705</v>
      </c>
      <c r="AH11" s="15">
        <v>61565.906799280972</v>
      </c>
      <c r="AI11" s="15">
        <v>36379.92517918074</v>
      </c>
      <c r="AJ11" s="15">
        <v>0</v>
      </c>
      <c r="AK11" s="15"/>
      <c r="AL11" s="19">
        <f t="shared" si="6"/>
        <v>16097082</v>
      </c>
      <c r="AM11" s="15">
        <v>7334624</v>
      </c>
      <c r="AN11" s="15">
        <v>366888</v>
      </c>
      <c r="AO11" s="15">
        <v>347029</v>
      </c>
      <c r="AP11" s="15">
        <v>168748</v>
      </c>
      <c r="AQ11" s="15">
        <v>7879793</v>
      </c>
      <c r="AR11" s="15"/>
      <c r="AS11" s="19">
        <f t="shared" si="7"/>
        <v>5954497.4523605201</v>
      </c>
      <c r="AT11" s="15">
        <v>2966179</v>
      </c>
      <c r="AU11" s="15">
        <v>1120947.440095722</v>
      </c>
      <c r="AV11" s="19">
        <f t="shared" si="8"/>
        <v>823733.84596606507</v>
      </c>
      <c r="AW11" s="15">
        <v>381901.91241990949</v>
      </c>
      <c r="AX11" s="15">
        <v>441831.93354615563</v>
      </c>
      <c r="AY11" s="15">
        <v>696608.16629873356</v>
      </c>
      <c r="AZ11" s="15">
        <v>130394.46868470308</v>
      </c>
      <c r="BA11" s="15">
        <v>347029</v>
      </c>
    </row>
    <row r="12" spans="1:53" x14ac:dyDescent="0.2">
      <c r="A12" s="13" t="s">
        <v>322</v>
      </c>
      <c r="B12" s="13" t="s">
        <v>323</v>
      </c>
      <c r="C12" s="15">
        <v>77</v>
      </c>
      <c r="D12" s="15">
        <v>5</v>
      </c>
      <c r="E12" s="16">
        <v>24895</v>
      </c>
      <c r="F12" s="16"/>
      <c r="G12" s="21">
        <f t="shared" si="9"/>
        <v>59643425.865871698</v>
      </c>
      <c r="H12" s="21">
        <f t="shared" si="10"/>
        <v>30645887.324164294</v>
      </c>
      <c r="I12" s="21">
        <f t="shared" si="11"/>
        <v>28997538.541707404</v>
      </c>
      <c r="J12" s="16"/>
      <c r="K12" s="21">
        <f t="shared" si="0"/>
        <v>2230.0014901041295</v>
      </c>
      <c r="L12" s="21">
        <f t="shared" si="1"/>
        <v>1028.9271775323366</v>
      </c>
      <c r="M12" s="21">
        <f t="shared" si="2"/>
        <v>1201.0743125717929</v>
      </c>
      <c r="N12" s="16"/>
      <c r="O12" s="21">
        <f t="shared" si="3"/>
        <v>55515887.096142299</v>
      </c>
      <c r="P12" s="15">
        <v>28665373.431142297</v>
      </c>
      <c r="Q12" s="15">
        <v>19294539.545000002</v>
      </c>
      <c r="R12" s="19">
        <f t="shared" si="12"/>
        <v>3829848.12</v>
      </c>
      <c r="S12" s="15">
        <v>3377343.12</v>
      </c>
      <c r="T12" s="15">
        <v>0</v>
      </c>
      <c r="U12" s="15">
        <v>452505</v>
      </c>
      <c r="V12" s="15">
        <v>2523867</v>
      </c>
      <c r="W12" s="17">
        <v>133019</v>
      </c>
      <c r="X12" s="15">
        <v>566921.18362075184</v>
      </c>
      <c r="Y12" s="16">
        <v>1202259</v>
      </c>
      <c r="Z12" s="16"/>
      <c r="AA12" s="19">
        <f t="shared" si="4"/>
        <v>2077861</v>
      </c>
      <c r="AB12" s="16">
        <v>1406235</v>
      </c>
      <c r="AC12" s="16">
        <v>671626</v>
      </c>
      <c r="AD12" s="16">
        <v>0</v>
      </c>
      <c r="AE12" s="16">
        <v>0</v>
      </c>
      <c r="AF12" s="16"/>
      <c r="AG12" s="19">
        <f t="shared" si="5"/>
        <v>1349737.5861086485</v>
      </c>
      <c r="AH12" s="15">
        <v>1053125.8236034054</v>
      </c>
      <c r="AI12" s="15">
        <v>284945.00588008517</v>
      </c>
      <c r="AJ12" s="15">
        <v>11666.756625157988</v>
      </c>
      <c r="AK12" s="15"/>
      <c r="AL12" s="19">
        <f t="shared" si="6"/>
        <v>50906352</v>
      </c>
      <c r="AM12" s="15">
        <v>22475540</v>
      </c>
      <c r="AN12" s="15">
        <v>1676222</v>
      </c>
      <c r="AO12" s="15">
        <v>1301414</v>
      </c>
      <c r="AP12" s="15">
        <v>2077861</v>
      </c>
      <c r="AQ12" s="15">
        <v>23375315</v>
      </c>
      <c r="AR12" s="15"/>
      <c r="AS12" s="19">
        <f t="shared" si="7"/>
        <v>25615142.084667522</v>
      </c>
      <c r="AT12" s="15">
        <v>11201792</v>
      </c>
      <c r="AU12" s="15">
        <v>4443096.0494227409</v>
      </c>
      <c r="AV12" s="19">
        <f t="shared" si="8"/>
        <v>4212750.1754434118</v>
      </c>
      <c r="AW12" s="15">
        <v>2103265.9001728022</v>
      </c>
      <c r="AX12" s="15">
        <v>2109484.2752706097</v>
      </c>
      <c r="AY12" s="15">
        <v>4456089.8598013697</v>
      </c>
      <c r="AZ12" s="15">
        <v>817995.0640533549</v>
      </c>
      <c r="BA12" s="15">
        <v>1301414</v>
      </c>
    </row>
    <row r="13" spans="1:53" x14ac:dyDescent="0.2">
      <c r="A13" s="13" t="s">
        <v>320</v>
      </c>
      <c r="B13" s="13" t="s">
        <v>321</v>
      </c>
      <c r="C13" s="15">
        <v>76</v>
      </c>
      <c r="D13" s="15">
        <v>7</v>
      </c>
      <c r="E13" s="16">
        <v>9783</v>
      </c>
      <c r="F13" s="16"/>
      <c r="G13" s="21">
        <f t="shared" si="9"/>
        <v>27686996.018056959</v>
      </c>
      <c r="H13" s="21">
        <f t="shared" si="10"/>
        <v>21159939.424153913</v>
      </c>
      <c r="I13" s="21">
        <f t="shared" si="11"/>
        <v>6527056.5939030461</v>
      </c>
      <c r="J13" s="16"/>
      <c r="K13" s="21">
        <f t="shared" si="0"/>
        <v>2716.9631173685048</v>
      </c>
      <c r="L13" s="21">
        <f t="shared" si="1"/>
        <v>1867.9821415992137</v>
      </c>
      <c r="M13" s="21">
        <f t="shared" si="2"/>
        <v>848.98097576929104</v>
      </c>
      <c r="N13" s="16"/>
      <c r="O13" s="21">
        <f t="shared" si="3"/>
        <v>26580050.177216083</v>
      </c>
      <c r="P13" s="15">
        <v>11706725.827216081</v>
      </c>
      <c r="Q13" s="15">
        <v>8820549.3499999996</v>
      </c>
      <c r="R13" s="19">
        <f t="shared" si="12"/>
        <v>3511700</v>
      </c>
      <c r="S13" s="15">
        <v>2900500</v>
      </c>
      <c r="T13" s="15">
        <v>0</v>
      </c>
      <c r="U13" s="15">
        <v>611200</v>
      </c>
      <c r="V13" s="15">
        <v>1979605</v>
      </c>
      <c r="W13" s="17">
        <v>48958</v>
      </c>
      <c r="X13" s="15">
        <v>216411.58942648856</v>
      </c>
      <c r="Y13" s="16">
        <v>561470</v>
      </c>
      <c r="Z13" s="16"/>
      <c r="AA13" s="19">
        <f t="shared" si="4"/>
        <v>628376</v>
      </c>
      <c r="AB13" s="16">
        <v>429332</v>
      </c>
      <c r="AC13" s="16">
        <v>199044</v>
      </c>
      <c r="AD13" s="16">
        <v>0</v>
      </c>
      <c r="AE13" s="16">
        <v>0</v>
      </c>
      <c r="AF13" s="16"/>
      <c r="AG13" s="19">
        <f t="shared" si="5"/>
        <v>213200.25141438967</v>
      </c>
      <c r="AH13" s="15">
        <v>88366.049943499587</v>
      </c>
      <c r="AI13" s="15">
        <v>124834.20147089008</v>
      </c>
      <c r="AJ13" s="15">
        <v>0</v>
      </c>
      <c r="AK13" s="15"/>
      <c r="AL13" s="19">
        <f t="shared" si="6"/>
        <v>31169992</v>
      </c>
      <c r="AM13" s="15">
        <v>13092033</v>
      </c>
      <c r="AN13" s="15">
        <v>937000</v>
      </c>
      <c r="AO13" s="15">
        <v>1555963</v>
      </c>
      <c r="AP13" s="15">
        <v>628376</v>
      </c>
      <c r="AQ13" s="15">
        <v>14956620</v>
      </c>
      <c r="AR13" s="15"/>
      <c r="AS13" s="19">
        <f t="shared" si="7"/>
        <v>18274469.291265108</v>
      </c>
      <c r="AT13" s="15">
        <v>8122030</v>
      </c>
      <c r="AU13" s="15">
        <v>4369112</v>
      </c>
      <c r="AV13" s="19">
        <f t="shared" si="8"/>
        <v>2272762.8681223812</v>
      </c>
      <c r="AW13" s="15">
        <v>1073436.5905858155</v>
      </c>
      <c r="AX13" s="15">
        <v>1199326.2775365654</v>
      </c>
      <c r="AY13" s="15">
        <v>1954601.4231427272</v>
      </c>
      <c r="AZ13" s="15">
        <v>612707.2647664221</v>
      </c>
      <c r="BA13" s="15">
        <v>1555963</v>
      </c>
    </row>
    <row r="14" spans="1:53" x14ac:dyDescent="0.2">
      <c r="A14" s="13" t="s">
        <v>318</v>
      </c>
      <c r="B14" s="13" t="s">
        <v>319</v>
      </c>
      <c r="C14" s="15">
        <v>75</v>
      </c>
      <c r="D14" s="15">
        <v>4</v>
      </c>
      <c r="E14" s="16">
        <v>9726</v>
      </c>
      <c r="F14" s="16"/>
      <c r="G14" s="21">
        <f t="shared" si="9"/>
        <v>22568973.435649119</v>
      </c>
      <c r="H14" s="21">
        <f t="shared" si="10"/>
        <v>20675967.156162098</v>
      </c>
      <c r="I14" s="21">
        <f t="shared" si="11"/>
        <v>1893006.2794870213</v>
      </c>
      <c r="J14" s="16"/>
      <c r="K14" s="21">
        <f t="shared" si="0"/>
        <v>2215.9803046715001</v>
      </c>
      <c r="L14" s="21">
        <f t="shared" si="1"/>
        <v>1842.5278130241213</v>
      </c>
      <c r="M14" s="21">
        <f t="shared" si="2"/>
        <v>373.45249164737879</v>
      </c>
      <c r="N14" s="16"/>
      <c r="O14" s="21">
        <f t="shared" si="3"/>
        <v>21552624.44323501</v>
      </c>
      <c r="P14" s="15">
        <v>10028684.173235012</v>
      </c>
      <c r="Q14" s="15">
        <v>5481702.2699999996</v>
      </c>
      <c r="R14" s="19">
        <f t="shared" si="12"/>
        <v>2676384</v>
      </c>
      <c r="S14" s="15">
        <v>2238413</v>
      </c>
      <c r="T14" s="15">
        <v>213458</v>
      </c>
      <c r="U14" s="15">
        <v>224513</v>
      </c>
      <c r="V14" s="15">
        <v>2549388</v>
      </c>
      <c r="W14" s="17">
        <v>110792</v>
      </c>
      <c r="X14" s="15">
        <v>121107.29000000001</v>
      </c>
      <c r="Y14" s="16">
        <v>816466</v>
      </c>
      <c r="Z14" s="16"/>
      <c r="AA14" s="19">
        <f t="shared" si="4"/>
        <v>490537</v>
      </c>
      <c r="AB14" s="16">
        <v>344656</v>
      </c>
      <c r="AC14" s="16">
        <v>145504</v>
      </c>
      <c r="AD14" s="16">
        <v>0</v>
      </c>
      <c r="AE14" s="16">
        <v>377</v>
      </c>
      <c r="AF14" s="16"/>
      <c r="AG14" s="19">
        <f t="shared" si="5"/>
        <v>293912.70241411054</v>
      </c>
      <c r="AH14" s="15">
        <v>167825.61041342383</v>
      </c>
      <c r="AI14" s="15">
        <v>126087.09200068671</v>
      </c>
      <c r="AJ14" s="15">
        <v>0</v>
      </c>
      <c r="AK14" s="15"/>
      <c r="AL14" s="19">
        <f t="shared" si="6"/>
        <v>24771386</v>
      </c>
      <c r="AM14" s="15">
        <v>10523084</v>
      </c>
      <c r="AN14" s="15">
        <v>1132688</v>
      </c>
      <c r="AO14" s="15">
        <v>729921</v>
      </c>
      <c r="AP14" s="15">
        <v>490537</v>
      </c>
      <c r="AQ14" s="15">
        <v>11895156</v>
      </c>
      <c r="AR14" s="15"/>
      <c r="AS14" s="19">
        <f t="shared" si="7"/>
        <v>17920425.509472605</v>
      </c>
      <c r="AT14" s="15">
        <v>8259791</v>
      </c>
      <c r="AU14" s="15">
        <v>5484651.1323166825</v>
      </c>
      <c r="AV14" s="19">
        <f t="shared" si="8"/>
        <v>1982478.7860478649</v>
      </c>
      <c r="AW14" s="15">
        <v>911726.8495954813</v>
      </c>
      <c r="AX14" s="15">
        <v>1070751.9364523836</v>
      </c>
      <c r="AY14" s="15">
        <v>1463583.5911080586</v>
      </c>
      <c r="AZ14" s="15">
        <v>773062.86064162955</v>
      </c>
      <c r="BA14" s="15">
        <v>729921</v>
      </c>
    </row>
    <row r="15" spans="1:53" x14ac:dyDescent="0.2">
      <c r="A15" s="13" t="s">
        <v>316</v>
      </c>
      <c r="B15" s="13" t="s">
        <v>317</v>
      </c>
      <c r="C15" s="15">
        <v>74</v>
      </c>
      <c r="D15" s="15">
        <v>12</v>
      </c>
      <c r="E15" s="16">
        <v>36576</v>
      </c>
      <c r="F15" s="16"/>
      <c r="G15" s="21">
        <f t="shared" si="9"/>
        <v>83556042.52122131</v>
      </c>
      <c r="H15" s="21">
        <f t="shared" si="10"/>
        <v>87799769.224265799</v>
      </c>
      <c r="I15" s="21">
        <f t="shared" si="11"/>
        <v>-4243726.703044489</v>
      </c>
      <c r="J15" s="16"/>
      <c r="K15" s="21">
        <f t="shared" si="0"/>
        <v>2158.0564869487025</v>
      </c>
      <c r="L15" s="21">
        <f t="shared" si="1"/>
        <v>2084.9436069758503</v>
      </c>
      <c r="M15" s="21">
        <f t="shared" si="2"/>
        <v>73.11287997285217</v>
      </c>
      <c r="N15" s="16"/>
      <c r="O15" s="21">
        <f t="shared" si="3"/>
        <v>78933074.066635743</v>
      </c>
      <c r="P15" s="15">
        <v>44455199.791635752</v>
      </c>
      <c r="Q15" s="15">
        <v>23064755.895</v>
      </c>
      <c r="R15" s="19">
        <f t="shared" si="12"/>
        <v>5751539.3799999999</v>
      </c>
      <c r="S15" s="15">
        <v>4483307.38</v>
      </c>
      <c r="T15" s="15">
        <v>984525</v>
      </c>
      <c r="U15" s="15">
        <v>283707</v>
      </c>
      <c r="V15" s="15">
        <v>4092505</v>
      </c>
      <c r="W15" s="17">
        <v>64913</v>
      </c>
      <c r="X15" s="15">
        <v>541187.29</v>
      </c>
      <c r="Y15" s="16">
        <v>1569074</v>
      </c>
      <c r="Z15" s="16"/>
      <c r="AA15" s="19">
        <f t="shared" si="4"/>
        <v>1805805</v>
      </c>
      <c r="AB15" s="16">
        <v>1577884</v>
      </c>
      <c r="AC15" s="16">
        <v>227921</v>
      </c>
      <c r="AD15" s="16">
        <v>0</v>
      </c>
      <c r="AE15" s="16">
        <v>0</v>
      </c>
      <c r="AF15" s="16"/>
      <c r="AG15" s="19">
        <f t="shared" si="5"/>
        <v>2211063.1645855582</v>
      </c>
      <c r="AH15" s="15">
        <v>1400079.5731915566</v>
      </c>
      <c r="AI15" s="15">
        <v>806340.06105847878</v>
      </c>
      <c r="AJ15" s="15">
        <v>4643.5303355227261</v>
      </c>
      <c r="AK15" s="15"/>
      <c r="AL15" s="19">
        <f t="shared" si="6"/>
        <v>91628678</v>
      </c>
      <c r="AM15" s="15">
        <v>37986101</v>
      </c>
      <c r="AN15" s="15">
        <v>4047275</v>
      </c>
      <c r="AO15" s="15">
        <v>3780963</v>
      </c>
      <c r="AP15" s="15">
        <v>1805805</v>
      </c>
      <c r="AQ15" s="15">
        <v>44008534</v>
      </c>
      <c r="AR15" s="15"/>
      <c r="AS15" s="19">
        <f t="shared" si="7"/>
        <v>76258897.36874871</v>
      </c>
      <c r="AT15" s="15">
        <v>31687864</v>
      </c>
      <c r="AU15" s="15">
        <v>26154512.279171914</v>
      </c>
      <c r="AV15" s="19">
        <f t="shared" si="8"/>
        <v>6993990.9268241227</v>
      </c>
      <c r="AW15" s="15">
        <v>3320161.9682404594</v>
      </c>
      <c r="AX15" s="15">
        <v>3673828.9585836632</v>
      </c>
      <c r="AY15" s="15">
        <v>7641567.1627526786</v>
      </c>
      <c r="AZ15" s="15">
        <v>4546880.9286929611</v>
      </c>
      <c r="BA15" s="15">
        <v>3780963</v>
      </c>
    </row>
    <row r="16" spans="1:53" x14ac:dyDescent="0.2">
      <c r="A16" s="13" t="s">
        <v>314</v>
      </c>
      <c r="B16" s="13" t="s">
        <v>315</v>
      </c>
      <c r="C16" s="15">
        <v>73</v>
      </c>
      <c r="D16" s="15">
        <v>9</v>
      </c>
      <c r="E16" s="16">
        <v>150642</v>
      </c>
      <c r="F16" s="16"/>
      <c r="G16" s="21">
        <f t="shared" si="9"/>
        <v>280393353.12737876</v>
      </c>
      <c r="H16" s="21">
        <f t="shared" si="10"/>
        <v>357491632.66847348</v>
      </c>
      <c r="I16" s="21">
        <f t="shared" si="11"/>
        <v>-77098279.54109472</v>
      </c>
      <c r="J16" s="16"/>
      <c r="K16" s="21">
        <f t="shared" si="0"/>
        <v>1743.1007925930548</v>
      </c>
      <c r="L16" s="21">
        <f t="shared" si="1"/>
        <v>2070.0166735109938</v>
      </c>
      <c r="M16" s="21">
        <f t="shared" si="2"/>
        <v>-326.91588091793892</v>
      </c>
      <c r="N16" s="16"/>
      <c r="O16" s="21">
        <f t="shared" si="3"/>
        <v>262584189.59780297</v>
      </c>
      <c r="P16" s="15">
        <v>149084526.21780297</v>
      </c>
      <c r="Q16" s="15">
        <v>77556620.939999998</v>
      </c>
      <c r="R16" s="19">
        <f t="shared" si="12"/>
        <v>14061982.439999999</v>
      </c>
      <c r="S16" s="15">
        <v>10031833.439999999</v>
      </c>
      <c r="T16" s="15">
        <v>3402033</v>
      </c>
      <c r="U16" s="15">
        <v>628116</v>
      </c>
      <c r="V16" s="15">
        <v>15521214</v>
      </c>
      <c r="W16" s="17">
        <v>110210</v>
      </c>
      <c r="X16" s="15">
        <v>2482703</v>
      </c>
      <c r="Y16" s="16">
        <v>6359846</v>
      </c>
      <c r="Z16" s="16"/>
      <c r="AA16" s="19">
        <f t="shared" si="4"/>
        <v>5665971</v>
      </c>
      <c r="AB16" s="16">
        <v>4725576</v>
      </c>
      <c r="AC16" s="16">
        <v>934056</v>
      </c>
      <c r="AD16" s="16">
        <v>0</v>
      </c>
      <c r="AE16" s="16">
        <v>6339</v>
      </c>
      <c r="AF16" s="16"/>
      <c r="AG16" s="19">
        <f t="shared" si="5"/>
        <v>9550279.5295757912</v>
      </c>
      <c r="AH16" s="15">
        <v>5889833.6560957832</v>
      </c>
      <c r="AI16" s="15">
        <v>3600625.032255881</v>
      </c>
      <c r="AJ16" s="15">
        <v>59820.841224126139</v>
      </c>
      <c r="AK16" s="15"/>
      <c r="AL16" s="19">
        <f t="shared" si="6"/>
        <v>365895810</v>
      </c>
      <c r="AM16" s="15">
        <v>148322767</v>
      </c>
      <c r="AN16" s="15">
        <v>15254199</v>
      </c>
      <c r="AO16" s="15">
        <v>19370939</v>
      </c>
      <c r="AP16" s="15">
        <v>5665971</v>
      </c>
      <c r="AQ16" s="15">
        <v>177281934</v>
      </c>
      <c r="AR16" s="15"/>
      <c r="AS16" s="19">
        <f t="shared" si="7"/>
        <v>311831451.7310431</v>
      </c>
      <c r="AT16" s="15">
        <v>131327092</v>
      </c>
      <c r="AU16" s="15">
        <v>105818028.45265964</v>
      </c>
      <c r="AV16" s="19">
        <f t="shared" si="8"/>
        <v>28367664.46418108</v>
      </c>
      <c r="AW16" s="15">
        <v>13349539.725400142</v>
      </c>
      <c r="AX16" s="15">
        <v>15018124.738780936</v>
      </c>
      <c r="AY16" s="15">
        <v>26947727.814202338</v>
      </c>
      <c r="AZ16" s="15">
        <v>17292516.473249294</v>
      </c>
      <c r="BA16" s="15">
        <v>19370939</v>
      </c>
    </row>
    <row r="17" spans="1:53" x14ac:dyDescent="0.2">
      <c r="A17" s="13" t="s">
        <v>310</v>
      </c>
      <c r="B17" s="13" t="s">
        <v>311</v>
      </c>
      <c r="C17" s="15">
        <v>72</v>
      </c>
      <c r="D17" s="15">
        <v>11</v>
      </c>
      <c r="E17" s="16">
        <v>15226</v>
      </c>
      <c r="F17" s="16"/>
      <c r="G17" s="21">
        <f t="shared" si="9"/>
        <v>34319071.220638059</v>
      </c>
      <c r="H17" s="21">
        <f t="shared" si="10"/>
        <v>23606294.061631057</v>
      </c>
      <c r="I17" s="21">
        <f t="shared" si="11"/>
        <v>10712777.159007002</v>
      </c>
      <c r="J17" s="16"/>
      <c r="K17" s="21">
        <f t="shared" si="0"/>
        <v>2108.5253566598299</v>
      </c>
      <c r="L17" s="21">
        <f t="shared" si="1"/>
        <v>1324.0308704307606</v>
      </c>
      <c r="M17" s="21">
        <f t="shared" si="2"/>
        <v>784.49448622906925</v>
      </c>
      <c r="N17" s="16"/>
      <c r="O17" s="21">
        <f t="shared" si="3"/>
        <v>32104407.08050257</v>
      </c>
      <c r="P17" s="15">
        <v>17908907.015502568</v>
      </c>
      <c r="Q17" s="15">
        <v>8120526.0649999995</v>
      </c>
      <c r="R17" s="19">
        <f t="shared" si="12"/>
        <v>3342970</v>
      </c>
      <c r="S17" s="15">
        <v>2851138</v>
      </c>
      <c r="T17" s="15">
        <v>0</v>
      </c>
      <c r="U17" s="15">
        <v>491832</v>
      </c>
      <c r="V17" s="15">
        <v>2458978</v>
      </c>
      <c r="W17" s="17">
        <v>120368</v>
      </c>
      <c r="X17" s="15">
        <v>182153.29</v>
      </c>
      <c r="Y17" s="16">
        <v>273026</v>
      </c>
      <c r="Z17" s="16"/>
      <c r="AA17" s="19">
        <f t="shared" si="4"/>
        <v>1006112</v>
      </c>
      <c r="AB17" s="16">
        <v>700105</v>
      </c>
      <c r="AC17" s="16">
        <v>306007</v>
      </c>
      <c r="AD17" s="16">
        <v>0</v>
      </c>
      <c r="AE17" s="16">
        <v>0</v>
      </c>
      <c r="AF17" s="16"/>
      <c r="AG17" s="19">
        <f t="shared" si="5"/>
        <v>906030.85013549088</v>
      </c>
      <c r="AH17" s="15">
        <v>689947.37868686276</v>
      </c>
      <c r="AI17" s="15">
        <v>211048.02674979056</v>
      </c>
      <c r="AJ17" s="15">
        <v>5035.4446988376185</v>
      </c>
      <c r="AK17" s="15"/>
      <c r="AL17" s="19">
        <f t="shared" si="6"/>
        <v>42177300</v>
      </c>
      <c r="AM17" s="15">
        <v>19153730</v>
      </c>
      <c r="AN17" s="15">
        <v>1210909</v>
      </c>
      <c r="AO17" s="15">
        <v>724011</v>
      </c>
      <c r="AP17" s="15">
        <v>1006112</v>
      </c>
      <c r="AQ17" s="15">
        <v>20082538</v>
      </c>
      <c r="AR17" s="15"/>
      <c r="AS17" s="19">
        <f t="shared" si="7"/>
        <v>20159694.033178762</v>
      </c>
      <c r="AT17" s="15">
        <v>11525818</v>
      </c>
      <c r="AU17" s="15">
        <v>2224996.754556214</v>
      </c>
      <c r="AV17" s="19">
        <f t="shared" si="8"/>
        <v>2854246.3434407925</v>
      </c>
      <c r="AW17" s="15">
        <v>1371949.6521718218</v>
      </c>
      <c r="AX17" s="15">
        <v>1482296.691268971</v>
      </c>
      <c r="AY17" s="15">
        <v>2830621.9351817537</v>
      </c>
      <c r="AZ17" s="15">
        <v>592353.6850115048</v>
      </c>
      <c r="BA17" s="15">
        <v>724011</v>
      </c>
    </row>
    <row r="18" spans="1:53" x14ac:dyDescent="0.2">
      <c r="A18" s="13" t="s">
        <v>308</v>
      </c>
      <c r="B18" s="13" t="s">
        <v>309</v>
      </c>
      <c r="C18" s="15">
        <v>71</v>
      </c>
      <c r="D18" s="15">
        <v>9</v>
      </c>
      <c r="E18" s="16">
        <v>88499</v>
      </c>
      <c r="F18" s="16"/>
      <c r="G18" s="21">
        <f t="shared" si="9"/>
        <v>168575151.7888273</v>
      </c>
      <c r="H18" s="21">
        <f t="shared" si="10"/>
        <v>179083684.0659813</v>
      </c>
      <c r="I18" s="21">
        <f t="shared" si="11"/>
        <v>-10508532.277153999</v>
      </c>
      <c r="J18" s="16"/>
      <c r="K18" s="21">
        <f t="shared" si="0"/>
        <v>1787.6261114183465</v>
      </c>
      <c r="L18" s="21">
        <f t="shared" si="1"/>
        <v>1790.0560250792057</v>
      </c>
      <c r="M18" s="21">
        <f t="shared" si="2"/>
        <v>-2.4299136608592562</v>
      </c>
      <c r="N18" s="16"/>
      <c r="O18" s="21">
        <f t="shared" si="3"/>
        <v>158203123.23441225</v>
      </c>
      <c r="P18" s="15">
        <v>115870589.10441227</v>
      </c>
      <c r="Q18" s="15">
        <v>34139590.93</v>
      </c>
      <c r="R18" s="19">
        <f t="shared" si="12"/>
        <v>5172570.2</v>
      </c>
      <c r="S18" s="15">
        <v>3603797.2</v>
      </c>
      <c r="T18" s="15">
        <v>1348314</v>
      </c>
      <c r="U18" s="15">
        <v>220459</v>
      </c>
      <c r="V18" s="15">
        <v>402100</v>
      </c>
      <c r="W18" s="17">
        <v>14116</v>
      </c>
      <c r="X18" s="15">
        <v>924504.29</v>
      </c>
      <c r="Y18" s="16">
        <v>2618273</v>
      </c>
      <c r="Z18" s="16"/>
      <c r="AA18" s="19">
        <f t="shared" si="4"/>
        <v>3090526</v>
      </c>
      <c r="AB18" s="16">
        <v>2927347</v>
      </c>
      <c r="AC18" s="16">
        <v>156599</v>
      </c>
      <c r="AD18" s="16">
        <v>0</v>
      </c>
      <c r="AE18" s="16">
        <v>6580</v>
      </c>
      <c r="AF18" s="16"/>
      <c r="AG18" s="19">
        <f t="shared" si="5"/>
        <v>6342882.2644150453</v>
      </c>
      <c r="AH18" s="15">
        <v>4832315.093798209</v>
      </c>
      <c r="AI18" s="15">
        <v>1428671.1735711347</v>
      </c>
      <c r="AJ18" s="15">
        <v>81895.997045700991</v>
      </c>
      <c r="AK18" s="15"/>
      <c r="AL18" s="19">
        <f t="shared" si="6"/>
        <v>250711068</v>
      </c>
      <c r="AM18" s="15">
        <v>103312432</v>
      </c>
      <c r="AN18" s="15">
        <v>12486216</v>
      </c>
      <c r="AO18" s="15">
        <v>9556886</v>
      </c>
      <c r="AP18" s="15">
        <v>3090526</v>
      </c>
      <c r="AQ18" s="15">
        <v>122265008</v>
      </c>
      <c r="AR18" s="15"/>
      <c r="AS18" s="19">
        <f t="shared" si="7"/>
        <v>158418168.16348463</v>
      </c>
      <c r="AT18" s="15">
        <v>83671677</v>
      </c>
      <c r="AU18" s="15">
        <v>34969125.747506589</v>
      </c>
      <c r="AV18" s="19">
        <f t="shared" si="8"/>
        <v>16623628.918735981</v>
      </c>
      <c r="AW18" s="15">
        <v>7786824.564481955</v>
      </c>
      <c r="AX18" s="15">
        <v>8836804.354254026</v>
      </c>
      <c r="AY18" s="15">
        <v>13596850.497242048</v>
      </c>
      <c r="AZ18" s="15">
        <v>4041886.9837606726</v>
      </c>
      <c r="BA18" s="15">
        <v>9556886</v>
      </c>
    </row>
    <row r="19" spans="1:53" x14ac:dyDescent="0.2">
      <c r="A19" s="13" t="s">
        <v>306</v>
      </c>
      <c r="B19" s="13" t="s">
        <v>307</v>
      </c>
      <c r="C19" s="15">
        <v>70</v>
      </c>
      <c r="D19" s="15">
        <v>13</v>
      </c>
      <c r="E19" s="16">
        <v>129928</v>
      </c>
      <c r="F19" s="16"/>
      <c r="G19" s="21">
        <f t="shared" si="9"/>
        <v>231003337.55966002</v>
      </c>
      <c r="H19" s="21">
        <f t="shared" si="10"/>
        <v>338134545.71972865</v>
      </c>
      <c r="I19" s="21">
        <f t="shared" si="11"/>
        <v>-107131208.16006863</v>
      </c>
      <c r="J19" s="16"/>
      <c r="K19" s="21">
        <f t="shared" si="0"/>
        <v>1669.795430518313</v>
      </c>
      <c r="L19" s="21">
        <f t="shared" si="1"/>
        <v>2332.3750830516219</v>
      </c>
      <c r="M19" s="21">
        <f t="shared" si="2"/>
        <v>-662.57965253330894</v>
      </c>
      <c r="N19" s="16"/>
      <c r="O19" s="21">
        <f t="shared" si="3"/>
        <v>216953180.69638336</v>
      </c>
      <c r="P19" s="15">
        <v>158625601.99638337</v>
      </c>
      <c r="Q19" s="15">
        <v>43687346.329999998</v>
      </c>
      <c r="R19" s="19">
        <f t="shared" si="12"/>
        <v>10823293.370000001</v>
      </c>
      <c r="S19" s="15">
        <v>7469037.3700000001</v>
      </c>
      <c r="T19" s="15">
        <v>3190242</v>
      </c>
      <c r="U19" s="15">
        <v>164014</v>
      </c>
      <c r="V19" s="15">
        <v>734937</v>
      </c>
      <c r="W19" s="17">
        <v>21612</v>
      </c>
      <c r="X19" s="15">
        <v>1109597</v>
      </c>
      <c r="Y19" s="16">
        <v>3082002</v>
      </c>
      <c r="Z19" s="16"/>
      <c r="AA19" s="19">
        <f t="shared" si="4"/>
        <v>2653454</v>
      </c>
      <c r="AB19" s="16">
        <v>2426642</v>
      </c>
      <c r="AC19" s="16">
        <v>215250</v>
      </c>
      <c r="AD19" s="16">
        <v>0</v>
      </c>
      <c r="AE19" s="16">
        <v>11562</v>
      </c>
      <c r="AF19" s="16"/>
      <c r="AG19" s="19">
        <f t="shared" si="5"/>
        <v>10265493.863276657</v>
      </c>
      <c r="AH19" s="15">
        <v>7878457.5227143094</v>
      </c>
      <c r="AI19" s="15">
        <v>2325785.8682802673</v>
      </c>
      <c r="AJ19" s="15">
        <v>61250.472282079441</v>
      </c>
      <c r="AK19" s="15"/>
      <c r="AL19" s="19">
        <f t="shared" si="6"/>
        <v>411745274</v>
      </c>
      <c r="AM19" s="15">
        <v>165388155</v>
      </c>
      <c r="AN19" s="15">
        <v>25080810</v>
      </c>
      <c r="AO19" s="15">
        <v>15403672</v>
      </c>
      <c r="AP19" s="15">
        <v>2653454</v>
      </c>
      <c r="AQ19" s="15">
        <v>203219183</v>
      </c>
      <c r="AR19" s="15"/>
      <c r="AS19" s="19">
        <f t="shared" si="7"/>
        <v>303040829.79073113</v>
      </c>
      <c r="AT19" s="15">
        <v>170981874</v>
      </c>
      <c r="AU19" s="15">
        <v>72530462.062060386</v>
      </c>
      <c r="AV19" s="19">
        <f t="shared" si="8"/>
        <v>25504023.73133713</v>
      </c>
      <c r="AW19" s="15">
        <v>11385872.553667262</v>
      </c>
      <c r="AX19" s="15">
        <v>14118151.17766987</v>
      </c>
      <c r="AY19" s="15">
        <v>18620797.997333612</v>
      </c>
      <c r="AZ19" s="15">
        <v>9589692.1976604126</v>
      </c>
      <c r="BA19" s="15">
        <v>15403672</v>
      </c>
    </row>
    <row r="20" spans="1:53" x14ac:dyDescent="0.2">
      <c r="A20" s="13" t="s">
        <v>312</v>
      </c>
      <c r="B20" s="13" t="s">
        <v>313</v>
      </c>
      <c r="C20" s="15">
        <v>69</v>
      </c>
      <c r="D20" s="15">
        <v>3</v>
      </c>
      <c r="E20" s="16">
        <v>200226</v>
      </c>
      <c r="F20" s="16"/>
      <c r="G20" s="21">
        <f t="shared" si="9"/>
        <v>499465250.29716974</v>
      </c>
      <c r="H20" s="21">
        <f t="shared" si="10"/>
        <v>458515995.09810013</v>
      </c>
      <c r="I20" s="21">
        <f t="shared" si="11"/>
        <v>40949255.199069619</v>
      </c>
      <c r="J20" s="16"/>
      <c r="K20" s="21">
        <f t="shared" si="0"/>
        <v>2288.3669725072509</v>
      </c>
      <c r="L20" s="21">
        <f t="shared" si="1"/>
        <v>2015.767875157017</v>
      </c>
      <c r="M20" s="21">
        <f t="shared" si="2"/>
        <v>272.59909735023393</v>
      </c>
      <c r="N20" s="16"/>
      <c r="O20" s="21">
        <f t="shared" si="3"/>
        <v>458190565.43723679</v>
      </c>
      <c r="P20" s="15">
        <v>193150488.58723682</v>
      </c>
      <c r="Q20" s="15">
        <v>174548900.84999999</v>
      </c>
      <c r="R20" s="19">
        <f t="shared" si="12"/>
        <v>28942804</v>
      </c>
      <c r="S20" s="15">
        <v>21495539</v>
      </c>
      <c r="T20" s="15">
        <v>7081158</v>
      </c>
      <c r="U20" s="15">
        <v>366107</v>
      </c>
      <c r="V20" s="15">
        <v>51739472</v>
      </c>
      <c r="W20" s="17">
        <v>9135066</v>
      </c>
      <c r="X20" s="15">
        <v>4915392.4757060818</v>
      </c>
      <c r="Y20" s="16">
        <v>9808900</v>
      </c>
      <c r="Z20" s="16"/>
      <c r="AA20" s="19">
        <f t="shared" si="4"/>
        <v>16633031</v>
      </c>
      <c r="AB20" s="16">
        <v>7835409</v>
      </c>
      <c r="AC20" s="16">
        <v>142834</v>
      </c>
      <c r="AD20" s="16">
        <v>8646457</v>
      </c>
      <c r="AE20" s="16">
        <v>8331</v>
      </c>
      <c r="AF20" s="16"/>
      <c r="AG20" s="19">
        <f t="shared" si="5"/>
        <v>10591195.384226833</v>
      </c>
      <c r="AH20" s="15">
        <v>5350662.2934462419</v>
      </c>
      <c r="AI20" s="15">
        <v>5005368.352920671</v>
      </c>
      <c r="AJ20" s="15">
        <v>235164.73785992031</v>
      </c>
      <c r="AK20" s="15"/>
      <c r="AL20" s="19">
        <f t="shared" si="6"/>
        <v>450763458</v>
      </c>
      <c r="AM20" s="15">
        <v>193719161</v>
      </c>
      <c r="AN20" s="15">
        <v>11523227</v>
      </c>
      <c r="AO20" s="15">
        <v>20139341</v>
      </c>
      <c r="AP20" s="15">
        <v>16633031</v>
      </c>
      <c r="AQ20" s="15">
        <v>208748698</v>
      </c>
      <c r="AR20" s="15"/>
      <c r="AS20" s="19">
        <f t="shared" si="7"/>
        <v>403609138.57118887</v>
      </c>
      <c r="AT20" s="15">
        <v>160378470</v>
      </c>
      <c r="AU20" s="15">
        <v>153950253.36197892</v>
      </c>
      <c r="AV20" s="19">
        <f t="shared" si="8"/>
        <v>36719687.007436596</v>
      </c>
      <c r="AW20" s="15">
        <v>17317283.771296374</v>
      </c>
      <c r="AX20" s="15">
        <v>19402403.236140221</v>
      </c>
      <c r="AY20" s="15">
        <v>32421387.201773431</v>
      </c>
      <c r="AZ20" s="15">
        <v>18187169.519474678</v>
      </c>
      <c r="BA20" s="15">
        <v>20139341</v>
      </c>
    </row>
    <row r="21" spans="1:53" x14ac:dyDescent="0.2">
      <c r="A21" s="13" t="s">
        <v>304</v>
      </c>
      <c r="B21" s="13" t="s">
        <v>305</v>
      </c>
      <c r="C21" s="15">
        <v>68</v>
      </c>
      <c r="D21" s="15">
        <v>1</v>
      </c>
      <c r="E21" s="16">
        <v>15629</v>
      </c>
      <c r="F21" s="16"/>
      <c r="G21" s="21">
        <f t="shared" si="9"/>
        <v>39145852.083756544</v>
      </c>
      <c r="H21" s="21">
        <f t="shared" si="10"/>
        <v>27422136.307419602</v>
      </c>
      <c r="I21" s="21">
        <f t="shared" si="11"/>
        <v>11723715.776336942</v>
      </c>
      <c r="J21" s="16"/>
      <c r="K21" s="21">
        <f t="shared" si="0"/>
        <v>2382.7936659001525</v>
      </c>
      <c r="L21" s="21">
        <f t="shared" si="1"/>
        <v>1473.0708633911593</v>
      </c>
      <c r="M21" s="21">
        <f t="shared" si="2"/>
        <v>909.72280250899325</v>
      </c>
      <c r="N21" s="16"/>
      <c r="O21" s="21">
        <f t="shared" si="3"/>
        <v>37240682.204353482</v>
      </c>
      <c r="P21" s="15">
        <v>21486610.534353483</v>
      </c>
      <c r="Q21" s="15">
        <v>8471060.6699999999</v>
      </c>
      <c r="R21" s="19">
        <f t="shared" si="12"/>
        <v>4792796</v>
      </c>
      <c r="S21" s="15">
        <v>4100291</v>
      </c>
      <c r="T21" s="15">
        <v>0</v>
      </c>
      <c r="U21" s="15">
        <v>692505</v>
      </c>
      <c r="V21" s="15">
        <v>1648365</v>
      </c>
      <c r="W21" s="17">
        <v>6213</v>
      </c>
      <c r="X21" s="15">
        <v>198687.29</v>
      </c>
      <c r="Y21" s="16">
        <v>841850</v>
      </c>
      <c r="Z21" s="16"/>
      <c r="AA21" s="19">
        <f t="shared" si="4"/>
        <v>1178653</v>
      </c>
      <c r="AB21" s="16">
        <v>882612</v>
      </c>
      <c r="AC21" s="16">
        <v>291636</v>
      </c>
      <c r="AD21" s="16">
        <v>0</v>
      </c>
      <c r="AE21" s="16">
        <v>4405</v>
      </c>
      <c r="AF21" s="16"/>
      <c r="AG21" s="19">
        <f t="shared" si="5"/>
        <v>521616.58940306236</v>
      </c>
      <c r="AH21" s="15">
        <v>368856.93701637315</v>
      </c>
      <c r="AI21" s="15">
        <v>149667.65963344133</v>
      </c>
      <c r="AJ21" s="15">
        <v>3091.9927532478296</v>
      </c>
      <c r="AK21" s="15"/>
      <c r="AL21" s="19">
        <f t="shared" si="6"/>
        <v>32026718</v>
      </c>
      <c r="AM21" s="15">
        <v>14229051</v>
      </c>
      <c r="AN21" s="15">
        <v>949360</v>
      </c>
      <c r="AO21" s="15">
        <v>834948</v>
      </c>
      <c r="AP21" s="15">
        <v>1178653</v>
      </c>
      <c r="AQ21" s="15">
        <v>14834706</v>
      </c>
      <c r="AR21" s="15"/>
      <c r="AS21" s="19">
        <f t="shared" si="7"/>
        <v>23022624.523940429</v>
      </c>
      <c r="AT21" s="15">
        <v>10834038</v>
      </c>
      <c r="AU21" s="15">
        <v>5633995.0947812134</v>
      </c>
      <c r="AV21" s="19">
        <f t="shared" si="8"/>
        <v>3189631.2476934013</v>
      </c>
      <c r="AW21" s="15">
        <v>1556010.1576294312</v>
      </c>
      <c r="AX21" s="15">
        <v>1633621.0900639701</v>
      </c>
      <c r="AY21" s="15">
        <v>2530012.1814658139</v>
      </c>
      <c r="AZ21" s="15">
        <v>1209880.5357857724</v>
      </c>
      <c r="BA21" s="15">
        <v>834948</v>
      </c>
    </row>
    <row r="22" spans="1:53" x14ac:dyDescent="0.2">
      <c r="A22" s="13" t="s">
        <v>302</v>
      </c>
      <c r="B22" s="13" t="s">
        <v>303</v>
      </c>
      <c r="C22" s="15">
        <v>67</v>
      </c>
      <c r="D22" s="15">
        <v>10</v>
      </c>
      <c r="E22" s="15">
        <v>9687</v>
      </c>
      <c r="F22" s="15"/>
      <c r="G22" s="21">
        <f t="shared" si="9"/>
        <v>24780119.100009229</v>
      </c>
      <c r="H22" s="21">
        <f t="shared" si="10"/>
        <v>17520139.693310201</v>
      </c>
      <c r="I22" s="21">
        <f t="shared" si="11"/>
        <v>7259979.4066990279</v>
      </c>
      <c r="J22" s="16"/>
      <c r="K22" s="21">
        <f t="shared" si="0"/>
        <v>2448.7884479201821</v>
      </c>
      <c r="L22" s="21">
        <f t="shared" si="1"/>
        <v>1557.1897942084154</v>
      </c>
      <c r="M22" s="21">
        <f t="shared" si="2"/>
        <v>891.5986537117667</v>
      </c>
      <c r="N22" s="16"/>
      <c r="O22" s="21">
        <f t="shared" si="3"/>
        <v>23721413.695002805</v>
      </c>
      <c r="P22" s="15">
        <v>11904019.920002807</v>
      </c>
      <c r="Q22" s="15">
        <v>5796113.875</v>
      </c>
      <c r="R22" s="19">
        <f t="shared" si="12"/>
        <v>4146933.9</v>
      </c>
      <c r="S22" s="15">
        <v>3661827.9</v>
      </c>
      <c r="T22" s="15">
        <v>0</v>
      </c>
      <c r="U22" s="15">
        <v>485106</v>
      </c>
      <c r="V22" s="15">
        <v>1517529</v>
      </c>
      <c r="W22" s="17">
        <v>15095</v>
      </c>
      <c r="X22" s="15">
        <v>116980.53928932984</v>
      </c>
      <c r="Y22" s="16">
        <v>356817</v>
      </c>
      <c r="Z22" s="16"/>
      <c r="AA22" s="19">
        <f t="shared" si="4"/>
        <v>723994</v>
      </c>
      <c r="AB22" s="16">
        <v>546681</v>
      </c>
      <c r="AC22" s="16">
        <v>177313</v>
      </c>
      <c r="AD22" s="16">
        <v>0</v>
      </c>
      <c r="AE22" s="16">
        <v>0</v>
      </c>
      <c r="AF22" s="16"/>
      <c r="AG22" s="19">
        <f t="shared" si="5"/>
        <v>202635.86571709492</v>
      </c>
      <c r="AH22" s="15">
        <v>80127.143806824912</v>
      </c>
      <c r="AI22" s="15">
        <v>122508.72191026999</v>
      </c>
      <c r="AJ22" s="15">
        <v>0</v>
      </c>
      <c r="AK22" s="15"/>
      <c r="AL22" s="19">
        <f t="shared" si="6"/>
        <v>21104500</v>
      </c>
      <c r="AM22" s="15">
        <v>8908801</v>
      </c>
      <c r="AN22" s="15">
        <v>1142091</v>
      </c>
      <c r="AO22" s="15">
        <v>501358</v>
      </c>
      <c r="AP22" s="15">
        <v>723994</v>
      </c>
      <c r="AQ22" s="15">
        <v>9828256</v>
      </c>
      <c r="AR22" s="15"/>
      <c r="AS22" s="19">
        <f t="shared" si="7"/>
        <v>15084497.536496921</v>
      </c>
      <c r="AT22" s="15">
        <v>6903473</v>
      </c>
      <c r="AU22" s="15">
        <v>3058646.0037566139</v>
      </c>
      <c r="AV22" s="19">
        <f t="shared" si="8"/>
        <v>2008602.8018372881</v>
      </c>
      <c r="AW22" s="15">
        <v>938497.26326041925</v>
      </c>
      <c r="AX22" s="15">
        <v>1070105.5385768688</v>
      </c>
      <c r="AY22" s="15">
        <v>2612417.7309030187</v>
      </c>
      <c r="AZ22" s="15">
        <v>427039.35497599427</v>
      </c>
      <c r="BA22" s="15">
        <v>501358</v>
      </c>
    </row>
    <row r="23" spans="1:53" x14ac:dyDescent="0.2">
      <c r="A23" s="13" t="s">
        <v>300</v>
      </c>
      <c r="B23" s="13" t="s">
        <v>301</v>
      </c>
      <c r="C23" s="15">
        <v>66</v>
      </c>
      <c r="D23" s="15">
        <v>12</v>
      </c>
      <c r="E23" s="16">
        <v>64142</v>
      </c>
      <c r="F23" s="16"/>
      <c r="G23" s="21">
        <f t="shared" si="9"/>
        <v>122847942.64410716</v>
      </c>
      <c r="H23" s="21">
        <f t="shared" si="10"/>
        <v>118338634.05295669</v>
      </c>
      <c r="I23" s="21">
        <f t="shared" si="11"/>
        <v>4509308.5911504775</v>
      </c>
      <c r="J23" s="16"/>
      <c r="K23" s="21">
        <f t="shared" si="0"/>
        <v>1809.6704855581261</v>
      </c>
      <c r="L23" s="21">
        <f t="shared" si="1"/>
        <v>1604.0569403707625</v>
      </c>
      <c r="M23" s="21">
        <f t="shared" si="2"/>
        <v>205.61354518736357</v>
      </c>
      <c r="N23" s="16"/>
      <c r="O23" s="21">
        <f t="shared" si="3"/>
        <v>116075884.28466932</v>
      </c>
      <c r="P23" s="15">
        <v>66594684.254669331</v>
      </c>
      <c r="Q23" s="15">
        <v>33089211.73</v>
      </c>
      <c r="R23" s="19">
        <f t="shared" si="12"/>
        <v>6049753.2999999998</v>
      </c>
      <c r="S23" s="15">
        <v>4324225.3</v>
      </c>
      <c r="T23" s="15">
        <v>1462884</v>
      </c>
      <c r="U23" s="15">
        <v>262644</v>
      </c>
      <c r="V23" s="15">
        <v>7555155</v>
      </c>
      <c r="W23" s="17">
        <v>75230</v>
      </c>
      <c r="X23" s="15">
        <v>988727</v>
      </c>
      <c r="Y23" s="16">
        <v>2787080</v>
      </c>
      <c r="Z23" s="16"/>
      <c r="AA23" s="19">
        <f t="shared" si="4"/>
        <v>2139731</v>
      </c>
      <c r="AB23" s="16">
        <v>1742895</v>
      </c>
      <c r="AC23" s="16">
        <v>396836</v>
      </c>
      <c r="AD23" s="16">
        <v>0</v>
      </c>
      <c r="AE23" s="16">
        <v>0</v>
      </c>
      <c r="AF23" s="16"/>
      <c r="AG23" s="19">
        <f t="shared" si="5"/>
        <v>3568370.3594378429</v>
      </c>
      <c r="AH23" s="15">
        <v>2289282.4261304894</v>
      </c>
      <c r="AI23" s="15">
        <v>1233439.4811545659</v>
      </c>
      <c r="AJ23" s="15">
        <v>45648.452152787853</v>
      </c>
      <c r="AK23" s="15"/>
      <c r="AL23" s="19">
        <f t="shared" si="6"/>
        <v>140088222</v>
      </c>
      <c r="AM23" s="15">
        <v>55054302</v>
      </c>
      <c r="AN23" s="15">
        <v>8801556</v>
      </c>
      <c r="AO23" s="15">
        <v>6188253</v>
      </c>
      <c r="AP23" s="15">
        <v>2139731</v>
      </c>
      <c r="AQ23" s="15">
        <v>67904380</v>
      </c>
      <c r="AR23" s="15"/>
      <c r="AS23" s="19">
        <f t="shared" si="7"/>
        <v>102887420.26926145</v>
      </c>
      <c r="AT23" s="15">
        <v>50564819</v>
      </c>
      <c r="AU23" s="15">
        <v>24624735.741659038</v>
      </c>
      <c r="AV23" s="19">
        <f t="shared" si="8"/>
        <v>10977834.704079937</v>
      </c>
      <c r="AW23" s="15">
        <v>5200089.9552330291</v>
      </c>
      <c r="AX23" s="15">
        <v>5777744.7488469072</v>
      </c>
      <c r="AY23" s="15">
        <v>10531777.823522458</v>
      </c>
      <c r="AZ23" s="15">
        <v>4473379.0796153061</v>
      </c>
      <c r="BA23" s="15">
        <v>6188253</v>
      </c>
    </row>
    <row r="24" spans="1:53" x14ac:dyDescent="0.2">
      <c r="A24" s="13" t="s">
        <v>298</v>
      </c>
      <c r="B24" s="13" t="s">
        <v>299</v>
      </c>
      <c r="C24" s="15">
        <v>65</v>
      </c>
      <c r="D24" s="15">
        <v>6</v>
      </c>
      <c r="E24" s="16">
        <v>15730</v>
      </c>
      <c r="F24" s="16"/>
      <c r="G24" s="21">
        <f t="shared" si="9"/>
        <v>38213250.709348403</v>
      </c>
      <c r="H24" s="21">
        <f t="shared" si="10"/>
        <v>33139151.004826531</v>
      </c>
      <c r="I24" s="21">
        <f t="shared" si="11"/>
        <v>5074099.7045218721</v>
      </c>
      <c r="J24" s="16"/>
      <c r="K24" s="21">
        <f t="shared" si="0"/>
        <v>2307.2237879318718</v>
      </c>
      <c r="L24" s="21">
        <f t="shared" si="1"/>
        <v>1818.9505710498966</v>
      </c>
      <c r="M24" s="21">
        <f t="shared" si="2"/>
        <v>488.27321688197526</v>
      </c>
      <c r="N24" s="16"/>
      <c r="O24" s="21">
        <f t="shared" si="3"/>
        <v>36292630.184168346</v>
      </c>
      <c r="P24" s="15">
        <v>15696223.189168345</v>
      </c>
      <c r="Q24" s="15">
        <v>11937381.004999999</v>
      </c>
      <c r="R24" s="19">
        <f t="shared" si="12"/>
        <v>5440117.9900000002</v>
      </c>
      <c r="S24" s="15">
        <v>4773645.99</v>
      </c>
      <c r="T24" s="15">
        <v>0</v>
      </c>
      <c r="U24" s="15">
        <v>666472</v>
      </c>
      <c r="V24" s="15">
        <v>2985582</v>
      </c>
      <c r="W24" s="17">
        <v>145867</v>
      </c>
      <c r="X24" s="15">
        <v>256479.29</v>
      </c>
      <c r="Y24" s="16">
        <v>233326</v>
      </c>
      <c r="Z24" s="16"/>
      <c r="AA24" s="19">
        <f t="shared" si="4"/>
        <v>1074800</v>
      </c>
      <c r="AB24" s="16">
        <v>737136</v>
      </c>
      <c r="AC24" s="16">
        <v>337664</v>
      </c>
      <c r="AD24" s="16">
        <v>0</v>
      </c>
      <c r="AE24" s="16">
        <v>0</v>
      </c>
      <c r="AF24" s="16"/>
      <c r="AG24" s="19">
        <f t="shared" si="5"/>
        <v>443474.23518005532</v>
      </c>
      <c r="AH24" s="15">
        <v>245953.02951167763</v>
      </c>
      <c r="AI24" s="15">
        <v>194165.25002775577</v>
      </c>
      <c r="AJ24" s="15">
        <v>3355.9556406218703</v>
      </c>
      <c r="AK24" s="15"/>
      <c r="AL24" s="19">
        <f t="shared" si="6"/>
        <v>47807688</v>
      </c>
      <c r="AM24" s="15">
        <v>20336622</v>
      </c>
      <c r="AN24" s="15">
        <v>1982319</v>
      </c>
      <c r="AO24" s="15">
        <v>1584903</v>
      </c>
      <c r="AP24" s="15">
        <v>1074800</v>
      </c>
      <c r="AQ24" s="15">
        <v>22829044</v>
      </c>
      <c r="AR24" s="15"/>
      <c r="AS24" s="19">
        <f t="shared" si="7"/>
        <v>28612092.482614871</v>
      </c>
      <c r="AT24" s="15">
        <v>15459850</v>
      </c>
      <c r="AU24" s="15">
        <v>4372927.9143921426</v>
      </c>
      <c r="AV24" s="19">
        <f t="shared" si="8"/>
        <v>3600262.2527685929</v>
      </c>
      <c r="AW24" s="15">
        <v>1682315.5055933101</v>
      </c>
      <c r="AX24" s="15">
        <v>1917946.7471752828</v>
      </c>
      <c r="AY24" s="15">
        <v>3594149.3154541375</v>
      </c>
      <c r="AZ24" s="15">
        <v>926796.26944306493</v>
      </c>
      <c r="BA24" s="15">
        <v>1584903</v>
      </c>
    </row>
    <row r="25" spans="1:53" x14ac:dyDescent="0.2">
      <c r="A25" s="13" t="s">
        <v>296</v>
      </c>
      <c r="B25" s="13" t="s">
        <v>297</v>
      </c>
      <c r="C25" s="15">
        <v>64</v>
      </c>
      <c r="D25" s="15">
        <v>10</v>
      </c>
      <c r="E25" s="16">
        <v>16059</v>
      </c>
      <c r="F25" s="16"/>
      <c r="G25" s="21">
        <f t="shared" si="9"/>
        <v>39893795.99443537</v>
      </c>
      <c r="H25" s="21">
        <f t="shared" si="10"/>
        <v>34172991.519076385</v>
      </c>
      <c r="I25" s="21">
        <f t="shared" si="11"/>
        <v>5720804.4753589854</v>
      </c>
      <c r="J25" s="16"/>
      <c r="K25" s="21">
        <f t="shared" si="0"/>
        <v>2367.6226312132958</v>
      </c>
      <c r="L25" s="21">
        <f t="shared" si="1"/>
        <v>1846.035790169632</v>
      </c>
      <c r="M25" s="21">
        <f t="shared" si="2"/>
        <v>521.58684104366375</v>
      </c>
      <c r="N25" s="16"/>
      <c r="O25" s="21">
        <f t="shared" si="3"/>
        <v>38021651.834654316</v>
      </c>
      <c r="P25" s="15">
        <v>18552874.284654319</v>
      </c>
      <c r="Q25" s="15">
        <v>11417905.140000001</v>
      </c>
      <c r="R25" s="19">
        <f t="shared" si="12"/>
        <v>4983729.41</v>
      </c>
      <c r="S25" s="15">
        <v>4038845.41</v>
      </c>
      <c r="T25" s="15">
        <v>263181</v>
      </c>
      <c r="U25" s="15">
        <v>681703</v>
      </c>
      <c r="V25" s="15">
        <v>2635983</v>
      </c>
      <c r="W25" s="17">
        <v>98317</v>
      </c>
      <c r="X25" s="15">
        <v>244438.29</v>
      </c>
      <c r="Y25" s="16">
        <v>431160</v>
      </c>
      <c r="Z25" s="16"/>
      <c r="AA25" s="19">
        <f t="shared" si="4"/>
        <v>991518</v>
      </c>
      <c r="AB25" s="16">
        <v>676518</v>
      </c>
      <c r="AC25" s="16">
        <v>315000</v>
      </c>
      <c r="AD25" s="16">
        <v>0</v>
      </c>
      <c r="AE25" s="16">
        <v>0</v>
      </c>
      <c r="AF25" s="16"/>
      <c r="AG25" s="19">
        <f t="shared" si="5"/>
        <v>537870.86978105258</v>
      </c>
      <c r="AH25" s="15">
        <v>307144.807280762</v>
      </c>
      <c r="AI25" s="15">
        <v>228629.47178034642</v>
      </c>
      <c r="AJ25" s="15">
        <v>2096.5907199441945</v>
      </c>
      <c r="AK25" s="15"/>
      <c r="AL25" s="19">
        <f t="shared" si="6"/>
        <v>41756682</v>
      </c>
      <c r="AM25" s="15">
        <v>18940546</v>
      </c>
      <c r="AN25" s="15">
        <v>1069427</v>
      </c>
      <c r="AO25" s="15">
        <v>868368</v>
      </c>
      <c r="AP25" s="15">
        <v>991518</v>
      </c>
      <c r="AQ25" s="15">
        <v>19886823</v>
      </c>
      <c r="AR25" s="15"/>
      <c r="AS25" s="19">
        <f t="shared" si="7"/>
        <v>29645488.754334122</v>
      </c>
      <c r="AT25" s="15">
        <v>13253763</v>
      </c>
      <c r="AU25" s="15">
        <v>8691559.2849261574</v>
      </c>
      <c r="AV25" s="19">
        <f t="shared" si="8"/>
        <v>3597847.6332577951</v>
      </c>
      <c r="AW25" s="15">
        <v>1685934.9965792885</v>
      </c>
      <c r="AX25" s="15">
        <v>1911912.6366785064</v>
      </c>
      <c r="AY25" s="15">
        <v>3233950.8361501712</v>
      </c>
      <c r="AZ25" s="15">
        <v>929655.13148446416</v>
      </c>
      <c r="BA25" s="15">
        <v>868368</v>
      </c>
    </row>
    <row r="26" spans="1:53" x14ac:dyDescent="0.2">
      <c r="A26" s="13" t="s">
        <v>294</v>
      </c>
      <c r="B26" s="13" t="s">
        <v>295</v>
      </c>
      <c r="C26" s="15">
        <v>63</v>
      </c>
      <c r="D26" s="15">
        <v>1</v>
      </c>
      <c r="E26" s="16">
        <v>4089</v>
      </c>
      <c r="F26" s="16"/>
      <c r="G26" s="21">
        <f t="shared" si="9"/>
        <v>13342152.696486011</v>
      </c>
      <c r="H26" s="21">
        <f t="shared" si="10"/>
        <v>7077689.7049944401</v>
      </c>
      <c r="I26" s="21">
        <f t="shared" si="11"/>
        <v>6264462.9914915711</v>
      </c>
      <c r="J26" s="16"/>
      <c r="K26" s="21">
        <f t="shared" si="0"/>
        <v>3124.5802364414189</v>
      </c>
      <c r="L26" s="21">
        <f t="shared" si="1"/>
        <v>1473.5272847952922</v>
      </c>
      <c r="M26" s="21">
        <f t="shared" si="2"/>
        <v>1651.0529516461268</v>
      </c>
      <c r="N26" s="16"/>
      <c r="O26" s="21">
        <f t="shared" si="3"/>
        <v>12776408.586808963</v>
      </c>
      <c r="P26" s="15">
        <v>6226056.6918089632</v>
      </c>
      <c r="Q26" s="15">
        <v>2814984.895</v>
      </c>
      <c r="R26" s="19">
        <f t="shared" si="12"/>
        <v>2368819</v>
      </c>
      <c r="S26" s="15">
        <v>2238413</v>
      </c>
      <c r="T26" s="15">
        <v>0</v>
      </c>
      <c r="U26" s="15">
        <v>130406</v>
      </c>
      <c r="V26" s="15">
        <v>738254</v>
      </c>
      <c r="W26" s="17">
        <v>129174</v>
      </c>
      <c r="X26" s="15">
        <v>20816.828940563093</v>
      </c>
      <c r="Y26" s="16">
        <v>628294</v>
      </c>
      <c r="Z26" s="16"/>
      <c r="AA26" s="19">
        <f t="shared" si="4"/>
        <v>295034</v>
      </c>
      <c r="AB26" s="16">
        <v>186884</v>
      </c>
      <c r="AC26" s="16">
        <v>108150</v>
      </c>
      <c r="AD26" s="16">
        <v>0</v>
      </c>
      <c r="AE26" s="16">
        <v>0</v>
      </c>
      <c r="AF26" s="16"/>
      <c r="AG26" s="19">
        <f t="shared" si="5"/>
        <v>120719.28073648595</v>
      </c>
      <c r="AH26" s="15">
        <v>82210.568541019515</v>
      </c>
      <c r="AI26" s="15">
        <v>38508.712195466433</v>
      </c>
      <c r="AJ26" s="15">
        <v>0</v>
      </c>
      <c r="AK26" s="15"/>
      <c r="AL26" s="19">
        <f t="shared" si="6"/>
        <v>9324664</v>
      </c>
      <c r="AM26" s="15">
        <v>3690062</v>
      </c>
      <c r="AN26" s="15">
        <v>540735</v>
      </c>
      <c r="AO26" s="15">
        <v>431535</v>
      </c>
      <c r="AP26" s="15">
        <v>295034</v>
      </c>
      <c r="AQ26" s="15">
        <v>4367298</v>
      </c>
      <c r="AR26" s="15"/>
      <c r="AS26" s="19">
        <f t="shared" si="7"/>
        <v>6025253.0675279498</v>
      </c>
      <c r="AT26" s="15">
        <v>2443101</v>
      </c>
      <c r="AU26" s="15">
        <v>1399376</v>
      </c>
      <c r="AV26" s="19">
        <f t="shared" si="8"/>
        <v>930378.40809719474</v>
      </c>
      <c r="AW26" s="15">
        <v>448833.24130764022</v>
      </c>
      <c r="AX26" s="15">
        <v>481545.16678955447</v>
      </c>
      <c r="AY26" s="15">
        <v>820862.65943075507</v>
      </c>
      <c r="AZ26" s="15">
        <v>122058.22936929569</v>
      </c>
      <c r="BA26" s="15">
        <v>431535</v>
      </c>
    </row>
    <row r="27" spans="1:53" x14ac:dyDescent="0.2">
      <c r="A27" s="13" t="s">
        <v>292</v>
      </c>
      <c r="B27" s="13" t="s">
        <v>293</v>
      </c>
      <c r="C27" s="15">
        <v>62</v>
      </c>
      <c r="D27" s="15">
        <v>13</v>
      </c>
      <c r="E27" s="16">
        <v>508640</v>
      </c>
      <c r="F27" s="16"/>
      <c r="G27" s="21">
        <f t="shared" si="9"/>
        <v>1319338384.2017679</v>
      </c>
      <c r="H27" s="21">
        <f t="shared" si="10"/>
        <v>1376041633.6658094</v>
      </c>
      <c r="I27" s="21">
        <f t="shared" si="11"/>
        <v>-56703249.464041471</v>
      </c>
      <c r="J27" s="16"/>
      <c r="K27" s="21">
        <f t="shared" si="0"/>
        <v>2453.4961027488962</v>
      </c>
      <c r="L27" s="21">
        <f t="shared" si="1"/>
        <v>2366.6281904222296</v>
      </c>
      <c r="M27" s="21">
        <f t="shared" si="2"/>
        <v>86.867912326666556</v>
      </c>
      <c r="N27" s="16"/>
      <c r="O27" s="21">
        <f t="shared" si="3"/>
        <v>1247946257.7021985</v>
      </c>
      <c r="P27" s="15">
        <v>659088428.45219851</v>
      </c>
      <c r="Q27" s="15">
        <v>488553756.25</v>
      </c>
      <c r="R27" s="19">
        <f t="shared" si="12"/>
        <v>32867779</v>
      </c>
      <c r="S27" s="15">
        <v>15726979</v>
      </c>
      <c r="T27" s="15">
        <v>17122505</v>
      </c>
      <c r="U27" s="15">
        <v>18295</v>
      </c>
      <c r="V27" s="15">
        <v>54995862</v>
      </c>
      <c r="W27" s="17">
        <v>593314</v>
      </c>
      <c r="X27" s="15">
        <v>9918774</v>
      </c>
      <c r="Y27" s="16">
        <v>12440432</v>
      </c>
      <c r="Z27" s="16"/>
      <c r="AA27" s="19">
        <f t="shared" si="4"/>
        <v>10915615</v>
      </c>
      <c r="AB27" s="16">
        <v>10915146</v>
      </c>
      <c r="AC27" s="16">
        <v>469</v>
      </c>
      <c r="AD27" s="16">
        <v>0</v>
      </c>
      <c r="AE27" s="16">
        <v>0</v>
      </c>
      <c r="AF27" s="16"/>
      <c r="AG27" s="19">
        <f t="shared" si="5"/>
        <v>49964423.499569327</v>
      </c>
      <c r="AH27" s="15">
        <v>28673592.75027708</v>
      </c>
      <c r="AI27" s="15">
        <v>21094677.106707174</v>
      </c>
      <c r="AJ27" s="15">
        <v>196153.64258507208</v>
      </c>
      <c r="AK27" s="15"/>
      <c r="AL27" s="19">
        <f t="shared" si="6"/>
        <v>1639566126</v>
      </c>
      <c r="AM27" s="15">
        <v>651570813</v>
      </c>
      <c r="AN27" s="15">
        <v>77399258</v>
      </c>
      <c r="AO27" s="15">
        <v>90812992</v>
      </c>
      <c r="AP27" s="15">
        <v>10915615</v>
      </c>
      <c r="AQ27" s="15">
        <v>808867448</v>
      </c>
      <c r="AR27" s="15"/>
      <c r="AS27" s="19">
        <f t="shared" si="7"/>
        <v>1203761762.7763629</v>
      </c>
      <c r="AT27" s="15">
        <v>530568103</v>
      </c>
      <c r="AU27" s="15">
        <v>429868591.57727259</v>
      </c>
      <c r="AV27" s="19">
        <f t="shared" si="8"/>
        <v>85356619.589741349</v>
      </c>
      <c r="AW27" s="15">
        <v>39799510.165169917</v>
      </c>
      <c r="AX27" s="15">
        <v>45557109.424571432</v>
      </c>
      <c r="AY27" s="15">
        <v>67155456.609348819</v>
      </c>
      <c r="AZ27" s="15">
        <v>86923251.299705029</v>
      </c>
      <c r="BA27" s="15">
        <v>90812992</v>
      </c>
    </row>
    <row r="28" spans="1:53" x14ac:dyDescent="0.2">
      <c r="A28" s="13" t="s">
        <v>290</v>
      </c>
      <c r="B28" s="13" t="s">
        <v>291</v>
      </c>
      <c r="C28" s="15">
        <v>61</v>
      </c>
      <c r="D28" s="15">
        <v>4</v>
      </c>
      <c r="E28" s="16">
        <v>10995</v>
      </c>
      <c r="F28" s="16"/>
      <c r="G28" s="21">
        <f t="shared" si="9"/>
        <v>26110723.776964877</v>
      </c>
      <c r="H28" s="21">
        <f t="shared" si="10"/>
        <v>20948338.554130599</v>
      </c>
      <c r="I28" s="21">
        <f t="shared" si="11"/>
        <v>5162385.2228342779</v>
      </c>
      <c r="J28" s="16"/>
      <c r="K28" s="21">
        <f t="shared" si="0"/>
        <v>2236.4278110159898</v>
      </c>
      <c r="L28" s="21">
        <f t="shared" si="1"/>
        <v>1625.9044933704879</v>
      </c>
      <c r="M28" s="21">
        <f t="shared" si="2"/>
        <v>610.52331764550195</v>
      </c>
      <c r="N28" s="16"/>
      <c r="O28" s="21">
        <f t="shared" si="3"/>
        <v>24589523.782120809</v>
      </c>
      <c r="P28" s="15">
        <v>12132469.392120808</v>
      </c>
      <c r="Q28" s="15">
        <v>7919682.3899999997</v>
      </c>
      <c r="R28" s="19">
        <f t="shared" si="12"/>
        <v>3063198</v>
      </c>
      <c r="S28" s="15">
        <v>2748459</v>
      </c>
      <c r="T28" s="15">
        <v>0</v>
      </c>
      <c r="U28" s="15">
        <v>314739</v>
      </c>
      <c r="V28" s="15">
        <v>1147079</v>
      </c>
      <c r="W28" s="17">
        <v>49900</v>
      </c>
      <c r="X28" s="15">
        <v>172237.29</v>
      </c>
      <c r="Y28" s="16">
        <v>327095</v>
      </c>
      <c r="Z28" s="16"/>
      <c r="AA28" s="19">
        <f t="shared" si="4"/>
        <v>795063</v>
      </c>
      <c r="AB28" s="16">
        <v>575013</v>
      </c>
      <c r="AC28" s="16">
        <v>215788</v>
      </c>
      <c r="AD28" s="16">
        <v>0</v>
      </c>
      <c r="AE28" s="16">
        <v>4262</v>
      </c>
      <c r="AF28" s="16"/>
      <c r="AG28" s="19">
        <f t="shared" si="5"/>
        <v>503999.70484406728</v>
      </c>
      <c r="AH28" s="15">
        <v>322922.76632781362</v>
      </c>
      <c r="AI28" s="15">
        <v>175409.79637320407</v>
      </c>
      <c r="AJ28" s="15">
        <v>5667.1421430495411</v>
      </c>
      <c r="AK28" s="15"/>
      <c r="AL28" s="19">
        <f t="shared" si="6"/>
        <v>29775838</v>
      </c>
      <c r="AM28" s="15">
        <v>12777174</v>
      </c>
      <c r="AN28" s="15">
        <v>1172662</v>
      </c>
      <c r="AO28" s="15">
        <v>938083</v>
      </c>
      <c r="AP28" s="15">
        <v>795063</v>
      </c>
      <c r="AQ28" s="15">
        <v>14092856</v>
      </c>
      <c r="AR28" s="15"/>
      <c r="AS28" s="19">
        <f t="shared" si="7"/>
        <v>17876819.904608514</v>
      </c>
      <c r="AT28" s="15">
        <v>8701785</v>
      </c>
      <c r="AU28" s="15">
        <v>3834635.9147415566</v>
      </c>
      <c r="AV28" s="19">
        <f t="shared" si="8"/>
        <v>2350680.6204641564</v>
      </c>
      <c r="AW28" s="15">
        <v>1113565.5264110425</v>
      </c>
      <c r="AX28" s="15">
        <v>1237115.0940531141</v>
      </c>
      <c r="AY28" s="15">
        <v>2051635.3694027988</v>
      </c>
      <c r="AZ28" s="15">
        <v>720838.02905792778</v>
      </c>
      <c r="BA28" s="15">
        <v>938083</v>
      </c>
    </row>
    <row r="29" spans="1:53" x14ac:dyDescent="0.2">
      <c r="A29" s="13" t="s">
        <v>288</v>
      </c>
      <c r="B29" s="13" t="s">
        <v>289</v>
      </c>
      <c r="C29" s="15">
        <v>60</v>
      </c>
      <c r="D29" s="15">
        <v>1</v>
      </c>
      <c r="E29" s="16">
        <v>31600</v>
      </c>
      <c r="F29" s="16"/>
      <c r="G29" s="21">
        <f t="shared" si="9"/>
        <v>92473106.555243313</v>
      </c>
      <c r="H29" s="21">
        <f t="shared" si="10"/>
        <v>60514286.134659104</v>
      </c>
      <c r="I29" s="21">
        <f t="shared" si="11"/>
        <v>31958820.420584209</v>
      </c>
      <c r="J29" s="16"/>
      <c r="K29" s="21">
        <f t="shared" si="0"/>
        <v>2772.7393914085619</v>
      </c>
      <c r="L29" s="21">
        <f t="shared" si="1"/>
        <v>1650.512118770391</v>
      </c>
      <c r="M29" s="21">
        <f t="shared" si="2"/>
        <v>1122.2272726381709</v>
      </c>
      <c r="N29" s="16"/>
      <c r="O29" s="21">
        <f t="shared" si="3"/>
        <v>87618564.76851055</v>
      </c>
      <c r="P29" s="15">
        <v>38158966.978510551</v>
      </c>
      <c r="Q29" s="15">
        <v>32478937.539999999</v>
      </c>
      <c r="R29" s="19">
        <f t="shared" si="12"/>
        <v>8623738.25</v>
      </c>
      <c r="S29" s="15">
        <v>6645135.25</v>
      </c>
      <c r="T29" s="15">
        <v>901885</v>
      </c>
      <c r="U29" s="15">
        <v>1076718</v>
      </c>
      <c r="V29" s="15">
        <v>6910341</v>
      </c>
      <c r="W29" s="17">
        <v>117524</v>
      </c>
      <c r="X29" s="15">
        <v>922398.43983449135</v>
      </c>
      <c r="Y29" s="16">
        <v>1446581</v>
      </c>
      <c r="Z29" s="16"/>
      <c r="AA29" s="19">
        <f t="shared" si="4"/>
        <v>2695599</v>
      </c>
      <c r="AB29" s="16">
        <v>1265608</v>
      </c>
      <c r="AC29" s="16">
        <v>409083</v>
      </c>
      <c r="AD29" s="16">
        <v>0</v>
      </c>
      <c r="AE29" s="16">
        <v>1020908</v>
      </c>
      <c r="AF29" s="16"/>
      <c r="AG29" s="19">
        <f t="shared" si="5"/>
        <v>1119020.3468982796</v>
      </c>
      <c r="AH29" s="15">
        <v>625811.9819443447</v>
      </c>
      <c r="AI29" s="15">
        <v>488139.67302119138</v>
      </c>
      <c r="AJ29" s="15">
        <v>5068.6919327435098</v>
      </c>
      <c r="AK29" s="15"/>
      <c r="AL29" s="19">
        <f t="shared" si="6"/>
        <v>78393928</v>
      </c>
      <c r="AM29" s="15">
        <v>34043665</v>
      </c>
      <c r="AN29" s="15">
        <v>2667624</v>
      </c>
      <c r="AO29" s="15">
        <v>2485675</v>
      </c>
      <c r="AP29" s="15">
        <v>2695599</v>
      </c>
      <c r="AQ29" s="15">
        <v>36501365</v>
      </c>
      <c r="AR29" s="15"/>
      <c r="AS29" s="19">
        <f t="shared" si="7"/>
        <v>52156182.953144357</v>
      </c>
      <c r="AT29" s="15">
        <v>23918680</v>
      </c>
      <c r="AU29" s="15">
        <v>13285441.300617348</v>
      </c>
      <c r="AV29" s="19">
        <f t="shared" si="8"/>
        <v>6486478.307053335</v>
      </c>
      <c r="AW29" s="15">
        <v>3022797.9671683935</v>
      </c>
      <c r="AX29" s="15">
        <v>3463680.3398849415</v>
      </c>
      <c r="AY29" s="15">
        <v>5979908.3454736685</v>
      </c>
      <c r="AZ29" s="15">
        <v>1871624.8744614155</v>
      </c>
      <c r="BA29" s="15">
        <v>2485675</v>
      </c>
    </row>
    <row r="30" spans="1:53" x14ac:dyDescent="0.2">
      <c r="A30" s="13" t="s">
        <v>286</v>
      </c>
      <c r="B30" s="13" t="s">
        <v>287</v>
      </c>
      <c r="C30" s="15">
        <v>59</v>
      </c>
      <c r="D30" s="15">
        <v>10</v>
      </c>
      <c r="E30" s="16">
        <v>9596</v>
      </c>
      <c r="F30" s="16"/>
      <c r="G30" s="21">
        <f t="shared" si="9"/>
        <v>25995887.374532692</v>
      </c>
      <c r="H30" s="21">
        <f t="shared" si="10"/>
        <v>17552406.090461284</v>
      </c>
      <c r="I30" s="21">
        <f t="shared" si="11"/>
        <v>8443481.2840714082</v>
      </c>
      <c r="J30" s="16"/>
      <c r="K30" s="21">
        <f t="shared" si="0"/>
        <v>2596.0397236154895</v>
      </c>
      <c r="L30" s="21">
        <f t="shared" si="1"/>
        <v>1540.3978479554301</v>
      </c>
      <c r="M30" s="21">
        <f t="shared" si="2"/>
        <v>1055.6418756600594</v>
      </c>
      <c r="N30" s="16"/>
      <c r="O30" s="21">
        <f t="shared" si="3"/>
        <v>24911597.187814236</v>
      </c>
      <c r="P30" s="15">
        <v>11449462.657814236</v>
      </c>
      <c r="Q30" s="15">
        <v>6973062.0300000003</v>
      </c>
      <c r="R30" s="19">
        <f t="shared" si="12"/>
        <v>3298687.5</v>
      </c>
      <c r="S30" s="15">
        <v>2684619.5</v>
      </c>
      <c r="T30" s="15">
        <v>0</v>
      </c>
      <c r="U30" s="15">
        <v>614068</v>
      </c>
      <c r="V30" s="15">
        <v>2227255</v>
      </c>
      <c r="W30" s="17">
        <v>142453</v>
      </c>
      <c r="X30" s="15">
        <v>139591.29</v>
      </c>
      <c r="Y30" s="16">
        <v>963130</v>
      </c>
      <c r="Z30" s="16"/>
      <c r="AA30" s="19">
        <f t="shared" si="4"/>
        <v>588691</v>
      </c>
      <c r="AB30" s="16">
        <v>413553</v>
      </c>
      <c r="AC30" s="16">
        <v>175138</v>
      </c>
      <c r="AD30" s="16">
        <v>0</v>
      </c>
      <c r="AE30" s="16">
        <v>0</v>
      </c>
      <c r="AF30" s="16"/>
      <c r="AG30" s="19">
        <f t="shared" si="5"/>
        <v>213554.89671845714</v>
      </c>
      <c r="AH30" s="15">
        <v>123158.03288369701</v>
      </c>
      <c r="AI30" s="15">
        <v>88950.105413885598</v>
      </c>
      <c r="AJ30" s="15">
        <v>1446.7584208745141</v>
      </c>
      <c r="AK30" s="15"/>
      <c r="AL30" s="19">
        <f t="shared" si="6"/>
        <v>20149624</v>
      </c>
      <c r="AM30" s="15">
        <v>8334989</v>
      </c>
      <c r="AN30" s="15">
        <v>1201781</v>
      </c>
      <c r="AO30" s="15">
        <v>538042</v>
      </c>
      <c r="AP30" s="15">
        <v>588691</v>
      </c>
      <c r="AQ30" s="15">
        <v>9486121</v>
      </c>
      <c r="AR30" s="15"/>
      <c r="AS30" s="19">
        <f t="shared" si="7"/>
        <v>14781657.748980306</v>
      </c>
      <c r="AT30" s="15">
        <v>6827686</v>
      </c>
      <c r="AU30" s="15">
        <v>3582362.4986117221</v>
      </c>
      <c r="AV30" s="19">
        <f t="shared" si="8"/>
        <v>2146637.2531290622</v>
      </c>
      <c r="AW30" s="15">
        <v>1020967.8935795812</v>
      </c>
      <c r="AX30" s="15">
        <v>1125669.359549481</v>
      </c>
      <c r="AY30" s="15">
        <v>1686929.9972395236</v>
      </c>
      <c r="AZ30" s="15">
        <v>624111.08835191489</v>
      </c>
      <c r="BA30" s="15">
        <v>538042</v>
      </c>
    </row>
    <row r="31" spans="1:53" x14ac:dyDescent="0.2">
      <c r="A31" s="13" t="s">
        <v>284</v>
      </c>
      <c r="B31" s="13" t="s">
        <v>285</v>
      </c>
      <c r="C31" s="15">
        <v>58</v>
      </c>
      <c r="D31" s="15">
        <v>8</v>
      </c>
      <c r="E31" s="16">
        <v>29750</v>
      </c>
      <c r="F31" s="16"/>
      <c r="G31" s="21">
        <f t="shared" si="9"/>
        <v>64097812.410393648</v>
      </c>
      <c r="H31" s="21">
        <f t="shared" si="10"/>
        <v>45453908.367188789</v>
      </c>
      <c r="I31" s="21">
        <f t="shared" si="11"/>
        <v>18643904.043204859</v>
      </c>
      <c r="J31" s="16"/>
      <c r="K31" s="21">
        <f t="shared" si="0"/>
        <v>2022.1690727340347</v>
      </c>
      <c r="L31" s="21">
        <f t="shared" si="1"/>
        <v>1325.1385064602989</v>
      </c>
      <c r="M31" s="21">
        <f t="shared" si="2"/>
        <v>697.03056627373576</v>
      </c>
      <c r="N31" s="16"/>
      <c r="O31" s="21">
        <f t="shared" si="3"/>
        <v>60159529.91383753</v>
      </c>
      <c r="P31" s="15">
        <v>29909995.563837528</v>
      </c>
      <c r="Q31" s="15">
        <v>20832160.57</v>
      </c>
      <c r="R31" s="19">
        <f t="shared" si="12"/>
        <v>6407993.7800000003</v>
      </c>
      <c r="S31" s="15">
        <v>6010249.7800000003</v>
      </c>
      <c r="T31" s="15">
        <v>0</v>
      </c>
      <c r="U31" s="15">
        <v>397744</v>
      </c>
      <c r="V31" s="15">
        <v>1810297</v>
      </c>
      <c r="W31" s="17">
        <v>1980</v>
      </c>
      <c r="X31" s="15">
        <v>539168.29</v>
      </c>
      <c r="Y31" s="16">
        <v>1199083</v>
      </c>
      <c r="Z31" s="16"/>
      <c r="AA31" s="19">
        <f t="shared" si="4"/>
        <v>1957924</v>
      </c>
      <c r="AB31" s="16">
        <v>1483779</v>
      </c>
      <c r="AC31" s="16">
        <v>468529</v>
      </c>
      <c r="AD31" s="16">
        <v>0</v>
      </c>
      <c r="AE31" s="16">
        <v>5616</v>
      </c>
      <c r="AF31" s="16"/>
      <c r="AG31" s="19">
        <f t="shared" si="5"/>
        <v>1439210.2065561158</v>
      </c>
      <c r="AH31" s="15">
        <v>987876.10724264674</v>
      </c>
      <c r="AI31" s="15">
        <v>438820.04196967924</v>
      </c>
      <c r="AJ31" s="15">
        <v>12514.057343789929</v>
      </c>
      <c r="AK31" s="15"/>
      <c r="AL31" s="19">
        <f t="shared" si="6"/>
        <v>64162382</v>
      </c>
      <c r="AM31" s="15">
        <v>27069795</v>
      </c>
      <c r="AN31" s="15">
        <v>2400511</v>
      </c>
      <c r="AO31" s="15">
        <v>2610885</v>
      </c>
      <c r="AP31" s="15">
        <v>1957924</v>
      </c>
      <c r="AQ31" s="15">
        <v>30123267</v>
      </c>
      <c r="AR31" s="15"/>
      <c r="AS31" s="19">
        <f t="shared" si="7"/>
        <v>39422870.567193896</v>
      </c>
      <c r="AT31" s="15">
        <v>13422294</v>
      </c>
      <c r="AU31" s="15">
        <v>9994536</v>
      </c>
      <c r="AV31" s="19">
        <f t="shared" si="8"/>
        <v>5005661.3894517245</v>
      </c>
      <c r="AW31" s="15">
        <v>2487047.1138202585</v>
      </c>
      <c r="AX31" s="15">
        <v>2518614.2756314659</v>
      </c>
      <c r="AY31" s="15">
        <v>8389494.1777421758</v>
      </c>
      <c r="AZ31" s="15">
        <v>1025376.4105431708</v>
      </c>
      <c r="BA31" s="15">
        <v>2610885</v>
      </c>
    </row>
    <row r="32" spans="1:53" x14ac:dyDescent="0.2">
      <c r="A32" s="13" t="s">
        <v>282</v>
      </c>
      <c r="B32" s="13" t="s">
        <v>283</v>
      </c>
      <c r="C32" s="15">
        <v>57</v>
      </c>
      <c r="D32" s="15">
        <v>1</v>
      </c>
      <c r="E32" s="16">
        <v>13930</v>
      </c>
      <c r="F32" s="16"/>
      <c r="G32" s="21">
        <f t="shared" si="9"/>
        <v>34801176.978558674</v>
      </c>
      <c r="H32" s="21">
        <f t="shared" si="10"/>
        <v>41265564.725462228</v>
      </c>
      <c r="I32" s="21">
        <f t="shared" si="11"/>
        <v>-6464387.7469035536</v>
      </c>
      <c r="J32" s="16"/>
      <c r="K32" s="21">
        <f t="shared" si="0"/>
        <v>2365.775492750221</v>
      </c>
      <c r="L32" s="21">
        <f t="shared" si="1"/>
        <v>2644.1309751629683</v>
      </c>
      <c r="M32" s="21">
        <f t="shared" si="2"/>
        <v>-278.35548241274728</v>
      </c>
      <c r="N32" s="16"/>
      <c r="O32" s="21">
        <f t="shared" si="3"/>
        <v>32955252.61401058</v>
      </c>
      <c r="P32" s="15">
        <v>15950486.764010578</v>
      </c>
      <c r="Q32" s="15">
        <v>10514061.85</v>
      </c>
      <c r="R32" s="19">
        <f t="shared" si="12"/>
        <v>3160367</v>
      </c>
      <c r="S32" s="15">
        <v>2462275</v>
      </c>
      <c r="T32" s="15">
        <v>539261</v>
      </c>
      <c r="U32" s="15">
        <v>158831</v>
      </c>
      <c r="V32" s="15">
        <v>2509925</v>
      </c>
      <c r="W32" s="17">
        <v>193672</v>
      </c>
      <c r="X32" s="15">
        <v>310924.28999999998</v>
      </c>
      <c r="Y32" s="16">
        <v>820412</v>
      </c>
      <c r="Z32" s="16"/>
      <c r="AA32" s="19">
        <f t="shared" si="4"/>
        <v>781787</v>
      </c>
      <c r="AB32" s="16">
        <v>634748</v>
      </c>
      <c r="AC32" s="16">
        <v>147039</v>
      </c>
      <c r="AD32" s="16">
        <v>0</v>
      </c>
      <c r="AE32" s="16">
        <v>0</v>
      </c>
      <c r="AF32" s="16"/>
      <c r="AG32" s="19">
        <f t="shared" si="5"/>
        <v>559541.07454809779</v>
      </c>
      <c r="AH32" s="15">
        <v>321491.79841986491</v>
      </c>
      <c r="AI32" s="15">
        <v>235800.5541258709</v>
      </c>
      <c r="AJ32" s="15">
        <v>2248.722002362058</v>
      </c>
      <c r="AK32" s="15"/>
      <c r="AL32" s="19">
        <f t="shared" si="6"/>
        <v>27157312</v>
      </c>
      <c r="AM32" s="15">
        <v>11496425</v>
      </c>
      <c r="AN32" s="15">
        <v>1103005</v>
      </c>
      <c r="AO32" s="15">
        <v>979226</v>
      </c>
      <c r="AP32" s="15">
        <v>781787</v>
      </c>
      <c r="AQ32" s="15">
        <v>12796869</v>
      </c>
      <c r="AR32" s="15"/>
      <c r="AS32" s="19">
        <f t="shared" si="7"/>
        <v>36832744.484020151</v>
      </c>
      <c r="AT32" s="15">
        <v>21115472</v>
      </c>
      <c r="AU32" s="15">
        <v>9956685.1774433535</v>
      </c>
      <c r="AV32" s="19">
        <f t="shared" si="8"/>
        <v>2714087.5619513327</v>
      </c>
      <c r="AW32" s="15">
        <v>1296594.1044580366</v>
      </c>
      <c r="AX32" s="15">
        <v>1417493.4574932961</v>
      </c>
      <c r="AY32" s="15">
        <v>2067273.7446254632</v>
      </c>
      <c r="AZ32" s="15">
        <v>1718732.6794907458</v>
      </c>
      <c r="BA32" s="15">
        <v>979226</v>
      </c>
    </row>
    <row r="33" spans="1:53" x14ac:dyDescent="0.2">
      <c r="A33" s="13" t="s">
        <v>280</v>
      </c>
      <c r="B33" s="13" t="s">
        <v>281</v>
      </c>
      <c r="C33" s="15">
        <v>56</v>
      </c>
      <c r="D33" s="15">
        <v>4</v>
      </c>
      <c r="E33" s="16">
        <v>57303</v>
      </c>
      <c r="F33" s="16"/>
      <c r="G33" s="21">
        <f t="shared" si="9"/>
        <v>120660424.62022276</v>
      </c>
      <c r="H33" s="21">
        <f t="shared" si="10"/>
        <v>128135848.10802387</v>
      </c>
      <c r="I33" s="21">
        <f t="shared" si="11"/>
        <v>-7475423.4878011048</v>
      </c>
      <c r="J33" s="16"/>
      <c r="K33" s="21">
        <f t="shared" si="0"/>
        <v>1991.4140683541418</v>
      </c>
      <c r="L33" s="21">
        <f t="shared" si="1"/>
        <v>1978.135338792328</v>
      </c>
      <c r="M33" s="21">
        <f t="shared" si="2"/>
        <v>13.278729561813861</v>
      </c>
      <c r="N33" s="16"/>
      <c r="O33" s="21">
        <f t="shared" si="3"/>
        <v>114114000.35889739</v>
      </c>
      <c r="P33" s="15">
        <v>57730276.548897378</v>
      </c>
      <c r="Q33" s="15">
        <v>37400451.310000002</v>
      </c>
      <c r="R33" s="19">
        <f t="shared" si="12"/>
        <v>11531706.5</v>
      </c>
      <c r="S33" s="15">
        <v>9564970.5</v>
      </c>
      <c r="T33" s="15">
        <v>790575</v>
      </c>
      <c r="U33" s="15">
        <v>1176161</v>
      </c>
      <c r="V33" s="15">
        <v>6196442</v>
      </c>
      <c r="W33" s="17">
        <v>31294</v>
      </c>
      <c r="X33" s="15">
        <v>632875.29</v>
      </c>
      <c r="Y33" s="16">
        <v>1255124</v>
      </c>
      <c r="Z33" s="16"/>
      <c r="AA33" s="19">
        <f t="shared" si="4"/>
        <v>3663254</v>
      </c>
      <c r="AB33" s="16">
        <v>2762194</v>
      </c>
      <c r="AC33" s="16">
        <v>901060</v>
      </c>
      <c r="AD33" s="16">
        <v>0</v>
      </c>
      <c r="AE33" s="16">
        <v>0</v>
      </c>
      <c r="AF33" s="16"/>
      <c r="AG33" s="19">
        <f t="shared" si="5"/>
        <v>2219000.9713253682</v>
      </c>
      <c r="AH33" s="15">
        <v>1293060.5187425404</v>
      </c>
      <c r="AI33" s="15">
        <v>908100.79286247632</v>
      </c>
      <c r="AJ33" s="15">
        <v>17839.659720351683</v>
      </c>
      <c r="AK33" s="15"/>
      <c r="AL33" s="19">
        <f t="shared" si="6"/>
        <v>144022044</v>
      </c>
      <c r="AM33" s="15">
        <v>60515159</v>
      </c>
      <c r="AN33" s="15">
        <v>3983567</v>
      </c>
      <c r="AO33" s="15">
        <v>7512296</v>
      </c>
      <c r="AP33" s="15">
        <v>3663254</v>
      </c>
      <c r="AQ33" s="15">
        <v>68347768</v>
      </c>
      <c r="AR33" s="15"/>
      <c r="AS33" s="19">
        <f t="shared" si="7"/>
        <v>113353089.31881677</v>
      </c>
      <c r="AT33" s="15">
        <v>42760135</v>
      </c>
      <c r="AU33" s="15">
        <v>39659783.157935031</v>
      </c>
      <c r="AV33" s="19">
        <f t="shared" si="8"/>
        <v>11277465.03081861</v>
      </c>
      <c r="AW33" s="15">
        <v>5419682.8049889747</v>
      </c>
      <c r="AX33" s="15">
        <v>5857782.2258296348</v>
      </c>
      <c r="AY33" s="15">
        <v>12143410.130063135</v>
      </c>
      <c r="AZ33" s="15">
        <v>3505293.7583884941</v>
      </c>
      <c r="BA33" s="15">
        <v>7512296</v>
      </c>
    </row>
    <row r="34" spans="1:53" x14ac:dyDescent="0.2">
      <c r="A34" s="13" t="s">
        <v>278</v>
      </c>
      <c r="B34" s="13" t="s">
        <v>279</v>
      </c>
      <c r="C34" s="15">
        <v>55</v>
      </c>
      <c r="D34" s="15">
        <v>12</v>
      </c>
      <c r="E34" s="16">
        <v>144248</v>
      </c>
      <c r="F34" s="16"/>
      <c r="G34" s="21">
        <f t="shared" si="9"/>
        <v>274816051.11297542</v>
      </c>
      <c r="H34" s="21">
        <f t="shared" si="10"/>
        <v>417578432.39483362</v>
      </c>
      <c r="I34" s="21">
        <f t="shared" si="11"/>
        <v>-142762381.28185821</v>
      </c>
      <c r="J34" s="16"/>
      <c r="K34" s="21">
        <f t="shared" ref="K34:K65" si="13">O34/E34</f>
        <v>1799.3694348314473</v>
      </c>
      <c r="L34" s="21">
        <f t="shared" ref="L34:L65" si="14">AS34/E34</f>
        <v>2566.3056654284624</v>
      </c>
      <c r="M34" s="21">
        <f t="shared" ref="M34:M65" si="15">SUM(K34-L34)</f>
        <v>-766.93623059701508</v>
      </c>
      <c r="N34" s="16"/>
      <c r="O34" s="21">
        <f t="shared" ref="O34:O65" si="16">SUM(P34+Q34+R34+V34+Y34)</f>
        <v>259555442.23556662</v>
      </c>
      <c r="P34" s="15">
        <v>152336387.12056661</v>
      </c>
      <c r="Q34" s="15">
        <v>85720797.11500001</v>
      </c>
      <c r="R34" s="19">
        <f t="shared" si="12"/>
        <v>9751158</v>
      </c>
      <c r="S34" s="15">
        <v>6005633</v>
      </c>
      <c r="T34" s="15">
        <v>3444723</v>
      </c>
      <c r="U34" s="15">
        <v>300802</v>
      </c>
      <c r="V34" s="15">
        <v>6379113</v>
      </c>
      <c r="W34" s="17">
        <v>32840</v>
      </c>
      <c r="X34" s="15">
        <v>2156103.4553534547</v>
      </c>
      <c r="Y34" s="16">
        <v>5367987</v>
      </c>
      <c r="Z34" s="16"/>
      <c r="AA34" s="19">
        <f t="shared" ref="AA34:AA65" si="17">SUM(AB34+AC34+AD34+AE34)</f>
        <v>4900024</v>
      </c>
      <c r="AB34" s="16">
        <v>4475388</v>
      </c>
      <c r="AC34" s="16">
        <v>424636</v>
      </c>
      <c r="AD34" s="16">
        <v>0</v>
      </c>
      <c r="AE34" s="16">
        <v>0</v>
      </c>
      <c r="AF34" s="16"/>
      <c r="AG34" s="19">
        <f t="shared" ref="AG34:AG65" si="18">SUM(AH34+AI34+AJ34)</f>
        <v>8171641.422055318</v>
      </c>
      <c r="AH34" s="15">
        <v>4660871.2220361456</v>
      </c>
      <c r="AI34" s="15">
        <v>3436344.7556829313</v>
      </c>
      <c r="AJ34" s="15">
        <v>74425.444336241009</v>
      </c>
      <c r="AK34" s="15"/>
      <c r="AL34" s="19">
        <f t="shared" ref="AL34:AL65" si="19">SUM(AM34+AN34+AO34+AP34+AQ34)</f>
        <v>404288434</v>
      </c>
      <c r="AM34" s="15">
        <v>168538366</v>
      </c>
      <c r="AN34" s="15">
        <v>13905924</v>
      </c>
      <c r="AO34" s="15">
        <v>19699927</v>
      </c>
      <c r="AP34" s="15">
        <v>4900024</v>
      </c>
      <c r="AQ34" s="15">
        <v>197244193</v>
      </c>
      <c r="AR34" s="15"/>
      <c r="AS34" s="19">
        <f t="shared" ref="AS34:AS65" si="20">SUM(AT34+AU34+AV34+AY34+BA34)</f>
        <v>370184459.62672484</v>
      </c>
      <c r="AT34" s="15">
        <v>188000985</v>
      </c>
      <c r="AU34" s="15">
        <v>114682514.98654886</v>
      </c>
      <c r="AV34" s="19">
        <f t="shared" ref="AV34:AV65" si="21">SUM(AW34+AX34)</f>
        <v>27143444.869918339</v>
      </c>
      <c r="AW34" s="15">
        <v>12493366.954176888</v>
      </c>
      <c r="AX34" s="15">
        <v>14650077.915741449</v>
      </c>
      <c r="AY34" s="15">
        <v>20657587.770257674</v>
      </c>
      <c r="AZ34" s="15">
        <v>20250527.898190465</v>
      </c>
      <c r="BA34" s="15">
        <v>19699927</v>
      </c>
    </row>
    <row r="35" spans="1:53" x14ac:dyDescent="0.2">
      <c r="A35" s="13" t="s">
        <v>276</v>
      </c>
      <c r="B35" s="13" t="s">
        <v>277</v>
      </c>
      <c r="C35" s="15">
        <v>54</v>
      </c>
      <c r="D35" s="15">
        <v>1</v>
      </c>
      <c r="E35" s="16">
        <v>6852</v>
      </c>
      <c r="F35" s="16"/>
      <c r="G35" s="21">
        <f t="shared" si="9"/>
        <v>22810783.720611434</v>
      </c>
      <c r="H35" s="21">
        <f t="shared" si="10"/>
        <v>12690408.331548963</v>
      </c>
      <c r="I35" s="21">
        <f t="shared" si="11"/>
        <v>10120375.389062472</v>
      </c>
      <c r="J35" s="16"/>
      <c r="K35" s="21">
        <f t="shared" si="13"/>
        <v>3211.6601793474279</v>
      </c>
      <c r="L35" s="21">
        <f t="shared" si="14"/>
        <v>1596.0985875879453</v>
      </c>
      <c r="M35" s="21">
        <f t="shared" si="15"/>
        <v>1615.5615917594826</v>
      </c>
      <c r="N35" s="16"/>
      <c r="O35" s="21">
        <f t="shared" si="16"/>
        <v>22006295.548888575</v>
      </c>
      <c r="P35" s="15">
        <v>10319080.913888576</v>
      </c>
      <c r="Q35" s="15">
        <v>6495595.6349999998</v>
      </c>
      <c r="R35" s="19">
        <f t="shared" si="12"/>
        <v>3414562</v>
      </c>
      <c r="S35" s="15">
        <v>3025880</v>
      </c>
      <c r="T35" s="15">
        <v>0</v>
      </c>
      <c r="U35" s="15">
        <v>388682</v>
      </c>
      <c r="V35" s="15">
        <v>1231285</v>
      </c>
      <c r="W35" s="17">
        <v>34754</v>
      </c>
      <c r="X35" s="15">
        <v>74525.731224945397</v>
      </c>
      <c r="Y35" s="16">
        <v>545772</v>
      </c>
      <c r="Z35" s="16"/>
      <c r="AA35" s="19">
        <f t="shared" si="17"/>
        <v>507667</v>
      </c>
      <c r="AB35" s="16">
        <v>344381</v>
      </c>
      <c r="AC35" s="16">
        <v>163286</v>
      </c>
      <c r="AD35" s="16">
        <v>0</v>
      </c>
      <c r="AE35" s="16">
        <v>0</v>
      </c>
      <c r="AF35" s="16"/>
      <c r="AG35" s="19">
        <f t="shared" si="18"/>
        <v>187541.4404979127</v>
      </c>
      <c r="AH35" s="15">
        <v>105512.45398779328</v>
      </c>
      <c r="AI35" s="15">
        <v>82028.986510119401</v>
      </c>
      <c r="AJ35" s="15">
        <v>0</v>
      </c>
      <c r="AK35" s="15"/>
      <c r="AL35" s="19">
        <f t="shared" si="19"/>
        <v>15199922</v>
      </c>
      <c r="AM35" s="15">
        <v>6628653</v>
      </c>
      <c r="AN35" s="15">
        <v>789618</v>
      </c>
      <c r="AO35" s="15">
        <v>181690</v>
      </c>
      <c r="AP35" s="15">
        <v>507667</v>
      </c>
      <c r="AQ35" s="15">
        <v>7092294</v>
      </c>
      <c r="AR35" s="15"/>
      <c r="AS35" s="19">
        <f t="shared" si="20"/>
        <v>10936467.522152601</v>
      </c>
      <c r="AT35" s="15">
        <v>5570620</v>
      </c>
      <c r="AU35" s="15">
        <v>2220762</v>
      </c>
      <c r="AV35" s="19">
        <f t="shared" si="21"/>
        <v>1491905.8635708606</v>
      </c>
      <c r="AW35" s="15">
        <v>706960.29276570142</v>
      </c>
      <c r="AX35" s="15">
        <v>784945.57080515905</v>
      </c>
      <c r="AY35" s="15">
        <v>1471489.6585817388</v>
      </c>
      <c r="AZ35" s="15">
        <v>262034.94582550271</v>
      </c>
      <c r="BA35" s="15">
        <v>181690</v>
      </c>
    </row>
    <row r="36" spans="1:53" x14ac:dyDescent="0.2">
      <c r="A36" s="13" t="s">
        <v>274</v>
      </c>
      <c r="B36" s="13" t="s">
        <v>275</v>
      </c>
      <c r="C36" s="15">
        <v>53</v>
      </c>
      <c r="D36" s="15">
        <v>10</v>
      </c>
      <c r="E36" s="16">
        <v>21378</v>
      </c>
      <c r="F36" s="16"/>
      <c r="G36" s="21">
        <f t="shared" si="9"/>
        <v>55577089.946986325</v>
      </c>
      <c r="H36" s="21">
        <f t="shared" si="10"/>
        <v>42900426.299165316</v>
      </c>
      <c r="I36" s="21">
        <f t="shared" si="11"/>
        <v>12676663.647821009</v>
      </c>
      <c r="J36" s="16"/>
      <c r="K36" s="21">
        <f t="shared" si="13"/>
        <v>2489.8728245536904</v>
      </c>
      <c r="L36" s="21">
        <f t="shared" si="14"/>
        <v>1726.1060297555036</v>
      </c>
      <c r="M36" s="21">
        <f t="shared" si="15"/>
        <v>763.76679479818677</v>
      </c>
      <c r="N36" s="16"/>
      <c r="O36" s="21">
        <f t="shared" si="16"/>
        <v>53228501.24330879</v>
      </c>
      <c r="P36" s="15">
        <v>29496615.858308792</v>
      </c>
      <c r="Q36" s="15">
        <v>13802243.885</v>
      </c>
      <c r="R36" s="19">
        <f t="shared" si="12"/>
        <v>5204286.5</v>
      </c>
      <c r="S36" s="15">
        <v>4184761.5</v>
      </c>
      <c r="T36" s="15">
        <v>386673</v>
      </c>
      <c r="U36" s="15">
        <v>632852</v>
      </c>
      <c r="V36" s="15">
        <v>3874206</v>
      </c>
      <c r="W36" s="17">
        <v>161301</v>
      </c>
      <c r="X36" s="15">
        <v>352948.4607106701</v>
      </c>
      <c r="Y36" s="16">
        <v>851149</v>
      </c>
      <c r="Z36" s="16"/>
      <c r="AA36" s="19">
        <f t="shared" si="17"/>
        <v>1109617</v>
      </c>
      <c r="AB36" s="16">
        <v>834729</v>
      </c>
      <c r="AC36" s="16">
        <v>274888</v>
      </c>
      <c r="AD36" s="16">
        <v>0</v>
      </c>
      <c r="AE36" s="16">
        <v>0</v>
      </c>
      <c r="AF36" s="16"/>
      <c r="AG36" s="19">
        <f t="shared" si="18"/>
        <v>724722.24296687148</v>
      </c>
      <c r="AH36" s="15">
        <v>403413.95482439862</v>
      </c>
      <c r="AI36" s="15">
        <v>313742.02369904134</v>
      </c>
      <c r="AJ36" s="15">
        <v>7566.2644434314761</v>
      </c>
      <c r="AK36" s="15"/>
      <c r="AL36" s="19">
        <f t="shared" si="19"/>
        <v>48082608</v>
      </c>
      <c r="AM36" s="15">
        <v>20017520</v>
      </c>
      <c r="AN36" s="15">
        <v>2419324</v>
      </c>
      <c r="AO36" s="15">
        <v>1604460</v>
      </c>
      <c r="AP36" s="15">
        <v>1109617</v>
      </c>
      <c r="AQ36" s="15">
        <v>22931687</v>
      </c>
      <c r="AR36" s="15"/>
      <c r="AS36" s="19">
        <f t="shared" si="20"/>
        <v>36900694.704113156</v>
      </c>
      <c r="AT36" s="15">
        <v>14317721</v>
      </c>
      <c r="AU36" s="15">
        <v>12337381</v>
      </c>
      <c r="AV36" s="19">
        <f t="shared" si="21"/>
        <v>4152571.4957591752</v>
      </c>
      <c r="AW36" s="15">
        <v>1974725.6778959525</v>
      </c>
      <c r="AX36" s="15">
        <v>2177845.8178632227</v>
      </c>
      <c r="AY36" s="15">
        <v>4488561.2083539842</v>
      </c>
      <c r="AZ36" s="15">
        <v>1847160.0992929817</v>
      </c>
      <c r="BA36" s="15">
        <v>1604460</v>
      </c>
    </row>
    <row r="37" spans="1:53" x14ac:dyDescent="0.2">
      <c r="A37" s="13" t="s">
        <v>272</v>
      </c>
      <c r="B37" s="13" t="s">
        <v>273</v>
      </c>
      <c r="C37" s="15">
        <v>52</v>
      </c>
      <c r="D37" s="15">
        <v>11</v>
      </c>
      <c r="E37" s="16">
        <v>32727</v>
      </c>
      <c r="F37" s="16"/>
      <c r="G37" s="21">
        <f t="shared" si="9"/>
        <v>59443151.259513825</v>
      </c>
      <c r="H37" s="21">
        <f t="shared" si="10"/>
        <v>61951206.573497579</v>
      </c>
      <c r="I37" s="21">
        <f t="shared" si="11"/>
        <v>-2508055.3139837533</v>
      </c>
      <c r="J37" s="16"/>
      <c r="K37" s="21">
        <f t="shared" si="13"/>
        <v>1693.6461583734683</v>
      </c>
      <c r="L37" s="21">
        <f t="shared" si="14"/>
        <v>1639.9765131364024</v>
      </c>
      <c r="M37" s="21">
        <f t="shared" si="15"/>
        <v>53.669645237065879</v>
      </c>
      <c r="N37" s="16"/>
      <c r="O37" s="21">
        <f t="shared" si="16"/>
        <v>55427957.825088501</v>
      </c>
      <c r="P37" s="15">
        <v>29452722.9550885</v>
      </c>
      <c r="Q37" s="15">
        <v>15512488.869999999</v>
      </c>
      <c r="R37" s="19">
        <f t="shared" si="12"/>
        <v>4699598</v>
      </c>
      <c r="S37" s="15">
        <v>3511879</v>
      </c>
      <c r="T37" s="15">
        <v>1039744</v>
      </c>
      <c r="U37" s="15">
        <v>147975</v>
      </c>
      <c r="V37" s="15">
        <v>4339367</v>
      </c>
      <c r="W37" s="17">
        <v>27463</v>
      </c>
      <c r="X37" s="15">
        <v>957366.29</v>
      </c>
      <c r="Y37" s="16">
        <v>1423781</v>
      </c>
      <c r="Z37" s="16"/>
      <c r="AA37" s="19">
        <f t="shared" si="17"/>
        <v>1283755</v>
      </c>
      <c r="AB37" s="16">
        <v>1075231</v>
      </c>
      <c r="AC37" s="16">
        <v>208524</v>
      </c>
      <c r="AD37" s="16">
        <v>0</v>
      </c>
      <c r="AE37" s="16">
        <v>0</v>
      </c>
      <c r="AF37" s="16"/>
      <c r="AG37" s="19">
        <f t="shared" si="18"/>
        <v>1746609.1444253272</v>
      </c>
      <c r="AH37" s="15">
        <v>1033293.9597008541</v>
      </c>
      <c r="AI37" s="15">
        <v>700919.0039372585</v>
      </c>
      <c r="AJ37" s="15">
        <v>12396.180787214498</v>
      </c>
      <c r="AK37" s="15"/>
      <c r="AL37" s="19">
        <f t="shared" si="19"/>
        <v>70409792</v>
      </c>
      <c r="AM37" s="15">
        <v>30080511</v>
      </c>
      <c r="AN37" s="15">
        <v>3040746</v>
      </c>
      <c r="AO37" s="15">
        <v>2083639</v>
      </c>
      <c r="AP37" s="15">
        <v>1283755</v>
      </c>
      <c r="AQ37" s="15">
        <v>33921141</v>
      </c>
      <c r="AR37" s="15"/>
      <c r="AS37" s="19">
        <f t="shared" si="20"/>
        <v>53671511.345415041</v>
      </c>
      <c r="AT37" s="15">
        <v>29481745</v>
      </c>
      <c r="AU37" s="15">
        <v>10584286.740035122</v>
      </c>
      <c r="AV37" s="19">
        <f t="shared" si="21"/>
        <v>5742809.3616379248</v>
      </c>
      <c r="AW37" s="15">
        <v>2675831.7478101887</v>
      </c>
      <c r="AX37" s="15">
        <v>3066977.6138277361</v>
      </c>
      <c r="AY37" s="15">
        <v>5779031.2437419891</v>
      </c>
      <c r="AZ37" s="15">
        <v>2536885.8664446203</v>
      </c>
      <c r="BA37" s="15">
        <v>2083639</v>
      </c>
    </row>
    <row r="38" spans="1:53" x14ac:dyDescent="0.2">
      <c r="A38" s="13" t="s">
        <v>270</v>
      </c>
      <c r="B38" s="13" t="s">
        <v>271</v>
      </c>
      <c r="C38" s="15">
        <v>51</v>
      </c>
      <c r="D38" s="15">
        <v>10</v>
      </c>
      <c r="E38" s="16">
        <v>8725</v>
      </c>
      <c r="F38" s="16"/>
      <c r="G38" s="21">
        <f t="shared" si="9"/>
        <v>23831434.101912778</v>
      </c>
      <c r="H38" s="21">
        <f t="shared" si="10"/>
        <v>18097894.765866809</v>
      </c>
      <c r="I38" s="21">
        <f t="shared" si="11"/>
        <v>5733539.3360459693</v>
      </c>
      <c r="J38" s="16"/>
      <c r="K38" s="21">
        <f t="shared" si="13"/>
        <v>2619.133391472913</v>
      </c>
      <c r="L38" s="21">
        <f t="shared" si="14"/>
        <v>1782.6799116308684</v>
      </c>
      <c r="M38" s="21">
        <f t="shared" si="15"/>
        <v>836.45347984204454</v>
      </c>
      <c r="N38" s="16"/>
      <c r="O38" s="21">
        <f t="shared" si="16"/>
        <v>22851938.840601165</v>
      </c>
      <c r="P38" s="15">
        <v>11570286.324147783</v>
      </c>
      <c r="Q38" s="15">
        <v>6274258.5164533816</v>
      </c>
      <c r="R38" s="19">
        <f t="shared" si="12"/>
        <v>3426122</v>
      </c>
      <c r="S38" s="15">
        <v>2938995</v>
      </c>
      <c r="T38" s="15">
        <v>0</v>
      </c>
      <c r="U38" s="15">
        <v>487127</v>
      </c>
      <c r="V38" s="15">
        <v>1481811</v>
      </c>
      <c r="W38" s="17">
        <v>66402</v>
      </c>
      <c r="X38" s="15">
        <v>80848.290000000008</v>
      </c>
      <c r="Y38" s="16">
        <v>99461</v>
      </c>
      <c r="Z38" s="16"/>
      <c r="AA38" s="19">
        <f t="shared" si="17"/>
        <v>672263</v>
      </c>
      <c r="AB38" s="16">
        <v>444585</v>
      </c>
      <c r="AC38" s="16">
        <v>227678</v>
      </c>
      <c r="AD38" s="16">
        <v>0</v>
      </c>
      <c r="AE38" s="16">
        <v>0</v>
      </c>
      <c r="AF38" s="16"/>
      <c r="AG38" s="19">
        <f t="shared" si="18"/>
        <v>159981.97131161398</v>
      </c>
      <c r="AH38" s="15">
        <v>92943.332067657044</v>
      </c>
      <c r="AI38" s="15">
        <v>66507.690993399214</v>
      </c>
      <c r="AJ38" s="15">
        <v>530.94825055770809</v>
      </c>
      <c r="AK38" s="15"/>
      <c r="AL38" s="19">
        <f t="shared" si="19"/>
        <v>21617432</v>
      </c>
      <c r="AM38" s="15">
        <v>8775777</v>
      </c>
      <c r="AN38" s="15">
        <v>1312404</v>
      </c>
      <c r="AO38" s="15">
        <v>720535</v>
      </c>
      <c r="AP38" s="15">
        <v>672263</v>
      </c>
      <c r="AQ38" s="15">
        <v>10136453</v>
      </c>
      <c r="AR38" s="15"/>
      <c r="AS38" s="19">
        <f t="shared" si="20"/>
        <v>15553882.228979327</v>
      </c>
      <c r="AT38" s="15">
        <v>7999448</v>
      </c>
      <c r="AU38" s="15">
        <v>3081619.8325464437</v>
      </c>
      <c r="AV38" s="19">
        <f t="shared" si="21"/>
        <v>2161829.4863309627</v>
      </c>
      <c r="AW38" s="15">
        <v>1003740.6291438733</v>
      </c>
      <c r="AX38" s="15">
        <v>1158088.8571870895</v>
      </c>
      <c r="AY38" s="15">
        <v>1590449.9101019211</v>
      </c>
      <c r="AZ38" s="15">
        <v>382183.05055651843</v>
      </c>
      <c r="BA38" s="15">
        <v>720535</v>
      </c>
    </row>
    <row r="39" spans="1:53" x14ac:dyDescent="0.2">
      <c r="A39" s="13" t="s">
        <v>268</v>
      </c>
      <c r="B39" s="13" t="s">
        <v>269</v>
      </c>
      <c r="C39" s="15">
        <v>50</v>
      </c>
      <c r="D39" s="15">
        <v>12</v>
      </c>
      <c r="E39" s="16">
        <v>39163</v>
      </c>
      <c r="F39" s="16"/>
      <c r="G39" s="21">
        <f t="shared" si="9"/>
        <v>102355752.90114792</v>
      </c>
      <c r="H39" s="21">
        <f t="shared" si="10"/>
        <v>72832181.752367169</v>
      </c>
      <c r="I39" s="21">
        <f t="shared" si="11"/>
        <v>29523571.148780748</v>
      </c>
      <c r="J39" s="16"/>
      <c r="K39" s="21">
        <f t="shared" si="13"/>
        <v>2485.9746303958786</v>
      </c>
      <c r="L39" s="21">
        <f t="shared" si="14"/>
        <v>1604.893699407944</v>
      </c>
      <c r="M39" s="21">
        <f t="shared" si="15"/>
        <v>881.08093098793461</v>
      </c>
      <c r="N39" s="16"/>
      <c r="O39" s="21">
        <f t="shared" si="16"/>
        <v>97358224.450193793</v>
      </c>
      <c r="P39" s="15">
        <v>49549342.720193796</v>
      </c>
      <c r="Q39" s="15">
        <v>30715258.16</v>
      </c>
      <c r="R39" s="19">
        <f t="shared" si="12"/>
        <v>6330101.5700000003</v>
      </c>
      <c r="S39" s="15">
        <v>4577814.57</v>
      </c>
      <c r="T39" s="15">
        <v>969423</v>
      </c>
      <c r="U39" s="15">
        <v>782864</v>
      </c>
      <c r="V39" s="15">
        <v>8588582</v>
      </c>
      <c r="W39" s="17">
        <v>392004</v>
      </c>
      <c r="X39" s="15">
        <v>634233.29</v>
      </c>
      <c r="Y39" s="16">
        <v>2174940</v>
      </c>
      <c r="Z39" s="16"/>
      <c r="AA39" s="19">
        <f t="shared" si="17"/>
        <v>2391520</v>
      </c>
      <c r="AB39" s="16">
        <v>2091326</v>
      </c>
      <c r="AC39" s="16">
        <v>300194</v>
      </c>
      <c r="AD39" s="16">
        <v>0</v>
      </c>
      <c r="AE39" s="16">
        <v>0</v>
      </c>
      <c r="AF39" s="16"/>
      <c r="AG39" s="19">
        <f t="shared" si="18"/>
        <v>1579771.1609541231</v>
      </c>
      <c r="AH39" s="15">
        <v>638332.69903038535</v>
      </c>
      <c r="AI39" s="15">
        <v>907416.46671864623</v>
      </c>
      <c r="AJ39" s="15">
        <v>34021.995205091545</v>
      </c>
      <c r="AK39" s="15"/>
      <c r="AL39" s="19">
        <f t="shared" si="19"/>
        <v>73964478</v>
      </c>
      <c r="AM39" s="15">
        <v>30818595</v>
      </c>
      <c r="AN39" s="15">
        <v>3953786</v>
      </c>
      <c r="AO39" s="15">
        <v>2209858</v>
      </c>
      <c r="AP39" s="15">
        <v>2391520</v>
      </c>
      <c r="AQ39" s="15">
        <v>34590719</v>
      </c>
      <c r="AR39" s="15"/>
      <c r="AS39" s="19">
        <f t="shared" si="20"/>
        <v>62852451.949913308</v>
      </c>
      <c r="AT39" s="15">
        <v>31527485</v>
      </c>
      <c r="AU39" s="15">
        <v>15720311.006164998</v>
      </c>
      <c r="AV39" s="19">
        <f t="shared" si="21"/>
        <v>7110343.1007960532</v>
      </c>
      <c r="AW39" s="15">
        <v>3434963.4440230122</v>
      </c>
      <c r="AX39" s="15">
        <v>3675379.656773041</v>
      </c>
      <c r="AY39" s="15">
        <v>6284454.842952258</v>
      </c>
      <c r="AZ39" s="15">
        <v>2869386.7016577967</v>
      </c>
      <c r="BA39" s="15">
        <v>2209858</v>
      </c>
    </row>
    <row r="40" spans="1:53" x14ac:dyDescent="0.2">
      <c r="A40" s="13" t="s">
        <v>266</v>
      </c>
      <c r="B40" s="13" t="s">
        <v>267</v>
      </c>
      <c r="C40" s="15">
        <v>49</v>
      </c>
      <c r="D40" s="15">
        <v>5</v>
      </c>
      <c r="E40" s="16">
        <v>33198</v>
      </c>
      <c r="F40" s="16"/>
      <c r="G40" s="21">
        <f t="shared" si="9"/>
        <v>78422679.849814624</v>
      </c>
      <c r="H40" s="21">
        <f t="shared" si="10"/>
        <v>55718922.691439867</v>
      </c>
      <c r="I40" s="21">
        <f t="shared" si="11"/>
        <v>22703757.158374757</v>
      </c>
      <c r="J40" s="16"/>
      <c r="K40" s="21">
        <f t="shared" si="13"/>
        <v>2213.7921164158297</v>
      </c>
      <c r="L40" s="21">
        <f t="shared" si="14"/>
        <v>1438.7128464786972</v>
      </c>
      <c r="M40" s="21">
        <f t="shared" si="15"/>
        <v>775.07926993713249</v>
      </c>
      <c r="N40" s="16"/>
      <c r="O40" s="21">
        <f t="shared" si="16"/>
        <v>73493470.680772722</v>
      </c>
      <c r="P40" s="15">
        <v>40929201.635772727</v>
      </c>
      <c r="Q40" s="15">
        <v>22045440.365000002</v>
      </c>
      <c r="R40" s="19">
        <f t="shared" si="12"/>
        <v>6034946.6799999997</v>
      </c>
      <c r="S40" s="15">
        <v>5015666.68</v>
      </c>
      <c r="T40" s="15">
        <v>507136</v>
      </c>
      <c r="U40" s="15">
        <v>512144</v>
      </c>
      <c r="V40" s="15">
        <v>3153799</v>
      </c>
      <c r="W40" s="17">
        <v>61029</v>
      </c>
      <c r="X40" s="15">
        <v>381804.31290967105</v>
      </c>
      <c r="Y40" s="16">
        <v>1330083</v>
      </c>
      <c r="Z40" s="16"/>
      <c r="AA40" s="19">
        <f t="shared" si="17"/>
        <v>2598323</v>
      </c>
      <c r="AB40" s="16">
        <v>1860793</v>
      </c>
      <c r="AC40" s="16">
        <v>737530</v>
      </c>
      <c r="AD40" s="16">
        <v>0</v>
      </c>
      <c r="AE40" s="16">
        <v>0</v>
      </c>
      <c r="AF40" s="16"/>
      <c r="AG40" s="19">
        <f t="shared" si="18"/>
        <v>1888052.8561322314</v>
      </c>
      <c r="AH40" s="15">
        <v>1262776.2359774881</v>
      </c>
      <c r="AI40" s="15">
        <v>615121.10143439844</v>
      </c>
      <c r="AJ40" s="15">
        <v>10155.518720344777</v>
      </c>
      <c r="AK40" s="15"/>
      <c r="AL40" s="19">
        <f t="shared" si="19"/>
        <v>71078860</v>
      </c>
      <c r="AM40" s="15">
        <v>29327309</v>
      </c>
      <c r="AN40" s="15">
        <v>3360556</v>
      </c>
      <c r="AO40" s="15">
        <v>2851565</v>
      </c>
      <c r="AP40" s="15">
        <v>2598323</v>
      </c>
      <c r="AQ40" s="15">
        <v>32941107</v>
      </c>
      <c r="AR40" s="15"/>
      <c r="AS40" s="19">
        <f t="shared" si="20"/>
        <v>47762389.07739979</v>
      </c>
      <c r="AT40" s="15">
        <v>18581866</v>
      </c>
      <c r="AU40" s="15">
        <v>12470982.4574658</v>
      </c>
      <c r="AV40" s="19">
        <f t="shared" si="21"/>
        <v>6479931.3696573917</v>
      </c>
      <c r="AW40" s="15">
        <v>3176812.0115200421</v>
      </c>
      <c r="AX40" s="15">
        <v>3303119.3581373496</v>
      </c>
      <c r="AY40" s="15">
        <v>7378044.2502765991</v>
      </c>
      <c r="AZ40" s="15">
        <v>1476602.2443826839</v>
      </c>
      <c r="BA40" s="15">
        <v>2851565</v>
      </c>
    </row>
    <row r="41" spans="1:53" x14ac:dyDescent="0.2">
      <c r="A41" s="13" t="s">
        <v>264</v>
      </c>
      <c r="B41" s="13" t="s">
        <v>265</v>
      </c>
      <c r="C41" s="15">
        <v>48</v>
      </c>
      <c r="D41" s="15">
        <v>8</v>
      </c>
      <c r="E41" s="16">
        <v>26097</v>
      </c>
      <c r="F41" s="16"/>
      <c r="G41" s="21">
        <f t="shared" si="9"/>
        <v>56429849.716784015</v>
      </c>
      <c r="H41" s="21">
        <f t="shared" si="10"/>
        <v>42771205.457501628</v>
      </c>
      <c r="I41" s="21">
        <f t="shared" si="11"/>
        <v>13658644.259282388</v>
      </c>
      <c r="J41" s="16"/>
      <c r="K41" s="21">
        <f t="shared" si="13"/>
        <v>2012.3600919955586</v>
      </c>
      <c r="L41" s="21">
        <f t="shared" si="14"/>
        <v>1386.3814974768618</v>
      </c>
      <c r="M41" s="21">
        <f t="shared" si="15"/>
        <v>625.97859451869681</v>
      </c>
      <c r="N41" s="16"/>
      <c r="O41" s="21">
        <f t="shared" si="16"/>
        <v>52516561.32080809</v>
      </c>
      <c r="P41" s="15">
        <v>25008403.330808088</v>
      </c>
      <c r="Q41" s="15">
        <v>19609496.850000001</v>
      </c>
      <c r="R41" s="19">
        <f t="shared" si="12"/>
        <v>5221659.1399999997</v>
      </c>
      <c r="S41" s="15">
        <v>4707473.1399999997</v>
      </c>
      <c r="T41" s="15">
        <v>330183</v>
      </c>
      <c r="U41" s="15">
        <v>184003</v>
      </c>
      <c r="V41" s="15">
        <v>1462852</v>
      </c>
      <c r="W41" s="17">
        <v>48957</v>
      </c>
      <c r="X41" s="15">
        <v>642729.29</v>
      </c>
      <c r="Y41" s="16">
        <v>1214150</v>
      </c>
      <c r="Z41" s="16"/>
      <c r="AA41" s="19">
        <f t="shared" si="17"/>
        <v>1470035</v>
      </c>
      <c r="AB41" s="16">
        <v>1192322</v>
      </c>
      <c r="AC41" s="16">
        <v>276497</v>
      </c>
      <c r="AD41" s="16">
        <v>0</v>
      </c>
      <c r="AE41" s="16">
        <v>1216</v>
      </c>
      <c r="AF41" s="16"/>
      <c r="AG41" s="19">
        <f t="shared" si="18"/>
        <v>1751567.1059759248</v>
      </c>
      <c r="AH41" s="15">
        <v>1252198.7712935735</v>
      </c>
      <c r="AI41" s="15">
        <v>485043.81432859495</v>
      </c>
      <c r="AJ41" s="15">
        <v>14324.520353756156</v>
      </c>
      <c r="AK41" s="15"/>
      <c r="AL41" s="19">
        <f t="shared" si="19"/>
        <v>56100594</v>
      </c>
      <c r="AM41" s="15">
        <v>25259174</v>
      </c>
      <c r="AN41" s="15">
        <v>1185432</v>
      </c>
      <c r="AO41" s="15">
        <v>1605691</v>
      </c>
      <c r="AP41" s="15">
        <v>1470035</v>
      </c>
      <c r="AQ41" s="15">
        <v>26580262</v>
      </c>
      <c r="AR41" s="15"/>
      <c r="AS41" s="19">
        <f t="shared" si="20"/>
        <v>36180397.939653665</v>
      </c>
      <c r="AT41" s="15">
        <v>14243181</v>
      </c>
      <c r="AU41" s="15">
        <v>8773392.2434231527</v>
      </c>
      <c r="AV41" s="19">
        <f t="shared" si="21"/>
        <v>5314110.5692185108</v>
      </c>
      <c r="AW41" s="15">
        <v>2630475.1378416698</v>
      </c>
      <c r="AX41" s="15">
        <v>2683635.4313768414</v>
      </c>
      <c r="AY41" s="15">
        <v>6244023.1270119958</v>
      </c>
      <c r="AZ41" s="15">
        <v>1276696.9486294473</v>
      </c>
      <c r="BA41" s="15">
        <v>1605691</v>
      </c>
    </row>
    <row r="42" spans="1:53" x14ac:dyDescent="0.2">
      <c r="A42" s="13" t="s">
        <v>262</v>
      </c>
      <c r="B42" s="13" t="s">
        <v>263</v>
      </c>
      <c r="C42" s="15">
        <v>47</v>
      </c>
      <c r="D42" s="15">
        <v>6</v>
      </c>
      <c r="E42" s="16">
        <v>23300</v>
      </c>
      <c r="F42" s="16"/>
      <c r="G42" s="21">
        <f t="shared" si="9"/>
        <v>53303345.026703455</v>
      </c>
      <c r="H42" s="21">
        <f t="shared" si="10"/>
        <v>41170226.521636367</v>
      </c>
      <c r="I42" s="21">
        <f t="shared" si="11"/>
        <v>12133118.505067088</v>
      </c>
      <c r="J42" s="16"/>
      <c r="K42" s="21">
        <f t="shared" si="13"/>
        <v>2136.7834418509151</v>
      </c>
      <c r="L42" s="21">
        <f t="shared" si="14"/>
        <v>1527.6322180860784</v>
      </c>
      <c r="M42" s="21">
        <f t="shared" si="15"/>
        <v>609.15122376483669</v>
      </c>
      <c r="N42" s="16"/>
      <c r="O42" s="21">
        <f t="shared" si="16"/>
        <v>49787054.195126325</v>
      </c>
      <c r="P42" s="15">
        <v>28750614.450126324</v>
      </c>
      <c r="Q42" s="15">
        <v>14092379.744999999</v>
      </c>
      <c r="R42" s="19">
        <f t="shared" si="12"/>
        <v>3436827</v>
      </c>
      <c r="S42" s="15">
        <v>2824339</v>
      </c>
      <c r="T42" s="15">
        <v>281060</v>
      </c>
      <c r="U42" s="15">
        <v>331428</v>
      </c>
      <c r="V42" s="15">
        <v>2728738</v>
      </c>
      <c r="W42" s="17">
        <v>32123</v>
      </c>
      <c r="X42" s="15">
        <v>531163.29</v>
      </c>
      <c r="Y42" s="16">
        <v>778495</v>
      </c>
      <c r="Z42" s="16"/>
      <c r="AA42" s="19">
        <f t="shared" si="17"/>
        <v>1412288</v>
      </c>
      <c r="AB42" s="16">
        <v>1084820</v>
      </c>
      <c r="AC42" s="16">
        <v>322606</v>
      </c>
      <c r="AD42" s="16">
        <v>0</v>
      </c>
      <c r="AE42" s="16">
        <v>4862</v>
      </c>
      <c r="AF42" s="16"/>
      <c r="AG42" s="19">
        <f t="shared" si="18"/>
        <v>1540716.541577134</v>
      </c>
      <c r="AH42" s="15">
        <v>1186162.4763787629</v>
      </c>
      <c r="AI42" s="15">
        <v>332410.39992511168</v>
      </c>
      <c r="AJ42" s="15">
        <v>22143.66527325971</v>
      </c>
      <c r="AK42" s="15"/>
      <c r="AL42" s="19">
        <f t="shared" si="19"/>
        <v>57845298</v>
      </c>
      <c r="AM42" s="15">
        <v>24855232</v>
      </c>
      <c r="AN42" s="15">
        <v>2368969</v>
      </c>
      <c r="AO42" s="15">
        <v>1698448</v>
      </c>
      <c r="AP42" s="15">
        <v>1412288</v>
      </c>
      <c r="AQ42" s="15">
        <v>27510361</v>
      </c>
      <c r="AR42" s="15"/>
      <c r="AS42" s="19">
        <f t="shared" si="20"/>
        <v>35593830.681405626</v>
      </c>
      <c r="AT42" s="15">
        <v>17234602</v>
      </c>
      <c r="AU42" s="15">
        <v>8389035.9793577921</v>
      </c>
      <c r="AV42" s="19">
        <f t="shared" si="21"/>
        <v>4460585.7804222479</v>
      </c>
      <c r="AW42" s="15">
        <v>2140518.4597795978</v>
      </c>
      <c r="AX42" s="15">
        <v>2320067.3206426501</v>
      </c>
      <c r="AY42" s="15">
        <v>3811158.9216255848</v>
      </c>
      <c r="AZ42" s="15">
        <v>1115810.0598084931</v>
      </c>
      <c r="BA42" s="15">
        <v>1698448</v>
      </c>
    </row>
    <row r="43" spans="1:53" x14ac:dyDescent="0.2">
      <c r="A43" s="13" t="s">
        <v>258</v>
      </c>
      <c r="B43" s="13" t="s">
        <v>259</v>
      </c>
      <c r="C43" s="15">
        <v>46</v>
      </c>
      <c r="D43" s="15">
        <v>11</v>
      </c>
      <c r="E43" s="16">
        <v>20840</v>
      </c>
      <c r="F43" s="16"/>
      <c r="G43" s="21">
        <f t="shared" si="9"/>
        <v>51479449.23859933</v>
      </c>
      <c r="H43" s="21">
        <f t="shared" si="10"/>
        <v>45524950.825737357</v>
      </c>
      <c r="I43" s="21">
        <f t="shared" si="11"/>
        <v>5954498.412861973</v>
      </c>
      <c r="J43" s="16"/>
      <c r="K43" s="21">
        <f t="shared" si="13"/>
        <v>2354.1441879139206</v>
      </c>
      <c r="L43" s="21">
        <f t="shared" si="14"/>
        <v>1866.8578915005417</v>
      </c>
      <c r="M43" s="21">
        <f t="shared" si="15"/>
        <v>487.28629641337898</v>
      </c>
      <c r="N43" s="16"/>
      <c r="O43" s="21">
        <f t="shared" si="16"/>
        <v>49060364.876126111</v>
      </c>
      <c r="P43" s="15">
        <v>21739768.755322564</v>
      </c>
      <c r="Q43" s="15">
        <v>16297544.120803548</v>
      </c>
      <c r="R43" s="19">
        <f t="shared" si="12"/>
        <v>5035315</v>
      </c>
      <c r="S43" s="15">
        <v>4028499</v>
      </c>
      <c r="T43" s="15">
        <v>577086</v>
      </c>
      <c r="U43" s="15">
        <v>429730</v>
      </c>
      <c r="V43" s="15">
        <v>5181619</v>
      </c>
      <c r="W43" s="17">
        <v>100198</v>
      </c>
      <c r="X43" s="15">
        <v>437667.29</v>
      </c>
      <c r="Y43" s="16">
        <v>806118</v>
      </c>
      <c r="Z43" s="16"/>
      <c r="AA43" s="19">
        <f t="shared" si="17"/>
        <v>1201338</v>
      </c>
      <c r="AB43" s="16">
        <v>936585</v>
      </c>
      <c r="AC43" s="16">
        <v>264753</v>
      </c>
      <c r="AD43" s="16">
        <v>0</v>
      </c>
      <c r="AE43" s="16">
        <v>0</v>
      </c>
      <c r="AF43" s="16"/>
      <c r="AG43" s="19">
        <f t="shared" si="18"/>
        <v>679881.0724732189</v>
      </c>
      <c r="AH43" s="15">
        <v>290875.74085444957</v>
      </c>
      <c r="AI43" s="15">
        <v>383812.71817783115</v>
      </c>
      <c r="AJ43" s="15">
        <v>5192.613440938193</v>
      </c>
      <c r="AK43" s="15"/>
      <c r="AL43" s="19">
        <f t="shared" si="19"/>
        <v>51639848</v>
      </c>
      <c r="AM43" s="15">
        <v>21549915</v>
      </c>
      <c r="AN43" s="15">
        <v>1844816</v>
      </c>
      <c r="AO43" s="15">
        <v>2425193</v>
      </c>
      <c r="AP43" s="15">
        <v>1201338</v>
      </c>
      <c r="AQ43" s="15">
        <v>24618586</v>
      </c>
      <c r="AR43" s="15"/>
      <c r="AS43" s="19">
        <f t="shared" si="20"/>
        <v>38905318.45887129</v>
      </c>
      <c r="AT43" s="15">
        <v>18158180</v>
      </c>
      <c r="AU43" s="15">
        <v>9113511.2884663045</v>
      </c>
      <c r="AV43" s="19">
        <f t="shared" si="21"/>
        <v>4570119.2293198025</v>
      </c>
      <c r="AW43" s="15">
        <v>2137354.1389397327</v>
      </c>
      <c r="AX43" s="15">
        <v>2432765.0903800698</v>
      </c>
      <c r="AY43" s="15">
        <v>4638314.9410851831</v>
      </c>
      <c r="AZ43" s="15">
        <v>2049513.1375462657</v>
      </c>
      <c r="BA43" s="15">
        <v>2425193</v>
      </c>
    </row>
    <row r="44" spans="1:53" x14ac:dyDescent="0.2">
      <c r="A44" s="13" t="s">
        <v>256</v>
      </c>
      <c r="B44" s="13" t="s">
        <v>257</v>
      </c>
      <c r="C44" s="15">
        <v>45</v>
      </c>
      <c r="D44" s="15">
        <v>1</v>
      </c>
      <c r="E44" s="16">
        <v>9439</v>
      </c>
      <c r="F44" s="16"/>
      <c r="G44" s="21">
        <f t="shared" si="9"/>
        <v>28985254.544499204</v>
      </c>
      <c r="H44" s="21">
        <f t="shared" si="10"/>
        <v>20153840.811249968</v>
      </c>
      <c r="I44" s="21">
        <f t="shared" si="11"/>
        <v>8831413.7332492359</v>
      </c>
      <c r="J44" s="16"/>
      <c r="K44" s="21">
        <f t="shared" si="13"/>
        <v>2950.8897740109937</v>
      </c>
      <c r="L44" s="21">
        <f t="shared" si="14"/>
        <v>1844.7988202099425</v>
      </c>
      <c r="M44" s="21">
        <f t="shared" si="15"/>
        <v>1106.0909538010512</v>
      </c>
      <c r="N44" s="16"/>
      <c r="O44" s="21">
        <f t="shared" si="16"/>
        <v>27853448.576889768</v>
      </c>
      <c r="P44" s="15">
        <v>13559792.411889767</v>
      </c>
      <c r="Q44" s="15">
        <v>6807310.165</v>
      </c>
      <c r="R44" s="19">
        <f t="shared" si="12"/>
        <v>5207056</v>
      </c>
      <c r="S44" s="15">
        <v>4377564</v>
      </c>
      <c r="T44" s="15">
        <v>0</v>
      </c>
      <c r="U44" s="15">
        <v>829492</v>
      </c>
      <c r="V44" s="15">
        <v>1351990</v>
      </c>
      <c r="W44" s="17">
        <v>11061</v>
      </c>
      <c r="X44" s="15">
        <v>146724.29</v>
      </c>
      <c r="Y44" s="16">
        <v>927300</v>
      </c>
      <c r="Z44" s="16"/>
      <c r="AA44" s="19">
        <f t="shared" si="17"/>
        <v>870758</v>
      </c>
      <c r="AB44" s="16">
        <v>494581</v>
      </c>
      <c r="AC44" s="16">
        <v>307247</v>
      </c>
      <c r="AD44" s="16">
        <v>0</v>
      </c>
      <c r="AE44" s="16">
        <v>68930</v>
      </c>
      <c r="AF44" s="16"/>
      <c r="AG44" s="19">
        <f t="shared" si="18"/>
        <v>103262.67760943719</v>
      </c>
      <c r="AH44" s="15">
        <v>34651.810608129148</v>
      </c>
      <c r="AI44" s="15">
        <v>68610.867001308041</v>
      </c>
      <c r="AJ44" s="15">
        <v>0</v>
      </c>
      <c r="AK44" s="15"/>
      <c r="AL44" s="19">
        <f t="shared" si="19"/>
        <v>21889902</v>
      </c>
      <c r="AM44" s="15">
        <v>8875596</v>
      </c>
      <c r="AN44" s="15">
        <v>936633</v>
      </c>
      <c r="AO44" s="15">
        <v>1132722</v>
      </c>
      <c r="AP44" s="15">
        <v>870758</v>
      </c>
      <c r="AQ44" s="15">
        <v>10074193</v>
      </c>
      <c r="AR44" s="15"/>
      <c r="AS44" s="19">
        <f t="shared" si="20"/>
        <v>17413056.063961647</v>
      </c>
      <c r="AT44" s="15">
        <v>9084806</v>
      </c>
      <c r="AU44" s="15">
        <v>2468567.3220989993</v>
      </c>
      <c r="AV44" s="19">
        <f t="shared" si="21"/>
        <v>2386178.3305824641</v>
      </c>
      <c r="AW44" s="15">
        <v>1104316.3054983267</v>
      </c>
      <c r="AX44" s="15">
        <v>1281862.0250841375</v>
      </c>
      <c r="AY44" s="15">
        <v>2340782.4112801817</v>
      </c>
      <c r="AZ44" s="15">
        <v>354606.41670585366</v>
      </c>
      <c r="BA44" s="15">
        <v>1132722</v>
      </c>
    </row>
    <row r="45" spans="1:53" x14ac:dyDescent="0.2">
      <c r="A45" s="13" t="s">
        <v>254</v>
      </c>
      <c r="B45" s="13" t="s">
        <v>255</v>
      </c>
      <c r="C45" s="15">
        <v>44</v>
      </c>
      <c r="D45" s="15">
        <v>2</v>
      </c>
      <c r="E45" s="16">
        <v>5413</v>
      </c>
      <c r="F45" s="16"/>
      <c r="G45" s="21">
        <f t="shared" si="9"/>
        <v>21947176.717995778</v>
      </c>
      <c r="H45" s="21">
        <f t="shared" si="10"/>
        <v>7746980.0960343815</v>
      </c>
      <c r="I45" s="21">
        <f t="shared" si="11"/>
        <v>14200196.621961396</v>
      </c>
      <c r="J45" s="16"/>
      <c r="K45" s="21">
        <f t="shared" si="13"/>
        <v>3920.9956749520375</v>
      </c>
      <c r="L45" s="21">
        <f t="shared" si="14"/>
        <v>1231.2833930471531</v>
      </c>
      <c r="M45" s="21">
        <f t="shared" si="15"/>
        <v>2689.7122819048845</v>
      </c>
      <c r="N45" s="16"/>
      <c r="O45" s="21">
        <f t="shared" si="16"/>
        <v>21224349.588515379</v>
      </c>
      <c r="P45" s="15">
        <v>8451560.5985153802</v>
      </c>
      <c r="Q45" s="15">
        <v>8976806.9900000002</v>
      </c>
      <c r="R45" s="19">
        <f t="shared" si="12"/>
        <v>2373685</v>
      </c>
      <c r="S45" s="15">
        <v>2238413</v>
      </c>
      <c r="T45" s="15">
        <v>0</v>
      </c>
      <c r="U45" s="15">
        <v>135272</v>
      </c>
      <c r="V45" s="15">
        <v>560118</v>
      </c>
      <c r="W45" s="17">
        <v>123854</v>
      </c>
      <c r="X45" s="15">
        <v>211656.29</v>
      </c>
      <c r="Y45" s="16">
        <v>862179</v>
      </c>
      <c r="Z45" s="16"/>
      <c r="AA45" s="19">
        <f t="shared" si="17"/>
        <v>287231</v>
      </c>
      <c r="AB45" s="16">
        <v>186672</v>
      </c>
      <c r="AC45" s="16">
        <v>100559</v>
      </c>
      <c r="AD45" s="16">
        <v>0</v>
      </c>
      <c r="AE45" s="16">
        <v>0</v>
      </c>
      <c r="AF45" s="16"/>
      <c r="AG45" s="19">
        <f t="shared" si="18"/>
        <v>100085.83948040023</v>
      </c>
      <c r="AH45" s="15">
        <v>60988.074092265721</v>
      </c>
      <c r="AI45" s="15">
        <v>39097.765388134518</v>
      </c>
      <c r="AJ45" s="15">
        <v>0</v>
      </c>
      <c r="AK45" s="15"/>
      <c r="AL45" s="19">
        <f t="shared" si="19"/>
        <v>12054850</v>
      </c>
      <c r="AM45" s="15">
        <v>5707693</v>
      </c>
      <c r="AN45" s="15">
        <v>104210</v>
      </c>
      <c r="AO45" s="15">
        <v>215522</v>
      </c>
      <c r="AP45" s="15">
        <v>287231</v>
      </c>
      <c r="AQ45" s="15">
        <v>5740194</v>
      </c>
      <c r="AR45" s="15"/>
      <c r="AS45" s="19">
        <f t="shared" si="20"/>
        <v>6664937.00656424</v>
      </c>
      <c r="AT45" s="15">
        <v>1528861</v>
      </c>
      <c r="AU45" s="15">
        <v>2997381</v>
      </c>
      <c r="AV45" s="19">
        <f t="shared" si="21"/>
        <v>817376.97857998731</v>
      </c>
      <c r="AW45" s="15">
        <v>392821.91146198643</v>
      </c>
      <c r="AX45" s="15">
        <v>424555.06711800094</v>
      </c>
      <c r="AY45" s="15">
        <v>1105796.0279842534</v>
      </c>
      <c r="AZ45" s="15">
        <v>264666.11089015333</v>
      </c>
      <c r="BA45" s="15">
        <v>215522</v>
      </c>
    </row>
    <row r="46" spans="1:53" x14ac:dyDescent="0.2">
      <c r="A46" s="13" t="s">
        <v>260</v>
      </c>
      <c r="B46" s="13" t="s">
        <v>261</v>
      </c>
      <c r="C46" s="15">
        <v>43</v>
      </c>
      <c r="D46" s="15">
        <v>6</v>
      </c>
      <c r="E46" s="16">
        <v>36651</v>
      </c>
      <c r="F46" s="16"/>
      <c r="G46" s="21">
        <f t="shared" si="9"/>
        <v>75743735.648989365</v>
      </c>
      <c r="H46" s="21">
        <f t="shared" si="10"/>
        <v>75203334.949737892</v>
      </c>
      <c r="I46" s="21">
        <f t="shared" si="11"/>
        <v>540400.69925147295</v>
      </c>
      <c r="J46" s="16"/>
      <c r="K46" s="21">
        <f t="shared" si="13"/>
        <v>1924.1334096426363</v>
      </c>
      <c r="L46" s="21">
        <f t="shared" si="14"/>
        <v>1745.5222916661601</v>
      </c>
      <c r="M46" s="21">
        <f t="shared" si="15"/>
        <v>178.61111797647618</v>
      </c>
      <c r="N46" s="16"/>
      <c r="O46" s="21">
        <f t="shared" si="16"/>
        <v>70521413.596812263</v>
      </c>
      <c r="P46" s="15">
        <v>39663323.89681226</v>
      </c>
      <c r="Q46" s="15">
        <v>20452815.199999999</v>
      </c>
      <c r="R46" s="19">
        <f t="shared" si="12"/>
        <v>4521540.5</v>
      </c>
      <c r="S46" s="15">
        <v>3450254.5</v>
      </c>
      <c r="T46" s="15">
        <v>773835</v>
      </c>
      <c r="U46" s="15">
        <v>297451</v>
      </c>
      <c r="V46" s="15">
        <v>4372485</v>
      </c>
      <c r="W46" s="17">
        <v>135454</v>
      </c>
      <c r="X46" s="15">
        <v>491083.29</v>
      </c>
      <c r="Y46" s="16">
        <v>1511249</v>
      </c>
      <c r="Z46" s="16"/>
      <c r="AA46" s="19">
        <f t="shared" si="17"/>
        <v>1797021</v>
      </c>
      <c r="AB46" s="16">
        <v>1454697</v>
      </c>
      <c r="AC46" s="16">
        <v>342324</v>
      </c>
      <c r="AD46" s="16">
        <v>0</v>
      </c>
      <c r="AE46" s="16">
        <v>0</v>
      </c>
      <c r="AF46" s="16"/>
      <c r="AG46" s="19">
        <f t="shared" si="18"/>
        <v>2798763.7621771009</v>
      </c>
      <c r="AH46" s="15">
        <v>2029207.2862714443</v>
      </c>
      <c r="AI46" s="15">
        <v>745012.96483955346</v>
      </c>
      <c r="AJ46" s="15">
        <v>24543.511066103089</v>
      </c>
      <c r="AK46" s="15"/>
      <c r="AL46" s="19">
        <f t="shared" si="19"/>
        <v>88791922</v>
      </c>
      <c r="AM46" s="15">
        <v>37326909</v>
      </c>
      <c r="AN46" s="15">
        <v>4568149</v>
      </c>
      <c r="AO46" s="15">
        <v>2500903</v>
      </c>
      <c r="AP46" s="15">
        <v>1797021</v>
      </c>
      <c r="AQ46" s="15">
        <v>42598940</v>
      </c>
      <c r="AR46" s="15"/>
      <c r="AS46" s="19">
        <f t="shared" si="20"/>
        <v>63975137.511856429</v>
      </c>
      <c r="AT46" s="15">
        <v>30419219</v>
      </c>
      <c r="AU46" s="15">
        <v>18359155.495740555</v>
      </c>
      <c r="AV46" s="19">
        <f t="shared" si="21"/>
        <v>7434209.2126398189</v>
      </c>
      <c r="AW46" s="15">
        <v>3535434.8911091136</v>
      </c>
      <c r="AX46" s="15">
        <v>3898774.3215307053</v>
      </c>
      <c r="AY46" s="15">
        <v>5261650.8034760589</v>
      </c>
      <c r="AZ46" s="15">
        <v>3793988.2252416457</v>
      </c>
      <c r="BA46" s="15">
        <v>2500903</v>
      </c>
    </row>
    <row r="47" spans="1:53" x14ac:dyDescent="0.2">
      <c r="A47" s="13" t="s">
        <v>252</v>
      </c>
      <c r="B47" s="13" t="s">
        <v>253</v>
      </c>
      <c r="C47" s="15">
        <v>42</v>
      </c>
      <c r="D47" s="15">
        <v>10</v>
      </c>
      <c r="E47" s="16">
        <v>25857</v>
      </c>
      <c r="F47" s="16"/>
      <c r="G47" s="21">
        <f t="shared" si="9"/>
        <v>61452841.940210238</v>
      </c>
      <c r="H47" s="21">
        <f t="shared" si="10"/>
        <v>64712520.279505849</v>
      </c>
      <c r="I47" s="21">
        <f t="shared" si="11"/>
        <v>-3259678.3392956108</v>
      </c>
      <c r="J47" s="16"/>
      <c r="K47" s="21">
        <f t="shared" si="13"/>
        <v>2258.8175050332384</v>
      </c>
      <c r="L47" s="21">
        <f t="shared" si="14"/>
        <v>2194.4645770845455</v>
      </c>
      <c r="M47" s="21">
        <f t="shared" si="15"/>
        <v>64.352927948692923</v>
      </c>
      <c r="N47" s="16"/>
      <c r="O47" s="21">
        <f t="shared" si="16"/>
        <v>58406244.227644444</v>
      </c>
      <c r="P47" s="15">
        <v>30285820.774500024</v>
      </c>
      <c r="Q47" s="15">
        <v>18594097.703144424</v>
      </c>
      <c r="R47" s="19">
        <f t="shared" si="12"/>
        <v>4365182.75</v>
      </c>
      <c r="S47" s="15">
        <v>3362470.75</v>
      </c>
      <c r="T47" s="15">
        <v>561922</v>
      </c>
      <c r="U47" s="15">
        <v>440790</v>
      </c>
      <c r="V47" s="15">
        <v>4161744</v>
      </c>
      <c r="W47" s="17">
        <v>60761</v>
      </c>
      <c r="X47" s="15">
        <v>760353.29</v>
      </c>
      <c r="Y47" s="16">
        <v>999399</v>
      </c>
      <c r="Z47" s="16"/>
      <c r="AA47" s="19">
        <f t="shared" si="17"/>
        <v>1123993</v>
      </c>
      <c r="AB47" s="16">
        <v>885367</v>
      </c>
      <c r="AC47" s="16">
        <v>238626</v>
      </c>
      <c r="AD47" s="16">
        <v>0</v>
      </c>
      <c r="AE47" s="16">
        <v>0</v>
      </c>
      <c r="AF47" s="16"/>
      <c r="AG47" s="19">
        <f t="shared" si="18"/>
        <v>1101490.4225657978</v>
      </c>
      <c r="AH47" s="15">
        <v>547581.70257363783</v>
      </c>
      <c r="AI47" s="15">
        <v>552993.9173137797</v>
      </c>
      <c r="AJ47" s="15">
        <v>914.80267838026373</v>
      </c>
      <c r="AK47" s="15"/>
      <c r="AL47" s="19">
        <f t="shared" si="19"/>
        <v>65441306</v>
      </c>
      <c r="AM47" s="15">
        <v>27271397</v>
      </c>
      <c r="AN47" s="15">
        <v>2338844</v>
      </c>
      <c r="AO47" s="15">
        <v>3110412</v>
      </c>
      <c r="AP47" s="15">
        <v>1123993</v>
      </c>
      <c r="AQ47" s="15">
        <v>31596660</v>
      </c>
      <c r="AR47" s="15"/>
      <c r="AS47" s="19">
        <f t="shared" si="20"/>
        <v>56742270.569675095</v>
      </c>
      <c r="AT47" s="15">
        <v>22675137</v>
      </c>
      <c r="AU47" s="15">
        <v>21565473.680035822</v>
      </c>
      <c r="AV47" s="19">
        <f t="shared" si="21"/>
        <v>5198431.1627097335</v>
      </c>
      <c r="AW47" s="15">
        <v>2426693.0947527774</v>
      </c>
      <c r="AX47" s="15">
        <v>2771738.0679569566</v>
      </c>
      <c r="AY47" s="15">
        <v>4192816.7269295398</v>
      </c>
      <c r="AZ47" s="15">
        <v>2771818.5471210182</v>
      </c>
      <c r="BA47" s="15">
        <v>3110412</v>
      </c>
    </row>
    <row r="48" spans="1:53" x14ac:dyDescent="0.2">
      <c r="A48" s="13" t="s">
        <v>250</v>
      </c>
      <c r="B48" s="13" t="s">
        <v>251</v>
      </c>
      <c r="C48" s="15">
        <v>41</v>
      </c>
      <c r="D48" s="15">
        <v>10</v>
      </c>
      <c r="E48" s="16">
        <v>5896</v>
      </c>
      <c r="F48" s="16"/>
      <c r="G48" s="21">
        <f t="shared" si="9"/>
        <v>15300477.342246337</v>
      </c>
      <c r="H48" s="21">
        <f t="shared" si="10"/>
        <v>10085389.658132581</v>
      </c>
      <c r="I48" s="21">
        <f t="shared" si="11"/>
        <v>5215087.6841137558</v>
      </c>
      <c r="J48" s="16"/>
      <c r="K48" s="21">
        <f t="shared" si="13"/>
        <v>2457.1129323530295</v>
      </c>
      <c r="L48" s="21">
        <f t="shared" si="14"/>
        <v>1446.4072819191126</v>
      </c>
      <c r="M48" s="21">
        <f t="shared" si="15"/>
        <v>1010.7056504339168</v>
      </c>
      <c r="N48" s="16"/>
      <c r="O48" s="21">
        <f t="shared" si="16"/>
        <v>14487137.849153463</v>
      </c>
      <c r="P48" s="15">
        <v>6272314.2287512701</v>
      </c>
      <c r="Q48" s="15">
        <v>4239888.6204021936</v>
      </c>
      <c r="R48" s="19">
        <f t="shared" si="12"/>
        <v>2687350</v>
      </c>
      <c r="S48" s="15">
        <v>2238413</v>
      </c>
      <c r="T48" s="15">
        <v>0</v>
      </c>
      <c r="U48" s="15">
        <v>448937</v>
      </c>
      <c r="V48" s="15">
        <v>1049452</v>
      </c>
      <c r="W48" s="17">
        <v>63907</v>
      </c>
      <c r="X48" s="15">
        <v>134633.29</v>
      </c>
      <c r="Y48" s="16">
        <v>238133</v>
      </c>
      <c r="Z48" s="16"/>
      <c r="AA48" s="19">
        <f t="shared" si="17"/>
        <v>453816</v>
      </c>
      <c r="AB48" s="16">
        <v>288697</v>
      </c>
      <c r="AC48" s="16">
        <v>165119</v>
      </c>
      <c r="AD48" s="16">
        <v>0</v>
      </c>
      <c r="AE48" s="16">
        <v>0</v>
      </c>
      <c r="AF48" s="16"/>
      <c r="AG48" s="19">
        <f t="shared" si="18"/>
        <v>160983.20309287569</v>
      </c>
      <c r="AH48" s="15">
        <v>122850.46050038174</v>
      </c>
      <c r="AI48" s="15">
        <v>38132.742592493938</v>
      </c>
      <c r="AJ48" s="15">
        <v>0</v>
      </c>
      <c r="AK48" s="15"/>
      <c r="AL48" s="19">
        <f t="shared" si="19"/>
        <v>16983358</v>
      </c>
      <c r="AM48" s="15">
        <v>7263692</v>
      </c>
      <c r="AN48" s="15">
        <v>726496</v>
      </c>
      <c r="AO48" s="15">
        <v>501491</v>
      </c>
      <c r="AP48" s="15">
        <v>453816</v>
      </c>
      <c r="AQ48" s="15">
        <v>8037863</v>
      </c>
      <c r="AR48" s="15"/>
      <c r="AS48" s="19">
        <f t="shared" si="20"/>
        <v>8528017.3341950886</v>
      </c>
      <c r="AT48" s="15">
        <v>3646657</v>
      </c>
      <c r="AU48" s="15">
        <v>1926181</v>
      </c>
      <c r="AV48" s="19">
        <f t="shared" si="21"/>
        <v>1315317.7878216822</v>
      </c>
      <c r="AW48" s="15">
        <v>624954.4716212498</v>
      </c>
      <c r="AX48" s="15">
        <v>690363.31620043225</v>
      </c>
      <c r="AY48" s="15">
        <v>1138370.5463734069</v>
      </c>
      <c r="AZ48" s="15">
        <v>242054.53611581231</v>
      </c>
      <c r="BA48" s="15">
        <v>501491</v>
      </c>
    </row>
    <row r="49" spans="1:53" x14ac:dyDescent="0.2">
      <c r="A49" s="13" t="s">
        <v>248</v>
      </c>
      <c r="B49" s="13" t="s">
        <v>249</v>
      </c>
      <c r="C49" s="15">
        <v>40</v>
      </c>
      <c r="D49" s="15">
        <v>11</v>
      </c>
      <c r="E49" s="16">
        <v>27703</v>
      </c>
      <c r="F49" s="16"/>
      <c r="G49" s="21">
        <f t="shared" si="9"/>
        <v>57158833.593232684</v>
      </c>
      <c r="H49" s="21">
        <f t="shared" si="10"/>
        <v>49509015.27945412</v>
      </c>
      <c r="I49" s="21">
        <f t="shared" si="11"/>
        <v>7649818.3137785643</v>
      </c>
      <c r="J49" s="16"/>
      <c r="K49" s="21">
        <f t="shared" si="13"/>
        <v>1930.2829695046439</v>
      </c>
      <c r="L49" s="21">
        <f t="shared" si="14"/>
        <v>1507.4836416856508</v>
      </c>
      <c r="M49" s="21">
        <f t="shared" si="15"/>
        <v>422.79932781899311</v>
      </c>
      <c r="N49" s="16"/>
      <c r="O49" s="21">
        <f t="shared" si="16"/>
        <v>53474629.104187153</v>
      </c>
      <c r="P49" s="15">
        <v>30395596.759187154</v>
      </c>
      <c r="Q49" s="15">
        <v>15410319.345000001</v>
      </c>
      <c r="R49" s="19">
        <f t="shared" si="12"/>
        <v>3980760</v>
      </c>
      <c r="S49" s="15">
        <v>3850312</v>
      </c>
      <c r="T49" s="15">
        <v>0</v>
      </c>
      <c r="U49" s="15">
        <v>130448</v>
      </c>
      <c r="V49" s="15">
        <v>2871453</v>
      </c>
      <c r="W49" s="17">
        <v>158011</v>
      </c>
      <c r="X49" s="15">
        <v>325923.28999999998</v>
      </c>
      <c r="Y49" s="16">
        <v>816500</v>
      </c>
      <c r="Z49" s="16"/>
      <c r="AA49" s="19">
        <f t="shared" si="17"/>
        <v>1430267</v>
      </c>
      <c r="AB49" s="16">
        <v>1160268</v>
      </c>
      <c r="AC49" s="16">
        <v>269999</v>
      </c>
      <c r="AD49" s="16">
        <v>0</v>
      </c>
      <c r="AE49" s="16">
        <v>0</v>
      </c>
      <c r="AF49" s="16"/>
      <c r="AG49" s="19">
        <f t="shared" si="18"/>
        <v>1770003.1990455282</v>
      </c>
      <c r="AH49" s="15">
        <v>1369062.158876766</v>
      </c>
      <c r="AI49" s="15">
        <v>375162.34398845845</v>
      </c>
      <c r="AJ49" s="15">
        <v>25778.696180303752</v>
      </c>
      <c r="AK49" s="15"/>
      <c r="AL49" s="19">
        <f t="shared" si="19"/>
        <v>68722856</v>
      </c>
      <c r="AM49" s="15">
        <v>28841415</v>
      </c>
      <c r="AN49" s="15">
        <v>3608697</v>
      </c>
      <c r="AO49" s="15">
        <v>1911316</v>
      </c>
      <c r="AP49" s="15">
        <v>1430267</v>
      </c>
      <c r="AQ49" s="15">
        <v>32931161</v>
      </c>
      <c r="AR49" s="15"/>
      <c r="AS49" s="19">
        <f t="shared" si="20"/>
        <v>41761819.325617582</v>
      </c>
      <c r="AT49" s="15">
        <v>23347053</v>
      </c>
      <c r="AU49" s="15">
        <v>5783347.0839519734</v>
      </c>
      <c r="AV49" s="19">
        <f t="shared" si="21"/>
        <v>6461561.8988697082</v>
      </c>
      <c r="AW49" s="15">
        <v>3071247.4940888165</v>
      </c>
      <c r="AX49" s="15">
        <v>3390314.4047808917</v>
      </c>
      <c r="AY49" s="15">
        <v>4258541.3427959029</v>
      </c>
      <c r="AZ49" s="15">
        <v>1285634.0549668302</v>
      </c>
      <c r="BA49" s="15">
        <v>1911316</v>
      </c>
    </row>
    <row r="50" spans="1:53" x14ac:dyDescent="0.2">
      <c r="A50" s="13" t="s">
        <v>246</v>
      </c>
      <c r="B50" s="13" t="s">
        <v>247</v>
      </c>
      <c r="C50" s="15">
        <v>39</v>
      </c>
      <c r="D50" s="15">
        <v>2</v>
      </c>
      <c r="E50" s="16">
        <v>4045</v>
      </c>
      <c r="F50" s="16"/>
      <c r="G50" s="21">
        <f t="shared" si="9"/>
        <v>12353055.947245549</v>
      </c>
      <c r="H50" s="21">
        <f t="shared" si="10"/>
        <v>9059464.7351687457</v>
      </c>
      <c r="I50" s="21">
        <f t="shared" si="11"/>
        <v>3293591.2120768037</v>
      </c>
      <c r="J50" s="16"/>
      <c r="K50" s="21">
        <f t="shared" si="13"/>
        <v>2906.3167662949631</v>
      </c>
      <c r="L50" s="21">
        <f t="shared" si="14"/>
        <v>1983.8437434413668</v>
      </c>
      <c r="M50" s="21">
        <f t="shared" si="15"/>
        <v>922.47302285359638</v>
      </c>
      <c r="N50" s="16"/>
      <c r="O50" s="21">
        <f t="shared" si="16"/>
        <v>11756051.319663126</v>
      </c>
      <c r="P50" s="15">
        <v>5363686.6396631263</v>
      </c>
      <c r="Q50" s="15">
        <v>3027952.6799999997</v>
      </c>
      <c r="R50" s="19">
        <f t="shared" si="12"/>
        <v>2762062</v>
      </c>
      <c r="S50" s="15">
        <v>2619675</v>
      </c>
      <c r="T50" s="15">
        <v>0</v>
      </c>
      <c r="U50" s="15">
        <v>142387</v>
      </c>
      <c r="V50" s="15">
        <v>331611</v>
      </c>
      <c r="W50" s="17">
        <v>19567</v>
      </c>
      <c r="X50" s="15">
        <v>124466.29000000001</v>
      </c>
      <c r="Y50" s="16">
        <v>270739</v>
      </c>
      <c r="Z50" s="16"/>
      <c r="AA50" s="19">
        <f t="shared" si="17"/>
        <v>299582</v>
      </c>
      <c r="AB50" s="16">
        <v>238529</v>
      </c>
      <c r="AC50" s="16">
        <v>61053</v>
      </c>
      <c r="AD50" s="16">
        <v>0</v>
      </c>
      <c r="AE50" s="16">
        <v>0</v>
      </c>
      <c r="AF50" s="16"/>
      <c r="AG50" s="19">
        <f t="shared" si="18"/>
        <v>153389.33758242484</v>
      </c>
      <c r="AH50" s="15">
        <v>107938.74629683114</v>
      </c>
      <c r="AI50" s="15">
        <v>42178.257475704821</v>
      </c>
      <c r="AJ50" s="15">
        <v>3272.3338098888726</v>
      </c>
      <c r="AK50" s="15"/>
      <c r="AL50" s="19">
        <f t="shared" si="19"/>
        <v>12501416</v>
      </c>
      <c r="AM50" s="15">
        <v>5409293</v>
      </c>
      <c r="AN50" s="15">
        <v>396643</v>
      </c>
      <c r="AO50" s="15">
        <v>444772</v>
      </c>
      <c r="AP50" s="15">
        <v>299582</v>
      </c>
      <c r="AQ50" s="15">
        <v>5951126</v>
      </c>
      <c r="AR50" s="15"/>
      <c r="AS50" s="19">
        <f t="shared" si="20"/>
        <v>8024647.9422203284</v>
      </c>
      <c r="AT50" s="15">
        <v>2456765</v>
      </c>
      <c r="AU50" s="15">
        <v>3487701</v>
      </c>
      <c r="AV50" s="19">
        <f t="shared" si="21"/>
        <v>864986.47287406144</v>
      </c>
      <c r="AW50" s="15">
        <v>422006.52381596749</v>
      </c>
      <c r="AX50" s="15">
        <v>442979.94905809395</v>
      </c>
      <c r="AY50" s="15">
        <v>770423.46934626671</v>
      </c>
      <c r="AZ50" s="15">
        <v>169830.32007435791</v>
      </c>
      <c r="BA50" s="15">
        <v>444772</v>
      </c>
    </row>
    <row r="51" spans="1:53" x14ac:dyDescent="0.2">
      <c r="A51" s="13" t="s">
        <v>244</v>
      </c>
      <c r="B51" s="13" t="s">
        <v>245</v>
      </c>
      <c r="C51" s="15">
        <v>38</v>
      </c>
      <c r="D51" s="15">
        <v>3</v>
      </c>
      <c r="E51" s="16">
        <v>10866</v>
      </c>
      <c r="F51" s="16"/>
      <c r="G51" s="21">
        <f t="shared" si="9"/>
        <v>25918287.115335174</v>
      </c>
      <c r="H51" s="21">
        <f t="shared" si="10"/>
        <v>27190483.358603116</v>
      </c>
      <c r="I51" s="21">
        <f t="shared" si="11"/>
        <v>-1272196.2432679422</v>
      </c>
      <c r="J51" s="16"/>
      <c r="K51" s="21">
        <f t="shared" si="13"/>
        <v>2169.6253145082451</v>
      </c>
      <c r="L51" s="21">
        <f t="shared" si="14"/>
        <v>2232.259023882099</v>
      </c>
      <c r="M51" s="21">
        <f t="shared" si="15"/>
        <v>-62.63370937385389</v>
      </c>
      <c r="N51" s="16"/>
      <c r="O51" s="21">
        <f t="shared" si="16"/>
        <v>23575148.667446591</v>
      </c>
      <c r="P51" s="15">
        <v>8083280.1874465914</v>
      </c>
      <c r="Q51" s="15">
        <v>10051201.539999999</v>
      </c>
      <c r="R51" s="19">
        <f t="shared" si="12"/>
        <v>3750145.94</v>
      </c>
      <c r="S51" s="15">
        <v>3691017.94</v>
      </c>
      <c r="T51" s="15">
        <v>0</v>
      </c>
      <c r="U51" s="15">
        <v>59128</v>
      </c>
      <c r="V51" s="15">
        <v>1570368</v>
      </c>
      <c r="W51" s="17">
        <v>218576</v>
      </c>
      <c r="X51" s="15">
        <v>92153.76534414386</v>
      </c>
      <c r="Y51" s="16">
        <v>120153</v>
      </c>
      <c r="Z51" s="16"/>
      <c r="AA51" s="19">
        <f t="shared" si="17"/>
        <v>1643511</v>
      </c>
      <c r="AB51" s="16">
        <v>493841</v>
      </c>
      <c r="AC51" s="16">
        <v>4014</v>
      </c>
      <c r="AD51" s="16">
        <v>1145656</v>
      </c>
      <c r="AE51" s="16">
        <v>0</v>
      </c>
      <c r="AF51" s="16"/>
      <c r="AG51" s="19">
        <f t="shared" si="18"/>
        <v>388897.68254443922</v>
      </c>
      <c r="AH51" s="15">
        <v>207403.62132481561</v>
      </c>
      <c r="AI51" s="15">
        <v>170173.8818206361</v>
      </c>
      <c r="AJ51" s="15">
        <v>11320.179398987491</v>
      </c>
      <c r="AK51" s="15"/>
      <c r="AL51" s="19">
        <f t="shared" si="19"/>
        <v>36505288</v>
      </c>
      <c r="AM51" s="15">
        <v>16289926</v>
      </c>
      <c r="AN51" s="15">
        <v>180544</v>
      </c>
      <c r="AO51" s="15">
        <v>1782174</v>
      </c>
      <c r="AP51" s="15">
        <v>1643511</v>
      </c>
      <c r="AQ51" s="15">
        <v>16609133</v>
      </c>
      <c r="AR51" s="15"/>
      <c r="AS51" s="19">
        <f t="shared" si="20"/>
        <v>24255726.553502887</v>
      </c>
      <c r="AT51" s="15">
        <v>7697973</v>
      </c>
      <c r="AU51" s="15">
        <v>9858402.6261082124</v>
      </c>
      <c r="AV51" s="19">
        <f t="shared" si="21"/>
        <v>2313175.683156631</v>
      </c>
      <c r="AW51" s="15">
        <v>1094458.2123513734</v>
      </c>
      <c r="AX51" s="15">
        <v>1218717.4708052576</v>
      </c>
      <c r="AY51" s="15">
        <v>2604001.2442380432</v>
      </c>
      <c r="AZ51" s="15">
        <v>621581.12194359698</v>
      </c>
      <c r="BA51" s="15">
        <v>1782174</v>
      </c>
    </row>
    <row r="52" spans="1:53" x14ac:dyDescent="0.2">
      <c r="A52" s="13" t="s">
        <v>242</v>
      </c>
      <c r="B52" s="13" t="s">
        <v>243</v>
      </c>
      <c r="C52" s="15">
        <v>37</v>
      </c>
      <c r="D52" s="15">
        <v>7</v>
      </c>
      <c r="E52" s="16">
        <v>7259</v>
      </c>
      <c r="F52" s="16"/>
      <c r="G52" s="21">
        <f t="shared" si="9"/>
        <v>20945284.12735638</v>
      </c>
      <c r="H52" s="21">
        <f t="shared" si="10"/>
        <v>13688190.742658749</v>
      </c>
      <c r="I52" s="21">
        <f t="shared" si="11"/>
        <v>7257093.384697631</v>
      </c>
      <c r="J52" s="16"/>
      <c r="K52" s="21">
        <f t="shared" si="13"/>
        <v>2752.4270794086865</v>
      </c>
      <c r="L52" s="21">
        <f t="shared" si="14"/>
        <v>1596.8235558083541</v>
      </c>
      <c r="M52" s="21">
        <f t="shared" si="15"/>
        <v>1155.6035236003324</v>
      </c>
      <c r="N52" s="16"/>
      <c r="O52" s="21">
        <f t="shared" si="16"/>
        <v>19979868.169427656</v>
      </c>
      <c r="P52" s="15">
        <v>8504292.4994276576</v>
      </c>
      <c r="Q52" s="15">
        <v>5892690.6699999999</v>
      </c>
      <c r="R52" s="19">
        <f t="shared" si="12"/>
        <v>3750749</v>
      </c>
      <c r="S52" s="15">
        <v>3247067</v>
      </c>
      <c r="T52" s="15">
        <v>0</v>
      </c>
      <c r="U52" s="15">
        <v>503682</v>
      </c>
      <c r="V52" s="15">
        <v>1477832</v>
      </c>
      <c r="W52" s="17">
        <v>125246</v>
      </c>
      <c r="X52" s="15">
        <v>102686.48588149717</v>
      </c>
      <c r="Y52" s="16">
        <v>354304</v>
      </c>
      <c r="Z52" s="16"/>
      <c r="AA52" s="19">
        <f t="shared" si="17"/>
        <v>588362</v>
      </c>
      <c r="AB52" s="16">
        <v>369840</v>
      </c>
      <c r="AC52" s="16">
        <v>218522</v>
      </c>
      <c r="AD52" s="16">
        <v>0</v>
      </c>
      <c r="AE52" s="16">
        <v>0</v>
      </c>
      <c r="AF52" s="16"/>
      <c r="AG52" s="19">
        <f t="shared" si="18"/>
        <v>149121.4720472272</v>
      </c>
      <c r="AH52" s="15">
        <v>83973.311249331309</v>
      </c>
      <c r="AI52" s="15">
        <v>64289.777667962</v>
      </c>
      <c r="AJ52" s="15">
        <v>858.38312993390377</v>
      </c>
      <c r="AK52" s="15"/>
      <c r="AL52" s="19">
        <f t="shared" si="19"/>
        <v>18656772</v>
      </c>
      <c r="AM52" s="15">
        <v>8412194</v>
      </c>
      <c r="AN52" s="15">
        <v>650959</v>
      </c>
      <c r="AO52" s="15">
        <v>265233</v>
      </c>
      <c r="AP52" s="15">
        <v>588362</v>
      </c>
      <c r="AQ52" s="15">
        <v>8740024</v>
      </c>
      <c r="AR52" s="15"/>
      <c r="AS52" s="19">
        <f t="shared" si="20"/>
        <v>11591342.191612842</v>
      </c>
      <c r="AT52" s="15">
        <v>5726294</v>
      </c>
      <c r="AU52" s="15">
        <v>2287763</v>
      </c>
      <c r="AV52" s="19">
        <f t="shared" si="21"/>
        <v>1729459.4790620296</v>
      </c>
      <c r="AW52" s="15">
        <v>803014.55889198603</v>
      </c>
      <c r="AX52" s="15">
        <v>926444.92017004348</v>
      </c>
      <c r="AY52" s="15">
        <v>1582592.7125508117</v>
      </c>
      <c r="AZ52" s="15">
        <v>367389.07198387961</v>
      </c>
      <c r="BA52" s="15">
        <v>265233</v>
      </c>
    </row>
    <row r="53" spans="1:53" x14ac:dyDescent="0.2">
      <c r="A53" s="13" t="s">
        <v>240</v>
      </c>
      <c r="B53" s="13" t="s">
        <v>241</v>
      </c>
      <c r="C53" s="15">
        <v>36</v>
      </c>
      <c r="D53" s="15">
        <v>3</v>
      </c>
      <c r="E53" s="16">
        <v>13311</v>
      </c>
      <c r="F53" s="16"/>
      <c r="G53" s="21">
        <f t="shared" si="9"/>
        <v>38095443.57565327</v>
      </c>
      <c r="H53" s="21">
        <f t="shared" si="10"/>
        <v>26503609.939639688</v>
      </c>
      <c r="I53" s="21">
        <f t="shared" si="11"/>
        <v>11591833.636013582</v>
      </c>
      <c r="J53" s="16"/>
      <c r="K53" s="21">
        <f t="shared" si="13"/>
        <v>2734.4734328702339</v>
      </c>
      <c r="L53" s="21">
        <f t="shared" si="14"/>
        <v>1720.72901231677</v>
      </c>
      <c r="M53" s="21">
        <f t="shared" si="15"/>
        <v>1013.7444205534639</v>
      </c>
      <c r="N53" s="16"/>
      <c r="O53" s="21">
        <f t="shared" si="16"/>
        <v>36398575.864935681</v>
      </c>
      <c r="P53" s="15">
        <v>15890621.784935683</v>
      </c>
      <c r="Q53" s="15">
        <v>11387949.08</v>
      </c>
      <c r="R53" s="19">
        <f t="shared" si="12"/>
        <v>4225029</v>
      </c>
      <c r="S53" s="15">
        <v>3923339</v>
      </c>
      <c r="T53" s="15">
        <v>249598</v>
      </c>
      <c r="U53" s="15">
        <v>52092</v>
      </c>
      <c r="V53" s="15">
        <v>4100606</v>
      </c>
      <c r="W53" s="17">
        <v>318307</v>
      </c>
      <c r="X53" s="15">
        <v>243351.64048665084</v>
      </c>
      <c r="Y53" s="16">
        <v>794370</v>
      </c>
      <c r="Z53" s="16"/>
      <c r="AA53" s="19">
        <f t="shared" si="17"/>
        <v>848319</v>
      </c>
      <c r="AB53" s="16">
        <v>728182</v>
      </c>
      <c r="AC53" s="16">
        <v>116938</v>
      </c>
      <c r="AD53" s="16">
        <v>3199</v>
      </c>
      <c r="AE53" s="16">
        <v>0</v>
      </c>
      <c r="AF53" s="16"/>
      <c r="AG53" s="19">
        <f t="shared" si="18"/>
        <v>286890.07023093937</v>
      </c>
      <c r="AH53" s="15">
        <v>95531.982257723605</v>
      </c>
      <c r="AI53" s="15">
        <v>186352.86803247439</v>
      </c>
      <c r="AJ53" s="15">
        <v>5005.2199407413545</v>
      </c>
      <c r="AK53" s="15"/>
      <c r="AL53" s="19">
        <f t="shared" si="19"/>
        <v>21059396</v>
      </c>
      <c r="AM53" s="15">
        <v>8653085</v>
      </c>
      <c r="AN53" s="15">
        <v>816109</v>
      </c>
      <c r="AO53" s="15">
        <v>1060504</v>
      </c>
      <c r="AP53" s="15">
        <v>848319</v>
      </c>
      <c r="AQ53" s="15">
        <v>9681379</v>
      </c>
      <c r="AR53" s="15"/>
      <c r="AS53" s="19">
        <f t="shared" si="20"/>
        <v>22904623.882948525</v>
      </c>
      <c r="AT53" s="15">
        <v>8704488</v>
      </c>
      <c r="AU53" s="15">
        <v>8302819</v>
      </c>
      <c r="AV53" s="19">
        <f t="shared" si="21"/>
        <v>2719626.6574040558</v>
      </c>
      <c r="AW53" s="15">
        <v>1292593.9775783233</v>
      </c>
      <c r="AX53" s="15">
        <v>1427032.6798257327</v>
      </c>
      <c r="AY53" s="15">
        <v>2117186.2255444657</v>
      </c>
      <c r="AZ53" s="15">
        <v>879359.39928710484</v>
      </c>
      <c r="BA53" s="15">
        <v>1060504</v>
      </c>
    </row>
    <row r="54" spans="1:53" x14ac:dyDescent="0.2">
      <c r="A54" s="13" t="s">
        <v>238</v>
      </c>
      <c r="B54" s="13" t="s">
        <v>239</v>
      </c>
      <c r="C54" s="15">
        <v>35</v>
      </c>
      <c r="D54" s="15">
        <v>1</v>
      </c>
      <c r="E54" s="16">
        <v>4552</v>
      </c>
      <c r="F54" s="16"/>
      <c r="G54" s="21">
        <f t="shared" si="9"/>
        <v>14354154.541599819</v>
      </c>
      <c r="H54" s="21">
        <f t="shared" si="10"/>
        <v>9962748.0995323043</v>
      </c>
      <c r="I54" s="21">
        <f t="shared" si="11"/>
        <v>4391406.4420675151</v>
      </c>
      <c r="J54" s="16"/>
      <c r="K54" s="21">
        <f t="shared" si="13"/>
        <v>3049.2910756743127</v>
      </c>
      <c r="L54" s="21">
        <f t="shared" si="14"/>
        <v>1892.8152111276038</v>
      </c>
      <c r="M54" s="21">
        <f t="shared" si="15"/>
        <v>1156.4758645467089</v>
      </c>
      <c r="N54" s="16"/>
      <c r="O54" s="21">
        <f t="shared" si="16"/>
        <v>13880372.976469472</v>
      </c>
      <c r="P54" s="15">
        <v>6112633.851469473</v>
      </c>
      <c r="Q54" s="15">
        <v>3077567.9249999998</v>
      </c>
      <c r="R54" s="19">
        <f t="shared" si="12"/>
        <v>3491334.2</v>
      </c>
      <c r="S54" s="15">
        <v>2947588.2</v>
      </c>
      <c r="T54" s="15">
        <v>0</v>
      </c>
      <c r="U54" s="15">
        <v>543746</v>
      </c>
      <c r="V54" s="15">
        <v>886010</v>
      </c>
      <c r="W54" s="17">
        <v>10841</v>
      </c>
      <c r="X54" s="15">
        <v>127221.29000000001</v>
      </c>
      <c r="Y54" s="16">
        <v>312827</v>
      </c>
      <c r="Z54" s="16"/>
      <c r="AA54" s="19">
        <f t="shared" si="17"/>
        <v>281797</v>
      </c>
      <c r="AB54" s="16">
        <v>151389</v>
      </c>
      <c r="AC54" s="16">
        <v>130408</v>
      </c>
      <c r="AD54" s="16">
        <v>0</v>
      </c>
      <c r="AE54" s="16">
        <v>0</v>
      </c>
      <c r="AF54" s="16"/>
      <c r="AG54" s="19">
        <f t="shared" si="18"/>
        <v>53922.275130348615</v>
      </c>
      <c r="AH54" s="15">
        <v>16662.355703338511</v>
      </c>
      <c r="AI54" s="15">
        <v>37259.9194270101</v>
      </c>
      <c r="AJ54" s="15">
        <v>0</v>
      </c>
      <c r="AK54" s="15"/>
      <c r="AL54" s="19">
        <f t="shared" si="19"/>
        <v>14335636</v>
      </c>
      <c r="AM54" s="15">
        <v>5566002</v>
      </c>
      <c r="AN54" s="15">
        <v>578109</v>
      </c>
      <c r="AO54" s="15">
        <v>1023707</v>
      </c>
      <c r="AP54" s="15">
        <v>281797</v>
      </c>
      <c r="AQ54" s="15">
        <v>6886021</v>
      </c>
      <c r="AR54" s="15"/>
      <c r="AS54" s="19">
        <f t="shared" si="20"/>
        <v>8616094.8410528526</v>
      </c>
      <c r="AT54" s="15">
        <v>3850285</v>
      </c>
      <c r="AU54" s="15">
        <v>1376795.2168895095</v>
      </c>
      <c r="AV54" s="19">
        <f t="shared" si="21"/>
        <v>1175216.4097358123</v>
      </c>
      <c r="AW54" s="15">
        <v>541293.60698481742</v>
      </c>
      <c r="AX54" s="15">
        <v>633922.80275099503</v>
      </c>
      <c r="AY54" s="15">
        <v>1190091.2144275303</v>
      </c>
      <c r="AZ54" s="15">
        <v>171436.84874363974</v>
      </c>
      <c r="BA54" s="15">
        <v>1023707</v>
      </c>
    </row>
    <row r="55" spans="1:53" x14ac:dyDescent="0.2">
      <c r="A55" s="13" t="s">
        <v>236</v>
      </c>
      <c r="B55" s="13" t="s">
        <v>237</v>
      </c>
      <c r="C55" s="15">
        <v>34</v>
      </c>
      <c r="D55" s="15">
        <v>6</v>
      </c>
      <c r="E55" s="16">
        <v>42239</v>
      </c>
      <c r="F55" s="16"/>
      <c r="G55" s="21">
        <f t="shared" si="9"/>
        <v>100396720.18889171</v>
      </c>
      <c r="H55" s="21">
        <f t="shared" si="10"/>
        <v>100659045.14722116</v>
      </c>
      <c r="I55" s="21">
        <f t="shared" si="11"/>
        <v>-262324.95832945406</v>
      </c>
      <c r="J55" s="16"/>
      <c r="K55" s="21">
        <f t="shared" si="13"/>
        <v>2244.8392129084509</v>
      </c>
      <c r="L55" s="21">
        <f t="shared" si="14"/>
        <v>2104.745942320842</v>
      </c>
      <c r="M55" s="21">
        <f t="shared" si="15"/>
        <v>140.09327058760891</v>
      </c>
      <c r="N55" s="16"/>
      <c r="O55" s="21">
        <f t="shared" si="16"/>
        <v>94819763.514040053</v>
      </c>
      <c r="P55" s="15">
        <v>51725543.249040052</v>
      </c>
      <c r="Q55" s="15">
        <v>29676721.454999998</v>
      </c>
      <c r="R55" s="19">
        <f t="shared" si="12"/>
        <v>6670589.8099999996</v>
      </c>
      <c r="S55" s="15">
        <v>5513687.8099999996</v>
      </c>
      <c r="T55" s="15">
        <v>757468</v>
      </c>
      <c r="U55" s="15">
        <v>399434</v>
      </c>
      <c r="V55" s="15">
        <v>5193625</v>
      </c>
      <c r="W55" s="17">
        <v>43972</v>
      </c>
      <c r="X55" s="15">
        <v>763594</v>
      </c>
      <c r="Y55" s="16">
        <v>1553284</v>
      </c>
      <c r="Z55" s="16"/>
      <c r="AA55" s="19">
        <f t="shared" si="17"/>
        <v>2069716</v>
      </c>
      <c r="AB55" s="16">
        <v>1733139</v>
      </c>
      <c r="AC55" s="16">
        <v>335283</v>
      </c>
      <c r="AD55" s="16">
        <v>0</v>
      </c>
      <c r="AE55" s="16">
        <v>1294</v>
      </c>
      <c r="AF55" s="16"/>
      <c r="AG55" s="19">
        <f t="shared" si="18"/>
        <v>2699674.6748516564</v>
      </c>
      <c r="AH55" s="15">
        <v>1654850.3499809678</v>
      </c>
      <c r="AI55" s="15">
        <v>1016061.4375743474</v>
      </c>
      <c r="AJ55" s="15">
        <v>28762.887296341574</v>
      </c>
      <c r="AK55" s="15"/>
      <c r="AL55" s="19">
        <f t="shared" si="19"/>
        <v>109124792</v>
      </c>
      <c r="AM55" s="15">
        <v>45215373</v>
      </c>
      <c r="AN55" s="15">
        <v>5017544</v>
      </c>
      <c r="AO55" s="15">
        <v>4329479</v>
      </c>
      <c r="AP55" s="15">
        <v>2069716</v>
      </c>
      <c r="AQ55" s="15">
        <v>52492680</v>
      </c>
      <c r="AR55" s="15"/>
      <c r="AS55" s="19">
        <f t="shared" si="20"/>
        <v>88902363.857690036</v>
      </c>
      <c r="AT55" s="15">
        <v>35467938</v>
      </c>
      <c r="AU55" s="15">
        <v>33935746.260198802</v>
      </c>
      <c r="AV55" s="19">
        <f t="shared" si="21"/>
        <v>8097717.3715014085</v>
      </c>
      <c r="AW55" s="15">
        <v>3847424.0318425465</v>
      </c>
      <c r="AX55" s="15">
        <v>4250293.339658862</v>
      </c>
      <c r="AY55" s="15">
        <v>7071483.2259898111</v>
      </c>
      <c r="AZ55" s="15">
        <v>3658963.9180297214</v>
      </c>
      <c r="BA55" s="15">
        <v>4329479</v>
      </c>
    </row>
    <row r="56" spans="1:53" x14ac:dyDescent="0.2">
      <c r="A56" s="13" t="s">
        <v>234</v>
      </c>
      <c r="B56" s="13" t="s">
        <v>235</v>
      </c>
      <c r="C56" s="15">
        <v>33</v>
      </c>
      <c r="D56" s="15">
        <v>8</v>
      </c>
      <c r="E56" s="16">
        <v>16239</v>
      </c>
      <c r="F56" s="16"/>
      <c r="G56" s="21">
        <f t="shared" si="9"/>
        <v>37257528.322041735</v>
      </c>
      <c r="H56" s="21">
        <f t="shared" si="10"/>
        <v>21648642.641809158</v>
      </c>
      <c r="I56" s="21">
        <f t="shared" si="11"/>
        <v>15608885.680232577</v>
      </c>
      <c r="J56" s="16"/>
      <c r="K56" s="21">
        <f t="shared" si="13"/>
        <v>2127.2994262611701</v>
      </c>
      <c r="L56" s="21">
        <f t="shared" si="14"/>
        <v>1135.2105921095315</v>
      </c>
      <c r="M56" s="21">
        <f t="shared" si="15"/>
        <v>992.08883415163859</v>
      </c>
      <c r="N56" s="16"/>
      <c r="O56" s="21">
        <f t="shared" si="16"/>
        <v>34545215.383055143</v>
      </c>
      <c r="P56" s="15">
        <v>18322143.433055144</v>
      </c>
      <c r="Q56" s="15">
        <v>12206825.949999999</v>
      </c>
      <c r="R56" s="19">
        <f t="shared" si="12"/>
        <v>2373546</v>
      </c>
      <c r="S56" s="15">
        <v>2238413</v>
      </c>
      <c r="T56" s="15">
        <v>0</v>
      </c>
      <c r="U56" s="15">
        <v>135133</v>
      </c>
      <c r="V56" s="15">
        <v>869734</v>
      </c>
      <c r="W56" s="17">
        <v>7646</v>
      </c>
      <c r="X56" s="15">
        <v>390831.29</v>
      </c>
      <c r="Y56" s="16">
        <v>772966</v>
      </c>
      <c r="Z56" s="16"/>
      <c r="AA56" s="19">
        <f t="shared" si="17"/>
        <v>1263601</v>
      </c>
      <c r="AB56" s="16">
        <v>941004</v>
      </c>
      <c r="AC56" s="16">
        <v>322597</v>
      </c>
      <c r="AD56" s="16">
        <v>0</v>
      </c>
      <c r="AE56" s="16">
        <v>0</v>
      </c>
      <c r="AF56" s="16"/>
      <c r="AG56" s="19">
        <f t="shared" si="18"/>
        <v>1050234.6489865934</v>
      </c>
      <c r="AH56" s="15">
        <v>780580.38836050243</v>
      </c>
      <c r="AI56" s="15">
        <v>264176.52696711122</v>
      </c>
      <c r="AJ56" s="15">
        <v>5477.7336589796187</v>
      </c>
      <c r="AK56" s="15"/>
      <c r="AL56" s="19">
        <f t="shared" si="19"/>
        <v>34330218</v>
      </c>
      <c r="AM56" s="15">
        <v>15729071</v>
      </c>
      <c r="AN56" s="15">
        <v>755223</v>
      </c>
      <c r="AO56" s="15">
        <v>680815</v>
      </c>
      <c r="AP56" s="15">
        <v>1263601</v>
      </c>
      <c r="AQ56" s="15">
        <v>15901508</v>
      </c>
      <c r="AR56" s="15"/>
      <c r="AS56" s="19">
        <f t="shared" si="20"/>
        <v>18434684.805266682</v>
      </c>
      <c r="AT56" s="15">
        <v>8521329</v>
      </c>
      <c r="AU56" s="15">
        <v>3876497.0430983705</v>
      </c>
      <c r="AV56" s="19">
        <f t="shared" si="21"/>
        <v>2653412.1541995476</v>
      </c>
      <c r="AW56" s="15">
        <v>1319805.2624817151</v>
      </c>
      <c r="AX56" s="15">
        <v>1333606.8917178325</v>
      </c>
      <c r="AY56" s="15">
        <v>2702631.6079687625</v>
      </c>
      <c r="AZ56" s="15">
        <v>560545.68234292837</v>
      </c>
      <c r="BA56" s="15">
        <v>680815</v>
      </c>
    </row>
    <row r="57" spans="1:53" x14ac:dyDescent="0.2">
      <c r="A57" s="13" t="s">
        <v>232</v>
      </c>
      <c r="B57" s="13" t="s">
        <v>233</v>
      </c>
      <c r="C57" s="15">
        <v>32</v>
      </c>
      <c r="D57" s="15">
        <v>10</v>
      </c>
      <c r="E57" s="16">
        <v>10266</v>
      </c>
      <c r="F57" s="16"/>
      <c r="G57" s="21">
        <f t="shared" si="9"/>
        <v>27047520.051112618</v>
      </c>
      <c r="H57" s="21">
        <f t="shared" si="10"/>
        <v>22194121.306397058</v>
      </c>
      <c r="I57" s="21">
        <f t="shared" si="11"/>
        <v>4853398.7447155602</v>
      </c>
      <c r="J57" s="16"/>
      <c r="K57" s="21">
        <f t="shared" si="13"/>
        <v>2504.5248436545075</v>
      </c>
      <c r="L57" s="21">
        <f t="shared" si="14"/>
        <v>1854.596063087886</v>
      </c>
      <c r="M57" s="21">
        <f t="shared" si="15"/>
        <v>649.92878056662153</v>
      </c>
      <c r="N57" s="16"/>
      <c r="O57" s="21">
        <f t="shared" si="16"/>
        <v>25711452.044957176</v>
      </c>
      <c r="P57" s="15">
        <v>12357069.014957177</v>
      </c>
      <c r="Q57" s="15">
        <v>6675703.0299999993</v>
      </c>
      <c r="R57" s="19">
        <f t="shared" si="12"/>
        <v>4409149</v>
      </c>
      <c r="S57" s="15">
        <v>3933911</v>
      </c>
      <c r="T57" s="15">
        <v>0</v>
      </c>
      <c r="U57" s="15">
        <v>475238</v>
      </c>
      <c r="V57" s="15">
        <v>2093573</v>
      </c>
      <c r="W57" s="17">
        <v>120836</v>
      </c>
      <c r="X57" s="15">
        <v>156968.29</v>
      </c>
      <c r="Y57" s="16">
        <v>175958</v>
      </c>
      <c r="Z57" s="16"/>
      <c r="AA57" s="19">
        <f t="shared" si="17"/>
        <v>794703</v>
      </c>
      <c r="AB57" s="16">
        <v>526823</v>
      </c>
      <c r="AC57" s="16">
        <v>267880</v>
      </c>
      <c r="AD57" s="16">
        <v>0</v>
      </c>
      <c r="AE57" s="16">
        <v>0</v>
      </c>
      <c r="AF57" s="16"/>
      <c r="AG57" s="19">
        <f t="shared" si="18"/>
        <v>263560.71615544154</v>
      </c>
      <c r="AH57" s="15">
        <v>161036.83243152738</v>
      </c>
      <c r="AI57" s="15">
        <v>96674.385540350529</v>
      </c>
      <c r="AJ57" s="15">
        <v>5849.4981835636681</v>
      </c>
      <c r="AK57" s="15"/>
      <c r="AL57" s="19">
        <f t="shared" si="19"/>
        <v>34368622</v>
      </c>
      <c r="AM57" s="15">
        <v>14563991</v>
      </c>
      <c r="AN57" s="15">
        <v>1653035</v>
      </c>
      <c r="AO57" s="15">
        <v>967285</v>
      </c>
      <c r="AP57" s="15">
        <v>794703</v>
      </c>
      <c r="AQ57" s="15">
        <v>16389608</v>
      </c>
      <c r="AR57" s="15"/>
      <c r="AS57" s="19">
        <f t="shared" si="20"/>
        <v>19039283.183660239</v>
      </c>
      <c r="AT57" s="15">
        <v>8056932</v>
      </c>
      <c r="AU57" s="15">
        <v>4003984</v>
      </c>
      <c r="AV57" s="19">
        <f t="shared" si="21"/>
        <v>2260608.8458848237</v>
      </c>
      <c r="AW57" s="15">
        <v>1056363.7001987274</v>
      </c>
      <c r="AX57" s="15">
        <v>1204245.1456860963</v>
      </c>
      <c r="AY57" s="15">
        <v>3750473.3377754134</v>
      </c>
      <c r="AZ57" s="15">
        <v>894229.27685199317</v>
      </c>
      <c r="BA57" s="15">
        <v>967285</v>
      </c>
    </row>
    <row r="58" spans="1:53" x14ac:dyDescent="0.2">
      <c r="A58" s="13" t="s">
        <v>230</v>
      </c>
      <c r="B58" s="13" t="s">
        <v>231</v>
      </c>
      <c r="C58" s="15">
        <v>31</v>
      </c>
      <c r="D58" s="15">
        <v>3</v>
      </c>
      <c r="E58" s="16">
        <v>45058</v>
      </c>
      <c r="F58" s="16"/>
      <c r="G58" s="21">
        <f t="shared" si="9"/>
        <v>107895136.89891489</v>
      </c>
      <c r="H58" s="21">
        <f t="shared" si="10"/>
        <v>89455097.87956579</v>
      </c>
      <c r="I58" s="21">
        <f t="shared" si="11"/>
        <v>18440039.019349098</v>
      </c>
      <c r="J58" s="16"/>
      <c r="K58" s="21">
        <f t="shared" si="13"/>
        <v>2185.9119285475786</v>
      </c>
      <c r="L58" s="21">
        <f t="shared" si="14"/>
        <v>1733.0724314573679</v>
      </c>
      <c r="M58" s="21">
        <f t="shared" si="15"/>
        <v>452.83949709021067</v>
      </c>
      <c r="N58" s="16"/>
      <c r="O58" s="21">
        <f t="shared" si="16"/>
        <v>98492819.676496804</v>
      </c>
      <c r="P58" s="15">
        <v>47665251.77149681</v>
      </c>
      <c r="Q58" s="15">
        <v>37573874.004999995</v>
      </c>
      <c r="R58" s="19">
        <f t="shared" si="12"/>
        <v>8998562.9000000004</v>
      </c>
      <c r="S58" s="15">
        <v>8103362.9000000004</v>
      </c>
      <c r="T58" s="15">
        <v>690266</v>
      </c>
      <c r="U58" s="15">
        <v>204934</v>
      </c>
      <c r="V58" s="15">
        <v>3188286</v>
      </c>
      <c r="W58" s="17">
        <v>288658</v>
      </c>
      <c r="X58" s="15">
        <v>898495.29</v>
      </c>
      <c r="Y58" s="16">
        <v>1066845</v>
      </c>
      <c r="Z58" s="16"/>
      <c r="AA58" s="19">
        <f t="shared" si="17"/>
        <v>6308376</v>
      </c>
      <c r="AB58" s="16">
        <v>1927273</v>
      </c>
      <c r="AC58" s="16">
        <v>173204</v>
      </c>
      <c r="AD58" s="16">
        <v>4206440</v>
      </c>
      <c r="AE58" s="16">
        <v>1459</v>
      </c>
      <c r="AF58" s="16"/>
      <c r="AG58" s="19">
        <f t="shared" si="18"/>
        <v>1906787.9324180719</v>
      </c>
      <c r="AH58" s="15">
        <v>1045578.7032206792</v>
      </c>
      <c r="AI58" s="15">
        <v>759945.20716360561</v>
      </c>
      <c r="AJ58" s="15">
        <v>101264.0220337871</v>
      </c>
      <c r="AK58" s="15"/>
      <c r="AL58" s="19">
        <f t="shared" si="19"/>
        <v>126358348</v>
      </c>
      <c r="AM58" s="15">
        <v>55852985</v>
      </c>
      <c r="AN58" s="15">
        <v>1486802</v>
      </c>
      <c r="AO58" s="15">
        <v>5839387</v>
      </c>
      <c r="AP58" s="15">
        <v>6308376</v>
      </c>
      <c r="AQ58" s="15">
        <v>56870798</v>
      </c>
      <c r="AR58" s="15"/>
      <c r="AS58" s="19">
        <f t="shared" si="20"/>
        <v>78088777.616606086</v>
      </c>
      <c r="AT58" s="15">
        <v>30204685</v>
      </c>
      <c r="AU58" s="15">
        <v>25740272</v>
      </c>
      <c r="AV58" s="19">
        <f t="shared" si="21"/>
        <v>8667080.1271772962</v>
      </c>
      <c r="AW58" s="15">
        <v>4146019.8985768422</v>
      </c>
      <c r="AX58" s="15">
        <v>4521060.2286004536</v>
      </c>
      <c r="AY58" s="15">
        <v>7637353.489428794</v>
      </c>
      <c r="AZ58" s="15">
        <v>2699240.1357823992</v>
      </c>
      <c r="BA58" s="15">
        <v>5839387</v>
      </c>
    </row>
    <row r="59" spans="1:53" x14ac:dyDescent="0.2">
      <c r="A59" s="13" t="s">
        <v>228</v>
      </c>
      <c r="B59" s="13" t="s">
        <v>229</v>
      </c>
      <c r="C59" s="15">
        <v>30</v>
      </c>
      <c r="D59" s="15">
        <v>8</v>
      </c>
      <c r="E59" s="16">
        <v>37816</v>
      </c>
      <c r="F59" s="16"/>
      <c r="G59" s="21">
        <f t="shared" si="9"/>
        <v>79438888.061569512</v>
      </c>
      <c r="H59" s="21">
        <f t="shared" si="10"/>
        <v>73834622.227736712</v>
      </c>
      <c r="I59" s="21">
        <f t="shared" si="11"/>
        <v>5604265.8338328004</v>
      </c>
      <c r="J59" s="16"/>
      <c r="K59" s="21">
        <f t="shared" si="13"/>
        <v>1956.2859039057353</v>
      </c>
      <c r="L59" s="21">
        <f t="shared" si="14"/>
        <v>1732.1068633391069</v>
      </c>
      <c r="M59" s="21">
        <f t="shared" si="15"/>
        <v>224.17904056662837</v>
      </c>
      <c r="N59" s="16"/>
      <c r="O59" s="21">
        <f t="shared" si="16"/>
        <v>73978907.742099285</v>
      </c>
      <c r="P59" s="15">
        <v>45063276.712099284</v>
      </c>
      <c r="Q59" s="15">
        <v>22663997.030000001</v>
      </c>
      <c r="R59" s="19">
        <f t="shared" si="12"/>
        <v>3517815</v>
      </c>
      <c r="S59" s="15">
        <v>2847786</v>
      </c>
      <c r="T59" s="15">
        <v>443520</v>
      </c>
      <c r="U59" s="15">
        <v>226509</v>
      </c>
      <c r="V59" s="15">
        <v>1163264</v>
      </c>
      <c r="W59" s="17">
        <v>72363</v>
      </c>
      <c r="X59" s="15">
        <v>734510.29</v>
      </c>
      <c r="Y59" s="16">
        <v>1570555</v>
      </c>
      <c r="Z59" s="16"/>
      <c r="AA59" s="19">
        <f t="shared" si="17"/>
        <v>2087869</v>
      </c>
      <c r="AB59" s="16">
        <v>1549526</v>
      </c>
      <c r="AC59" s="16">
        <v>538343</v>
      </c>
      <c r="AD59" s="16">
        <v>0</v>
      </c>
      <c r="AE59" s="16">
        <v>0</v>
      </c>
      <c r="AF59" s="16"/>
      <c r="AG59" s="19">
        <f t="shared" si="18"/>
        <v>2565238.0294702244</v>
      </c>
      <c r="AH59" s="15">
        <v>1844016.4416262533</v>
      </c>
      <c r="AI59" s="15">
        <v>701199.70058906905</v>
      </c>
      <c r="AJ59" s="15">
        <v>20021.887254901962</v>
      </c>
      <c r="AK59" s="15"/>
      <c r="AL59" s="19">
        <f t="shared" si="19"/>
        <v>82890562</v>
      </c>
      <c r="AM59" s="15">
        <v>37919405</v>
      </c>
      <c r="AN59" s="15">
        <v>1147016</v>
      </c>
      <c r="AO59" s="15">
        <v>2378860</v>
      </c>
      <c r="AP59" s="15">
        <v>2087869</v>
      </c>
      <c r="AQ59" s="15">
        <v>39357412</v>
      </c>
      <c r="AR59" s="15"/>
      <c r="AS59" s="19">
        <f t="shared" si="20"/>
        <v>65501353.144031666</v>
      </c>
      <c r="AT59" s="15">
        <v>29488055</v>
      </c>
      <c r="AU59" s="15">
        <v>21302707.060356382</v>
      </c>
      <c r="AV59" s="19">
        <f t="shared" si="21"/>
        <v>6608742.7811392415</v>
      </c>
      <c r="AW59" s="15">
        <v>3198260.9737972803</v>
      </c>
      <c r="AX59" s="15">
        <v>3410481.8073419612</v>
      </c>
      <c r="AY59" s="15">
        <v>5722988.3025360471</v>
      </c>
      <c r="AZ59" s="15">
        <v>1724526.3025657937</v>
      </c>
      <c r="BA59" s="15">
        <v>2378860</v>
      </c>
    </row>
    <row r="60" spans="1:53" x14ac:dyDescent="0.2">
      <c r="A60" s="13" t="s">
        <v>226</v>
      </c>
      <c r="B60" s="13" t="s">
        <v>227</v>
      </c>
      <c r="C60" s="15">
        <v>29</v>
      </c>
      <c r="D60" s="15">
        <v>2</v>
      </c>
      <c r="E60" s="16">
        <v>20428</v>
      </c>
      <c r="F60" s="16"/>
      <c r="G60" s="21">
        <f t="shared" si="9"/>
        <v>44248430.767714329</v>
      </c>
      <c r="H60" s="21">
        <f t="shared" si="10"/>
        <v>37884546.97733891</v>
      </c>
      <c r="I60" s="21">
        <f t="shared" si="11"/>
        <v>6363883.790375419</v>
      </c>
      <c r="J60" s="16"/>
      <c r="K60" s="21">
        <f t="shared" si="13"/>
        <v>2057.5804908131408</v>
      </c>
      <c r="L60" s="21">
        <f t="shared" si="14"/>
        <v>1636.1260715310116</v>
      </c>
      <c r="M60" s="21">
        <f t="shared" si="15"/>
        <v>421.45441928212927</v>
      </c>
      <c r="N60" s="16"/>
      <c r="O60" s="21">
        <f t="shared" si="16"/>
        <v>42032254.266330838</v>
      </c>
      <c r="P60" s="15">
        <v>24846089.396330833</v>
      </c>
      <c r="Q60" s="15">
        <v>12985461.880000001</v>
      </c>
      <c r="R60" s="19">
        <f t="shared" si="12"/>
        <v>3504684.99</v>
      </c>
      <c r="S60" s="15">
        <v>3226061.99</v>
      </c>
      <c r="T60" s="15">
        <v>0</v>
      </c>
      <c r="U60" s="15">
        <v>278623</v>
      </c>
      <c r="V60" s="15">
        <v>422960</v>
      </c>
      <c r="W60" s="17">
        <v>0</v>
      </c>
      <c r="X60" s="15">
        <v>166293.29</v>
      </c>
      <c r="Y60" s="16">
        <v>273058</v>
      </c>
      <c r="Z60" s="16"/>
      <c r="AA60" s="19">
        <f t="shared" si="17"/>
        <v>1077369</v>
      </c>
      <c r="AB60" s="16">
        <v>922437</v>
      </c>
      <c r="AC60" s="16">
        <v>154932</v>
      </c>
      <c r="AD60" s="16">
        <v>0</v>
      </c>
      <c r="AE60" s="16">
        <v>0</v>
      </c>
      <c r="AF60" s="16"/>
      <c r="AG60" s="19">
        <f t="shared" si="18"/>
        <v>972514.21138349525</v>
      </c>
      <c r="AH60" s="15">
        <v>672577.10228487721</v>
      </c>
      <c r="AI60" s="15">
        <v>286931.39568979549</v>
      </c>
      <c r="AJ60" s="15">
        <v>13005.713408822494</v>
      </c>
      <c r="AK60" s="15"/>
      <c r="AL60" s="19">
        <f t="shared" si="19"/>
        <v>60566800</v>
      </c>
      <c r="AM60" s="15">
        <v>24638631</v>
      </c>
      <c r="AN60" s="15">
        <v>1674198</v>
      </c>
      <c r="AO60" s="15">
        <v>3970571</v>
      </c>
      <c r="AP60" s="15">
        <v>1077369</v>
      </c>
      <c r="AQ60" s="15">
        <v>29206031</v>
      </c>
      <c r="AR60" s="15"/>
      <c r="AS60" s="19">
        <f t="shared" si="20"/>
        <v>33422783.389235504</v>
      </c>
      <c r="AT60" s="15">
        <v>12246067</v>
      </c>
      <c r="AU60" s="15">
        <v>9610259.2805751152</v>
      </c>
      <c r="AV60" s="19">
        <f t="shared" si="21"/>
        <v>3689409.1180561064</v>
      </c>
      <c r="AW60" s="15">
        <v>1791044.4640811691</v>
      </c>
      <c r="AX60" s="15">
        <v>1898364.6539749375</v>
      </c>
      <c r="AY60" s="15">
        <v>3906476.9906042814</v>
      </c>
      <c r="AZ60" s="15">
        <v>772354.47004730045</v>
      </c>
      <c r="BA60" s="15">
        <v>3970571</v>
      </c>
    </row>
    <row r="61" spans="1:53" x14ac:dyDescent="0.2">
      <c r="A61" s="13" t="s">
        <v>224</v>
      </c>
      <c r="B61" s="13" t="s">
        <v>225</v>
      </c>
      <c r="C61" s="15">
        <v>28</v>
      </c>
      <c r="D61" s="15">
        <v>12</v>
      </c>
      <c r="E61" s="16">
        <v>19027</v>
      </c>
      <c r="F61" s="16"/>
      <c r="G61" s="21">
        <f t="shared" si="9"/>
        <v>51508009.459687524</v>
      </c>
      <c r="H61" s="21">
        <f t="shared" si="10"/>
        <v>32562359.237874176</v>
      </c>
      <c r="I61" s="21">
        <f t="shared" si="11"/>
        <v>18945650.221813347</v>
      </c>
      <c r="J61" s="16"/>
      <c r="K61" s="21">
        <f t="shared" si="13"/>
        <v>2550.0946215651006</v>
      </c>
      <c r="L61" s="21">
        <f t="shared" si="14"/>
        <v>1464.1557135293765</v>
      </c>
      <c r="M61" s="21">
        <f t="shared" si="15"/>
        <v>1085.9389080357241</v>
      </c>
      <c r="N61" s="16"/>
      <c r="O61" s="21">
        <f t="shared" si="16"/>
        <v>48520650.364519171</v>
      </c>
      <c r="P61" s="15">
        <v>29458472.154519167</v>
      </c>
      <c r="Q61" s="15">
        <v>11124697.01</v>
      </c>
      <c r="R61" s="19">
        <f t="shared" si="12"/>
        <v>4868103.2</v>
      </c>
      <c r="S61" s="15">
        <v>4056224.2</v>
      </c>
      <c r="T61" s="15">
        <v>208152</v>
      </c>
      <c r="U61" s="15">
        <v>603727</v>
      </c>
      <c r="V61" s="15">
        <v>2163153</v>
      </c>
      <c r="W61" s="17">
        <v>259912</v>
      </c>
      <c r="X61" s="15">
        <v>296700.28999999998</v>
      </c>
      <c r="Y61" s="16">
        <v>906225</v>
      </c>
      <c r="Z61" s="16"/>
      <c r="AA61" s="19">
        <f t="shared" si="17"/>
        <v>1416283</v>
      </c>
      <c r="AB61" s="16">
        <v>1101736</v>
      </c>
      <c r="AC61" s="16">
        <v>314547</v>
      </c>
      <c r="AD61" s="16">
        <v>0</v>
      </c>
      <c r="AE61" s="16">
        <v>0</v>
      </c>
      <c r="AF61" s="16"/>
      <c r="AG61" s="19">
        <f t="shared" si="18"/>
        <v>1014463.805168352</v>
      </c>
      <c r="AH61" s="15">
        <v>799130.53259356611</v>
      </c>
      <c r="AI61" s="15">
        <v>205651.27506461585</v>
      </c>
      <c r="AJ61" s="15">
        <v>9681.9975101699711</v>
      </c>
      <c r="AK61" s="15"/>
      <c r="AL61" s="19">
        <f t="shared" si="19"/>
        <v>44946724</v>
      </c>
      <c r="AM61" s="15">
        <v>19334121</v>
      </c>
      <c r="AN61" s="15">
        <v>2241333</v>
      </c>
      <c r="AO61" s="15">
        <v>897908</v>
      </c>
      <c r="AP61" s="15">
        <v>1416283</v>
      </c>
      <c r="AQ61" s="15">
        <v>21057079</v>
      </c>
      <c r="AR61" s="15"/>
      <c r="AS61" s="19">
        <f t="shared" si="20"/>
        <v>27858490.761323445</v>
      </c>
      <c r="AT61" s="15">
        <v>15412294</v>
      </c>
      <c r="AU61" s="15">
        <v>4668124.1707695685</v>
      </c>
      <c r="AV61" s="19">
        <f t="shared" si="21"/>
        <v>4061857.8758599707</v>
      </c>
      <c r="AW61" s="15">
        <v>1928958.7648893497</v>
      </c>
      <c r="AX61" s="15">
        <v>2132899.110970621</v>
      </c>
      <c r="AY61" s="15">
        <v>2818306.7146939058</v>
      </c>
      <c r="AZ61" s="15">
        <v>642010.60069076379</v>
      </c>
      <c r="BA61" s="15">
        <v>897908</v>
      </c>
    </row>
    <row r="62" spans="1:53" x14ac:dyDescent="0.2">
      <c r="A62" s="13" t="s">
        <v>222</v>
      </c>
      <c r="B62" s="13" t="s">
        <v>223</v>
      </c>
      <c r="C62" s="15">
        <v>27</v>
      </c>
      <c r="D62" s="15">
        <v>13</v>
      </c>
      <c r="E62" s="16">
        <v>1152425</v>
      </c>
      <c r="F62" s="16"/>
      <c r="G62" s="21">
        <f t="shared" si="9"/>
        <v>2604712406.0278563</v>
      </c>
      <c r="H62" s="21">
        <f t="shared" si="10"/>
        <v>4281573638.0536118</v>
      </c>
      <c r="I62" s="21">
        <f t="shared" si="11"/>
        <v>-1676861232.0257554</v>
      </c>
      <c r="J62" s="16"/>
      <c r="K62" s="21">
        <f t="shared" si="13"/>
        <v>2108.8525838645696</v>
      </c>
      <c r="L62" s="21">
        <f t="shared" si="14"/>
        <v>3282.5824533152645</v>
      </c>
      <c r="M62" s="21">
        <f t="shared" si="15"/>
        <v>-1173.7298694506949</v>
      </c>
      <c r="N62" s="16"/>
      <c r="O62" s="21">
        <f t="shared" si="16"/>
        <v>2430294438.9601269</v>
      </c>
      <c r="P62" s="15">
        <v>1309909353.090127</v>
      </c>
      <c r="Q62" s="15">
        <v>963539674.87</v>
      </c>
      <c r="R62" s="19">
        <f t="shared" si="12"/>
        <v>68877323</v>
      </c>
      <c r="S62" s="15">
        <v>33220687</v>
      </c>
      <c r="T62" s="15">
        <v>35640814</v>
      </c>
      <c r="U62" s="15">
        <v>15822</v>
      </c>
      <c r="V62" s="15">
        <v>69634978</v>
      </c>
      <c r="W62" s="17">
        <v>739914</v>
      </c>
      <c r="X62" s="15">
        <v>18082253</v>
      </c>
      <c r="Y62" s="16">
        <v>18333110</v>
      </c>
      <c r="Z62" s="16"/>
      <c r="AA62" s="19">
        <f t="shared" si="17"/>
        <v>17101528</v>
      </c>
      <c r="AB62" s="16">
        <v>16902328</v>
      </c>
      <c r="AC62" s="16">
        <v>113887</v>
      </c>
      <c r="AD62" s="16">
        <v>0</v>
      </c>
      <c r="AE62" s="16">
        <v>85313</v>
      </c>
      <c r="AF62" s="16"/>
      <c r="AG62" s="19">
        <f t="shared" si="18"/>
        <v>138494272.06772956</v>
      </c>
      <c r="AH62" s="15">
        <v>93901982.747880474</v>
      </c>
      <c r="AI62" s="15">
        <v>44110752.50382714</v>
      </c>
      <c r="AJ62" s="15">
        <v>481536.81602193537</v>
      </c>
      <c r="AK62" s="15"/>
      <c r="AL62" s="19">
        <f t="shared" si="19"/>
        <v>5042671090</v>
      </c>
      <c r="AM62" s="15">
        <v>1997567580</v>
      </c>
      <c r="AN62" s="15">
        <v>257294314</v>
      </c>
      <c r="AO62" s="15">
        <v>266473651</v>
      </c>
      <c r="AP62" s="15">
        <v>17101528</v>
      </c>
      <c r="AQ62" s="15">
        <v>2504234017</v>
      </c>
      <c r="AR62" s="15"/>
      <c r="AS62" s="19">
        <f t="shared" si="20"/>
        <v>3782930083.7618437</v>
      </c>
      <c r="AT62" s="15">
        <v>1842641203</v>
      </c>
      <c r="AU62" s="15">
        <v>1295300308.6770682</v>
      </c>
      <c r="AV62" s="19">
        <f t="shared" si="21"/>
        <v>215452257.72015637</v>
      </c>
      <c r="AW62" s="15">
        <v>97916925.924553663</v>
      </c>
      <c r="AX62" s="15">
        <v>117535331.79560272</v>
      </c>
      <c r="AY62" s="15">
        <v>163062663.3646192</v>
      </c>
      <c r="AZ62" s="15">
        <v>283191296.57161129</v>
      </c>
      <c r="BA62" s="15">
        <v>266473651</v>
      </c>
    </row>
    <row r="63" spans="1:53" x14ac:dyDescent="0.2">
      <c r="A63" s="13" t="s">
        <v>220</v>
      </c>
      <c r="B63" s="13" t="s">
        <v>221</v>
      </c>
      <c r="C63" s="15">
        <v>26</v>
      </c>
      <c r="D63" s="15">
        <v>4</v>
      </c>
      <c r="E63" s="16">
        <v>6018</v>
      </c>
      <c r="F63" s="16"/>
      <c r="G63" s="21">
        <f t="shared" si="9"/>
        <v>15834040.368751382</v>
      </c>
      <c r="H63" s="21">
        <f t="shared" si="10"/>
        <v>12590077.99874842</v>
      </c>
      <c r="I63" s="21">
        <f t="shared" si="11"/>
        <v>3243962.3700029626</v>
      </c>
      <c r="J63" s="16"/>
      <c r="K63" s="21">
        <f t="shared" si="13"/>
        <v>2497.5473628504678</v>
      </c>
      <c r="L63" s="21">
        <f t="shared" si="14"/>
        <v>1794.1306785281649</v>
      </c>
      <c r="M63" s="21">
        <f t="shared" si="15"/>
        <v>703.4166843223029</v>
      </c>
      <c r="N63" s="16"/>
      <c r="O63" s="21">
        <f t="shared" si="16"/>
        <v>15030240.029634114</v>
      </c>
      <c r="P63" s="15">
        <v>6115819.9296341147</v>
      </c>
      <c r="Q63" s="15">
        <v>5535953.0999999996</v>
      </c>
      <c r="R63" s="19">
        <f t="shared" si="12"/>
        <v>2418279</v>
      </c>
      <c r="S63" s="15">
        <v>2238413</v>
      </c>
      <c r="T63" s="15">
        <v>0</v>
      </c>
      <c r="U63" s="15">
        <v>179866</v>
      </c>
      <c r="V63" s="15">
        <v>820509</v>
      </c>
      <c r="W63" s="17">
        <v>14227</v>
      </c>
      <c r="X63" s="15">
        <v>114866.29000000001</v>
      </c>
      <c r="Y63" s="16">
        <v>139679</v>
      </c>
      <c r="Z63" s="16"/>
      <c r="AA63" s="19">
        <f t="shared" si="17"/>
        <v>414701</v>
      </c>
      <c r="AB63" s="16">
        <v>284022</v>
      </c>
      <c r="AC63" s="16">
        <v>126934</v>
      </c>
      <c r="AD63" s="16">
        <v>0</v>
      </c>
      <c r="AE63" s="16">
        <v>3745</v>
      </c>
      <c r="AF63" s="16"/>
      <c r="AG63" s="19">
        <f t="shared" si="18"/>
        <v>260006.04911726961</v>
      </c>
      <c r="AH63" s="15">
        <v>181868.05447134242</v>
      </c>
      <c r="AI63" s="15">
        <v>76057.523796967667</v>
      </c>
      <c r="AJ63" s="15">
        <v>2080.4708489595205</v>
      </c>
      <c r="AK63" s="15"/>
      <c r="AL63" s="19">
        <f t="shared" si="19"/>
        <v>19308096</v>
      </c>
      <c r="AM63" s="15">
        <v>8629128</v>
      </c>
      <c r="AN63" s="15">
        <v>661410</v>
      </c>
      <c r="AO63" s="15">
        <v>363510</v>
      </c>
      <c r="AP63" s="15">
        <v>414701</v>
      </c>
      <c r="AQ63" s="15">
        <v>9239347</v>
      </c>
      <c r="AR63" s="15"/>
      <c r="AS63" s="19">
        <f t="shared" si="20"/>
        <v>10797078.423382496</v>
      </c>
      <c r="AT63" s="15">
        <v>5304459</v>
      </c>
      <c r="AU63" s="15">
        <v>1771880.3511224247</v>
      </c>
      <c r="AV63" s="19">
        <f t="shared" si="21"/>
        <v>1485532.7577630519</v>
      </c>
      <c r="AW63" s="15">
        <v>695831.91902136221</v>
      </c>
      <c r="AX63" s="15">
        <v>789700.8387416898</v>
      </c>
      <c r="AY63" s="15">
        <v>1871696.3144970203</v>
      </c>
      <c r="AZ63" s="15">
        <v>307466.81760287087</v>
      </c>
      <c r="BA63" s="15">
        <v>363510</v>
      </c>
    </row>
    <row r="64" spans="1:53" x14ac:dyDescent="0.2">
      <c r="A64" s="13" t="s">
        <v>218</v>
      </c>
      <c r="B64" s="13" t="s">
        <v>219</v>
      </c>
      <c r="C64" s="15">
        <v>25</v>
      </c>
      <c r="D64" s="15">
        <v>12</v>
      </c>
      <c r="E64" s="16">
        <v>46183</v>
      </c>
      <c r="F64" s="16"/>
      <c r="G64" s="21">
        <f t="shared" si="9"/>
        <v>88075458.543995693</v>
      </c>
      <c r="H64" s="21">
        <f t="shared" si="10"/>
        <v>101757041.4892496</v>
      </c>
      <c r="I64" s="21">
        <f t="shared" si="11"/>
        <v>-13681582.945253909</v>
      </c>
      <c r="J64" s="16"/>
      <c r="K64" s="21">
        <f t="shared" si="13"/>
        <v>1772.088905426883</v>
      </c>
      <c r="L64" s="21">
        <f t="shared" si="14"/>
        <v>1900.6611924083195</v>
      </c>
      <c r="M64" s="21">
        <f t="shared" si="15"/>
        <v>-128.57228698143649</v>
      </c>
      <c r="N64" s="16"/>
      <c r="O64" s="21">
        <f t="shared" si="16"/>
        <v>81840381.919329733</v>
      </c>
      <c r="P64" s="15">
        <v>47602297.814329728</v>
      </c>
      <c r="Q64" s="15">
        <v>23865062.105</v>
      </c>
      <c r="R64" s="19">
        <f t="shared" si="12"/>
        <v>6151919</v>
      </c>
      <c r="S64" s="15">
        <v>4854732</v>
      </c>
      <c r="T64" s="15">
        <v>764485</v>
      </c>
      <c r="U64" s="15">
        <v>532702</v>
      </c>
      <c r="V64" s="15">
        <v>2894222</v>
      </c>
      <c r="W64" s="17">
        <v>89670</v>
      </c>
      <c r="X64" s="15">
        <v>794533.29</v>
      </c>
      <c r="Y64" s="16">
        <v>1326881</v>
      </c>
      <c r="Z64" s="16"/>
      <c r="AA64" s="19">
        <f t="shared" si="17"/>
        <v>1950713</v>
      </c>
      <c r="AB64" s="16">
        <v>1450092</v>
      </c>
      <c r="AC64" s="16">
        <v>500621</v>
      </c>
      <c r="AD64" s="16">
        <v>0</v>
      </c>
      <c r="AE64" s="16">
        <v>0</v>
      </c>
      <c r="AF64" s="16"/>
      <c r="AG64" s="19">
        <f t="shared" si="18"/>
        <v>3400160.334665949</v>
      </c>
      <c r="AH64" s="15">
        <v>2394273.519717712</v>
      </c>
      <c r="AI64" s="15">
        <v>973435.49967221473</v>
      </c>
      <c r="AJ64" s="15">
        <v>32451.315276022349</v>
      </c>
      <c r="AK64" s="15"/>
      <c r="AL64" s="19">
        <f t="shared" si="19"/>
        <v>150904670</v>
      </c>
      <c r="AM64" s="15">
        <v>63079456</v>
      </c>
      <c r="AN64" s="15">
        <v>7355599</v>
      </c>
      <c r="AO64" s="15">
        <v>5017280</v>
      </c>
      <c r="AP64" s="15">
        <v>1950713</v>
      </c>
      <c r="AQ64" s="15">
        <v>73501622</v>
      </c>
      <c r="AR64" s="15"/>
      <c r="AS64" s="19">
        <f t="shared" si="20"/>
        <v>87778235.848993421</v>
      </c>
      <c r="AT64" s="15">
        <v>43704842</v>
      </c>
      <c r="AU64" s="15">
        <v>19544188.721225627</v>
      </c>
      <c r="AV64" s="19">
        <f t="shared" si="21"/>
        <v>9746905.5293987971</v>
      </c>
      <c r="AW64" s="15">
        <v>4602857.4136817213</v>
      </c>
      <c r="AX64" s="15">
        <v>5144048.1157170758</v>
      </c>
      <c r="AY64" s="15">
        <v>9765019.5983690042</v>
      </c>
      <c r="AZ64" s="15">
        <v>4231900.1108573861</v>
      </c>
      <c r="BA64" s="15">
        <v>5017280</v>
      </c>
    </row>
    <row r="65" spans="1:53" x14ac:dyDescent="0.2">
      <c r="A65" s="13" t="s">
        <v>216</v>
      </c>
      <c r="B65" s="13" t="s">
        <v>217</v>
      </c>
      <c r="C65" s="15">
        <v>24</v>
      </c>
      <c r="D65" s="15">
        <v>12</v>
      </c>
      <c r="E65" s="16">
        <v>31255</v>
      </c>
      <c r="F65" s="16"/>
      <c r="G65" s="21">
        <f t="shared" si="9"/>
        <v>75060524.337933704</v>
      </c>
      <c r="H65" s="21">
        <f t="shared" si="10"/>
        <v>65751846.405077234</v>
      </c>
      <c r="I65" s="21">
        <f t="shared" si="11"/>
        <v>9308677.9328564703</v>
      </c>
      <c r="J65" s="16"/>
      <c r="K65" s="21">
        <f t="shared" si="13"/>
        <v>2259.380430100568</v>
      </c>
      <c r="L65" s="21">
        <f t="shared" si="14"/>
        <v>1843.2379239848328</v>
      </c>
      <c r="M65" s="21">
        <f t="shared" si="15"/>
        <v>416.14250611573516</v>
      </c>
      <c r="N65" s="16"/>
      <c r="O65" s="21">
        <f t="shared" si="16"/>
        <v>70616935.342793256</v>
      </c>
      <c r="P65" s="15">
        <v>37023196.907793246</v>
      </c>
      <c r="Q65" s="15">
        <v>21032778.435000002</v>
      </c>
      <c r="R65" s="19">
        <f t="shared" si="12"/>
        <v>5535559</v>
      </c>
      <c r="S65" s="15">
        <v>4409686</v>
      </c>
      <c r="T65" s="15">
        <v>774615</v>
      </c>
      <c r="U65" s="15">
        <v>351258</v>
      </c>
      <c r="V65" s="15">
        <v>5643536</v>
      </c>
      <c r="W65" s="17">
        <v>105318</v>
      </c>
      <c r="X65" s="15">
        <v>722788.29</v>
      </c>
      <c r="Y65" s="16">
        <v>1381865</v>
      </c>
      <c r="Z65" s="16"/>
      <c r="AA65" s="19">
        <f t="shared" si="17"/>
        <v>1971671</v>
      </c>
      <c r="AB65" s="16">
        <v>1646276</v>
      </c>
      <c r="AC65" s="16">
        <v>325395</v>
      </c>
      <c r="AD65" s="16">
        <v>0</v>
      </c>
      <c r="AE65" s="16">
        <v>0</v>
      </c>
      <c r="AF65" s="16"/>
      <c r="AG65" s="19">
        <f t="shared" si="18"/>
        <v>1643811.7051404489</v>
      </c>
      <c r="AH65" s="15">
        <v>938639.31506111182</v>
      </c>
      <c r="AI65" s="15">
        <v>700965.10375233693</v>
      </c>
      <c r="AJ65" s="15">
        <v>4207.2863269999789</v>
      </c>
      <c r="AK65" s="15"/>
      <c r="AL65" s="19">
        <f t="shared" si="19"/>
        <v>79155980</v>
      </c>
      <c r="AM65" s="15">
        <v>32783795</v>
      </c>
      <c r="AN65" s="15">
        <v>3938305</v>
      </c>
      <c r="AO65" s="15">
        <v>2855890</v>
      </c>
      <c r="AP65" s="15">
        <v>1971671</v>
      </c>
      <c r="AQ65" s="15">
        <v>37606319</v>
      </c>
      <c r="AR65" s="15"/>
      <c r="AS65" s="19">
        <f t="shared" si="20"/>
        <v>57610401.314145952</v>
      </c>
      <c r="AT65" s="15">
        <v>21921631</v>
      </c>
      <c r="AU65" s="15">
        <v>18453288.536926117</v>
      </c>
      <c r="AV65" s="19">
        <f t="shared" si="21"/>
        <v>5930747.7935110908</v>
      </c>
      <c r="AW65" s="15">
        <v>2838973.7177995322</v>
      </c>
      <c r="AX65" s="15">
        <v>3091774.0757115586</v>
      </c>
      <c r="AY65" s="15">
        <v>8448843.983708743</v>
      </c>
      <c r="AZ65" s="15">
        <v>2210697.2974201976</v>
      </c>
      <c r="BA65" s="15">
        <v>2855890</v>
      </c>
    </row>
    <row r="66" spans="1:53" x14ac:dyDescent="0.2">
      <c r="A66" s="13" t="s">
        <v>214</v>
      </c>
      <c r="B66" s="13" t="s">
        <v>215</v>
      </c>
      <c r="C66" s="15">
        <v>23</v>
      </c>
      <c r="D66" s="15">
        <v>12</v>
      </c>
      <c r="E66" s="16">
        <v>20866</v>
      </c>
      <c r="F66" s="16"/>
      <c r="G66" s="21">
        <f t="shared" si="9"/>
        <v>46867938.083661482</v>
      </c>
      <c r="H66" s="21">
        <f t="shared" si="10"/>
        <v>35936991.873097114</v>
      </c>
      <c r="I66" s="21">
        <f t="shared" si="11"/>
        <v>10930946.210564367</v>
      </c>
      <c r="J66" s="16"/>
      <c r="K66" s="21">
        <f t="shared" ref="K66:K89" si="22">O66/E66</f>
        <v>2114.1325794279924</v>
      </c>
      <c r="L66" s="21">
        <f t="shared" ref="L66:L89" si="23">AS66/E66</f>
        <v>1457.9670588844074</v>
      </c>
      <c r="M66" s="21">
        <f t="shared" ref="M66:M89" si="24">SUM(K66-L66)</f>
        <v>656.16552054358499</v>
      </c>
      <c r="N66" s="16"/>
      <c r="O66" s="21">
        <f t="shared" ref="O66:O89" si="25">SUM(P66+Q66+R66+V66+Y66)</f>
        <v>44113490.402344488</v>
      </c>
      <c r="P66" s="15">
        <v>20832535.732344486</v>
      </c>
      <c r="Q66" s="15">
        <v>12685751.17</v>
      </c>
      <c r="R66" s="19">
        <f t="shared" si="12"/>
        <v>6083608.5</v>
      </c>
      <c r="S66" s="15">
        <v>5308931.5</v>
      </c>
      <c r="T66" s="15">
        <v>0</v>
      </c>
      <c r="U66" s="15">
        <v>774677</v>
      </c>
      <c r="V66" s="15">
        <v>3693634</v>
      </c>
      <c r="W66" s="17">
        <v>245070</v>
      </c>
      <c r="X66" s="15">
        <v>70187.488347353181</v>
      </c>
      <c r="Y66" s="16">
        <v>817961</v>
      </c>
      <c r="Z66" s="16"/>
      <c r="AA66" s="19">
        <f t="shared" ref="AA66:AA88" si="26">SUM(AB66+AC66+AD66+AE66)</f>
        <v>1619505</v>
      </c>
      <c r="AB66" s="16">
        <v>1187346</v>
      </c>
      <c r="AC66" s="16">
        <v>432159</v>
      </c>
      <c r="AD66" s="16">
        <v>0</v>
      </c>
      <c r="AE66" s="16">
        <v>0</v>
      </c>
      <c r="AF66" s="16"/>
      <c r="AG66" s="19">
        <f t="shared" ref="AG66:AG88" si="27">SUM(AH66+AI66+AJ66)</f>
        <v>819685.19296964607</v>
      </c>
      <c r="AH66" s="15">
        <v>570170.62515154644</v>
      </c>
      <c r="AI66" s="15">
        <v>242927.58553698714</v>
      </c>
      <c r="AJ66" s="15">
        <v>6586.982281112515</v>
      </c>
      <c r="AK66" s="15"/>
      <c r="AL66" s="19">
        <f t="shared" ref="AL66:AL97" si="28">SUM(AM66+AN66+AO66+AP66+AQ66)</f>
        <v>48296670</v>
      </c>
      <c r="AM66" s="15">
        <v>21138590</v>
      </c>
      <c r="AN66" s="15">
        <v>1924756</v>
      </c>
      <c r="AO66" s="15">
        <v>1084989</v>
      </c>
      <c r="AP66" s="15">
        <v>1619505</v>
      </c>
      <c r="AQ66" s="15">
        <v>22528830</v>
      </c>
      <c r="AR66" s="15"/>
      <c r="AS66" s="19">
        <f t="shared" ref="AS66:AS97" si="29">SUM(AT66+AU66+AV66+AY66+BA66)</f>
        <v>30421940.650682043</v>
      </c>
      <c r="AT66" s="15">
        <v>13260713</v>
      </c>
      <c r="AU66" s="15">
        <v>8012893.4566889964</v>
      </c>
      <c r="AV66" s="19">
        <f t="shared" ref="AV66:AV97" si="30">SUM(AW66+AX66)</f>
        <v>4711666.714369759</v>
      </c>
      <c r="AW66" s="15">
        <v>2253154.6147387931</v>
      </c>
      <c r="AX66" s="15">
        <v>2458512.0996309654</v>
      </c>
      <c r="AY66" s="15">
        <v>3351678.4796232893</v>
      </c>
      <c r="AZ66" s="15">
        <v>803384.50804531923</v>
      </c>
      <c r="BA66" s="15">
        <v>1084989</v>
      </c>
    </row>
    <row r="67" spans="1:53" x14ac:dyDescent="0.2">
      <c r="A67" s="13" t="s">
        <v>212</v>
      </c>
      <c r="B67" s="13" t="s">
        <v>213</v>
      </c>
      <c r="C67" s="15">
        <v>22</v>
      </c>
      <c r="D67" s="15">
        <v>11</v>
      </c>
      <c r="E67" s="16">
        <v>14553</v>
      </c>
      <c r="F67" s="16"/>
      <c r="G67" s="21">
        <f t="shared" ref="G67:G88" si="31">SUM(O67+W67+X67+AA67+AG67)</f>
        <v>36987205.966216415</v>
      </c>
      <c r="H67" s="21">
        <f t="shared" ref="H67:H88" si="32">SUM(AS67+AW67+AX67+AZ67)</f>
        <v>28539021.808309916</v>
      </c>
      <c r="I67" s="21">
        <f t="shared" ref="I67:I88" si="33">SUM(G67-H67)</f>
        <v>8448184.1579064988</v>
      </c>
      <c r="J67" s="16"/>
      <c r="K67" s="21">
        <f t="shared" si="22"/>
        <v>2421.0383575339597</v>
      </c>
      <c r="L67" s="21">
        <f t="shared" si="23"/>
        <v>1674.5508744722151</v>
      </c>
      <c r="M67" s="21">
        <f t="shared" si="24"/>
        <v>746.48748306174457</v>
      </c>
      <c r="N67" s="16"/>
      <c r="O67" s="21">
        <f t="shared" si="25"/>
        <v>35233371.217191719</v>
      </c>
      <c r="P67" s="15">
        <v>14832901.44799527</v>
      </c>
      <c r="Q67" s="15">
        <v>11380909.769196451</v>
      </c>
      <c r="R67" s="19">
        <f t="shared" si="12"/>
        <v>4813858</v>
      </c>
      <c r="S67" s="15">
        <v>4108155</v>
      </c>
      <c r="T67" s="15">
        <v>0</v>
      </c>
      <c r="U67" s="15">
        <v>705703</v>
      </c>
      <c r="V67" s="15">
        <v>3724407</v>
      </c>
      <c r="W67" s="17">
        <v>181766</v>
      </c>
      <c r="X67" s="15">
        <v>194072.29</v>
      </c>
      <c r="Y67" s="16">
        <v>481295</v>
      </c>
      <c r="Z67" s="16"/>
      <c r="AA67" s="19">
        <f t="shared" si="26"/>
        <v>1002468</v>
      </c>
      <c r="AB67" s="16">
        <v>740491</v>
      </c>
      <c r="AC67" s="16">
        <v>261977</v>
      </c>
      <c r="AD67" s="16">
        <v>0</v>
      </c>
      <c r="AE67" s="16">
        <v>0</v>
      </c>
      <c r="AF67" s="16"/>
      <c r="AG67" s="19">
        <f t="shared" si="27"/>
        <v>375528.45902469772</v>
      </c>
      <c r="AH67" s="15">
        <v>225705.69078313981</v>
      </c>
      <c r="AI67" s="15">
        <v>148934.1603535277</v>
      </c>
      <c r="AJ67" s="15">
        <v>888.60788803016806</v>
      </c>
      <c r="AK67" s="15"/>
      <c r="AL67" s="19">
        <f t="shared" si="28"/>
        <v>33742368</v>
      </c>
      <c r="AM67" s="15">
        <v>14988975</v>
      </c>
      <c r="AN67" s="15">
        <v>1224232</v>
      </c>
      <c r="AO67" s="15">
        <v>657977</v>
      </c>
      <c r="AP67" s="15">
        <v>1002468</v>
      </c>
      <c r="AQ67" s="15">
        <v>15868716</v>
      </c>
      <c r="AR67" s="15"/>
      <c r="AS67" s="19">
        <f t="shared" si="29"/>
        <v>24369738.876194146</v>
      </c>
      <c r="AT67" s="15">
        <v>10632906</v>
      </c>
      <c r="AU67" s="15">
        <v>6201782.16916099</v>
      </c>
      <c r="AV67" s="19">
        <f t="shared" si="30"/>
        <v>3418831.6462484822</v>
      </c>
      <c r="AW67" s="15">
        <v>1612573.8757931949</v>
      </c>
      <c r="AX67" s="15">
        <v>1806257.7704552875</v>
      </c>
      <c r="AY67" s="15">
        <v>3458242.0607846719</v>
      </c>
      <c r="AZ67" s="15">
        <v>750451.28586728848</v>
      </c>
      <c r="BA67" s="15">
        <v>657977</v>
      </c>
    </row>
    <row r="68" spans="1:53" x14ac:dyDescent="0.2">
      <c r="A68" s="13" t="s">
        <v>210</v>
      </c>
      <c r="B68" s="13" t="s">
        <v>211</v>
      </c>
      <c r="C68" s="15">
        <v>21</v>
      </c>
      <c r="D68" s="15">
        <v>4</v>
      </c>
      <c r="E68" s="16">
        <v>36009</v>
      </c>
      <c r="F68" s="16"/>
      <c r="G68" s="21">
        <f t="shared" si="31"/>
        <v>69859039.347912058</v>
      </c>
      <c r="H68" s="21">
        <f t="shared" si="32"/>
        <v>96892119.234738633</v>
      </c>
      <c r="I68" s="21">
        <f t="shared" si="33"/>
        <v>-27033079.886826575</v>
      </c>
      <c r="J68" s="16"/>
      <c r="K68" s="21">
        <f t="shared" si="22"/>
        <v>1812.5480084936537</v>
      </c>
      <c r="L68" s="21">
        <f t="shared" si="23"/>
        <v>2387.2686655137659</v>
      </c>
      <c r="M68" s="21">
        <f t="shared" si="24"/>
        <v>-574.72065702011218</v>
      </c>
      <c r="N68" s="16"/>
      <c r="O68" s="21">
        <f t="shared" si="25"/>
        <v>65268041.237847976</v>
      </c>
      <c r="P68" s="15">
        <v>35347707.582847975</v>
      </c>
      <c r="Q68" s="15">
        <v>22196780.655000001</v>
      </c>
      <c r="R68" s="19">
        <f t="shared" ref="R68:R88" si="34">SUM(S68+T68+U68)</f>
        <v>4951083</v>
      </c>
      <c r="S68" s="15">
        <v>3880053</v>
      </c>
      <c r="T68" s="15">
        <v>724672</v>
      </c>
      <c r="U68" s="15">
        <v>346358</v>
      </c>
      <c r="V68" s="15">
        <v>1998619</v>
      </c>
      <c r="W68" s="17">
        <v>13021</v>
      </c>
      <c r="X68" s="15">
        <v>555813.29</v>
      </c>
      <c r="Y68" s="16">
        <v>773851</v>
      </c>
      <c r="Z68" s="16"/>
      <c r="AA68" s="19">
        <f t="shared" si="26"/>
        <v>1667883</v>
      </c>
      <c r="AB68" s="16">
        <v>1332345</v>
      </c>
      <c r="AC68" s="16">
        <v>335538</v>
      </c>
      <c r="AD68" s="16">
        <v>0</v>
      </c>
      <c r="AE68" s="16">
        <v>0</v>
      </c>
      <c r="AF68" s="16"/>
      <c r="AG68" s="19">
        <f t="shared" si="27"/>
        <v>2354280.8200640772</v>
      </c>
      <c r="AH68" s="15">
        <v>1553397.8514529362</v>
      </c>
      <c r="AI68" s="15">
        <v>778296.00688580272</v>
      </c>
      <c r="AJ68" s="15">
        <v>22586.961725338249</v>
      </c>
      <c r="AK68" s="15"/>
      <c r="AL68" s="19">
        <f t="shared" si="28"/>
        <v>105325080</v>
      </c>
      <c r="AM68" s="15">
        <v>43341097</v>
      </c>
      <c r="AN68" s="15">
        <v>3317925</v>
      </c>
      <c r="AO68" s="15">
        <v>6003518</v>
      </c>
      <c r="AP68" s="15">
        <v>1667883</v>
      </c>
      <c r="AQ68" s="15">
        <v>50994657</v>
      </c>
      <c r="AR68" s="15"/>
      <c r="AS68" s="19">
        <f t="shared" si="29"/>
        <v>85963157.376485199</v>
      </c>
      <c r="AT68" s="15">
        <v>31864628</v>
      </c>
      <c r="AU68" s="15">
        <v>32031460.781608433</v>
      </c>
      <c r="AV68" s="19">
        <f t="shared" si="30"/>
        <v>7630714.2258056663</v>
      </c>
      <c r="AW68" s="15">
        <v>3590768.1331285145</v>
      </c>
      <c r="AX68" s="15">
        <v>4039946.0926771513</v>
      </c>
      <c r="AY68" s="15">
        <v>8432836.3690711018</v>
      </c>
      <c r="AZ68" s="15">
        <v>3298247.6324477801</v>
      </c>
      <c r="BA68" s="15">
        <v>6003518</v>
      </c>
    </row>
    <row r="69" spans="1:53" x14ac:dyDescent="0.2">
      <c r="A69" s="13" t="s">
        <v>208</v>
      </c>
      <c r="B69" s="13" t="s">
        <v>209</v>
      </c>
      <c r="C69" s="15">
        <v>20</v>
      </c>
      <c r="D69" s="15">
        <v>12</v>
      </c>
      <c r="E69" s="16">
        <v>20087</v>
      </c>
      <c r="F69" s="16"/>
      <c r="G69" s="21">
        <f t="shared" si="31"/>
        <v>43937092.086399987</v>
      </c>
      <c r="H69" s="21">
        <f t="shared" si="32"/>
        <v>35384467.720360145</v>
      </c>
      <c r="I69" s="21">
        <f t="shared" si="33"/>
        <v>8552624.3660398424</v>
      </c>
      <c r="J69" s="16"/>
      <c r="K69" s="21">
        <f t="shared" si="22"/>
        <v>2061.7799343542383</v>
      </c>
      <c r="L69" s="21">
        <f t="shared" si="23"/>
        <v>1521.9931262004332</v>
      </c>
      <c r="M69" s="21">
        <f t="shared" si="24"/>
        <v>539.78680815380517</v>
      </c>
      <c r="N69" s="16"/>
      <c r="O69" s="21">
        <f t="shared" si="25"/>
        <v>41414973.541373588</v>
      </c>
      <c r="P69" s="15">
        <v>25612141.01637359</v>
      </c>
      <c r="Q69" s="15">
        <v>9105878.5250000004</v>
      </c>
      <c r="R69" s="19">
        <f t="shared" si="34"/>
        <v>3571979</v>
      </c>
      <c r="S69" s="15">
        <v>3093123</v>
      </c>
      <c r="T69" s="15">
        <v>181387</v>
      </c>
      <c r="U69" s="15">
        <v>297469</v>
      </c>
      <c r="V69" s="15">
        <v>2383251</v>
      </c>
      <c r="W69" s="17">
        <v>322320</v>
      </c>
      <c r="X69" s="15">
        <v>210756.05629919237</v>
      </c>
      <c r="Y69" s="16">
        <v>741724</v>
      </c>
      <c r="Z69" s="16"/>
      <c r="AA69" s="19">
        <f t="shared" si="26"/>
        <v>1104120</v>
      </c>
      <c r="AB69" s="16">
        <v>887539</v>
      </c>
      <c r="AC69" s="16">
        <v>216581</v>
      </c>
      <c r="AD69" s="16">
        <v>0</v>
      </c>
      <c r="AE69" s="16">
        <v>0</v>
      </c>
      <c r="AF69" s="16"/>
      <c r="AG69" s="19">
        <f t="shared" si="27"/>
        <v>884922.48872720613</v>
      </c>
      <c r="AH69" s="15">
        <v>626943.44494132744</v>
      </c>
      <c r="AI69" s="15">
        <v>250815.77611706406</v>
      </c>
      <c r="AJ69" s="15">
        <v>7163.2676688146203</v>
      </c>
      <c r="AK69" s="15"/>
      <c r="AL69" s="19">
        <f t="shared" si="28"/>
        <v>47520570</v>
      </c>
      <c r="AM69" s="15">
        <v>21379952</v>
      </c>
      <c r="AN69" s="15">
        <v>1498046</v>
      </c>
      <c r="AO69" s="15">
        <v>882287</v>
      </c>
      <c r="AP69" s="15">
        <v>1104120</v>
      </c>
      <c r="AQ69" s="15">
        <v>22656165</v>
      </c>
      <c r="AR69" s="15"/>
      <c r="AS69" s="19">
        <f t="shared" si="29"/>
        <v>30572275.9259881</v>
      </c>
      <c r="AT69" s="15">
        <v>17995664</v>
      </c>
      <c r="AU69" s="15">
        <v>4600442.9555666121</v>
      </c>
      <c r="AV69" s="19">
        <f t="shared" si="30"/>
        <v>3858970.0257940916</v>
      </c>
      <c r="AW69" s="15">
        <v>1848371.9102395426</v>
      </c>
      <c r="AX69" s="15">
        <v>2010598.1155545488</v>
      </c>
      <c r="AY69" s="15">
        <v>3234911.9446273972</v>
      </c>
      <c r="AZ69" s="15">
        <v>953221.76857794507</v>
      </c>
      <c r="BA69" s="15">
        <v>882287</v>
      </c>
    </row>
    <row r="70" spans="1:53" x14ac:dyDescent="0.2">
      <c r="A70" s="13" t="s">
        <v>206</v>
      </c>
      <c r="B70" s="13" t="s">
        <v>207</v>
      </c>
      <c r="C70" s="15">
        <v>19</v>
      </c>
      <c r="D70" s="15">
        <v>13</v>
      </c>
      <c r="E70" s="16">
        <v>398552</v>
      </c>
      <c r="F70" s="16"/>
      <c r="G70" s="21">
        <f t="shared" si="31"/>
        <v>764720889.50598216</v>
      </c>
      <c r="H70" s="21">
        <f t="shared" si="32"/>
        <v>1134452653.9682937</v>
      </c>
      <c r="I70" s="21">
        <f t="shared" si="33"/>
        <v>-369731764.46231151</v>
      </c>
      <c r="J70" s="16"/>
      <c r="K70" s="21">
        <f t="shared" si="22"/>
        <v>1801.3728678031932</v>
      </c>
      <c r="L70" s="21">
        <f t="shared" si="23"/>
        <v>2532.9390976360282</v>
      </c>
      <c r="M70" s="21">
        <f t="shared" si="24"/>
        <v>-731.56622983283501</v>
      </c>
      <c r="N70" s="16"/>
      <c r="O70" s="21">
        <f t="shared" si="25"/>
        <v>717940759.20869827</v>
      </c>
      <c r="P70" s="15">
        <v>490632683.54369831</v>
      </c>
      <c r="Q70" s="15">
        <v>187516892.66500002</v>
      </c>
      <c r="R70" s="19">
        <f t="shared" si="34"/>
        <v>24603431</v>
      </c>
      <c r="S70" s="15">
        <v>11703480</v>
      </c>
      <c r="T70" s="15">
        <v>12662108</v>
      </c>
      <c r="U70" s="15">
        <v>237843</v>
      </c>
      <c r="V70" s="15">
        <v>2556871</v>
      </c>
      <c r="W70" s="17">
        <v>4619</v>
      </c>
      <c r="X70" s="15">
        <v>4870682</v>
      </c>
      <c r="Y70" s="16">
        <v>12630881</v>
      </c>
      <c r="Z70" s="16"/>
      <c r="AA70" s="19">
        <f t="shared" si="26"/>
        <v>9232128</v>
      </c>
      <c r="AB70" s="16">
        <v>8867222</v>
      </c>
      <c r="AC70" s="16">
        <v>215517</v>
      </c>
      <c r="AD70" s="16">
        <v>0</v>
      </c>
      <c r="AE70" s="16">
        <v>149389</v>
      </c>
      <c r="AF70" s="16"/>
      <c r="AG70" s="19">
        <f t="shared" si="27"/>
        <v>32672701.29728388</v>
      </c>
      <c r="AH70" s="15">
        <v>22206386.233089957</v>
      </c>
      <c r="AI70" s="15">
        <v>10440221.023037482</v>
      </c>
      <c r="AJ70" s="15">
        <v>26094.041156441443</v>
      </c>
      <c r="AK70" s="15"/>
      <c r="AL70" s="19">
        <f t="shared" si="28"/>
        <v>1234536998</v>
      </c>
      <c r="AM70" s="15">
        <v>470011928</v>
      </c>
      <c r="AN70" s="15">
        <v>84834606</v>
      </c>
      <c r="AO70" s="15">
        <v>62421965</v>
      </c>
      <c r="AP70" s="15">
        <v>9232128</v>
      </c>
      <c r="AQ70" s="15">
        <v>608036371</v>
      </c>
      <c r="AR70" s="15"/>
      <c r="AS70" s="19">
        <f t="shared" si="29"/>
        <v>1009507943.2410343</v>
      </c>
      <c r="AT70" s="15">
        <v>532704175</v>
      </c>
      <c r="AU70" s="15">
        <v>276658014.46234047</v>
      </c>
      <c r="AV70" s="19">
        <f t="shared" si="30"/>
        <v>80642747.247509897</v>
      </c>
      <c r="AW70" s="15">
        <v>36571614.52374348</v>
      </c>
      <c r="AX70" s="15">
        <v>44071132.723766424</v>
      </c>
      <c r="AY70" s="15">
        <v>57081041.531183921</v>
      </c>
      <c r="AZ70" s="15">
        <v>44301963.479749329</v>
      </c>
      <c r="BA70" s="15">
        <v>62421965</v>
      </c>
    </row>
    <row r="71" spans="1:53" x14ac:dyDescent="0.2">
      <c r="A71" s="13" t="s">
        <v>204</v>
      </c>
      <c r="B71" s="13" t="s">
        <v>205</v>
      </c>
      <c r="C71" s="15">
        <v>18</v>
      </c>
      <c r="D71" s="15">
        <v>5</v>
      </c>
      <c r="E71" s="16">
        <v>62500</v>
      </c>
      <c r="F71" s="16"/>
      <c r="G71" s="21">
        <f t="shared" si="31"/>
        <v>129078049.36682077</v>
      </c>
      <c r="H71" s="21">
        <f t="shared" si="32"/>
        <v>158108417.65605813</v>
      </c>
      <c r="I71" s="21">
        <f t="shared" si="33"/>
        <v>-29030368.289237365</v>
      </c>
      <c r="J71" s="16"/>
      <c r="K71" s="21">
        <f t="shared" si="22"/>
        <v>1937.8610740696899</v>
      </c>
      <c r="L71" s="21">
        <f t="shared" si="23"/>
        <v>2247.9904941616364</v>
      </c>
      <c r="M71" s="21">
        <f t="shared" si="24"/>
        <v>-310.12942009194649</v>
      </c>
      <c r="N71" s="16"/>
      <c r="O71" s="21">
        <f t="shared" si="25"/>
        <v>121116317.12935562</v>
      </c>
      <c r="P71" s="15">
        <v>67671292.879355624</v>
      </c>
      <c r="Q71" s="15">
        <v>41792139.549999997</v>
      </c>
      <c r="R71" s="19">
        <f t="shared" si="34"/>
        <v>6516729.7000000002</v>
      </c>
      <c r="S71" s="15">
        <v>5217561.2</v>
      </c>
      <c r="T71" s="15">
        <v>919335.5</v>
      </c>
      <c r="U71" s="15">
        <v>379833</v>
      </c>
      <c r="V71" s="15">
        <v>4531855</v>
      </c>
      <c r="W71" s="17">
        <v>34299</v>
      </c>
      <c r="X71" s="15">
        <v>1030442.9472253221</v>
      </c>
      <c r="Y71" s="16">
        <v>604300</v>
      </c>
      <c r="Z71" s="16"/>
      <c r="AA71" s="19">
        <f t="shared" si="26"/>
        <v>3392883</v>
      </c>
      <c r="AB71" s="16">
        <v>1986441</v>
      </c>
      <c r="AC71" s="16">
        <v>234150</v>
      </c>
      <c r="AD71" s="16">
        <v>1172292</v>
      </c>
      <c r="AE71" s="16">
        <v>0</v>
      </c>
      <c r="AF71" s="16"/>
      <c r="AG71" s="19">
        <f t="shared" si="27"/>
        <v>3504107.2902398324</v>
      </c>
      <c r="AH71" s="15">
        <v>2093274.1094989937</v>
      </c>
      <c r="AI71" s="15">
        <v>1363672.4831913006</v>
      </c>
      <c r="AJ71" s="15">
        <v>47160.697549537603</v>
      </c>
      <c r="AK71" s="15"/>
      <c r="AL71" s="19">
        <f t="shared" si="28"/>
        <v>210873970</v>
      </c>
      <c r="AM71" s="15">
        <v>85687269</v>
      </c>
      <c r="AN71" s="15">
        <v>3553504</v>
      </c>
      <c r="AO71" s="15">
        <v>16196212</v>
      </c>
      <c r="AP71" s="15">
        <v>3392883</v>
      </c>
      <c r="AQ71" s="15">
        <v>102044102</v>
      </c>
      <c r="AR71" s="15"/>
      <c r="AS71" s="19">
        <f t="shared" si="29"/>
        <v>140499405.88510227</v>
      </c>
      <c r="AT71" s="15">
        <v>44582042</v>
      </c>
      <c r="AU71" s="15">
        <v>54645444.477682739</v>
      </c>
      <c r="AV71" s="19">
        <f t="shared" si="30"/>
        <v>12750034.18613282</v>
      </c>
      <c r="AW71" s="15">
        <v>6042110.1357747335</v>
      </c>
      <c r="AX71" s="15">
        <v>6707924.0503580868</v>
      </c>
      <c r="AY71" s="15">
        <v>12325673.221286725</v>
      </c>
      <c r="AZ71" s="15">
        <v>4858977.5848230543</v>
      </c>
      <c r="BA71" s="15">
        <v>16196212</v>
      </c>
    </row>
    <row r="72" spans="1:53" x14ac:dyDescent="0.2">
      <c r="A72" s="13" t="s">
        <v>202</v>
      </c>
      <c r="B72" s="13" t="s">
        <v>203</v>
      </c>
      <c r="C72" s="15">
        <v>17</v>
      </c>
      <c r="D72" s="15">
        <v>10</v>
      </c>
      <c r="E72" s="16">
        <v>11687</v>
      </c>
      <c r="F72" s="16"/>
      <c r="G72" s="21">
        <f t="shared" si="31"/>
        <v>34443069.829606578</v>
      </c>
      <c r="H72" s="21">
        <f t="shared" si="32"/>
        <v>21949820.944307569</v>
      </c>
      <c r="I72" s="21">
        <f t="shared" si="33"/>
        <v>12493248.885299008</v>
      </c>
      <c r="J72" s="16"/>
      <c r="K72" s="21">
        <f t="shared" si="22"/>
        <v>2817.8551044082678</v>
      </c>
      <c r="L72" s="21">
        <f t="shared" si="23"/>
        <v>1594.5186788233855</v>
      </c>
      <c r="M72" s="21">
        <f t="shared" si="24"/>
        <v>1223.3364255848824</v>
      </c>
      <c r="N72" s="16"/>
      <c r="O72" s="21">
        <f t="shared" si="25"/>
        <v>32932272.605219424</v>
      </c>
      <c r="P72" s="15">
        <v>14485031.975219425</v>
      </c>
      <c r="Q72" s="15">
        <v>12356890.629999999</v>
      </c>
      <c r="R72" s="19">
        <f t="shared" si="34"/>
        <v>3156936</v>
      </c>
      <c r="S72" s="15">
        <v>2788193</v>
      </c>
      <c r="T72" s="15">
        <v>0</v>
      </c>
      <c r="U72" s="15">
        <v>368743</v>
      </c>
      <c r="V72" s="15">
        <v>2461767</v>
      </c>
      <c r="W72" s="17">
        <v>102302</v>
      </c>
      <c r="X72" s="15">
        <v>243950.29</v>
      </c>
      <c r="Y72" s="16">
        <v>471647</v>
      </c>
      <c r="Z72" s="16"/>
      <c r="AA72" s="19">
        <f t="shared" si="26"/>
        <v>767355</v>
      </c>
      <c r="AB72" s="16">
        <v>553715</v>
      </c>
      <c r="AC72" s="16">
        <v>213640</v>
      </c>
      <c r="AD72" s="16">
        <v>0</v>
      </c>
      <c r="AE72" s="16">
        <v>0</v>
      </c>
      <c r="AF72" s="16"/>
      <c r="AG72" s="19">
        <f t="shared" si="27"/>
        <v>397189.93438715418</v>
      </c>
      <c r="AH72" s="15">
        <v>236929.56168903809</v>
      </c>
      <c r="AI72" s="15">
        <v>160260.37269811606</v>
      </c>
      <c r="AJ72" s="15">
        <v>0</v>
      </c>
      <c r="AK72" s="15"/>
      <c r="AL72" s="19">
        <f t="shared" si="28"/>
        <v>29696694</v>
      </c>
      <c r="AM72" s="15">
        <v>12288583</v>
      </c>
      <c r="AN72" s="15">
        <v>1756830</v>
      </c>
      <c r="AO72" s="15">
        <v>802934</v>
      </c>
      <c r="AP72" s="15">
        <v>767355</v>
      </c>
      <c r="AQ72" s="15">
        <v>14080992</v>
      </c>
      <c r="AR72" s="15"/>
      <c r="AS72" s="19">
        <f t="shared" si="29"/>
        <v>18635139.799408905</v>
      </c>
      <c r="AT72" s="15">
        <v>9237927</v>
      </c>
      <c r="AU72" s="15">
        <v>3971085.8374369424</v>
      </c>
      <c r="AV72" s="19">
        <f t="shared" si="30"/>
        <v>2491524.9493723433</v>
      </c>
      <c r="AW72" s="15">
        <v>1177582.3564614672</v>
      </c>
      <c r="AX72" s="15">
        <v>1313942.592910876</v>
      </c>
      <c r="AY72" s="15">
        <v>2131668.0125996205</v>
      </c>
      <c r="AZ72" s="15">
        <v>823156.1955263234</v>
      </c>
      <c r="BA72" s="15">
        <v>802934</v>
      </c>
    </row>
    <row r="73" spans="1:53" x14ac:dyDescent="0.2">
      <c r="A73" s="13" t="s">
        <v>200</v>
      </c>
      <c r="B73" s="13" t="s">
        <v>201</v>
      </c>
      <c r="C73" s="15">
        <v>16</v>
      </c>
      <c r="D73" s="15">
        <v>3</v>
      </c>
      <c r="E73" s="16">
        <v>5176</v>
      </c>
      <c r="F73" s="16"/>
      <c r="G73" s="21">
        <f t="shared" si="31"/>
        <v>11740811.169236137</v>
      </c>
      <c r="H73" s="21">
        <f t="shared" si="32"/>
        <v>16420906.889790202</v>
      </c>
      <c r="I73" s="21">
        <f t="shared" si="33"/>
        <v>-4680095.720554065</v>
      </c>
      <c r="J73" s="16"/>
      <c r="K73" s="21">
        <f t="shared" si="22"/>
        <v>2101.6416383307574</v>
      </c>
      <c r="L73" s="21">
        <f t="shared" si="23"/>
        <v>2885.9578889025383</v>
      </c>
      <c r="M73" s="21">
        <f t="shared" si="24"/>
        <v>-784.31625057178098</v>
      </c>
      <c r="N73" s="16"/>
      <c r="O73" s="21">
        <f t="shared" si="25"/>
        <v>10878097.120000001</v>
      </c>
      <c r="P73" s="15">
        <v>5327378.62</v>
      </c>
      <c r="Q73" s="15">
        <v>2650265.69</v>
      </c>
      <c r="R73" s="19">
        <f t="shared" si="34"/>
        <v>2678111.81</v>
      </c>
      <c r="S73" s="15">
        <v>2675959.81</v>
      </c>
      <c r="T73" s="15">
        <v>0</v>
      </c>
      <c r="U73" s="15">
        <v>2152</v>
      </c>
      <c r="V73" s="15">
        <v>96422</v>
      </c>
      <c r="W73" s="17">
        <v>0</v>
      </c>
      <c r="X73" s="15">
        <v>101716.35936452266</v>
      </c>
      <c r="Y73" s="16">
        <v>125919</v>
      </c>
      <c r="Z73" s="16"/>
      <c r="AA73" s="19">
        <f t="shared" si="26"/>
        <v>612384</v>
      </c>
      <c r="AB73" s="16">
        <v>116401</v>
      </c>
      <c r="AC73" s="16">
        <v>5105</v>
      </c>
      <c r="AD73" s="16">
        <v>490878</v>
      </c>
      <c r="AE73" s="16">
        <v>0</v>
      </c>
      <c r="AF73" s="16"/>
      <c r="AG73" s="19">
        <f t="shared" si="27"/>
        <v>148613.68987161331</v>
      </c>
      <c r="AH73" s="15">
        <v>85820.762417310252</v>
      </c>
      <c r="AI73" s="15">
        <v>59008.787740650761</v>
      </c>
      <c r="AJ73" s="15">
        <v>3784.1397136522801</v>
      </c>
      <c r="AK73" s="15"/>
      <c r="AL73" s="19">
        <f t="shared" si="28"/>
        <v>21385304</v>
      </c>
      <c r="AM73" s="15">
        <v>8610646</v>
      </c>
      <c r="AN73" s="15">
        <v>101979</v>
      </c>
      <c r="AO73" s="15">
        <v>1980027</v>
      </c>
      <c r="AP73" s="15">
        <v>612384</v>
      </c>
      <c r="AQ73" s="15">
        <v>10080268</v>
      </c>
      <c r="AR73" s="15"/>
      <c r="AS73" s="19">
        <f t="shared" si="29"/>
        <v>14937718.032959539</v>
      </c>
      <c r="AT73" s="15">
        <v>3791335</v>
      </c>
      <c r="AU73" s="15">
        <v>6212808</v>
      </c>
      <c r="AV73" s="19">
        <f t="shared" si="30"/>
        <v>1150877.7690981107</v>
      </c>
      <c r="AW73" s="15">
        <v>540726.7077134666</v>
      </c>
      <c r="AX73" s="15">
        <v>610151.06138464413</v>
      </c>
      <c r="AY73" s="15">
        <v>1802670.263861428</v>
      </c>
      <c r="AZ73" s="15">
        <v>332311.08773255238</v>
      </c>
      <c r="BA73" s="15">
        <v>1980027</v>
      </c>
    </row>
    <row r="74" spans="1:53" x14ac:dyDescent="0.2">
      <c r="A74" s="13" t="s">
        <v>198</v>
      </c>
      <c r="B74" s="13" t="s">
        <v>199</v>
      </c>
      <c r="C74" s="15">
        <v>15</v>
      </c>
      <c r="D74" s="15">
        <v>2</v>
      </c>
      <c r="E74" s="16">
        <v>8695</v>
      </c>
      <c r="F74" s="16"/>
      <c r="G74" s="21">
        <f t="shared" si="31"/>
        <v>24987958.192195192</v>
      </c>
      <c r="H74" s="21">
        <f t="shared" si="32"/>
        <v>14548049.139612608</v>
      </c>
      <c r="I74" s="21">
        <f t="shared" si="33"/>
        <v>10439909.052582584</v>
      </c>
      <c r="J74" s="16"/>
      <c r="K74" s="21">
        <f t="shared" si="22"/>
        <v>2730.2303671545892</v>
      </c>
      <c r="L74" s="21">
        <f t="shared" si="23"/>
        <v>1421.0712017591759</v>
      </c>
      <c r="M74" s="21">
        <f t="shared" si="24"/>
        <v>1309.1591653954133</v>
      </c>
      <c r="N74" s="16"/>
      <c r="O74" s="21">
        <f t="shared" si="25"/>
        <v>23739353.042409152</v>
      </c>
      <c r="P74" s="15">
        <v>10843021.13240915</v>
      </c>
      <c r="Q74" s="15">
        <v>8339599.9100000001</v>
      </c>
      <c r="R74" s="19">
        <f t="shared" si="34"/>
        <v>2959175</v>
      </c>
      <c r="S74" s="15">
        <v>2765277</v>
      </c>
      <c r="T74" s="15">
        <v>0</v>
      </c>
      <c r="U74" s="15">
        <v>193898</v>
      </c>
      <c r="V74" s="15">
        <v>605235</v>
      </c>
      <c r="W74" s="17">
        <v>80317</v>
      </c>
      <c r="X74" s="15">
        <v>201853.29</v>
      </c>
      <c r="Y74" s="16">
        <v>992322</v>
      </c>
      <c r="Z74" s="16"/>
      <c r="AA74" s="19">
        <f t="shared" si="26"/>
        <v>740103</v>
      </c>
      <c r="AB74" s="16">
        <v>486731</v>
      </c>
      <c r="AC74" s="16">
        <v>253372</v>
      </c>
      <c r="AD74" s="16">
        <v>0</v>
      </c>
      <c r="AE74" s="16">
        <v>0</v>
      </c>
      <c r="AF74" s="16"/>
      <c r="AG74" s="19">
        <f t="shared" si="27"/>
        <v>226331.85978603922</v>
      </c>
      <c r="AH74" s="15">
        <v>136364.48511942424</v>
      </c>
      <c r="AI74" s="15">
        <v>89967.374666614996</v>
      </c>
      <c r="AJ74" s="15">
        <v>0</v>
      </c>
      <c r="AK74" s="15"/>
      <c r="AL74" s="19">
        <f t="shared" si="28"/>
        <v>21610760</v>
      </c>
      <c r="AM74" s="15">
        <v>8619662</v>
      </c>
      <c r="AN74" s="15">
        <v>360875</v>
      </c>
      <c r="AO74" s="15">
        <v>1824843</v>
      </c>
      <c r="AP74" s="15">
        <v>740103</v>
      </c>
      <c r="AQ74" s="15">
        <v>10065277</v>
      </c>
      <c r="AR74" s="15"/>
      <c r="AS74" s="19">
        <f t="shared" si="29"/>
        <v>12356214.099296035</v>
      </c>
      <c r="AT74" s="15">
        <v>4749784</v>
      </c>
      <c r="AU74" s="15">
        <v>2322699</v>
      </c>
      <c r="AV74" s="19">
        <f t="shared" si="30"/>
        <v>1752133.2034669463</v>
      </c>
      <c r="AW74" s="15">
        <v>856352.36030963156</v>
      </c>
      <c r="AX74" s="15">
        <v>895780.8431573147</v>
      </c>
      <c r="AY74" s="15">
        <v>1706754.8958290885</v>
      </c>
      <c r="AZ74" s="15">
        <v>439701.83684962522</v>
      </c>
      <c r="BA74" s="15">
        <v>1824843</v>
      </c>
    </row>
    <row r="75" spans="1:53" x14ac:dyDescent="0.2">
      <c r="A75" s="13" t="s">
        <v>196</v>
      </c>
      <c r="B75" s="13" t="s">
        <v>197</v>
      </c>
      <c r="C75" s="15">
        <v>14</v>
      </c>
      <c r="D75" s="15">
        <v>4</v>
      </c>
      <c r="E75" s="16">
        <v>58999</v>
      </c>
      <c r="F75" s="16"/>
      <c r="G75" s="21">
        <f t="shared" si="31"/>
        <v>138220947.23698732</v>
      </c>
      <c r="H75" s="21">
        <f t="shared" si="32"/>
        <v>105881959.45769916</v>
      </c>
      <c r="I75" s="21">
        <f t="shared" si="33"/>
        <v>32338987.779288158</v>
      </c>
      <c r="J75" s="16"/>
      <c r="K75" s="21">
        <f t="shared" si="22"/>
        <v>2173.3687844501287</v>
      </c>
      <c r="L75" s="21">
        <f t="shared" si="23"/>
        <v>1578.4670461341152</v>
      </c>
      <c r="M75" s="21">
        <f t="shared" si="24"/>
        <v>594.90173831601351</v>
      </c>
      <c r="N75" s="16"/>
      <c r="O75" s="21">
        <f t="shared" si="25"/>
        <v>128226584.91377313</v>
      </c>
      <c r="P75" s="15">
        <v>64978534.263773121</v>
      </c>
      <c r="Q75" s="15">
        <v>43548983.200000003</v>
      </c>
      <c r="R75" s="19">
        <f t="shared" si="34"/>
        <v>7564100.4500000002</v>
      </c>
      <c r="S75" s="15">
        <v>5337546.45</v>
      </c>
      <c r="T75" s="15">
        <v>1535140</v>
      </c>
      <c r="U75" s="15">
        <v>691414</v>
      </c>
      <c r="V75" s="15">
        <v>9003789</v>
      </c>
      <c r="W75" s="17">
        <v>28128</v>
      </c>
      <c r="X75" s="15">
        <v>999995.29</v>
      </c>
      <c r="Y75" s="16">
        <v>3131178</v>
      </c>
      <c r="Z75" s="16"/>
      <c r="AA75" s="19">
        <f t="shared" si="26"/>
        <v>6653856</v>
      </c>
      <c r="AB75" s="16">
        <v>2354033</v>
      </c>
      <c r="AC75" s="16">
        <v>260285</v>
      </c>
      <c r="AD75" s="16">
        <v>0</v>
      </c>
      <c r="AE75" s="16">
        <v>4039538</v>
      </c>
      <c r="AF75" s="16"/>
      <c r="AG75" s="19">
        <f t="shared" si="27"/>
        <v>2312383.0332141696</v>
      </c>
      <c r="AH75" s="15">
        <v>1042188.3479659056</v>
      </c>
      <c r="AI75" s="15">
        <v>1263272.2081522828</v>
      </c>
      <c r="AJ75" s="15">
        <v>6922.4770959810485</v>
      </c>
      <c r="AK75" s="15"/>
      <c r="AL75" s="19">
        <f t="shared" si="28"/>
        <v>110050676</v>
      </c>
      <c r="AM75" s="15">
        <v>49177226</v>
      </c>
      <c r="AN75" s="15">
        <v>1997604</v>
      </c>
      <c r="AO75" s="15">
        <v>3850508</v>
      </c>
      <c r="AP75" s="15">
        <v>6653856</v>
      </c>
      <c r="AQ75" s="15">
        <v>48371482</v>
      </c>
      <c r="AR75" s="15"/>
      <c r="AS75" s="19">
        <f t="shared" si="29"/>
        <v>93127977.25486666</v>
      </c>
      <c r="AT75" s="15">
        <v>42379670</v>
      </c>
      <c r="AU75" s="15">
        <v>26474543.882052705</v>
      </c>
      <c r="AV75" s="19">
        <f t="shared" si="30"/>
        <v>10113873.706928521</v>
      </c>
      <c r="AW75" s="15">
        <v>4735336.7391770016</v>
      </c>
      <c r="AX75" s="15">
        <v>5378536.9677515188</v>
      </c>
      <c r="AY75" s="15">
        <v>10309381.665885426</v>
      </c>
      <c r="AZ75" s="15">
        <v>2640108.4959039898</v>
      </c>
      <c r="BA75" s="15">
        <v>3850508</v>
      </c>
    </row>
    <row r="76" spans="1:53" x14ac:dyDescent="0.2">
      <c r="A76" s="13" t="s">
        <v>194</v>
      </c>
      <c r="B76" s="13" t="s">
        <v>195</v>
      </c>
      <c r="C76" s="15">
        <v>13</v>
      </c>
      <c r="D76" s="15">
        <v>8</v>
      </c>
      <c r="E76" s="16">
        <v>53887</v>
      </c>
      <c r="F76" s="16"/>
      <c r="G76" s="21">
        <f t="shared" si="31"/>
        <v>99812389.922930107</v>
      </c>
      <c r="H76" s="21">
        <f t="shared" si="32"/>
        <v>103798105.86103667</v>
      </c>
      <c r="I76" s="21">
        <f t="shared" si="33"/>
        <v>-3985715.9381065667</v>
      </c>
      <c r="J76" s="16"/>
      <c r="K76" s="21">
        <f t="shared" si="22"/>
        <v>1703.3691752519176</v>
      </c>
      <c r="L76" s="21">
        <f t="shared" si="23"/>
        <v>1669.8943927180078</v>
      </c>
      <c r="M76" s="21">
        <f t="shared" si="24"/>
        <v>33.474782533909774</v>
      </c>
      <c r="N76" s="16"/>
      <c r="O76" s="21">
        <f t="shared" si="25"/>
        <v>91789454.74680008</v>
      </c>
      <c r="P76" s="15">
        <v>58667002.906800084</v>
      </c>
      <c r="Q76" s="15">
        <v>24599315.84</v>
      </c>
      <c r="R76" s="19">
        <f t="shared" si="34"/>
        <v>5512157</v>
      </c>
      <c r="S76" s="15">
        <v>4472280</v>
      </c>
      <c r="T76" s="15">
        <v>847041</v>
      </c>
      <c r="U76" s="15">
        <v>192836</v>
      </c>
      <c r="V76" s="15">
        <v>1467368</v>
      </c>
      <c r="W76" s="17">
        <v>11319</v>
      </c>
      <c r="X76" s="15">
        <v>1029264.29</v>
      </c>
      <c r="Y76" s="16">
        <v>1543611</v>
      </c>
      <c r="Z76" s="16"/>
      <c r="AA76" s="19">
        <f t="shared" si="26"/>
        <v>2016983</v>
      </c>
      <c r="AB76" s="16">
        <v>1646307</v>
      </c>
      <c r="AC76" s="16">
        <v>362627</v>
      </c>
      <c r="AD76" s="16">
        <v>0</v>
      </c>
      <c r="AE76" s="16">
        <v>8049</v>
      </c>
      <c r="AF76" s="16"/>
      <c r="AG76" s="19">
        <f t="shared" si="27"/>
        <v>4965368.8861300237</v>
      </c>
      <c r="AH76" s="15">
        <v>4115108.7344772643</v>
      </c>
      <c r="AI76" s="15">
        <v>817027.02263398038</v>
      </c>
      <c r="AJ76" s="15">
        <v>33233.129018779051</v>
      </c>
      <c r="AK76" s="15"/>
      <c r="AL76" s="19">
        <f t="shared" si="28"/>
        <v>144986744</v>
      </c>
      <c r="AM76" s="15">
        <v>64750151</v>
      </c>
      <c r="AN76" s="15">
        <v>3566685</v>
      </c>
      <c r="AO76" s="15">
        <v>4176536</v>
      </c>
      <c r="AP76" s="15">
        <v>2016983</v>
      </c>
      <c r="AQ76" s="15">
        <v>70476389</v>
      </c>
      <c r="AR76" s="15"/>
      <c r="AS76" s="19">
        <f t="shared" si="29"/>
        <v>89985599.140395284</v>
      </c>
      <c r="AT76" s="15">
        <v>49237218</v>
      </c>
      <c r="AU76" s="15">
        <v>14157681.850140655</v>
      </c>
      <c r="AV76" s="19">
        <f t="shared" si="30"/>
        <v>11172663.871210273</v>
      </c>
      <c r="AW76" s="15">
        <v>5337423.6282981141</v>
      </c>
      <c r="AX76" s="15">
        <v>5835240.2429121584</v>
      </c>
      <c r="AY76" s="15">
        <v>11241499.419044362</v>
      </c>
      <c r="AZ76" s="15">
        <v>2639842.8494311161</v>
      </c>
      <c r="BA76" s="15">
        <v>4176536</v>
      </c>
    </row>
    <row r="77" spans="1:53" x14ac:dyDescent="0.2">
      <c r="A77" s="13" t="s">
        <v>192</v>
      </c>
      <c r="B77" s="13" t="s">
        <v>193</v>
      </c>
      <c r="C77" s="15">
        <v>12</v>
      </c>
      <c r="D77" s="15">
        <v>7</v>
      </c>
      <c r="E77" s="16">
        <v>12441</v>
      </c>
      <c r="F77" s="16"/>
      <c r="G77" s="21">
        <f t="shared" si="31"/>
        <v>34145237.328200489</v>
      </c>
      <c r="H77" s="21">
        <f t="shared" si="32"/>
        <v>30470261.061109543</v>
      </c>
      <c r="I77" s="21">
        <f t="shared" si="33"/>
        <v>3674976.2670909464</v>
      </c>
      <c r="J77" s="16"/>
      <c r="K77" s="21">
        <f t="shared" si="22"/>
        <v>2620.0962808940894</v>
      </c>
      <c r="L77" s="21">
        <f t="shared" si="23"/>
        <v>2162.5194490588192</v>
      </c>
      <c r="M77" s="21">
        <f t="shared" si="24"/>
        <v>457.57683183527024</v>
      </c>
      <c r="N77" s="16"/>
      <c r="O77" s="21">
        <f t="shared" si="25"/>
        <v>32596617.830603365</v>
      </c>
      <c r="P77" s="15">
        <v>16609426.415603364</v>
      </c>
      <c r="Q77" s="15">
        <v>9993324.6150000002</v>
      </c>
      <c r="R77" s="19">
        <f t="shared" si="34"/>
        <v>3192098.8</v>
      </c>
      <c r="S77" s="15">
        <v>2392901.7999999998</v>
      </c>
      <c r="T77" s="15">
        <v>208631</v>
      </c>
      <c r="U77" s="15">
        <v>590566</v>
      </c>
      <c r="V77" s="15">
        <v>2308783</v>
      </c>
      <c r="W77" s="17">
        <v>146165</v>
      </c>
      <c r="X77" s="15">
        <v>240543.99945853694</v>
      </c>
      <c r="Y77" s="16">
        <v>492985</v>
      </c>
      <c r="Z77" s="16"/>
      <c r="AA77" s="19">
        <f t="shared" si="26"/>
        <v>753088</v>
      </c>
      <c r="AB77" s="16">
        <v>571956</v>
      </c>
      <c r="AC77" s="16">
        <v>181132</v>
      </c>
      <c r="AD77" s="16">
        <v>0</v>
      </c>
      <c r="AE77" s="16">
        <v>0</v>
      </c>
      <c r="AF77" s="16"/>
      <c r="AG77" s="19">
        <f t="shared" si="27"/>
        <v>408822.49813859112</v>
      </c>
      <c r="AH77" s="15">
        <v>213250.52190993677</v>
      </c>
      <c r="AI77" s="15">
        <v>193389.74869410406</v>
      </c>
      <c r="AJ77" s="15">
        <v>2182.2275345502767</v>
      </c>
      <c r="AK77" s="15"/>
      <c r="AL77" s="19">
        <f t="shared" si="28"/>
        <v>33346180</v>
      </c>
      <c r="AM77" s="15">
        <v>14334535</v>
      </c>
      <c r="AN77" s="15">
        <v>1391761</v>
      </c>
      <c r="AO77" s="15">
        <v>946794</v>
      </c>
      <c r="AP77" s="15">
        <v>753088</v>
      </c>
      <c r="AQ77" s="15">
        <v>15920002</v>
      </c>
      <c r="AR77" s="15"/>
      <c r="AS77" s="19">
        <f t="shared" si="29"/>
        <v>26903904.46574077</v>
      </c>
      <c r="AT77" s="15">
        <v>13288476</v>
      </c>
      <c r="AU77" s="15">
        <v>7667665.5438087005</v>
      </c>
      <c r="AV77" s="19">
        <f t="shared" si="30"/>
        <v>2591035.570214171</v>
      </c>
      <c r="AW77" s="15">
        <v>1218851.0275658192</v>
      </c>
      <c r="AX77" s="15">
        <v>1372184.5426483515</v>
      </c>
      <c r="AY77" s="15">
        <v>2409933.3517178996</v>
      </c>
      <c r="AZ77" s="15">
        <v>975321.02515460167</v>
      </c>
      <c r="BA77" s="15">
        <v>946794</v>
      </c>
    </row>
    <row r="78" spans="1:53" x14ac:dyDescent="0.2">
      <c r="A78" s="13" t="s">
        <v>190</v>
      </c>
      <c r="B78" s="13" t="s">
        <v>191</v>
      </c>
      <c r="C78" s="15">
        <v>11</v>
      </c>
      <c r="D78" s="15">
        <v>5</v>
      </c>
      <c r="E78" s="16">
        <v>28567</v>
      </c>
      <c r="F78" s="16"/>
      <c r="G78" s="21">
        <f t="shared" si="31"/>
        <v>69079516.162249908</v>
      </c>
      <c r="H78" s="21">
        <f t="shared" si="32"/>
        <v>56026981.852263898</v>
      </c>
      <c r="I78" s="21">
        <f t="shared" si="33"/>
        <v>13052534.30998601</v>
      </c>
      <c r="J78" s="16"/>
      <c r="K78" s="21">
        <f t="shared" si="22"/>
        <v>2308.2218045562427</v>
      </c>
      <c r="L78" s="21">
        <f t="shared" si="23"/>
        <v>1744.0914169765031</v>
      </c>
      <c r="M78" s="21">
        <f t="shared" si="24"/>
        <v>564.13038757973959</v>
      </c>
      <c r="N78" s="16"/>
      <c r="O78" s="21">
        <f t="shared" si="25"/>
        <v>65938972.290758178</v>
      </c>
      <c r="P78" s="15">
        <v>33930776.79075817</v>
      </c>
      <c r="Q78" s="15">
        <v>25510035.66</v>
      </c>
      <c r="R78" s="19">
        <f t="shared" si="34"/>
        <v>5144208.84</v>
      </c>
      <c r="S78" s="15">
        <v>4756836.84</v>
      </c>
      <c r="T78" s="15">
        <v>0</v>
      </c>
      <c r="U78" s="15">
        <v>387372</v>
      </c>
      <c r="V78" s="15">
        <v>994935</v>
      </c>
      <c r="W78" s="17">
        <v>16063</v>
      </c>
      <c r="X78" s="15">
        <v>648984.29</v>
      </c>
      <c r="Y78" s="16">
        <v>359016</v>
      </c>
      <c r="Z78" s="16"/>
      <c r="AA78" s="19">
        <f t="shared" si="26"/>
        <v>1292980</v>
      </c>
      <c r="AB78" s="16">
        <v>1083990</v>
      </c>
      <c r="AC78" s="16">
        <v>208990</v>
      </c>
      <c r="AD78" s="16">
        <v>0</v>
      </c>
      <c r="AE78" s="16">
        <v>0</v>
      </c>
      <c r="AF78" s="16"/>
      <c r="AG78" s="19">
        <f t="shared" si="27"/>
        <v>1182516.5814917176</v>
      </c>
      <c r="AH78" s="15">
        <v>841176.18160978577</v>
      </c>
      <c r="AI78" s="15">
        <v>331167.75379866583</v>
      </c>
      <c r="AJ78" s="15">
        <v>10172.646083265994</v>
      </c>
      <c r="AK78" s="15"/>
      <c r="AL78" s="19">
        <f t="shared" si="28"/>
        <v>91162782</v>
      </c>
      <c r="AM78" s="15">
        <v>37310381</v>
      </c>
      <c r="AN78" s="15">
        <v>1324697</v>
      </c>
      <c r="AO78" s="15">
        <v>6946313</v>
      </c>
      <c r="AP78" s="15">
        <v>1292980</v>
      </c>
      <c r="AQ78" s="15">
        <v>44288411</v>
      </c>
      <c r="AR78" s="15"/>
      <c r="AS78" s="19">
        <f t="shared" si="29"/>
        <v>49823459.508767761</v>
      </c>
      <c r="AT78" s="15">
        <v>17535522</v>
      </c>
      <c r="AU78" s="15">
        <v>13583059.053213447</v>
      </c>
      <c r="AV78" s="19">
        <f t="shared" si="30"/>
        <v>5215469.2623916669</v>
      </c>
      <c r="AW78" s="15">
        <v>2500065.3377243401</v>
      </c>
      <c r="AX78" s="15">
        <v>2715403.9246673267</v>
      </c>
      <c r="AY78" s="15">
        <v>6543096.1931626527</v>
      </c>
      <c r="AZ78" s="15">
        <v>988053.08110446145</v>
      </c>
      <c r="BA78" s="15">
        <v>6946313</v>
      </c>
    </row>
    <row r="79" spans="1:53" x14ac:dyDescent="0.2">
      <c r="A79" s="13" t="s">
        <v>188</v>
      </c>
      <c r="B79" s="13" t="s">
        <v>189</v>
      </c>
      <c r="C79" s="15">
        <v>10</v>
      </c>
      <c r="D79" s="15">
        <v>13</v>
      </c>
      <c r="E79" s="16">
        <v>91042</v>
      </c>
      <c r="F79" s="16"/>
      <c r="G79" s="21">
        <f t="shared" si="31"/>
        <v>151502834.52704147</v>
      </c>
      <c r="H79" s="21">
        <f t="shared" si="32"/>
        <v>254892189.03563458</v>
      </c>
      <c r="I79" s="21">
        <f t="shared" si="33"/>
        <v>-103389354.50859311</v>
      </c>
      <c r="J79" s="16"/>
      <c r="K79" s="21">
        <f t="shared" si="22"/>
        <v>1555.4558288112003</v>
      </c>
      <c r="L79" s="21">
        <f t="shared" si="23"/>
        <v>2498.8712582741573</v>
      </c>
      <c r="M79" s="21">
        <f t="shared" si="24"/>
        <v>-943.41542946295704</v>
      </c>
      <c r="N79" s="16"/>
      <c r="O79" s="21">
        <f t="shared" si="25"/>
        <v>141611809.56662929</v>
      </c>
      <c r="P79" s="15">
        <v>103397560.85162929</v>
      </c>
      <c r="Q79" s="15">
        <v>28954261.715</v>
      </c>
      <c r="R79" s="19">
        <f t="shared" si="34"/>
        <v>7266331</v>
      </c>
      <c r="S79" s="15">
        <v>5096916</v>
      </c>
      <c r="T79" s="15">
        <v>1991432</v>
      </c>
      <c r="U79" s="15">
        <v>177983</v>
      </c>
      <c r="V79" s="15">
        <v>538372</v>
      </c>
      <c r="W79" s="17">
        <v>5271</v>
      </c>
      <c r="X79" s="15">
        <v>901917.29</v>
      </c>
      <c r="Y79" s="16">
        <v>1455284</v>
      </c>
      <c r="Z79" s="16"/>
      <c r="AA79" s="19">
        <f t="shared" si="26"/>
        <v>2243490</v>
      </c>
      <c r="AB79" s="16">
        <v>1760717</v>
      </c>
      <c r="AC79" s="16">
        <v>287412</v>
      </c>
      <c r="AD79" s="16">
        <v>0</v>
      </c>
      <c r="AE79" s="16">
        <v>195361</v>
      </c>
      <c r="AF79" s="16"/>
      <c r="AG79" s="19">
        <f t="shared" si="27"/>
        <v>6740346.6704121931</v>
      </c>
      <c r="AH79" s="15">
        <v>5108618.9627218209</v>
      </c>
      <c r="AI79" s="15">
        <v>1590266.3920258533</v>
      </c>
      <c r="AJ79" s="15">
        <v>41461.315664518712</v>
      </c>
      <c r="AK79" s="15"/>
      <c r="AL79" s="19">
        <f t="shared" si="28"/>
        <v>316740956</v>
      </c>
      <c r="AM79" s="15">
        <v>129236911</v>
      </c>
      <c r="AN79" s="15">
        <v>17927422</v>
      </c>
      <c r="AO79" s="15">
        <v>11206145</v>
      </c>
      <c r="AP79" s="15">
        <v>2243490</v>
      </c>
      <c r="AQ79" s="15">
        <v>156126988</v>
      </c>
      <c r="AR79" s="15"/>
      <c r="AS79" s="19">
        <f t="shared" si="29"/>
        <v>227502237.09579584</v>
      </c>
      <c r="AT79" s="15">
        <v>146763482</v>
      </c>
      <c r="AU79" s="15">
        <v>39430098.147909842</v>
      </c>
      <c r="AV79" s="19">
        <f t="shared" si="30"/>
        <v>17877885.436501548</v>
      </c>
      <c r="AW79" s="15">
        <v>8003362.6133693755</v>
      </c>
      <c r="AX79" s="15">
        <v>9874522.8231321722</v>
      </c>
      <c r="AY79" s="15">
        <v>12224626.511384448</v>
      </c>
      <c r="AZ79" s="15">
        <v>9512066.5033371989</v>
      </c>
      <c r="BA79" s="15">
        <v>11206145</v>
      </c>
    </row>
    <row r="80" spans="1:53" x14ac:dyDescent="0.2">
      <c r="A80" s="13" t="s">
        <v>186</v>
      </c>
      <c r="B80" s="13" t="s">
        <v>187</v>
      </c>
      <c r="C80" s="15">
        <v>9</v>
      </c>
      <c r="D80" s="15">
        <v>3</v>
      </c>
      <c r="E80" s="16">
        <v>35386</v>
      </c>
      <c r="F80" s="16"/>
      <c r="G80" s="21">
        <f t="shared" si="31"/>
        <v>85094340.122012004</v>
      </c>
      <c r="H80" s="21">
        <f t="shared" si="32"/>
        <v>62071314.970216542</v>
      </c>
      <c r="I80" s="21">
        <f t="shared" si="33"/>
        <v>23023025.151795462</v>
      </c>
      <c r="J80" s="16"/>
      <c r="K80" s="21">
        <f t="shared" si="22"/>
        <v>2249.0904116369761</v>
      </c>
      <c r="L80" s="21">
        <f t="shared" si="23"/>
        <v>1518.9501379866529</v>
      </c>
      <c r="M80" s="21">
        <f t="shared" si="24"/>
        <v>730.14027365032325</v>
      </c>
      <c r="N80" s="16"/>
      <c r="O80" s="21">
        <f t="shared" si="25"/>
        <v>79586313.306186035</v>
      </c>
      <c r="P80" s="15">
        <v>42262251.846186034</v>
      </c>
      <c r="Q80" s="15">
        <v>27814786.460000001</v>
      </c>
      <c r="R80" s="19">
        <f t="shared" si="34"/>
        <v>4715074</v>
      </c>
      <c r="S80" s="15">
        <v>3955190</v>
      </c>
      <c r="T80" s="15">
        <v>554920</v>
      </c>
      <c r="U80" s="15">
        <v>204964</v>
      </c>
      <c r="V80" s="15">
        <v>3175567</v>
      </c>
      <c r="W80" s="17">
        <v>654185</v>
      </c>
      <c r="X80" s="15">
        <v>601291.75909860118</v>
      </c>
      <c r="Y80" s="16">
        <v>1618634</v>
      </c>
      <c r="Z80" s="16"/>
      <c r="AA80" s="19">
        <f t="shared" si="26"/>
        <v>1885077</v>
      </c>
      <c r="AB80" s="16">
        <v>1639862</v>
      </c>
      <c r="AC80" s="16">
        <v>243710</v>
      </c>
      <c r="AD80" s="16">
        <v>0</v>
      </c>
      <c r="AE80" s="16">
        <v>1505</v>
      </c>
      <c r="AF80" s="16"/>
      <c r="AG80" s="19">
        <f t="shared" si="27"/>
        <v>2367473.0567273591</v>
      </c>
      <c r="AH80" s="15">
        <v>1715730.5216305621</v>
      </c>
      <c r="AI80" s="15">
        <v>614518.73051737447</v>
      </c>
      <c r="AJ80" s="15">
        <v>37223.804579422467</v>
      </c>
      <c r="AK80" s="15"/>
      <c r="AL80" s="19">
        <f t="shared" si="28"/>
        <v>81844698</v>
      </c>
      <c r="AM80" s="15">
        <v>36556188</v>
      </c>
      <c r="AN80" s="15">
        <v>1586847</v>
      </c>
      <c r="AO80" s="15">
        <v>2779314</v>
      </c>
      <c r="AP80" s="15">
        <v>1885077</v>
      </c>
      <c r="AQ80" s="15">
        <v>39037272</v>
      </c>
      <c r="AR80" s="15"/>
      <c r="AS80" s="19">
        <f t="shared" si="29"/>
        <v>53749569.582795702</v>
      </c>
      <c r="AT80" s="15">
        <v>23178042</v>
      </c>
      <c r="AU80" s="15">
        <v>13850576.40918461</v>
      </c>
      <c r="AV80" s="19">
        <f t="shared" si="30"/>
        <v>6650651.9753987221</v>
      </c>
      <c r="AW80" s="15">
        <v>3191928.2882425869</v>
      </c>
      <c r="AX80" s="15">
        <v>3458723.6871561352</v>
      </c>
      <c r="AY80" s="15">
        <v>7290985.1982123721</v>
      </c>
      <c r="AZ80" s="15">
        <v>1671093.4120221201</v>
      </c>
      <c r="BA80" s="15">
        <v>2779314</v>
      </c>
    </row>
    <row r="81" spans="1:53" x14ac:dyDescent="0.2">
      <c r="A81" s="13" t="s">
        <v>184</v>
      </c>
      <c r="B81" s="13" t="s">
        <v>185</v>
      </c>
      <c r="C81" s="15">
        <v>8</v>
      </c>
      <c r="D81" s="15">
        <v>11</v>
      </c>
      <c r="E81" s="16">
        <v>25893</v>
      </c>
      <c r="F81" s="16"/>
      <c r="G81" s="21">
        <f t="shared" si="31"/>
        <v>55109223.397612296</v>
      </c>
      <c r="H81" s="21">
        <f t="shared" si="32"/>
        <v>54826227.114890531</v>
      </c>
      <c r="I81" s="21">
        <f t="shared" si="33"/>
        <v>282996.28272176534</v>
      </c>
      <c r="J81" s="16"/>
      <c r="K81" s="21">
        <f t="shared" si="22"/>
        <v>2000.0318843248174</v>
      </c>
      <c r="L81" s="21">
        <f t="shared" si="23"/>
        <v>1807.3868146785776</v>
      </c>
      <c r="M81" s="21">
        <f t="shared" si="24"/>
        <v>192.64506964623979</v>
      </c>
      <c r="N81" s="16"/>
      <c r="O81" s="21">
        <f t="shared" si="25"/>
        <v>51786825.580822498</v>
      </c>
      <c r="P81" s="15">
        <v>22190053.130822502</v>
      </c>
      <c r="Q81" s="15">
        <v>17387800.449999999</v>
      </c>
      <c r="R81" s="19">
        <f t="shared" si="34"/>
        <v>4456000</v>
      </c>
      <c r="S81" s="15">
        <v>3499640</v>
      </c>
      <c r="T81" s="15">
        <v>585361</v>
      </c>
      <c r="U81" s="15">
        <v>370999</v>
      </c>
      <c r="V81" s="15">
        <v>6497685</v>
      </c>
      <c r="W81" s="17">
        <v>68380</v>
      </c>
      <c r="X81" s="15">
        <v>452887.29</v>
      </c>
      <c r="Y81" s="16">
        <v>1255287</v>
      </c>
      <c r="Z81" s="16"/>
      <c r="AA81" s="19">
        <f t="shared" si="26"/>
        <v>1579455</v>
      </c>
      <c r="AB81" s="16">
        <v>1274167</v>
      </c>
      <c r="AC81" s="16">
        <v>305288</v>
      </c>
      <c r="AD81" s="16">
        <v>0</v>
      </c>
      <c r="AE81" s="16">
        <v>0</v>
      </c>
      <c r="AF81" s="16"/>
      <c r="AG81" s="19">
        <f t="shared" si="27"/>
        <v>1221675.5267897972</v>
      </c>
      <c r="AH81" s="15">
        <v>747375.68060502049</v>
      </c>
      <c r="AI81" s="15">
        <v>465917.51327274612</v>
      </c>
      <c r="AJ81" s="15">
        <v>8382.3329120306098</v>
      </c>
      <c r="AK81" s="15"/>
      <c r="AL81" s="19">
        <f t="shared" si="28"/>
        <v>54869552</v>
      </c>
      <c r="AM81" s="15">
        <v>23586951</v>
      </c>
      <c r="AN81" s="15">
        <v>2040895</v>
      </c>
      <c r="AO81" s="15">
        <v>1806930</v>
      </c>
      <c r="AP81" s="15">
        <v>1579455</v>
      </c>
      <c r="AQ81" s="15">
        <v>25855321</v>
      </c>
      <c r="AR81" s="15"/>
      <c r="AS81" s="19">
        <f t="shared" si="29"/>
        <v>46798666.792472407</v>
      </c>
      <c r="AT81" s="15">
        <v>21501861</v>
      </c>
      <c r="AU81" s="15">
        <v>14202203.893134626</v>
      </c>
      <c r="AV81" s="19">
        <f t="shared" si="30"/>
        <v>5777654.8705850188</v>
      </c>
      <c r="AW81" s="15">
        <v>2739913.6960518877</v>
      </c>
      <c r="AX81" s="15">
        <v>3037741.1745331306</v>
      </c>
      <c r="AY81" s="15">
        <v>3510017.0287527633</v>
      </c>
      <c r="AZ81" s="15">
        <v>2249905.4518331038</v>
      </c>
      <c r="BA81" s="15">
        <v>1806930</v>
      </c>
    </row>
    <row r="82" spans="1:53" x14ac:dyDescent="0.2">
      <c r="A82" s="13" t="s">
        <v>182</v>
      </c>
      <c r="B82" s="13" t="s">
        <v>183</v>
      </c>
      <c r="C82" s="15">
        <v>7</v>
      </c>
      <c r="D82" s="15">
        <v>11</v>
      </c>
      <c r="E82" s="16">
        <v>64013</v>
      </c>
      <c r="F82" s="16"/>
      <c r="G82" s="21">
        <f t="shared" si="31"/>
        <v>119909334.16102733</v>
      </c>
      <c r="H82" s="21">
        <f t="shared" si="32"/>
        <v>166624923.98745501</v>
      </c>
      <c r="I82" s="21">
        <f t="shared" si="33"/>
        <v>-46715589.826427683</v>
      </c>
      <c r="J82" s="16"/>
      <c r="K82" s="21">
        <f t="shared" si="22"/>
        <v>1775.7159542960128</v>
      </c>
      <c r="L82" s="21">
        <f t="shared" si="23"/>
        <v>2331.7281460231934</v>
      </c>
      <c r="M82" s="21">
        <f t="shared" si="24"/>
        <v>-556.01219172718061</v>
      </c>
      <c r="N82" s="16"/>
      <c r="O82" s="21">
        <f t="shared" si="25"/>
        <v>113668905.38235067</v>
      </c>
      <c r="P82" s="15">
        <v>56264641.347350657</v>
      </c>
      <c r="Q82" s="15">
        <v>38319926.745000005</v>
      </c>
      <c r="R82" s="19">
        <f t="shared" si="34"/>
        <v>8148527.29</v>
      </c>
      <c r="S82" s="15">
        <v>6515028.29</v>
      </c>
      <c r="T82" s="15">
        <v>1259959</v>
      </c>
      <c r="U82" s="15">
        <v>373540</v>
      </c>
      <c r="V82" s="15">
        <v>8500945</v>
      </c>
      <c r="W82" s="17">
        <v>150381</v>
      </c>
      <c r="X82" s="15">
        <v>1054631</v>
      </c>
      <c r="Y82" s="16">
        <v>2434865</v>
      </c>
      <c r="Z82" s="16"/>
      <c r="AA82" s="19">
        <f t="shared" si="26"/>
        <v>2129831</v>
      </c>
      <c r="AB82" s="16">
        <v>1801839</v>
      </c>
      <c r="AC82" s="16">
        <v>327992</v>
      </c>
      <c r="AD82" s="16">
        <v>0</v>
      </c>
      <c r="AE82" s="16">
        <v>0</v>
      </c>
      <c r="AF82" s="16"/>
      <c r="AG82" s="19">
        <f t="shared" si="27"/>
        <v>2905585.7786766598</v>
      </c>
      <c r="AH82" s="15">
        <v>1399681.2417443122</v>
      </c>
      <c r="AI82" s="15">
        <v>1497792.21185931</v>
      </c>
      <c r="AJ82" s="15">
        <v>8112.3250730373165</v>
      </c>
      <c r="AK82" s="15"/>
      <c r="AL82" s="19">
        <f t="shared" si="28"/>
        <v>156161784</v>
      </c>
      <c r="AM82" s="15">
        <v>61898128</v>
      </c>
      <c r="AN82" s="15">
        <v>6845320</v>
      </c>
      <c r="AO82" s="15">
        <v>9337444</v>
      </c>
      <c r="AP82" s="15">
        <v>2129831</v>
      </c>
      <c r="AQ82" s="15">
        <v>75951061</v>
      </c>
      <c r="AR82" s="15"/>
      <c r="AS82" s="19">
        <f t="shared" si="29"/>
        <v>149260913.81138268</v>
      </c>
      <c r="AT82" s="15">
        <v>49974035</v>
      </c>
      <c r="AU82" s="15">
        <v>69921106.897605404</v>
      </c>
      <c r="AV82" s="19">
        <f t="shared" si="30"/>
        <v>10607987.879300293</v>
      </c>
      <c r="AW82" s="15">
        <v>4965620.7333925925</v>
      </c>
      <c r="AX82" s="15">
        <v>5642367.145907701</v>
      </c>
      <c r="AY82" s="15">
        <v>9420340.0344769731</v>
      </c>
      <c r="AZ82" s="15">
        <v>6756022.2967720423</v>
      </c>
      <c r="BA82" s="15">
        <v>9337444</v>
      </c>
    </row>
    <row r="83" spans="1:53" x14ac:dyDescent="0.2">
      <c r="A83" s="13" t="s">
        <v>180</v>
      </c>
      <c r="B83" s="13" t="s">
        <v>181</v>
      </c>
      <c r="C83" s="15">
        <v>6</v>
      </c>
      <c r="D83" s="15">
        <v>7</v>
      </c>
      <c r="E83" s="16">
        <v>5269</v>
      </c>
      <c r="F83" s="16"/>
      <c r="G83" s="21">
        <f t="shared" si="31"/>
        <v>16431590.093841763</v>
      </c>
      <c r="H83" s="21">
        <f t="shared" si="32"/>
        <v>9633111.5294309128</v>
      </c>
      <c r="I83" s="21">
        <f t="shared" si="33"/>
        <v>6798478.5644108504</v>
      </c>
      <c r="J83" s="16"/>
      <c r="K83" s="21">
        <f t="shared" si="22"/>
        <v>2956.3734315423094</v>
      </c>
      <c r="L83" s="21">
        <f t="shared" si="23"/>
        <v>1537.7361894270221</v>
      </c>
      <c r="M83" s="21">
        <f t="shared" si="24"/>
        <v>1418.6372421152873</v>
      </c>
      <c r="N83" s="16"/>
      <c r="O83" s="21">
        <f t="shared" si="25"/>
        <v>15577131.610796429</v>
      </c>
      <c r="P83" s="15">
        <v>6665728.3157964284</v>
      </c>
      <c r="Q83" s="15">
        <v>4923233.2949999999</v>
      </c>
      <c r="R83" s="19">
        <f t="shared" si="34"/>
        <v>2422577</v>
      </c>
      <c r="S83" s="15">
        <v>2273423</v>
      </c>
      <c r="T83" s="15">
        <v>0</v>
      </c>
      <c r="U83" s="15">
        <v>149154</v>
      </c>
      <c r="V83" s="15">
        <v>1171303</v>
      </c>
      <c r="W83" s="17">
        <v>174839</v>
      </c>
      <c r="X83" s="15">
        <v>114088.29000000001</v>
      </c>
      <c r="Y83" s="16">
        <v>394290</v>
      </c>
      <c r="Z83" s="16"/>
      <c r="AA83" s="19">
        <f t="shared" si="26"/>
        <v>351747</v>
      </c>
      <c r="AB83" s="16">
        <v>233547</v>
      </c>
      <c r="AC83" s="16">
        <v>118200</v>
      </c>
      <c r="AD83" s="16">
        <v>0</v>
      </c>
      <c r="AE83" s="16">
        <v>0</v>
      </c>
      <c r="AF83" s="16"/>
      <c r="AG83" s="19">
        <f t="shared" si="27"/>
        <v>213784.19304533541</v>
      </c>
      <c r="AH83" s="15">
        <v>132130.07057011005</v>
      </c>
      <c r="AI83" s="15">
        <v>79223.044432349183</v>
      </c>
      <c r="AJ83" s="15">
        <v>2431.0780428761855</v>
      </c>
      <c r="AK83" s="15"/>
      <c r="AL83" s="19">
        <f t="shared" si="28"/>
        <v>14369054</v>
      </c>
      <c r="AM83" s="15">
        <v>6381981</v>
      </c>
      <c r="AN83" s="15">
        <v>567727</v>
      </c>
      <c r="AO83" s="15">
        <v>234819</v>
      </c>
      <c r="AP83" s="15">
        <v>351747</v>
      </c>
      <c r="AQ83" s="15">
        <v>6832780</v>
      </c>
      <c r="AR83" s="15"/>
      <c r="AS83" s="19">
        <f t="shared" si="29"/>
        <v>8102331.9820909789</v>
      </c>
      <c r="AT83" s="15">
        <v>4033948</v>
      </c>
      <c r="AU83" s="15">
        <v>1532760.6155239872</v>
      </c>
      <c r="AV83" s="19">
        <f t="shared" si="30"/>
        <v>1302076.9089440189</v>
      </c>
      <c r="AW83" s="15">
        <v>605175.04438988864</v>
      </c>
      <c r="AX83" s="15">
        <v>696901.86455413024</v>
      </c>
      <c r="AY83" s="15">
        <v>998727.45762297208</v>
      </c>
      <c r="AZ83" s="15">
        <v>228702.63839591478</v>
      </c>
      <c r="BA83" s="15">
        <v>234819</v>
      </c>
    </row>
    <row r="84" spans="1:53" x14ac:dyDescent="0.2">
      <c r="A84" s="13" t="s">
        <v>178</v>
      </c>
      <c r="B84" s="13" t="s">
        <v>179</v>
      </c>
      <c r="C84" s="15">
        <v>5</v>
      </c>
      <c r="D84" s="15">
        <v>9</v>
      </c>
      <c r="E84" s="16">
        <v>38451</v>
      </c>
      <c r="F84" s="16"/>
      <c r="G84" s="21">
        <f t="shared" si="31"/>
        <v>81027683.631366715</v>
      </c>
      <c r="H84" s="21">
        <f t="shared" si="32"/>
        <v>74708902.272248894</v>
      </c>
      <c r="I84" s="21">
        <f t="shared" si="33"/>
        <v>6318781.3591178209</v>
      </c>
      <c r="J84" s="16"/>
      <c r="K84" s="21">
        <f t="shared" si="22"/>
        <v>1959.9919822049187</v>
      </c>
      <c r="L84" s="21">
        <f t="shared" si="23"/>
        <v>1703.6763013856123</v>
      </c>
      <c r="M84" s="21">
        <f t="shared" si="24"/>
        <v>256.31568081930641</v>
      </c>
      <c r="N84" s="16"/>
      <c r="O84" s="21">
        <f t="shared" si="25"/>
        <v>75363651.707761332</v>
      </c>
      <c r="P84" s="15">
        <v>41111860.732761331</v>
      </c>
      <c r="Q84" s="15">
        <v>26316571.975000001</v>
      </c>
      <c r="R84" s="19">
        <f t="shared" si="34"/>
        <v>3774412</v>
      </c>
      <c r="S84" s="15">
        <v>3094783</v>
      </c>
      <c r="T84" s="15">
        <v>463091</v>
      </c>
      <c r="U84" s="15">
        <v>216538</v>
      </c>
      <c r="V84" s="15">
        <v>2358276</v>
      </c>
      <c r="W84" s="17">
        <v>17145</v>
      </c>
      <c r="X84" s="15">
        <v>799433.29</v>
      </c>
      <c r="Y84" s="16">
        <v>1802531</v>
      </c>
      <c r="Z84" s="16"/>
      <c r="AA84" s="19">
        <f t="shared" si="26"/>
        <v>1925929</v>
      </c>
      <c r="AB84" s="16">
        <v>1533347</v>
      </c>
      <c r="AC84" s="16">
        <v>390810</v>
      </c>
      <c r="AD84" s="16">
        <v>0</v>
      </c>
      <c r="AE84" s="16">
        <v>1772</v>
      </c>
      <c r="AF84" s="16"/>
      <c r="AG84" s="19">
        <f t="shared" si="27"/>
        <v>2921524.6336053791</v>
      </c>
      <c r="AH84" s="15">
        <v>1748577.235300546</v>
      </c>
      <c r="AI84" s="15">
        <v>1167533.1366378556</v>
      </c>
      <c r="AJ84" s="15">
        <v>5414.2616669774634</v>
      </c>
      <c r="AK84" s="15"/>
      <c r="AL84" s="19">
        <f t="shared" si="28"/>
        <v>93560090</v>
      </c>
      <c r="AM84" s="15">
        <v>41827932</v>
      </c>
      <c r="AN84" s="15">
        <v>1345592</v>
      </c>
      <c r="AO84" s="15">
        <v>3606521</v>
      </c>
      <c r="AP84" s="15">
        <v>1925929</v>
      </c>
      <c r="AQ84" s="15">
        <v>44854116</v>
      </c>
      <c r="AR84" s="15"/>
      <c r="AS84" s="19">
        <f t="shared" si="29"/>
        <v>65508057.464578182</v>
      </c>
      <c r="AT84" s="15">
        <v>27497171</v>
      </c>
      <c r="AU84" s="15">
        <v>20932884.076670546</v>
      </c>
      <c r="AV84" s="19">
        <f t="shared" si="30"/>
        <v>6362715.8409876833</v>
      </c>
      <c r="AW84" s="15">
        <v>3036439.5961310449</v>
      </c>
      <c r="AX84" s="15">
        <v>3326276.2448566384</v>
      </c>
      <c r="AY84" s="15">
        <v>7108765.5469199549</v>
      </c>
      <c r="AZ84" s="15">
        <v>2838128.9666830297</v>
      </c>
      <c r="BA84" s="15">
        <v>3606521</v>
      </c>
    </row>
    <row r="85" spans="1:53" x14ac:dyDescent="0.2">
      <c r="A85" s="13" t="s">
        <v>176</v>
      </c>
      <c r="B85" s="13" t="s">
        <v>177</v>
      </c>
      <c r="C85" s="15">
        <v>4</v>
      </c>
      <c r="D85" s="15">
        <v>2</v>
      </c>
      <c r="E85" s="16">
        <v>44442</v>
      </c>
      <c r="F85" s="16"/>
      <c r="G85" s="21">
        <f t="shared" si="31"/>
        <v>132549825.05062096</v>
      </c>
      <c r="H85" s="21">
        <f t="shared" si="32"/>
        <v>79583890.208462834</v>
      </c>
      <c r="I85" s="21">
        <f t="shared" si="33"/>
        <v>52965934.842158124</v>
      </c>
      <c r="J85" s="16"/>
      <c r="K85" s="21">
        <f t="shared" si="22"/>
        <v>2883.2952291218767</v>
      </c>
      <c r="L85" s="21">
        <f t="shared" si="23"/>
        <v>1572.4963742707828</v>
      </c>
      <c r="M85" s="21">
        <f t="shared" si="24"/>
        <v>1310.7988548510939</v>
      </c>
      <c r="N85" s="16"/>
      <c r="O85" s="21">
        <f t="shared" si="25"/>
        <v>128139406.57263444</v>
      </c>
      <c r="P85" s="15">
        <v>61691801.782634452</v>
      </c>
      <c r="Q85" s="15">
        <v>53744897.490000002</v>
      </c>
      <c r="R85" s="19">
        <f t="shared" si="34"/>
        <v>6268878.2999999998</v>
      </c>
      <c r="S85" s="15">
        <v>4894277</v>
      </c>
      <c r="T85" s="15">
        <v>472704</v>
      </c>
      <c r="U85" s="15">
        <v>901897.3</v>
      </c>
      <c r="V85" s="15">
        <v>3234798</v>
      </c>
      <c r="W85" s="17">
        <v>8434</v>
      </c>
      <c r="X85" s="15">
        <v>890710.29</v>
      </c>
      <c r="Y85" s="16">
        <v>3199031</v>
      </c>
      <c r="Z85" s="16"/>
      <c r="AA85" s="19">
        <f t="shared" si="26"/>
        <v>1840922</v>
      </c>
      <c r="AB85" s="16">
        <v>1508812</v>
      </c>
      <c r="AC85" s="16">
        <v>295877</v>
      </c>
      <c r="AD85" s="16">
        <v>0</v>
      </c>
      <c r="AE85" s="16">
        <v>36233</v>
      </c>
      <c r="AF85" s="16"/>
      <c r="AG85" s="19">
        <f t="shared" si="27"/>
        <v>1670352.1879865145</v>
      </c>
      <c r="AH85" s="15">
        <v>864337.89472449117</v>
      </c>
      <c r="AI85" s="15">
        <v>798585.04772196163</v>
      </c>
      <c r="AJ85" s="15">
        <v>7429.2455400617446</v>
      </c>
      <c r="AK85" s="15"/>
      <c r="AL85" s="19">
        <f t="shared" si="28"/>
        <v>77045834</v>
      </c>
      <c r="AM85" s="15">
        <v>32470690</v>
      </c>
      <c r="AN85" s="15">
        <v>2631148</v>
      </c>
      <c r="AO85" s="15">
        <v>3421079</v>
      </c>
      <c r="AP85" s="15">
        <v>1840922</v>
      </c>
      <c r="AQ85" s="15">
        <v>36681995</v>
      </c>
      <c r="AR85" s="15"/>
      <c r="AS85" s="19">
        <f t="shared" si="29"/>
        <v>69884883.865342125</v>
      </c>
      <c r="AT85" s="15">
        <v>24445708</v>
      </c>
      <c r="AU85" s="15">
        <v>28653938.046568211</v>
      </c>
      <c r="AV85" s="19">
        <f t="shared" si="30"/>
        <v>7017286.2247159155</v>
      </c>
      <c r="AW85" s="15">
        <v>3351996.7365957974</v>
      </c>
      <c r="AX85" s="15">
        <v>3665289.4881201182</v>
      </c>
      <c r="AY85" s="15">
        <v>6346872.5940579949</v>
      </c>
      <c r="AZ85" s="15">
        <v>2681720.1184047982</v>
      </c>
      <c r="BA85" s="15">
        <v>3421079</v>
      </c>
    </row>
    <row r="86" spans="1:53" x14ac:dyDescent="0.2">
      <c r="A86" s="13" t="s">
        <v>174</v>
      </c>
      <c r="B86" s="13" t="s">
        <v>175</v>
      </c>
      <c r="C86" s="15">
        <v>3</v>
      </c>
      <c r="D86" s="15">
        <v>4</v>
      </c>
      <c r="E86" s="16">
        <v>32504</v>
      </c>
      <c r="F86" s="16"/>
      <c r="G86" s="21">
        <f t="shared" si="31"/>
        <v>77233537.962875769</v>
      </c>
      <c r="H86" s="21">
        <f t="shared" si="32"/>
        <v>65142723.54354015</v>
      </c>
      <c r="I86" s="21">
        <f t="shared" si="33"/>
        <v>12090814.419335619</v>
      </c>
      <c r="J86" s="16"/>
      <c r="K86" s="21">
        <f t="shared" si="22"/>
        <v>2251.9662312459886</v>
      </c>
      <c r="L86" s="21">
        <f t="shared" si="23"/>
        <v>1747.08471808847</v>
      </c>
      <c r="M86" s="21">
        <f t="shared" si="24"/>
        <v>504.88151315751861</v>
      </c>
      <c r="N86" s="16"/>
      <c r="O86" s="21">
        <f t="shared" si="25"/>
        <v>73197910.380419612</v>
      </c>
      <c r="P86" s="15">
        <v>36227280.035419621</v>
      </c>
      <c r="Q86" s="15">
        <v>29297662.774999999</v>
      </c>
      <c r="R86" s="19">
        <f t="shared" si="34"/>
        <v>5122797.57</v>
      </c>
      <c r="S86" s="15">
        <v>4132815</v>
      </c>
      <c r="T86" s="15">
        <v>503077.57</v>
      </c>
      <c r="U86" s="15">
        <v>486905</v>
      </c>
      <c r="V86" s="15">
        <v>1531406</v>
      </c>
      <c r="W86" s="17">
        <v>1578</v>
      </c>
      <c r="X86" s="15">
        <v>874831.29</v>
      </c>
      <c r="Y86" s="16">
        <v>1018764</v>
      </c>
      <c r="Z86" s="16"/>
      <c r="AA86" s="19">
        <f t="shared" si="26"/>
        <v>1768896</v>
      </c>
      <c r="AB86" s="16">
        <v>1406642</v>
      </c>
      <c r="AC86" s="16">
        <v>362254</v>
      </c>
      <c r="AD86" s="16">
        <v>0</v>
      </c>
      <c r="AE86" s="16">
        <v>0</v>
      </c>
      <c r="AF86" s="16"/>
      <c r="AG86" s="19">
        <f t="shared" si="27"/>
        <v>1390322.2924561526</v>
      </c>
      <c r="AH86" s="15">
        <v>854347.33865398495</v>
      </c>
      <c r="AI86" s="15">
        <v>509853.71036343946</v>
      </c>
      <c r="AJ86" s="15">
        <v>26121.243438728081</v>
      </c>
      <c r="AK86" s="15"/>
      <c r="AL86" s="19">
        <f t="shared" si="28"/>
        <v>79191482</v>
      </c>
      <c r="AM86" s="15">
        <v>32214497</v>
      </c>
      <c r="AN86" s="15">
        <v>3286824</v>
      </c>
      <c r="AO86" s="15">
        <v>4094420</v>
      </c>
      <c r="AP86" s="15">
        <v>1768896</v>
      </c>
      <c r="AQ86" s="15">
        <v>37826845</v>
      </c>
      <c r="AR86" s="15"/>
      <c r="AS86" s="19">
        <f t="shared" si="29"/>
        <v>56787241.676747628</v>
      </c>
      <c r="AT86" s="15">
        <v>21547198</v>
      </c>
      <c r="AU86" s="15">
        <v>18979312.771303315</v>
      </c>
      <c r="AV86" s="19">
        <f t="shared" si="30"/>
        <v>6216490.1423000805</v>
      </c>
      <c r="AW86" s="15">
        <v>2986161.7462238963</v>
      </c>
      <c r="AX86" s="15">
        <v>3230328.3960761838</v>
      </c>
      <c r="AY86" s="15">
        <v>5949820.7631442305</v>
      </c>
      <c r="AZ86" s="15">
        <v>2138991.7244924479</v>
      </c>
      <c r="BA86" s="15">
        <v>4094420</v>
      </c>
    </row>
    <row r="87" spans="1:53" x14ac:dyDescent="0.2">
      <c r="A87" s="13" t="s">
        <v>172</v>
      </c>
      <c r="B87" s="13" t="s">
        <v>173</v>
      </c>
      <c r="C87" s="15">
        <v>2</v>
      </c>
      <c r="D87" s="15">
        <v>13</v>
      </c>
      <c r="E87" s="16">
        <v>330844</v>
      </c>
      <c r="F87" s="16"/>
      <c r="G87" s="21">
        <f t="shared" si="31"/>
        <v>680247779.62174809</v>
      </c>
      <c r="H87" s="21">
        <f t="shared" si="32"/>
        <v>785969311.43136072</v>
      </c>
      <c r="I87" s="21">
        <f t="shared" si="33"/>
        <v>-105721531.80961263</v>
      </c>
      <c r="J87" s="16"/>
      <c r="K87" s="21">
        <f t="shared" si="22"/>
        <v>1926.8655015731076</v>
      </c>
      <c r="L87" s="21">
        <f t="shared" si="23"/>
        <v>2100.5039041386894</v>
      </c>
      <c r="M87" s="21">
        <f t="shared" si="24"/>
        <v>-173.63840256558183</v>
      </c>
      <c r="N87" s="16"/>
      <c r="O87" s="21">
        <f t="shared" si="25"/>
        <v>637491890.00245321</v>
      </c>
      <c r="P87" s="15">
        <v>420061237.55745322</v>
      </c>
      <c r="Q87" s="15">
        <v>177393727.375</v>
      </c>
      <c r="R87" s="19">
        <f t="shared" si="34"/>
        <v>23144413.07</v>
      </c>
      <c r="S87" s="15">
        <v>13436547.810000001</v>
      </c>
      <c r="T87" s="15">
        <v>9684256.2599999998</v>
      </c>
      <c r="U87" s="15">
        <v>23609</v>
      </c>
      <c r="V87" s="15">
        <v>3332033</v>
      </c>
      <c r="W87" s="17">
        <v>287</v>
      </c>
      <c r="X87" s="16">
        <v>4953158</v>
      </c>
      <c r="Y87" s="16">
        <v>13560479</v>
      </c>
      <c r="Z87" s="16"/>
      <c r="AA87" s="19">
        <f t="shared" si="26"/>
        <v>8894355</v>
      </c>
      <c r="AB87" s="16">
        <v>8798134</v>
      </c>
      <c r="AC87" s="16">
        <v>90774</v>
      </c>
      <c r="AD87" s="16">
        <v>0</v>
      </c>
      <c r="AE87" s="16">
        <v>5447</v>
      </c>
      <c r="AF87" s="16"/>
      <c r="AG87" s="19">
        <f t="shared" si="27"/>
        <v>28908089.619294837</v>
      </c>
      <c r="AH87" s="15">
        <v>21212371.787823569</v>
      </c>
      <c r="AI87" s="15">
        <v>7608154.6922825174</v>
      </c>
      <c r="AJ87" s="15">
        <v>87563.139188750531</v>
      </c>
      <c r="AK87" s="15"/>
      <c r="AL87" s="19">
        <f t="shared" si="28"/>
        <v>929123440</v>
      </c>
      <c r="AM87" s="15">
        <v>359000434</v>
      </c>
      <c r="AN87" s="15">
        <v>62063347</v>
      </c>
      <c r="AO87" s="15">
        <v>43497939</v>
      </c>
      <c r="AP87" s="15">
        <v>8894355</v>
      </c>
      <c r="AQ87" s="15">
        <v>455667365</v>
      </c>
      <c r="AR87" s="15"/>
      <c r="AS87" s="19">
        <f t="shared" si="29"/>
        <v>694939113.66086054</v>
      </c>
      <c r="AT87" s="15">
        <v>347469099</v>
      </c>
      <c r="AU87" s="15">
        <v>199413448.25882921</v>
      </c>
      <c r="AV87" s="19">
        <f t="shared" si="30"/>
        <v>60094002.551482067</v>
      </c>
      <c r="AW87" s="15">
        <v>27999773.343013078</v>
      </c>
      <c r="AX87" s="15">
        <v>32094229.208468985</v>
      </c>
      <c r="AY87" s="15">
        <v>44464624.850549169</v>
      </c>
      <c r="AZ87" s="15">
        <v>30936195.219018158</v>
      </c>
      <c r="BA87" s="15">
        <v>43497939</v>
      </c>
    </row>
    <row r="88" spans="1:53" x14ac:dyDescent="0.2">
      <c r="A88" s="13" t="s">
        <v>170</v>
      </c>
      <c r="B88" s="13" t="s">
        <v>171</v>
      </c>
      <c r="C88" s="15">
        <v>1</v>
      </c>
      <c r="D88" s="15">
        <v>3</v>
      </c>
      <c r="E88" s="16">
        <v>16202</v>
      </c>
      <c r="F88" s="16"/>
      <c r="G88" s="21">
        <f t="shared" si="31"/>
        <v>36534969.574398838</v>
      </c>
      <c r="H88" s="21">
        <f t="shared" si="32"/>
        <v>29413338.690429237</v>
      </c>
      <c r="I88" s="21">
        <f t="shared" si="33"/>
        <v>7121630.8839696012</v>
      </c>
      <c r="J88" s="16"/>
      <c r="K88" s="21">
        <f t="shared" si="22"/>
        <v>2089.3172149842471</v>
      </c>
      <c r="L88" s="21">
        <f t="shared" si="23"/>
        <v>1575.0070001577537</v>
      </c>
      <c r="M88" s="21">
        <f t="shared" si="24"/>
        <v>514.31021482649339</v>
      </c>
      <c r="N88" s="16"/>
      <c r="O88" s="21">
        <f t="shared" si="25"/>
        <v>33851117.517174773</v>
      </c>
      <c r="P88" s="15">
        <v>16122687.357174775</v>
      </c>
      <c r="Q88" s="15">
        <v>12381155.26</v>
      </c>
      <c r="R88" s="19">
        <f t="shared" si="34"/>
        <v>4131762.9</v>
      </c>
      <c r="S88" s="15">
        <v>3776936.9</v>
      </c>
      <c r="T88" s="15">
        <v>0</v>
      </c>
      <c r="U88" s="15">
        <v>354826</v>
      </c>
      <c r="V88" s="15">
        <v>904029</v>
      </c>
      <c r="W88" s="17">
        <v>22446</v>
      </c>
      <c r="X88" s="15">
        <v>272119.73986500694</v>
      </c>
      <c r="Y88" s="16">
        <v>311483</v>
      </c>
      <c r="Z88" s="16"/>
      <c r="AA88" s="19">
        <f t="shared" si="26"/>
        <v>1931527</v>
      </c>
      <c r="AB88" s="16">
        <v>801728</v>
      </c>
      <c r="AC88" s="17">
        <v>249101</v>
      </c>
      <c r="AD88" s="16">
        <v>880698</v>
      </c>
      <c r="AE88" s="16">
        <v>0</v>
      </c>
      <c r="AF88" s="16"/>
      <c r="AG88" s="19">
        <f t="shared" si="27"/>
        <v>457759.31735905935</v>
      </c>
      <c r="AH88" s="15">
        <v>237612.27153659365</v>
      </c>
      <c r="AI88" s="15">
        <v>215697.96143069564</v>
      </c>
      <c r="AJ88" s="15">
        <v>4449.0843917700931</v>
      </c>
      <c r="AK88" s="15"/>
      <c r="AL88" s="19">
        <f t="shared" si="28"/>
        <v>44439048</v>
      </c>
      <c r="AM88" s="15">
        <v>19104724</v>
      </c>
      <c r="AN88" s="15">
        <v>535141</v>
      </c>
      <c r="AO88" s="15">
        <v>2579659</v>
      </c>
      <c r="AP88" s="15">
        <v>1931527</v>
      </c>
      <c r="AQ88" s="15">
        <v>20287997</v>
      </c>
      <c r="AR88" s="15"/>
      <c r="AS88" s="19">
        <f t="shared" si="29"/>
        <v>25518263.416555926</v>
      </c>
      <c r="AT88" s="15">
        <v>8447266</v>
      </c>
      <c r="AU88" s="15">
        <v>7231666.047470293</v>
      </c>
      <c r="AV88" s="19">
        <f t="shared" si="30"/>
        <v>3379297.3471255675</v>
      </c>
      <c r="AW88" s="15">
        <v>1614852.037851494</v>
      </c>
      <c r="AX88" s="15">
        <v>1764445.3092740735</v>
      </c>
      <c r="AY88" s="15">
        <v>3880375.0219600638</v>
      </c>
      <c r="AZ88" s="15">
        <v>515777.92674774362</v>
      </c>
      <c r="BA88" s="15">
        <v>2579659</v>
      </c>
    </row>
    <row r="89" spans="1:53" x14ac:dyDescent="0.2">
      <c r="A89" s="12" t="s">
        <v>0</v>
      </c>
      <c r="B89" s="12" t="s">
        <v>385</v>
      </c>
      <c r="C89" s="12" t="s">
        <v>386</v>
      </c>
      <c r="D89" s="12" t="s">
        <v>386</v>
      </c>
      <c r="E89" s="22">
        <f t="shared" ref="E89:F89" si="35">SUM(E2:E88)</f>
        <v>5303925</v>
      </c>
      <c r="F89" s="22"/>
      <c r="G89" s="19">
        <f>SUM(G2:G88)</f>
        <v>11649029644.652275</v>
      </c>
      <c r="H89" s="19">
        <f>SUM(H2:H88)</f>
        <v>14025636956.79542</v>
      </c>
      <c r="I89" s="19">
        <f>SUM(I2:I88)</f>
        <v>-2376607312.1431451</v>
      </c>
      <c r="J89" s="19">
        <f t="shared" ref="J89:BA89" si="36">SUM(J2:J88)</f>
        <v>0</v>
      </c>
      <c r="K89" s="21">
        <f t="shared" si="22"/>
        <v>2061.4872398652451</v>
      </c>
      <c r="L89" s="21">
        <f t="shared" si="23"/>
        <v>2329.501917643443</v>
      </c>
      <c r="M89" s="21">
        <f t="shared" si="24"/>
        <v>-268.01467777819789</v>
      </c>
      <c r="N89" s="19"/>
      <c r="O89" s="21">
        <f t="shared" si="25"/>
        <v>10933973708.702271</v>
      </c>
      <c r="P89" s="19">
        <f t="shared" si="36"/>
        <v>6145177042.3622723</v>
      </c>
      <c r="Q89" s="19">
        <f t="shared" si="36"/>
        <v>3606668683.3599992</v>
      </c>
      <c r="R89" s="19">
        <f t="shared" si="36"/>
        <v>590754520.9799999</v>
      </c>
      <c r="S89" s="19">
        <f t="shared" si="36"/>
        <v>428757346.3499999</v>
      </c>
      <c r="T89" s="19">
        <f t="shared" si="36"/>
        <v>129407333.33</v>
      </c>
      <c r="U89" s="19">
        <f t="shared" si="36"/>
        <v>32589841.300000001</v>
      </c>
      <c r="V89" s="19">
        <f t="shared" si="36"/>
        <v>426438012</v>
      </c>
      <c r="W89" s="19">
        <f t="shared" si="36"/>
        <v>18030664</v>
      </c>
      <c r="X89" s="19">
        <f t="shared" si="36"/>
        <v>84849404.950000033</v>
      </c>
      <c r="Y89" s="19">
        <f t="shared" si="36"/>
        <v>164935450</v>
      </c>
      <c r="Z89" s="19"/>
      <c r="AA89" s="19">
        <f t="shared" si="36"/>
        <v>198299656</v>
      </c>
      <c r="AB89" s="19">
        <f t="shared" si="36"/>
        <v>152150191</v>
      </c>
      <c r="AC89" s="19">
        <f t="shared" si="36"/>
        <v>23558178</v>
      </c>
      <c r="AD89" s="19">
        <f t="shared" si="36"/>
        <v>16545620</v>
      </c>
      <c r="AE89" s="19">
        <f t="shared" si="36"/>
        <v>6045667</v>
      </c>
      <c r="AF89" s="19"/>
      <c r="AG89" s="19">
        <f t="shared" si="36"/>
        <v>413876211</v>
      </c>
      <c r="AH89" s="19">
        <f t="shared" si="36"/>
        <v>273991331.00000006</v>
      </c>
      <c r="AI89" s="19">
        <f t="shared" si="36"/>
        <v>137550899.99999997</v>
      </c>
      <c r="AJ89" s="19">
        <f t="shared" si="36"/>
        <v>2333979.9999999995</v>
      </c>
      <c r="AK89" s="19"/>
      <c r="AL89" s="19">
        <f t="shared" si="36"/>
        <v>16404388456</v>
      </c>
      <c r="AM89" s="19">
        <f t="shared" si="36"/>
        <v>6631330391</v>
      </c>
      <c r="AN89" s="19">
        <f t="shared" si="36"/>
        <v>794163139</v>
      </c>
      <c r="AO89" s="19">
        <f t="shared" si="36"/>
        <v>776700698</v>
      </c>
      <c r="AP89" s="19">
        <f t="shared" si="36"/>
        <v>198299656</v>
      </c>
      <c r="AQ89" s="19">
        <f t="shared" si="36"/>
        <v>8003894572</v>
      </c>
      <c r="AR89" s="19"/>
      <c r="AS89" s="19">
        <f t="shared" si="29"/>
        <v>12355503458.536999</v>
      </c>
      <c r="AT89" s="19">
        <f t="shared" si="36"/>
        <v>5933286595</v>
      </c>
      <c r="AU89" s="19">
        <f t="shared" si="36"/>
        <v>3792834309</v>
      </c>
      <c r="AV89" s="19">
        <f t="shared" si="30"/>
        <v>1008244129.2584212</v>
      </c>
      <c r="AW89" s="19">
        <f t="shared" si="36"/>
        <v>468511535.59842128</v>
      </c>
      <c r="AX89" s="19">
        <f t="shared" si="36"/>
        <v>539732593.65999985</v>
      </c>
      <c r="AY89" s="19">
        <f t="shared" si="36"/>
        <v>844437727.27857745</v>
      </c>
      <c r="AZ89" s="19">
        <f t="shared" si="36"/>
        <v>661889368.99999976</v>
      </c>
      <c r="BA89" s="19">
        <f t="shared" si="36"/>
        <v>776700698</v>
      </c>
    </row>
    <row r="90" spans="1:53" x14ac:dyDescent="0.2">
      <c r="I90" s="21"/>
    </row>
  </sheetData>
  <autoFilter ref="A1:BA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12REPDAT</vt:lpstr>
      <vt:lpstr>mn_data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Manzi</dc:creator>
  <cp:lastModifiedBy>UMN</cp:lastModifiedBy>
  <dcterms:created xsi:type="dcterms:W3CDTF">1999-09-14T14:32:50Z</dcterms:created>
  <dcterms:modified xsi:type="dcterms:W3CDTF">2015-01-21T21:54:58Z</dcterms:modified>
</cp:coreProperties>
</file>