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15" windowWidth="23235" windowHeight="10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4" i="1" l="1"/>
  <c r="B61" i="1"/>
  <c r="B58" i="1"/>
  <c r="O36" i="1"/>
  <c r="P36" i="1"/>
  <c r="Q36" i="1"/>
  <c r="N36" i="1"/>
  <c r="C36" i="1"/>
  <c r="D36" i="1"/>
  <c r="E36" i="1"/>
  <c r="F36" i="1"/>
  <c r="G36" i="1"/>
  <c r="H36" i="1"/>
  <c r="I36" i="1"/>
  <c r="J36" i="1"/>
  <c r="B36" i="1"/>
  <c r="K42" i="1" l="1"/>
  <c r="K41" i="1"/>
  <c r="C38" i="1"/>
  <c r="D38" i="1"/>
  <c r="E38" i="1"/>
  <c r="F38" i="1"/>
  <c r="G38" i="1"/>
  <c r="H38" i="1"/>
  <c r="I38" i="1"/>
  <c r="J38" i="1"/>
  <c r="B38" i="1"/>
  <c r="N4" i="1"/>
  <c r="O4" i="1"/>
  <c r="Q4" i="1" s="1"/>
  <c r="P4" i="1"/>
  <c r="N5" i="1"/>
  <c r="O5" i="1"/>
  <c r="P5" i="1"/>
  <c r="N6" i="1"/>
  <c r="O6" i="1"/>
  <c r="Q6" i="1" s="1"/>
  <c r="P6" i="1"/>
  <c r="N7" i="1"/>
  <c r="O7" i="1"/>
  <c r="P7" i="1"/>
  <c r="N8" i="1"/>
  <c r="O8" i="1"/>
  <c r="Q8" i="1" s="1"/>
  <c r="P8" i="1"/>
  <c r="N9" i="1"/>
  <c r="O9" i="1"/>
  <c r="P9" i="1"/>
  <c r="N10" i="1"/>
  <c r="O10" i="1"/>
  <c r="Q10" i="1" s="1"/>
  <c r="P10" i="1"/>
  <c r="N11" i="1"/>
  <c r="O11" i="1"/>
  <c r="P11" i="1"/>
  <c r="N12" i="1"/>
  <c r="O12" i="1"/>
  <c r="Q12" i="1" s="1"/>
  <c r="P12" i="1"/>
  <c r="N13" i="1"/>
  <c r="O13" i="1"/>
  <c r="P13" i="1"/>
  <c r="N14" i="1"/>
  <c r="O14" i="1"/>
  <c r="Q14" i="1" s="1"/>
  <c r="P14" i="1"/>
  <c r="N15" i="1"/>
  <c r="O15" i="1"/>
  <c r="P15" i="1"/>
  <c r="N16" i="1"/>
  <c r="O16" i="1"/>
  <c r="Q16" i="1" s="1"/>
  <c r="P16" i="1"/>
  <c r="N17" i="1"/>
  <c r="O17" i="1"/>
  <c r="P17" i="1"/>
  <c r="N18" i="1"/>
  <c r="O18" i="1"/>
  <c r="Q18" i="1" s="1"/>
  <c r="P18" i="1"/>
  <c r="N19" i="1"/>
  <c r="O19" i="1"/>
  <c r="P19" i="1"/>
  <c r="N20" i="1"/>
  <c r="O20" i="1"/>
  <c r="Q20" i="1" s="1"/>
  <c r="P20" i="1"/>
  <c r="N21" i="1"/>
  <c r="O21" i="1"/>
  <c r="P21" i="1"/>
  <c r="N22" i="1"/>
  <c r="O22" i="1"/>
  <c r="Q22" i="1" s="1"/>
  <c r="P22" i="1"/>
  <c r="N23" i="1"/>
  <c r="O23" i="1"/>
  <c r="P23" i="1"/>
  <c r="N24" i="1"/>
  <c r="O24" i="1"/>
  <c r="Q24" i="1" s="1"/>
  <c r="P24" i="1"/>
  <c r="O25" i="1"/>
  <c r="P25" i="1"/>
  <c r="N26" i="1"/>
  <c r="O26" i="1"/>
  <c r="P26" i="1"/>
  <c r="N27" i="1"/>
  <c r="O27" i="1"/>
  <c r="Q27" i="1" s="1"/>
  <c r="P27" i="1"/>
  <c r="N28" i="1"/>
  <c r="O28" i="1"/>
  <c r="P28" i="1"/>
  <c r="N29" i="1"/>
  <c r="O29" i="1"/>
  <c r="Q29" i="1" s="1"/>
  <c r="P29" i="1"/>
  <c r="N30" i="1"/>
  <c r="O30" i="1"/>
  <c r="P30" i="1"/>
  <c r="N31" i="1"/>
  <c r="O31" i="1"/>
  <c r="Q31" i="1" s="1"/>
  <c r="P31" i="1"/>
  <c r="N32" i="1"/>
  <c r="O32" i="1"/>
  <c r="P32" i="1"/>
  <c r="N33" i="1"/>
  <c r="O33" i="1"/>
  <c r="Q33" i="1" s="1"/>
  <c r="P33" i="1"/>
  <c r="P3" i="1"/>
  <c r="O3" i="1"/>
  <c r="N3" i="1"/>
  <c r="Q3" i="1" s="1"/>
  <c r="C37" i="1"/>
  <c r="D37" i="1"/>
  <c r="E37" i="1"/>
  <c r="F37" i="1"/>
  <c r="C48" i="1" s="1"/>
  <c r="G37" i="1"/>
  <c r="H37" i="1"/>
  <c r="B46" i="1" s="1"/>
  <c r="I37" i="1"/>
  <c r="C46" i="1" s="1"/>
  <c r="J37" i="1"/>
  <c r="D46" i="1" s="1"/>
  <c r="B37" i="1"/>
  <c r="L37" i="1" l="1"/>
  <c r="B43" i="1"/>
  <c r="D43" i="1"/>
  <c r="Q30" i="1"/>
  <c r="Q26" i="1"/>
  <c r="Q23" i="1"/>
  <c r="Q19" i="1"/>
  <c r="Q15" i="1"/>
  <c r="Q11" i="1"/>
  <c r="Q7" i="1"/>
  <c r="N37" i="1"/>
  <c r="N38" i="1" s="1"/>
  <c r="K43" i="1" s="1"/>
  <c r="B48" i="1"/>
  <c r="Q32" i="1"/>
  <c r="Q28" i="1"/>
  <c r="Q21" i="1"/>
  <c r="Q17" i="1"/>
  <c r="Q13" i="1"/>
  <c r="Q9" i="1"/>
  <c r="P37" i="1"/>
  <c r="Q5" i="1"/>
  <c r="C42" i="1"/>
  <c r="C25" i="1" s="1"/>
  <c r="C47" i="1"/>
  <c r="C52" i="1" s="1"/>
  <c r="M37" i="1"/>
  <c r="D41" i="1"/>
  <c r="K37" i="1"/>
  <c r="C43" i="1"/>
  <c r="D48" i="1"/>
  <c r="B41" i="1"/>
  <c r="O37" i="1"/>
  <c r="O38" i="1" s="1"/>
  <c r="C41" i="1"/>
  <c r="E46" i="1" l="1"/>
  <c r="P38" i="1"/>
  <c r="Q37" i="1"/>
  <c r="Q38" i="1" s="1"/>
  <c r="E41" i="1"/>
  <c r="D53" i="1"/>
  <c r="D47" i="1"/>
  <c r="D42" i="1"/>
  <c r="D25" i="1" s="1"/>
  <c r="C53" i="1"/>
  <c r="E48" i="1"/>
  <c r="E43" i="1"/>
  <c r="B42" i="1"/>
  <c r="B25" i="1" s="1"/>
  <c r="B47" i="1"/>
  <c r="C51" i="1"/>
  <c r="E42" i="1"/>
  <c r="E47" i="1"/>
  <c r="N25" i="1" l="1"/>
  <c r="Q25" i="1" s="1"/>
  <c r="D52" i="1"/>
  <c r="D51" i="1"/>
  <c r="B52" i="1"/>
  <c r="B53" i="1"/>
  <c r="B51" i="1"/>
</calcChain>
</file>

<file path=xl/sharedStrings.xml><?xml version="1.0" encoding="utf-8"?>
<sst xmlns="http://schemas.openxmlformats.org/spreadsheetml/2006/main" count="82" uniqueCount="73">
  <si>
    <t>Geography</t>
  </si>
  <si>
    <t>Total Mpls</t>
  </si>
  <si>
    <t>Total St Paul</t>
  </si>
  <si>
    <t>Total Metro</t>
  </si>
  <si>
    <t>White Mpls</t>
  </si>
  <si>
    <t>White St Paul</t>
  </si>
  <si>
    <t>White Metro</t>
  </si>
  <si>
    <t>Black Mpls</t>
  </si>
  <si>
    <t>Black St Paul</t>
  </si>
  <si>
    <t>Black Metro</t>
  </si>
  <si>
    <t>Estimate; Total:</t>
  </si>
  <si>
    <t>Estimate; Male:</t>
  </si>
  <si>
    <t>Estimate; Male: - Under 5 years</t>
  </si>
  <si>
    <t>Estimate; Male: - 5 to 9 years</t>
  </si>
  <si>
    <t>Estimate; Male: - 10 to 14 years</t>
  </si>
  <si>
    <t>Estimate; Male: - 15 to 17 years</t>
  </si>
  <si>
    <t>Estimate; Male: - 18 and 19 years</t>
  </si>
  <si>
    <t>Male - 20 to 24</t>
  </si>
  <si>
    <t>Male 25-29</t>
  </si>
  <si>
    <t>Male 30-34</t>
  </si>
  <si>
    <t>male 35-44</t>
  </si>
  <si>
    <t>Male 45-54</t>
  </si>
  <si>
    <t>Male 55-64</t>
  </si>
  <si>
    <t>Male 65-74</t>
  </si>
  <si>
    <t>Male 75-84</t>
  </si>
  <si>
    <t>Male 85+</t>
  </si>
  <si>
    <t>Estimate; Female:</t>
  </si>
  <si>
    <t>Estimate; Female: - Under 5 years</t>
  </si>
  <si>
    <t>Estimate; Female: - 5 to 9 years</t>
  </si>
  <si>
    <t>Estimate; Female: - 10 to 14 years</t>
  </si>
  <si>
    <t>Estimate; Female: - 15 to 17 years</t>
  </si>
  <si>
    <t>Estimate; Female: - 18 and 19 years</t>
  </si>
  <si>
    <t>Female 25-29</t>
  </si>
  <si>
    <t>Female 30-34</t>
  </si>
  <si>
    <t>Female 35-44</t>
  </si>
  <si>
    <t>Female 45-54</t>
  </si>
  <si>
    <t>Female 55-64</t>
  </si>
  <si>
    <t>Female 65-74</t>
  </si>
  <si>
    <t>Female 75-84</t>
  </si>
  <si>
    <t>Female 85+</t>
  </si>
  <si>
    <t>total</t>
  </si>
  <si>
    <t>Age 5-17</t>
  </si>
  <si>
    <t>school age pop</t>
  </si>
  <si>
    <t>Pct Black</t>
  </si>
  <si>
    <t>Pct Minority</t>
  </si>
  <si>
    <t>Pct White</t>
  </si>
  <si>
    <t>St Paul</t>
  </si>
  <si>
    <t>Mpls</t>
  </si>
  <si>
    <t>Metro</t>
  </si>
  <si>
    <t>Minority Mpls</t>
  </si>
  <si>
    <t>Minority St Paul</t>
  </si>
  <si>
    <t>Minority Metro</t>
  </si>
  <si>
    <t>Black</t>
  </si>
  <si>
    <t>Other minority</t>
  </si>
  <si>
    <t>White</t>
  </si>
  <si>
    <t>Burbs Total</t>
  </si>
  <si>
    <t>Burbs White</t>
  </si>
  <si>
    <t>Burbs Black</t>
  </si>
  <si>
    <t>Burbs Minority</t>
  </si>
  <si>
    <t>Burbs</t>
  </si>
  <si>
    <t>Category</t>
  </si>
  <si>
    <t>ADULTS</t>
  </si>
  <si>
    <t>ADULTS MINORITY</t>
  </si>
  <si>
    <t>MPLS</t>
  </si>
  <si>
    <t>ST PAUL</t>
  </si>
  <si>
    <t>METRO</t>
  </si>
  <si>
    <t>Age 5-9</t>
  </si>
  <si>
    <t>Mpls-age 5-9</t>
  </si>
  <si>
    <t>St Paul-age 5-9</t>
  </si>
  <si>
    <t>Burbs-age 5-9</t>
  </si>
  <si>
    <t>Burbs Elem.</t>
  </si>
  <si>
    <t>St Paul Elem.</t>
  </si>
  <si>
    <t>Mpls 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</si>
</sst>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Minority:</a:t>
            </a:r>
            <a:br>
              <a:rPr lang="en-US"/>
            </a:br>
            <a:r>
              <a:rPr lang="en-US"/>
              <a:t>School-age pop (5-9) vs. enrolled students-2013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Pct Minority</c:v>
                </c:pt>
              </c:strCache>
            </c:strRef>
          </c:tx>
          <c:invertIfNegative val="0"/>
          <c:cat>
            <c:strRef>
              <c:f>Sheet1!$A$58:$A$65</c:f>
              <c:strCache>
                <c:ptCount val="8"/>
                <c:pt idx="0">
                  <c:v>Mpls-age 5-9</c:v>
                </c:pt>
                <c:pt idx="1">
                  <c:v>Mpls Elem</c:v>
                </c:pt>
                <c:pt idx="3">
                  <c:v>St Paul-age 5-9</c:v>
                </c:pt>
                <c:pt idx="4">
                  <c:v>St Paul Elem.</c:v>
                </c:pt>
                <c:pt idx="6">
                  <c:v>Burbs-age 5-9</c:v>
                </c:pt>
                <c:pt idx="7">
                  <c:v>Burbs Elem.</c:v>
                </c:pt>
              </c:strCache>
            </c:strRef>
          </c:cat>
          <c:val>
            <c:numRef>
              <c:f>Sheet1!$B$58:$B$65</c:f>
              <c:numCache>
                <c:formatCode>0%</c:formatCode>
                <c:ptCount val="8"/>
                <c:pt idx="0">
                  <c:v>0.57342210871944543</c:v>
                </c:pt>
                <c:pt idx="1">
                  <c:v>0.66</c:v>
                </c:pt>
                <c:pt idx="3">
                  <c:v>0.58053949903660884</c:v>
                </c:pt>
                <c:pt idx="4">
                  <c:v>0.76</c:v>
                </c:pt>
                <c:pt idx="6">
                  <c:v>0.28304343078874211</c:v>
                </c:pt>
                <c:pt idx="7">
                  <c:v>0.34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6105856"/>
        <c:axId val="147167488"/>
      </c:barChart>
      <c:catAx>
        <c:axId val="146105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167488"/>
        <c:crosses val="autoZero"/>
        <c:auto val="1"/>
        <c:lblAlgn val="ctr"/>
        <c:lblOffset val="100"/>
        <c:noMultiLvlLbl val="0"/>
      </c:catAx>
      <c:valAx>
        <c:axId val="1471674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6105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46</xdr:row>
      <xdr:rowOff>9524</xdr:rowOff>
    </xdr:from>
    <xdr:to>
      <xdr:col>15</xdr:col>
      <xdr:colOff>381000</xdr:colOff>
      <xdr:row>68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workbookViewId="0">
      <pane ySplit="2" topLeftCell="A46" activePane="bottomLeft" state="frozen"/>
      <selection pane="bottomLeft" activeCell="A71" sqref="A71"/>
    </sheetView>
  </sheetViews>
  <sheetFormatPr defaultRowHeight="15" x14ac:dyDescent="0.25"/>
  <cols>
    <col min="1" max="1" width="42.140625" customWidth="1"/>
  </cols>
  <sheetData>
    <row r="2" spans="1:17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t="s">
        <v>7</v>
      </c>
      <c r="I2" t="s">
        <v>8</v>
      </c>
      <c r="J2" t="s">
        <v>9</v>
      </c>
      <c r="K2" s="1" t="s">
        <v>49</v>
      </c>
      <c r="L2" t="s">
        <v>50</v>
      </c>
      <c r="M2" t="s">
        <v>51</v>
      </c>
      <c r="N2" t="s">
        <v>55</v>
      </c>
      <c r="O2" t="s">
        <v>56</v>
      </c>
      <c r="P2" t="s">
        <v>57</v>
      </c>
      <c r="Q2" t="s">
        <v>58</v>
      </c>
    </row>
    <row r="3" spans="1:17" x14ac:dyDescent="0.25">
      <c r="A3" t="s">
        <v>10</v>
      </c>
      <c r="B3">
        <v>389112</v>
      </c>
      <c r="C3">
        <v>288802</v>
      </c>
      <c r="D3">
        <v>3391191</v>
      </c>
      <c r="E3">
        <v>260528</v>
      </c>
      <c r="F3">
        <v>176389</v>
      </c>
      <c r="G3">
        <v>2767821</v>
      </c>
      <c r="H3">
        <v>67991</v>
      </c>
      <c r="I3">
        <v>45351</v>
      </c>
      <c r="J3">
        <v>246991</v>
      </c>
      <c r="N3">
        <f>D3-C3-B3</f>
        <v>2713277</v>
      </c>
      <c r="O3">
        <f>G3-F3-E3</f>
        <v>2330904</v>
      </c>
      <c r="P3">
        <f>J3-I3-H3</f>
        <v>133649</v>
      </c>
      <c r="Q3">
        <f>N3-O3</f>
        <v>382373</v>
      </c>
    </row>
    <row r="4" spans="1:17" x14ac:dyDescent="0.25">
      <c r="A4" t="s">
        <v>11</v>
      </c>
      <c r="B4">
        <v>196028</v>
      </c>
      <c r="C4">
        <v>141096</v>
      </c>
      <c r="D4">
        <v>1675589</v>
      </c>
      <c r="E4">
        <v>132036</v>
      </c>
      <c r="F4">
        <v>85984</v>
      </c>
      <c r="G4">
        <v>1365131</v>
      </c>
      <c r="H4">
        <v>33802</v>
      </c>
      <c r="I4">
        <v>21751</v>
      </c>
      <c r="J4">
        <v>123114</v>
      </c>
      <c r="N4">
        <f t="shared" ref="N4:N33" si="0">D4-C4-B4</f>
        <v>1338465</v>
      </c>
      <c r="O4">
        <f t="shared" ref="O4:O33" si="1">G4-F4-E4</f>
        <v>1147111</v>
      </c>
      <c r="P4">
        <f t="shared" ref="P4:P33" si="2">J4-I4-H4</f>
        <v>67561</v>
      </c>
      <c r="Q4">
        <f t="shared" ref="Q4:Q33" si="3">N4-O4</f>
        <v>191354</v>
      </c>
    </row>
    <row r="5" spans="1:17" x14ac:dyDescent="0.25">
      <c r="A5" t="s">
        <v>12</v>
      </c>
      <c r="B5">
        <v>13917</v>
      </c>
      <c r="C5">
        <v>11703</v>
      </c>
      <c r="D5">
        <v>117422</v>
      </c>
      <c r="E5">
        <v>7125</v>
      </c>
      <c r="F5">
        <v>5150</v>
      </c>
      <c r="G5">
        <v>81876</v>
      </c>
      <c r="H5">
        <v>3400</v>
      </c>
      <c r="I5">
        <v>2528</v>
      </c>
      <c r="J5">
        <v>13119</v>
      </c>
      <c r="N5">
        <f t="shared" si="0"/>
        <v>91802</v>
      </c>
      <c r="O5">
        <f t="shared" si="1"/>
        <v>69601</v>
      </c>
      <c r="P5">
        <f t="shared" si="2"/>
        <v>7191</v>
      </c>
      <c r="Q5">
        <f t="shared" si="3"/>
        <v>22201</v>
      </c>
    </row>
    <row r="6" spans="1:17" x14ac:dyDescent="0.25">
      <c r="A6" t="s">
        <v>13</v>
      </c>
      <c r="B6">
        <v>10964</v>
      </c>
      <c r="C6">
        <v>10380</v>
      </c>
      <c r="D6">
        <v>119063</v>
      </c>
      <c r="E6">
        <v>4677</v>
      </c>
      <c r="F6">
        <v>4354</v>
      </c>
      <c r="G6">
        <v>85363</v>
      </c>
      <c r="H6">
        <v>3437</v>
      </c>
      <c r="I6">
        <v>2218</v>
      </c>
      <c r="J6">
        <v>12584</v>
      </c>
      <c r="N6">
        <f t="shared" si="0"/>
        <v>97719</v>
      </c>
      <c r="O6">
        <f t="shared" si="1"/>
        <v>76332</v>
      </c>
      <c r="P6">
        <f t="shared" si="2"/>
        <v>6929</v>
      </c>
      <c r="Q6">
        <f t="shared" si="3"/>
        <v>21387</v>
      </c>
    </row>
    <row r="7" spans="1:17" x14ac:dyDescent="0.25">
      <c r="A7" t="s">
        <v>14</v>
      </c>
      <c r="B7">
        <v>9769</v>
      </c>
      <c r="C7">
        <v>9493</v>
      </c>
      <c r="D7">
        <v>118937</v>
      </c>
      <c r="E7">
        <v>4506</v>
      </c>
      <c r="F7">
        <v>3761</v>
      </c>
      <c r="G7">
        <v>89154</v>
      </c>
      <c r="H7">
        <v>2738</v>
      </c>
      <c r="I7">
        <v>1962</v>
      </c>
      <c r="J7">
        <v>10246</v>
      </c>
      <c r="N7">
        <f t="shared" si="0"/>
        <v>99675</v>
      </c>
      <c r="O7">
        <f t="shared" si="1"/>
        <v>80887</v>
      </c>
      <c r="P7">
        <f t="shared" si="2"/>
        <v>5546</v>
      </c>
      <c r="Q7">
        <f t="shared" si="3"/>
        <v>18788</v>
      </c>
    </row>
    <row r="8" spans="1:17" x14ac:dyDescent="0.25">
      <c r="A8" t="s">
        <v>15</v>
      </c>
      <c r="B8">
        <v>5684</v>
      </c>
      <c r="C8">
        <v>5743</v>
      </c>
      <c r="D8">
        <v>72479</v>
      </c>
      <c r="E8">
        <v>2360</v>
      </c>
      <c r="F8">
        <v>2408</v>
      </c>
      <c r="G8">
        <v>54842</v>
      </c>
      <c r="H8">
        <v>1723</v>
      </c>
      <c r="I8">
        <v>1118</v>
      </c>
      <c r="J8">
        <v>6400</v>
      </c>
      <c r="N8">
        <f t="shared" si="0"/>
        <v>61052</v>
      </c>
      <c r="O8">
        <f t="shared" si="1"/>
        <v>50074</v>
      </c>
      <c r="P8">
        <f t="shared" si="2"/>
        <v>3559</v>
      </c>
      <c r="Q8">
        <f t="shared" si="3"/>
        <v>10978</v>
      </c>
    </row>
    <row r="9" spans="1:17" x14ac:dyDescent="0.25">
      <c r="A9" t="s">
        <v>16</v>
      </c>
      <c r="B9">
        <v>7364</v>
      </c>
      <c r="C9">
        <v>5370</v>
      </c>
      <c r="D9">
        <v>44903</v>
      </c>
      <c r="E9">
        <v>4685</v>
      </c>
      <c r="F9">
        <v>2832</v>
      </c>
      <c r="G9">
        <v>33997</v>
      </c>
      <c r="H9">
        <v>1321</v>
      </c>
      <c r="I9">
        <v>966</v>
      </c>
      <c r="J9">
        <v>4139</v>
      </c>
      <c r="N9">
        <f t="shared" si="0"/>
        <v>32169</v>
      </c>
      <c r="O9">
        <f t="shared" si="1"/>
        <v>26480</v>
      </c>
      <c r="P9">
        <f t="shared" si="2"/>
        <v>1852</v>
      </c>
      <c r="Q9">
        <f t="shared" si="3"/>
        <v>5689</v>
      </c>
    </row>
    <row r="10" spans="1:17" x14ac:dyDescent="0.25">
      <c r="A10" t="s">
        <v>17</v>
      </c>
      <c r="B10">
        <v>20515</v>
      </c>
      <c r="C10">
        <v>13310</v>
      </c>
      <c r="D10">
        <v>108877</v>
      </c>
      <c r="E10">
        <v>13581</v>
      </c>
      <c r="F10">
        <v>7293</v>
      </c>
      <c r="G10">
        <v>81365</v>
      </c>
      <c r="H10">
        <v>3056</v>
      </c>
      <c r="I10">
        <v>1992</v>
      </c>
      <c r="J10">
        <v>10988</v>
      </c>
      <c r="N10">
        <f t="shared" si="0"/>
        <v>75052</v>
      </c>
      <c r="O10">
        <f t="shared" si="1"/>
        <v>60491</v>
      </c>
      <c r="P10">
        <f t="shared" si="2"/>
        <v>5940</v>
      </c>
      <c r="Q10">
        <f t="shared" si="3"/>
        <v>14561</v>
      </c>
    </row>
    <row r="11" spans="1:17" x14ac:dyDescent="0.25">
      <c r="A11" t="s">
        <v>18</v>
      </c>
      <c r="B11">
        <v>23554</v>
      </c>
      <c r="C11">
        <v>13200</v>
      </c>
      <c r="D11">
        <v>125813</v>
      </c>
      <c r="E11">
        <v>17001</v>
      </c>
      <c r="F11">
        <v>8351</v>
      </c>
      <c r="G11">
        <v>98605</v>
      </c>
      <c r="H11">
        <v>2776</v>
      </c>
      <c r="I11">
        <v>1903</v>
      </c>
      <c r="J11">
        <v>10061</v>
      </c>
      <c r="N11">
        <f t="shared" si="0"/>
        <v>89059</v>
      </c>
      <c r="O11">
        <f t="shared" si="1"/>
        <v>73253</v>
      </c>
      <c r="P11">
        <f t="shared" si="2"/>
        <v>5382</v>
      </c>
      <c r="Q11">
        <f t="shared" si="3"/>
        <v>15806</v>
      </c>
    </row>
    <row r="12" spans="1:17" x14ac:dyDescent="0.25">
      <c r="A12" t="s">
        <v>19</v>
      </c>
      <c r="B12">
        <v>18815</v>
      </c>
      <c r="C12">
        <v>11397</v>
      </c>
      <c r="D12">
        <v>122000</v>
      </c>
      <c r="E12">
        <v>13635</v>
      </c>
      <c r="F12">
        <v>7669</v>
      </c>
      <c r="G12">
        <v>96898</v>
      </c>
      <c r="H12">
        <v>2463</v>
      </c>
      <c r="I12">
        <v>1440</v>
      </c>
      <c r="J12">
        <v>9706</v>
      </c>
      <c r="N12">
        <f t="shared" si="0"/>
        <v>91788</v>
      </c>
      <c r="O12">
        <f t="shared" si="1"/>
        <v>75594</v>
      </c>
      <c r="P12">
        <f t="shared" si="2"/>
        <v>5803</v>
      </c>
      <c r="Q12">
        <f t="shared" si="3"/>
        <v>16194</v>
      </c>
    </row>
    <row r="13" spans="1:17" x14ac:dyDescent="0.25">
      <c r="A13" t="s">
        <v>20</v>
      </c>
      <c r="B13">
        <v>27834</v>
      </c>
      <c r="C13">
        <v>17854</v>
      </c>
      <c r="D13">
        <v>231370</v>
      </c>
      <c r="E13">
        <v>19717</v>
      </c>
      <c r="F13">
        <v>11319</v>
      </c>
      <c r="G13">
        <v>187497</v>
      </c>
      <c r="H13">
        <v>4225</v>
      </c>
      <c r="I13">
        <v>2542</v>
      </c>
      <c r="J13">
        <v>17558</v>
      </c>
      <c r="N13">
        <f t="shared" si="0"/>
        <v>185682</v>
      </c>
      <c r="O13">
        <f t="shared" si="1"/>
        <v>156461</v>
      </c>
      <c r="P13">
        <f t="shared" si="2"/>
        <v>10791</v>
      </c>
      <c r="Q13">
        <f t="shared" si="3"/>
        <v>29221</v>
      </c>
    </row>
    <row r="14" spans="1:17" x14ac:dyDescent="0.25">
      <c r="A14" t="s">
        <v>21</v>
      </c>
      <c r="B14">
        <v>24286</v>
      </c>
      <c r="C14">
        <v>17682</v>
      </c>
      <c r="D14">
        <v>256422</v>
      </c>
      <c r="E14">
        <v>18096</v>
      </c>
      <c r="F14">
        <v>12629</v>
      </c>
      <c r="G14">
        <v>224957</v>
      </c>
      <c r="H14">
        <v>3977</v>
      </c>
      <c r="I14">
        <v>2459</v>
      </c>
      <c r="J14">
        <v>15176</v>
      </c>
      <c r="N14">
        <f t="shared" si="0"/>
        <v>214454</v>
      </c>
      <c r="O14">
        <f t="shared" si="1"/>
        <v>194232</v>
      </c>
      <c r="P14">
        <f t="shared" si="2"/>
        <v>8740</v>
      </c>
      <c r="Q14">
        <f t="shared" si="3"/>
        <v>20222</v>
      </c>
    </row>
    <row r="15" spans="1:17" x14ac:dyDescent="0.25">
      <c r="A15" t="s">
        <v>22</v>
      </c>
      <c r="B15">
        <v>19726</v>
      </c>
      <c r="C15">
        <v>14491</v>
      </c>
      <c r="D15">
        <v>193953</v>
      </c>
      <c r="E15">
        <v>15751</v>
      </c>
      <c r="F15">
        <v>11434</v>
      </c>
      <c r="G15">
        <v>176578</v>
      </c>
      <c r="H15">
        <v>2807</v>
      </c>
      <c r="I15">
        <v>1790</v>
      </c>
      <c r="J15">
        <v>8581</v>
      </c>
      <c r="N15">
        <f t="shared" si="0"/>
        <v>159736</v>
      </c>
      <c r="O15">
        <f t="shared" si="1"/>
        <v>149393</v>
      </c>
      <c r="P15">
        <f t="shared" si="2"/>
        <v>3984</v>
      </c>
      <c r="Q15">
        <f t="shared" si="3"/>
        <v>10343</v>
      </c>
    </row>
    <row r="16" spans="1:17" x14ac:dyDescent="0.25">
      <c r="A16" t="s">
        <v>23</v>
      </c>
      <c r="B16">
        <v>8256</v>
      </c>
      <c r="C16">
        <v>6159</v>
      </c>
      <c r="D16">
        <v>97425</v>
      </c>
      <c r="E16">
        <v>6539</v>
      </c>
      <c r="F16">
        <v>5043</v>
      </c>
      <c r="G16">
        <v>90453</v>
      </c>
      <c r="H16">
        <v>1173</v>
      </c>
      <c r="I16">
        <v>537</v>
      </c>
      <c r="J16">
        <v>3092</v>
      </c>
      <c r="N16">
        <f t="shared" si="0"/>
        <v>83010</v>
      </c>
      <c r="O16">
        <f t="shared" si="1"/>
        <v>78871</v>
      </c>
      <c r="P16">
        <f t="shared" si="2"/>
        <v>1382</v>
      </c>
      <c r="Q16">
        <f t="shared" si="3"/>
        <v>4139</v>
      </c>
    </row>
    <row r="17" spans="1:17" x14ac:dyDescent="0.25">
      <c r="A17" t="s">
        <v>24</v>
      </c>
      <c r="B17">
        <v>3735</v>
      </c>
      <c r="C17">
        <v>3112</v>
      </c>
      <c r="D17">
        <v>49516</v>
      </c>
      <c r="E17">
        <v>2963</v>
      </c>
      <c r="F17">
        <v>2691</v>
      </c>
      <c r="G17">
        <v>46816</v>
      </c>
      <c r="H17">
        <v>557</v>
      </c>
      <c r="I17">
        <v>248</v>
      </c>
      <c r="J17">
        <v>1203</v>
      </c>
      <c r="N17">
        <f t="shared" si="0"/>
        <v>42669</v>
      </c>
      <c r="O17">
        <f t="shared" si="1"/>
        <v>41162</v>
      </c>
      <c r="P17">
        <f t="shared" si="2"/>
        <v>398</v>
      </c>
      <c r="Q17">
        <f t="shared" si="3"/>
        <v>1507</v>
      </c>
    </row>
    <row r="18" spans="1:17" x14ac:dyDescent="0.25">
      <c r="A18" t="s">
        <v>25</v>
      </c>
      <c r="B18">
        <v>1609</v>
      </c>
      <c r="C18">
        <v>1202</v>
      </c>
      <c r="D18">
        <v>17409</v>
      </c>
      <c r="E18">
        <v>1400</v>
      </c>
      <c r="F18">
        <v>1050</v>
      </c>
      <c r="G18">
        <v>16730</v>
      </c>
      <c r="H18">
        <v>149</v>
      </c>
      <c r="I18">
        <v>48</v>
      </c>
      <c r="J18">
        <v>261</v>
      </c>
      <c r="N18">
        <f t="shared" si="0"/>
        <v>14598</v>
      </c>
      <c r="O18">
        <f t="shared" si="1"/>
        <v>14280</v>
      </c>
      <c r="P18">
        <f t="shared" si="2"/>
        <v>64</v>
      </c>
      <c r="Q18">
        <f t="shared" si="3"/>
        <v>318</v>
      </c>
    </row>
    <row r="19" spans="1:17" x14ac:dyDescent="0.25">
      <c r="A19" t="s">
        <v>26</v>
      </c>
      <c r="B19">
        <v>193084</v>
      </c>
      <c r="C19">
        <v>147706</v>
      </c>
      <c r="D19">
        <v>1715602</v>
      </c>
      <c r="E19">
        <v>128492</v>
      </c>
      <c r="F19">
        <v>90405</v>
      </c>
      <c r="G19">
        <v>1402690</v>
      </c>
      <c r="H19">
        <v>34189</v>
      </c>
      <c r="I19">
        <v>23600</v>
      </c>
      <c r="J19">
        <v>123877</v>
      </c>
      <c r="N19">
        <f t="shared" si="0"/>
        <v>1374812</v>
      </c>
      <c r="O19">
        <f t="shared" si="1"/>
        <v>1183793</v>
      </c>
      <c r="P19">
        <f t="shared" si="2"/>
        <v>66088</v>
      </c>
      <c r="Q19">
        <f t="shared" si="3"/>
        <v>191019</v>
      </c>
    </row>
    <row r="20" spans="1:17" x14ac:dyDescent="0.25">
      <c r="A20" t="s">
        <v>27</v>
      </c>
      <c r="B20">
        <v>13325</v>
      </c>
      <c r="C20">
        <v>11053</v>
      </c>
      <c r="D20">
        <v>112622</v>
      </c>
      <c r="E20">
        <v>6405</v>
      </c>
      <c r="F20">
        <v>4385</v>
      </c>
      <c r="G20">
        <v>77994</v>
      </c>
      <c r="H20">
        <v>3389</v>
      </c>
      <c r="I20">
        <v>2439</v>
      </c>
      <c r="J20">
        <v>12900</v>
      </c>
      <c r="N20">
        <f t="shared" si="0"/>
        <v>88244</v>
      </c>
      <c r="O20">
        <f t="shared" si="1"/>
        <v>67204</v>
      </c>
      <c r="P20">
        <f t="shared" si="2"/>
        <v>7072</v>
      </c>
      <c r="Q20">
        <f t="shared" si="3"/>
        <v>21040</v>
      </c>
    </row>
    <row r="21" spans="1:17" x14ac:dyDescent="0.25">
      <c r="A21" t="s">
        <v>28</v>
      </c>
      <c r="B21">
        <v>10885</v>
      </c>
      <c r="C21">
        <v>9708</v>
      </c>
      <c r="D21">
        <v>115198</v>
      </c>
      <c r="E21">
        <v>4982</v>
      </c>
      <c r="F21">
        <v>4270</v>
      </c>
      <c r="G21">
        <v>83082</v>
      </c>
      <c r="H21">
        <v>2992</v>
      </c>
      <c r="I21">
        <v>1919</v>
      </c>
      <c r="J21">
        <v>11289</v>
      </c>
      <c r="N21">
        <f t="shared" si="0"/>
        <v>94605</v>
      </c>
      <c r="O21">
        <f t="shared" si="1"/>
        <v>73830</v>
      </c>
      <c r="P21">
        <f t="shared" si="2"/>
        <v>6378</v>
      </c>
      <c r="Q21">
        <f t="shared" si="3"/>
        <v>20775</v>
      </c>
    </row>
    <row r="22" spans="1:17" x14ac:dyDescent="0.25">
      <c r="A22" t="s">
        <v>29</v>
      </c>
      <c r="B22">
        <v>9071</v>
      </c>
      <c r="C22">
        <v>9452</v>
      </c>
      <c r="D22">
        <v>113600</v>
      </c>
      <c r="E22">
        <v>3814</v>
      </c>
      <c r="F22">
        <v>3806</v>
      </c>
      <c r="G22">
        <v>83258</v>
      </c>
      <c r="H22">
        <v>2775</v>
      </c>
      <c r="I22">
        <v>2104</v>
      </c>
      <c r="J22">
        <v>11562</v>
      </c>
      <c r="N22">
        <f t="shared" si="0"/>
        <v>95077</v>
      </c>
      <c r="O22">
        <f t="shared" si="1"/>
        <v>75638</v>
      </c>
      <c r="P22">
        <f t="shared" si="2"/>
        <v>6683</v>
      </c>
      <c r="Q22">
        <f t="shared" si="3"/>
        <v>19439</v>
      </c>
    </row>
    <row r="23" spans="1:17" x14ac:dyDescent="0.25">
      <c r="A23" t="s">
        <v>30</v>
      </c>
      <c r="B23">
        <v>5431</v>
      </c>
      <c r="C23">
        <v>5632</v>
      </c>
      <c r="D23">
        <v>68516</v>
      </c>
      <c r="E23">
        <v>2433</v>
      </c>
      <c r="F23">
        <v>2195</v>
      </c>
      <c r="G23">
        <v>52117</v>
      </c>
      <c r="H23">
        <v>1361</v>
      </c>
      <c r="I23">
        <v>1347</v>
      </c>
      <c r="J23">
        <v>6336</v>
      </c>
      <c r="N23">
        <f t="shared" si="0"/>
        <v>57453</v>
      </c>
      <c r="O23">
        <f t="shared" si="1"/>
        <v>47489</v>
      </c>
      <c r="P23">
        <f t="shared" si="2"/>
        <v>3628</v>
      </c>
      <c r="Q23">
        <f t="shared" si="3"/>
        <v>9964</v>
      </c>
    </row>
    <row r="24" spans="1:17" x14ac:dyDescent="0.25">
      <c r="A24" t="s">
        <v>31</v>
      </c>
      <c r="B24">
        <v>7435</v>
      </c>
      <c r="C24">
        <v>5338</v>
      </c>
      <c r="D24">
        <v>42846</v>
      </c>
      <c r="E24">
        <v>4952</v>
      </c>
      <c r="F24">
        <v>2924</v>
      </c>
      <c r="G24">
        <v>32374</v>
      </c>
      <c r="H24">
        <v>1161</v>
      </c>
      <c r="I24">
        <v>881</v>
      </c>
      <c r="J24">
        <v>4117</v>
      </c>
      <c r="N24">
        <f t="shared" si="0"/>
        <v>30073</v>
      </c>
      <c r="O24">
        <f t="shared" si="1"/>
        <v>24498</v>
      </c>
      <c r="P24">
        <f t="shared" si="2"/>
        <v>2075</v>
      </c>
      <c r="Q24">
        <f t="shared" si="3"/>
        <v>5575</v>
      </c>
    </row>
    <row r="25" spans="1:17" x14ac:dyDescent="0.25">
      <c r="A25" t="s">
        <v>17</v>
      </c>
      <c r="B25" t="e">
        <f>B37+B40+B42</f>
        <v>#VALUE!</v>
      </c>
      <c r="C25" t="e">
        <f t="shared" ref="C25:D25" si="4">C37+C40+C42</f>
        <v>#VALUE!</v>
      </c>
      <c r="D25" t="e">
        <f t="shared" si="4"/>
        <v>#VALUE!</v>
      </c>
      <c r="E25">
        <v>13794</v>
      </c>
      <c r="F25">
        <v>8252</v>
      </c>
      <c r="G25">
        <v>80802</v>
      </c>
      <c r="H25">
        <v>2912</v>
      </c>
      <c r="I25">
        <v>2256</v>
      </c>
      <c r="J25">
        <v>10776</v>
      </c>
      <c r="N25" t="e">
        <f t="shared" si="0"/>
        <v>#VALUE!</v>
      </c>
      <c r="O25">
        <f t="shared" si="1"/>
        <v>58756</v>
      </c>
      <c r="P25">
        <f t="shared" si="2"/>
        <v>5608</v>
      </c>
      <c r="Q25" t="e">
        <f t="shared" si="3"/>
        <v>#VALUE!</v>
      </c>
    </row>
    <row r="26" spans="1:17" x14ac:dyDescent="0.25">
      <c r="A26" t="s">
        <v>32</v>
      </c>
      <c r="B26">
        <v>22822</v>
      </c>
      <c r="C26">
        <v>13956</v>
      </c>
      <c r="D26">
        <v>126918</v>
      </c>
      <c r="E26">
        <v>16104</v>
      </c>
      <c r="F26">
        <v>8494</v>
      </c>
      <c r="G26">
        <v>98007</v>
      </c>
      <c r="H26">
        <v>3156</v>
      </c>
      <c r="I26">
        <v>2349</v>
      </c>
      <c r="J26">
        <v>11292</v>
      </c>
      <c r="N26">
        <f t="shared" si="0"/>
        <v>90140</v>
      </c>
      <c r="O26">
        <f t="shared" si="1"/>
        <v>73409</v>
      </c>
      <c r="P26">
        <f t="shared" si="2"/>
        <v>5787</v>
      </c>
      <c r="Q26">
        <f t="shared" si="3"/>
        <v>16731</v>
      </c>
    </row>
    <row r="27" spans="1:17" x14ac:dyDescent="0.25">
      <c r="A27" t="s">
        <v>33</v>
      </c>
      <c r="B27">
        <v>17670</v>
      </c>
      <c r="C27">
        <v>11692</v>
      </c>
      <c r="D27">
        <v>121147</v>
      </c>
      <c r="E27">
        <v>12575</v>
      </c>
      <c r="F27">
        <v>7191</v>
      </c>
      <c r="G27">
        <v>94420</v>
      </c>
      <c r="H27">
        <v>2425</v>
      </c>
      <c r="I27">
        <v>1934</v>
      </c>
      <c r="J27">
        <v>9977</v>
      </c>
      <c r="N27">
        <f t="shared" si="0"/>
        <v>91785</v>
      </c>
      <c r="O27">
        <f t="shared" si="1"/>
        <v>74654</v>
      </c>
      <c r="P27">
        <f t="shared" si="2"/>
        <v>5618</v>
      </c>
      <c r="Q27">
        <f t="shared" si="3"/>
        <v>17131</v>
      </c>
    </row>
    <row r="28" spans="1:17" x14ac:dyDescent="0.25">
      <c r="A28" t="s">
        <v>34</v>
      </c>
      <c r="B28">
        <v>24808</v>
      </c>
      <c r="C28">
        <v>18040</v>
      </c>
      <c r="D28">
        <v>229979</v>
      </c>
      <c r="E28">
        <v>16728</v>
      </c>
      <c r="F28">
        <v>11216</v>
      </c>
      <c r="G28">
        <v>186617</v>
      </c>
      <c r="H28">
        <v>4458</v>
      </c>
      <c r="I28">
        <v>3101</v>
      </c>
      <c r="J28">
        <v>17234</v>
      </c>
      <c r="N28">
        <f t="shared" si="0"/>
        <v>187131</v>
      </c>
      <c r="O28">
        <f t="shared" si="1"/>
        <v>158673</v>
      </c>
      <c r="P28">
        <f t="shared" si="2"/>
        <v>9675</v>
      </c>
      <c r="Q28">
        <f t="shared" si="3"/>
        <v>28458</v>
      </c>
    </row>
    <row r="29" spans="1:17" x14ac:dyDescent="0.25">
      <c r="A29" t="s">
        <v>35</v>
      </c>
      <c r="B29">
        <v>22676</v>
      </c>
      <c r="C29">
        <v>17782</v>
      </c>
      <c r="D29">
        <v>258774</v>
      </c>
      <c r="E29">
        <v>15915</v>
      </c>
      <c r="F29">
        <v>12861</v>
      </c>
      <c r="G29">
        <v>228415</v>
      </c>
      <c r="H29">
        <v>4276</v>
      </c>
      <c r="I29">
        <v>2481</v>
      </c>
      <c r="J29">
        <v>13617</v>
      </c>
      <c r="N29">
        <f t="shared" si="0"/>
        <v>218316</v>
      </c>
      <c r="O29">
        <f t="shared" si="1"/>
        <v>199639</v>
      </c>
      <c r="P29">
        <f t="shared" si="2"/>
        <v>6860</v>
      </c>
      <c r="Q29">
        <f t="shared" si="3"/>
        <v>18677</v>
      </c>
    </row>
    <row r="30" spans="1:17" x14ac:dyDescent="0.25">
      <c r="A30" t="s">
        <v>36</v>
      </c>
      <c r="B30">
        <v>20062</v>
      </c>
      <c r="C30">
        <v>15456</v>
      </c>
      <c r="D30">
        <v>203433</v>
      </c>
      <c r="E30">
        <v>15736</v>
      </c>
      <c r="F30">
        <v>12196</v>
      </c>
      <c r="G30">
        <v>184468</v>
      </c>
      <c r="H30">
        <v>2765</v>
      </c>
      <c r="I30">
        <v>1604</v>
      </c>
      <c r="J30">
        <v>8653</v>
      </c>
      <c r="N30">
        <f t="shared" si="0"/>
        <v>167915</v>
      </c>
      <c r="O30">
        <f t="shared" si="1"/>
        <v>156536</v>
      </c>
      <c r="P30">
        <f t="shared" si="2"/>
        <v>4284</v>
      </c>
      <c r="Q30">
        <f t="shared" si="3"/>
        <v>11379</v>
      </c>
    </row>
    <row r="31" spans="1:17" x14ac:dyDescent="0.25">
      <c r="A31" t="s">
        <v>37</v>
      </c>
      <c r="B31">
        <v>9263</v>
      </c>
      <c r="C31">
        <v>7349</v>
      </c>
      <c r="D31">
        <v>110542</v>
      </c>
      <c r="E31">
        <v>7183</v>
      </c>
      <c r="F31">
        <v>5806</v>
      </c>
      <c r="G31">
        <v>101826</v>
      </c>
      <c r="H31">
        <v>1546</v>
      </c>
      <c r="I31">
        <v>769</v>
      </c>
      <c r="J31">
        <v>3865</v>
      </c>
      <c r="N31">
        <f t="shared" si="0"/>
        <v>93930</v>
      </c>
      <c r="O31">
        <f t="shared" si="1"/>
        <v>88837</v>
      </c>
      <c r="P31">
        <f t="shared" si="2"/>
        <v>1550</v>
      </c>
      <c r="Q31">
        <f t="shared" si="3"/>
        <v>5093</v>
      </c>
    </row>
    <row r="32" spans="1:17" x14ac:dyDescent="0.25">
      <c r="A32" t="s">
        <v>38</v>
      </c>
      <c r="B32">
        <v>3170</v>
      </c>
      <c r="C32">
        <v>2876</v>
      </c>
      <c r="D32">
        <v>38103</v>
      </c>
      <c r="E32">
        <v>4416</v>
      </c>
      <c r="F32">
        <v>4494</v>
      </c>
      <c r="G32">
        <v>64293</v>
      </c>
      <c r="H32">
        <v>764</v>
      </c>
      <c r="I32">
        <v>366</v>
      </c>
      <c r="J32">
        <v>1786</v>
      </c>
      <c r="N32">
        <f t="shared" si="0"/>
        <v>32057</v>
      </c>
      <c r="O32">
        <f t="shared" si="1"/>
        <v>55383</v>
      </c>
      <c r="P32">
        <f t="shared" si="2"/>
        <v>656</v>
      </c>
      <c r="Q32">
        <f t="shared" si="3"/>
        <v>-23326</v>
      </c>
    </row>
    <row r="33" spans="1:17" x14ac:dyDescent="0.25">
      <c r="A33" t="s">
        <v>39</v>
      </c>
      <c r="B33">
        <v>3795</v>
      </c>
      <c r="C33">
        <v>2543</v>
      </c>
      <c r="D33">
        <v>36356</v>
      </c>
      <c r="E33">
        <v>3455</v>
      </c>
      <c r="F33">
        <v>2315</v>
      </c>
      <c r="G33">
        <v>35017</v>
      </c>
      <c r="H33">
        <v>209</v>
      </c>
      <c r="I33">
        <v>50</v>
      </c>
      <c r="J33">
        <v>473</v>
      </c>
      <c r="N33">
        <f t="shared" si="0"/>
        <v>30018</v>
      </c>
      <c r="O33">
        <f t="shared" si="1"/>
        <v>29247</v>
      </c>
      <c r="P33">
        <f t="shared" si="2"/>
        <v>214</v>
      </c>
      <c r="Q33">
        <f t="shared" si="3"/>
        <v>771</v>
      </c>
    </row>
    <row r="35" spans="1:17" x14ac:dyDescent="0.25">
      <c r="A35" t="s">
        <v>40</v>
      </c>
    </row>
    <row r="36" spans="1:17" x14ac:dyDescent="0.25">
      <c r="A36" t="s">
        <v>66</v>
      </c>
      <c r="B36">
        <f>B6</f>
        <v>10964</v>
      </c>
      <c r="C36">
        <f t="shared" ref="C36:J36" si="5">C6</f>
        <v>10380</v>
      </c>
      <c r="D36">
        <f t="shared" si="5"/>
        <v>119063</v>
      </c>
      <c r="E36">
        <f t="shared" si="5"/>
        <v>4677</v>
      </c>
      <c r="F36">
        <f t="shared" si="5"/>
        <v>4354</v>
      </c>
      <c r="G36">
        <f t="shared" si="5"/>
        <v>85363</v>
      </c>
      <c r="H36">
        <f t="shared" si="5"/>
        <v>3437</v>
      </c>
      <c r="I36">
        <f t="shared" si="5"/>
        <v>2218</v>
      </c>
      <c r="J36">
        <f t="shared" si="5"/>
        <v>12584</v>
      </c>
      <c r="N36">
        <f t="shared" ref="N36:Q36" si="6">N6</f>
        <v>97719</v>
      </c>
      <c r="O36">
        <f t="shared" si="6"/>
        <v>76332</v>
      </c>
      <c r="P36">
        <f t="shared" si="6"/>
        <v>6929</v>
      </c>
      <c r="Q36">
        <f t="shared" si="6"/>
        <v>21387</v>
      </c>
    </row>
    <row r="37" spans="1:17" x14ac:dyDescent="0.25">
      <c r="A37" t="s">
        <v>41</v>
      </c>
      <c r="B37">
        <f>B6+B7+B8+B21+B22+B23</f>
        <v>51804</v>
      </c>
      <c r="C37">
        <f t="shared" ref="C37:J37" si="7">C6+C7+C8+C21+C22+C23</f>
        <v>50408</v>
      </c>
      <c r="D37">
        <f t="shared" si="7"/>
        <v>607793</v>
      </c>
      <c r="E37">
        <f t="shared" si="7"/>
        <v>22772</v>
      </c>
      <c r="F37">
        <f t="shared" si="7"/>
        <v>20794</v>
      </c>
      <c r="G37">
        <f t="shared" si="7"/>
        <v>447816</v>
      </c>
      <c r="H37">
        <f t="shared" si="7"/>
        <v>15026</v>
      </c>
      <c r="I37">
        <f t="shared" si="7"/>
        <v>10668</v>
      </c>
      <c r="J37">
        <f t="shared" si="7"/>
        <v>58417</v>
      </c>
      <c r="K37">
        <f>B37-E37</f>
        <v>29032</v>
      </c>
      <c r="L37">
        <f t="shared" ref="L37:M37" si="8">C37-F37</f>
        <v>29614</v>
      </c>
      <c r="M37">
        <f t="shared" si="8"/>
        <v>159977</v>
      </c>
      <c r="N37">
        <f>N6+N7+N8+N21+N22+N23</f>
        <v>505581</v>
      </c>
      <c r="O37">
        <f t="shared" ref="O37:Q37" si="9">O6+O7+O8+O21+O22+O23</f>
        <v>404250</v>
      </c>
      <c r="P37">
        <f t="shared" si="9"/>
        <v>32723</v>
      </c>
      <c r="Q37">
        <f t="shared" si="9"/>
        <v>101331</v>
      </c>
    </row>
    <row r="38" spans="1:17" x14ac:dyDescent="0.25">
      <c r="A38" t="s">
        <v>61</v>
      </c>
      <c r="B38">
        <f>B3-B37</f>
        <v>337308</v>
      </c>
      <c r="C38">
        <f t="shared" ref="C38:J38" si="10">C3-C37</f>
        <v>238394</v>
      </c>
      <c r="D38">
        <f t="shared" si="10"/>
        <v>2783398</v>
      </c>
      <c r="E38">
        <f t="shared" si="10"/>
        <v>237756</v>
      </c>
      <c r="F38">
        <f t="shared" si="10"/>
        <v>155595</v>
      </c>
      <c r="G38">
        <f t="shared" si="10"/>
        <v>2320005</v>
      </c>
      <c r="H38">
        <f t="shared" si="10"/>
        <v>52965</v>
      </c>
      <c r="I38">
        <f t="shared" si="10"/>
        <v>34683</v>
      </c>
      <c r="J38">
        <f t="shared" si="10"/>
        <v>188574</v>
      </c>
      <c r="N38">
        <f t="shared" ref="N38" si="11">N3-N37</f>
        <v>2207696</v>
      </c>
      <c r="O38">
        <f t="shared" ref="O38" si="12">O3-O37</f>
        <v>1926654</v>
      </c>
      <c r="P38">
        <f t="shared" ref="P38" si="13">P3-P37</f>
        <v>100926</v>
      </c>
      <c r="Q38">
        <f t="shared" ref="Q38" si="14">Q3-Q37</f>
        <v>281042</v>
      </c>
    </row>
    <row r="40" spans="1:17" x14ac:dyDescent="0.25">
      <c r="A40" t="s">
        <v>42</v>
      </c>
      <c r="B40" t="s">
        <v>47</v>
      </c>
      <c r="C40" t="s">
        <v>46</v>
      </c>
      <c r="D40" t="s">
        <v>48</v>
      </c>
      <c r="E40" t="s">
        <v>59</v>
      </c>
      <c r="J40" t="s">
        <v>62</v>
      </c>
    </row>
    <row r="41" spans="1:17" x14ac:dyDescent="0.25">
      <c r="A41" t="s">
        <v>43</v>
      </c>
      <c r="B41" s="2">
        <f>H37/B37</f>
        <v>0.29005482202146554</v>
      </c>
      <c r="C41" s="2">
        <f t="shared" ref="C41:D41" si="15">I37/C37</f>
        <v>0.21163307411521981</v>
      </c>
      <c r="D41" s="2">
        <f t="shared" si="15"/>
        <v>9.6113314895038271E-2</v>
      </c>
      <c r="E41" s="2">
        <f>P37/N37</f>
        <v>6.4723555671593672E-2</v>
      </c>
      <c r="J41" t="s">
        <v>63</v>
      </c>
      <c r="K41" s="2">
        <f>(B38-E38)/B38</f>
        <v>0.29513678892881284</v>
      </c>
    </row>
    <row r="42" spans="1:17" x14ac:dyDescent="0.25">
      <c r="A42" t="s">
        <v>44</v>
      </c>
      <c r="B42" s="2">
        <f>K37/B37</f>
        <v>0.5604200447841865</v>
      </c>
      <c r="C42" s="2">
        <f t="shared" ref="C42:D42" si="16">L37/C37</f>
        <v>0.58748611331534673</v>
      </c>
      <c r="D42" s="2">
        <f t="shared" si="16"/>
        <v>0.26320967829507741</v>
      </c>
      <c r="E42" s="2">
        <f>Q37/N37</f>
        <v>0.20042485773792923</v>
      </c>
      <c r="J42" t="s">
        <v>64</v>
      </c>
      <c r="K42" s="2">
        <f>(C38-F38)/C38</f>
        <v>0.34731998288547533</v>
      </c>
    </row>
    <row r="43" spans="1:17" x14ac:dyDescent="0.25">
      <c r="A43" t="s">
        <v>45</v>
      </c>
      <c r="B43" s="2">
        <f>E37/B37</f>
        <v>0.43957995521581344</v>
      </c>
      <c r="C43" s="2">
        <f t="shared" ref="C43:D43" si="17">F37/C37</f>
        <v>0.41251388668465322</v>
      </c>
      <c r="D43" s="2">
        <f t="shared" si="17"/>
        <v>0.73679032170492254</v>
      </c>
      <c r="E43" s="2">
        <f>O37/N37</f>
        <v>0.79957514226207071</v>
      </c>
      <c r="J43" t="s">
        <v>65</v>
      </c>
      <c r="K43" s="2">
        <f>(N38-O38)/N38</f>
        <v>0.12730104144773555</v>
      </c>
    </row>
    <row r="46" spans="1:17" x14ac:dyDescent="0.25">
      <c r="A46" t="s">
        <v>52</v>
      </c>
      <c r="B46">
        <f>H37</f>
        <v>15026</v>
      </c>
      <c r="C46">
        <f t="shared" ref="C46:D46" si="18">I37</f>
        <v>10668</v>
      </c>
      <c r="D46">
        <f t="shared" si="18"/>
        <v>58417</v>
      </c>
      <c r="E46">
        <f>P37</f>
        <v>32723</v>
      </c>
    </row>
    <row r="47" spans="1:17" x14ac:dyDescent="0.25">
      <c r="A47" t="s">
        <v>53</v>
      </c>
      <c r="B47">
        <f>K37-H37</f>
        <v>14006</v>
      </c>
      <c r="C47">
        <f t="shared" ref="C47:D47" si="19">L37-I37</f>
        <v>18946</v>
      </c>
      <c r="D47">
        <f t="shared" si="19"/>
        <v>101560</v>
      </c>
      <c r="E47">
        <f>Q37</f>
        <v>101331</v>
      </c>
    </row>
    <row r="48" spans="1:17" x14ac:dyDescent="0.25">
      <c r="A48" t="s">
        <v>54</v>
      </c>
      <c r="B48">
        <f>E37</f>
        <v>22772</v>
      </c>
      <c r="C48">
        <f t="shared" ref="C48:D48" si="20">F37</f>
        <v>20794</v>
      </c>
      <c r="D48">
        <f t="shared" si="20"/>
        <v>447816</v>
      </c>
      <c r="E48">
        <f>O37</f>
        <v>404250</v>
      </c>
    </row>
    <row r="50" spans="1:7" x14ac:dyDescent="0.25">
      <c r="B50" t="s">
        <v>47</v>
      </c>
      <c r="C50" t="s">
        <v>46</v>
      </c>
      <c r="D50" t="s">
        <v>48</v>
      </c>
      <c r="E50" t="s">
        <v>59</v>
      </c>
    </row>
    <row r="51" spans="1:7" x14ac:dyDescent="0.25">
      <c r="A51" t="s">
        <v>52</v>
      </c>
      <c r="B51" s="2">
        <f>B46/SUM(B$46:B$48)</f>
        <v>0.29005482202146554</v>
      </c>
      <c r="C51" s="2">
        <f t="shared" ref="C51:D51" si="21">C46/SUM(C$46:C$48)</f>
        <v>0.21163307411521981</v>
      </c>
      <c r="D51" s="2">
        <f t="shared" si="21"/>
        <v>9.6113314895038271E-2</v>
      </c>
    </row>
    <row r="52" spans="1:7" x14ac:dyDescent="0.25">
      <c r="A52" t="s">
        <v>53</v>
      </c>
      <c r="B52" s="2">
        <f t="shared" ref="B52:D53" si="22">B47/SUM(B$46:B$48)</f>
        <v>0.27036522276272101</v>
      </c>
      <c r="C52" s="2">
        <f t="shared" si="22"/>
        <v>0.37585303920012697</v>
      </c>
      <c r="D52" s="2">
        <f t="shared" si="22"/>
        <v>0.16709636340003917</v>
      </c>
    </row>
    <row r="53" spans="1:7" x14ac:dyDescent="0.25">
      <c r="A53" t="s">
        <v>54</v>
      </c>
      <c r="B53" s="2">
        <f t="shared" si="22"/>
        <v>0.43957995521581344</v>
      </c>
      <c r="C53" s="2">
        <f t="shared" si="22"/>
        <v>0.41251388668465322</v>
      </c>
      <c r="D53" s="2">
        <f t="shared" si="22"/>
        <v>0.73679032170492254</v>
      </c>
    </row>
    <row r="57" spans="1:7" x14ac:dyDescent="0.25">
      <c r="A57" t="s">
        <v>60</v>
      </c>
      <c r="B57" s="3" t="s">
        <v>44</v>
      </c>
      <c r="C57" s="3"/>
      <c r="D57" s="3"/>
      <c r="E57" s="3"/>
      <c r="F57" s="3"/>
      <c r="G57" s="3"/>
    </row>
    <row r="58" spans="1:7" x14ac:dyDescent="0.25">
      <c r="A58" t="s">
        <v>67</v>
      </c>
      <c r="B58" s="2">
        <f>(B36-E36)/B36</f>
        <v>0.57342210871944543</v>
      </c>
      <c r="C58" s="2"/>
      <c r="D58" s="2"/>
    </row>
    <row r="59" spans="1:7" x14ac:dyDescent="0.25">
      <c r="A59" t="s">
        <v>72</v>
      </c>
      <c r="B59" s="2">
        <v>0.66</v>
      </c>
      <c r="C59" s="2"/>
      <c r="D59" s="2"/>
    </row>
    <row r="60" spans="1:7" x14ac:dyDescent="0.25">
      <c r="B60" s="2"/>
    </row>
    <row r="61" spans="1:7" x14ac:dyDescent="0.25">
      <c r="A61" t="s">
        <v>68</v>
      </c>
      <c r="B61" s="2">
        <f>(C36-F36)/C36</f>
        <v>0.58053949903660884</v>
      </c>
    </row>
    <row r="62" spans="1:7" x14ac:dyDescent="0.25">
      <c r="A62" t="s">
        <v>71</v>
      </c>
      <c r="B62" s="2">
        <v>0.76</v>
      </c>
    </row>
    <row r="63" spans="1:7" x14ac:dyDescent="0.25">
      <c r="B63" s="2"/>
    </row>
    <row r="64" spans="1:7" x14ac:dyDescent="0.25">
      <c r="A64" t="s">
        <v>69</v>
      </c>
      <c r="B64" s="2">
        <f>(D36-G36)/D36</f>
        <v>0.28304343078874211</v>
      </c>
    </row>
    <row r="65" spans="1:2" x14ac:dyDescent="0.25">
      <c r="A65" t="s">
        <v>70</v>
      </c>
      <c r="B65" s="2">
        <v>0.34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2015-10-02T18:46:42Z</dcterms:created>
  <dcterms:modified xsi:type="dcterms:W3CDTF">2015-10-02T19:44:19Z</dcterms:modified>
</cp:coreProperties>
</file>