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Override PartName="/xl/charts/style3.xml" ContentType="application/vnd.ms-office.chartstyle+xml"/>
  <Override PartName="/xl/charts/colors3.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330"/>
  <workbookPr filterPrivacy="1" autoCompressPictures="0"/>
  <bookViews>
    <workbookView xWindow="240" yWindow="100" windowWidth="19840" windowHeight="16080" tabRatio="810" activeTab="2"/>
  </bookViews>
  <sheets>
    <sheet name="Emmy" sheetId="1" r:id="rId1"/>
    <sheet name="time series- vuln and non-vuln" sheetId="7" r:id="rId2"/>
    <sheet name="YEARLY_STATS_PWS" sheetId="4" r:id="rId3"/>
    <sheet name="time series-vuln only" sheetId="9" r:id="rId4"/>
    <sheet name="time series-vuln and all" sheetId="8" r:id="rId5"/>
  </sheets>
  <definedNames>
    <definedName name="_xlnm._FilterDatabase" localSheetId="0" hidden="1">Emmy!$A$12:$H$14</definedName>
    <definedName name="YEARLY_STATS_PLAN">#REF!</definedName>
    <definedName name="YEARLY_STATS_PWS">YEARLY_STATS_PWS!$A$1:$L$16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49" i="1" l="1"/>
  <c r="Q40" i="1"/>
  <c r="S30" i="1"/>
  <c r="S23" i="1"/>
  <c r="S22" i="1"/>
  <c r="S24" i="1"/>
  <c r="S21" i="1"/>
  <c r="Q24" i="1"/>
  <c r="R22" i="1"/>
  <c r="S26" i="1"/>
  <c r="S25" i="1"/>
  <c r="R21" i="1"/>
  <c r="R24" i="1"/>
  <c r="R30" i="1"/>
  <c r="P26" i="1"/>
  <c r="H25" i="1"/>
  <c r="H26" i="1"/>
  <c r="L26" i="1"/>
  <c r="B26" i="1"/>
  <c r="D26" i="1"/>
  <c r="V26" i="1"/>
  <c r="P25" i="1"/>
  <c r="L25" i="1"/>
  <c r="B25" i="1"/>
  <c r="D25" i="1"/>
  <c r="V25" i="1"/>
  <c r="V27" i="1"/>
  <c r="O26" i="1"/>
  <c r="K26" i="1"/>
  <c r="G26" i="1"/>
  <c r="C26" i="1"/>
  <c r="O25" i="1"/>
  <c r="O27" i="1"/>
  <c r="K25" i="1"/>
  <c r="K27" i="1"/>
  <c r="G25" i="1"/>
  <c r="G27" i="1"/>
  <c r="C25" i="1"/>
  <c r="C27" i="1"/>
  <c r="U26" i="1"/>
  <c r="U25" i="1"/>
  <c r="R26" i="1"/>
  <c r="N26" i="1"/>
  <c r="J26" i="1"/>
  <c r="F26" i="1"/>
  <c r="R25" i="1"/>
  <c r="R27" i="1"/>
  <c r="N25" i="1"/>
  <c r="N27" i="1"/>
  <c r="J25" i="1"/>
  <c r="J27" i="1"/>
  <c r="F25" i="1"/>
  <c r="F27" i="1"/>
  <c r="T26" i="1"/>
  <c r="T25" i="1"/>
  <c r="T27" i="1"/>
  <c r="Q26" i="1"/>
  <c r="M26" i="1"/>
  <c r="I26" i="1"/>
  <c r="E26" i="1"/>
  <c r="Q25" i="1"/>
  <c r="Q27" i="1"/>
  <c r="M25" i="1"/>
  <c r="M27" i="1"/>
  <c r="I25" i="1"/>
  <c r="I27" i="1"/>
  <c r="E25" i="1"/>
  <c r="D30" i="1"/>
  <c r="E30" i="1"/>
  <c r="F30" i="1"/>
  <c r="G30" i="1"/>
  <c r="H30" i="1"/>
  <c r="I30" i="1"/>
  <c r="J30" i="1"/>
  <c r="K30" i="1"/>
  <c r="L30" i="1"/>
  <c r="M30" i="1"/>
  <c r="N30" i="1"/>
  <c r="O30" i="1"/>
  <c r="P30" i="1"/>
  <c r="Q30" i="1"/>
  <c r="C30" i="1"/>
  <c r="P27" i="1"/>
  <c r="D27" i="1"/>
  <c r="E27" i="1"/>
  <c r="H27" i="1"/>
  <c r="L27" i="1"/>
  <c r="U27" i="1"/>
  <c r="B27" i="1"/>
  <c r="J18" i="4"/>
  <c r="C20" i="1"/>
  <c r="D20" i="1"/>
  <c r="E20" i="1"/>
  <c r="F20" i="1"/>
  <c r="G20" i="1"/>
  <c r="H20" i="1"/>
  <c r="I20" i="1"/>
  <c r="J20" i="1"/>
  <c r="K20" i="1"/>
  <c r="L20" i="1"/>
  <c r="M20" i="1"/>
  <c r="N20" i="1"/>
  <c r="O20" i="1"/>
  <c r="P20" i="1"/>
  <c r="Q20" i="1"/>
</calcChain>
</file>

<file path=xl/sharedStrings.xml><?xml version="1.0" encoding="utf-8"?>
<sst xmlns="http://schemas.openxmlformats.org/spreadsheetml/2006/main" count="69" uniqueCount="69">
  <si>
    <t>total - all systems</t>
  </si>
  <si>
    <t xml:space="preserve">total - vulnerable systems </t>
  </si>
  <si>
    <t>2020 goal</t>
  </si>
  <si>
    <t>total - nonvulnerable systems</t>
  </si>
  <si>
    <t>ID</t>
  </si>
  <si>
    <t>FISCAL_YR</t>
  </si>
  <si>
    <t>COMMENTS</t>
  </si>
  <si>
    <t>NUM_PWS</t>
  </si>
  <si>
    <t>COMM_PWS</t>
  </si>
  <si>
    <t>CTOT_PWS</t>
  </si>
  <si>
    <t>VUL_COMM</t>
  </si>
  <si>
    <t>CTOT_VUL</t>
  </si>
  <si>
    <t>CPOP_SERV</t>
  </si>
  <si>
    <t>CPOP_SERV_SUS</t>
  </si>
  <si>
    <t>CTOTAL_PS</t>
  </si>
  <si>
    <t>Town's Edge not counted also LPRWS dups</t>
  </si>
  <si>
    <t>remove Elko</t>
  </si>
  <si>
    <t>Leota dup remove Otter T</t>
  </si>
  <si>
    <t>KittMars Lismore dup</t>
  </si>
  <si>
    <t>remove Olms Waste</t>
  </si>
  <si>
    <t>Primary Graph</t>
  </si>
  <si>
    <t>Numbers are as of 6/30/2015.</t>
  </si>
  <si>
    <t>PWS/MNDWIS</t>
  </si>
  <si>
    <r>
      <t>1.</t>
    </r>
    <r>
      <rPr>
        <sz val="7"/>
        <color theme="1"/>
        <rFont val="Times New Roman"/>
        <family val="1"/>
      </rPr>
      <t xml:space="preserve">       </t>
    </r>
    <r>
      <rPr>
        <sz val="11"/>
        <color theme="1"/>
        <rFont val="Calibri"/>
        <family val="2"/>
        <scheme val="minor"/>
      </rPr>
      <t>13483 total public water suppliers</t>
    </r>
  </si>
  <si>
    <r>
      <t>a.</t>
    </r>
    <r>
      <rPr>
        <sz val="7"/>
        <color theme="1"/>
        <rFont val="Times New Roman"/>
        <family val="1"/>
      </rPr>
      <t xml:space="preserve">       </t>
    </r>
    <r>
      <rPr>
        <sz val="11"/>
        <color theme="1"/>
        <rFont val="Calibri"/>
        <family val="2"/>
        <scheme val="minor"/>
      </rPr>
      <t>6918 are active serving 4,991,157 population</t>
    </r>
  </si>
  <si>
    <r>
      <t>b.</t>
    </r>
    <r>
      <rPr>
        <sz val="7"/>
        <color theme="1"/>
        <rFont val="Times New Roman"/>
        <family val="1"/>
      </rPr>
      <t xml:space="preserve">      </t>
    </r>
    <r>
      <rPr>
        <sz val="11"/>
        <color theme="1"/>
        <rFont val="Calibri"/>
        <family val="2"/>
        <scheme val="minor"/>
      </rPr>
      <t>6508 are inactive</t>
    </r>
  </si>
  <si>
    <r>
      <t>c.</t>
    </r>
    <r>
      <rPr>
        <sz val="7"/>
        <color theme="1"/>
        <rFont val="Times New Roman"/>
        <family val="1"/>
      </rPr>
      <t xml:space="preserve">       </t>
    </r>
    <r>
      <rPr>
        <sz val="11"/>
        <color theme="1"/>
        <rFont val="Calibri"/>
        <family val="2"/>
        <scheme val="minor"/>
      </rPr>
      <t>57 are proposed</t>
    </r>
  </si>
  <si>
    <r>
      <t>2.</t>
    </r>
    <r>
      <rPr>
        <sz val="7"/>
        <color theme="1"/>
        <rFont val="Times New Roman"/>
        <family val="1"/>
      </rPr>
      <t xml:space="preserve">       </t>
    </r>
    <r>
      <rPr>
        <sz val="11"/>
        <color theme="1"/>
        <rFont val="Calibri"/>
        <family val="2"/>
        <scheme val="minor"/>
      </rPr>
      <t>6918 Active PWS</t>
    </r>
  </si>
  <si>
    <r>
      <t>a.</t>
    </r>
    <r>
      <rPr>
        <sz val="7"/>
        <color theme="1"/>
        <rFont val="Times New Roman"/>
        <family val="1"/>
      </rPr>
      <t xml:space="preserve">       </t>
    </r>
    <r>
      <rPr>
        <sz val="11"/>
        <color theme="1"/>
        <rFont val="Calibri"/>
        <family val="2"/>
        <scheme val="minor"/>
      </rPr>
      <t>971 are Community (8 are not DWP regulated)</t>
    </r>
  </si>
  <si>
    <r>
      <t>b.</t>
    </r>
    <r>
      <rPr>
        <sz val="7"/>
        <color theme="1"/>
        <rFont val="Times New Roman"/>
        <family val="1"/>
      </rPr>
      <t xml:space="preserve">      </t>
    </r>
    <r>
      <rPr>
        <sz val="11"/>
        <color theme="1"/>
        <rFont val="Calibri"/>
        <family val="2"/>
        <scheme val="minor"/>
      </rPr>
      <t>963 Community regulated by DWP</t>
    </r>
  </si>
  <si>
    <r>
      <t>3.</t>
    </r>
    <r>
      <rPr>
        <sz val="7"/>
        <color theme="1"/>
        <rFont val="Times New Roman"/>
        <family val="1"/>
      </rPr>
      <t xml:space="preserve">       </t>
    </r>
    <r>
      <rPr>
        <sz val="11"/>
        <color theme="1"/>
        <rFont val="Calibri"/>
        <family val="2"/>
        <scheme val="minor"/>
      </rPr>
      <t>963 Communities</t>
    </r>
  </si>
  <si>
    <r>
      <t>a.</t>
    </r>
    <r>
      <rPr>
        <sz val="7"/>
        <color theme="1"/>
        <rFont val="Times New Roman"/>
        <family val="1"/>
      </rPr>
      <t xml:space="preserve">       </t>
    </r>
    <r>
      <rPr>
        <sz val="11"/>
        <color theme="1"/>
        <rFont val="Calibri"/>
        <family val="2"/>
        <scheme val="minor"/>
      </rPr>
      <t>4,337,943 Population Served</t>
    </r>
  </si>
  <si>
    <r>
      <t>b.</t>
    </r>
    <r>
      <rPr>
        <sz val="7"/>
        <color theme="1"/>
        <rFont val="Times New Roman"/>
        <family val="1"/>
      </rPr>
      <t xml:space="preserve">      </t>
    </r>
    <r>
      <rPr>
        <sz val="11"/>
        <color theme="1"/>
        <rFont val="Calibri"/>
        <family val="2"/>
        <scheme val="minor"/>
      </rPr>
      <t>438 Communities are protected with WHP plan</t>
    </r>
  </si>
  <si>
    <r>
      <t>c.</t>
    </r>
    <r>
      <rPr>
        <sz val="7"/>
        <color theme="1"/>
        <rFont val="Times New Roman"/>
        <family val="1"/>
      </rPr>
      <t xml:space="preserve">       </t>
    </r>
    <r>
      <rPr>
        <sz val="11"/>
        <color theme="1"/>
        <rFont val="Calibri"/>
        <family val="2"/>
        <scheme val="minor"/>
      </rPr>
      <t>525 have no plan (19 are SW, 12 are PSW 705,753 Population Served)</t>
    </r>
  </si>
  <si>
    <r>
      <t>d.</t>
    </r>
    <r>
      <rPr>
        <sz val="7"/>
        <color theme="1"/>
        <rFont val="Times New Roman"/>
        <family val="1"/>
      </rPr>
      <t xml:space="preserve">      </t>
    </r>
    <r>
      <rPr>
        <sz val="11"/>
        <color theme="1"/>
        <rFont val="Calibri"/>
        <family val="2"/>
        <scheme val="minor"/>
      </rPr>
      <t>483 GW have no WHP plan (418,740 population served) 197 are vulnerable</t>
    </r>
  </si>
  <si>
    <r>
      <t>4.</t>
    </r>
    <r>
      <rPr>
        <sz val="7"/>
        <color theme="1"/>
        <rFont val="Times New Roman"/>
        <family val="1"/>
      </rPr>
      <t xml:space="preserve">       </t>
    </r>
    <r>
      <rPr>
        <sz val="11"/>
        <color theme="1"/>
        <rFont val="Calibri"/>
        <family val="2"/>
        <scheme val="minor"/>
      </rPr>
      <t>483 GW Communities No WHP</t>
    </r>
  </si>
  <si>
    <r>
      <t>a.</t>
    </r>
    <r>
      <rPr>
        <sz val="7"/>
        <color theme="1"/>
        <rFont val="Times New Roman"/>
        <family val="1"/>
      </rPr>
      <t xml:space="preserve">       </t>
    </r>
    <r>
      <rPr>
        <sz val="11"/>
        <color theme="1"/>
        <rFont val="Calibri"/>
        <family val="2"/>
        <scheme val="minor"/>
      </rPr>
      <t>197 are vulnerable with a pop of 184,154 (72 are municipal with a pop of 159,738)</t>
    </r>
  </si>
  <si>
    <r>
      <t>b.</t>
    </r>
    <r>
      <rPr>
        <sz val="7"/>
        <color theme="1"/>
        <rFont val="Times New Roman"/>
        <family val="1"/>
      </rPr>
      <t xml:space="preserve">      </t>
    </r>
    <r>
      <rPr>
        <sz val="11"/>
        <color theme="1"/>
        <rFont val="Calibri"/>
        <family val="2"/>
        <scheme val="minor"/>
      </rPr>
      <t>286 not vulnerable with a pop of 234,586 (189 are municipal with a pop of 211,666)</t>
    </r>
  </si>
  <si>
    <r>
      <t>5.</t>
    </r>
    <r>
      <rPr>
        <sz val="7"/>
        <color theme="1"/>
        <rFont val="Times New Roman"/>
        <family val="1"/>
      </rPr>
      <t xml:space="preserve">       </t>
    </r>
    <r>
      <rPr>
        <sz val="11"/>
        <color theme="1"/>
        <rFont val="Calibri"/>
        <family val="2"/>
        <scheme val="minor"/>
      </rPr>
      <t>17526 total public water supply sources.</t>
    </r>
  </si>
  <si>
    <r>
      <t>a.</t>
    </r>
    <r>
      <rPr>
        <sz val="7"/>
        <color theme="1"/>
        <rFont val="Times New Roman"/>
        <family val="1"/>
      </rPr>
      <t xml:space="preserve">       </t>
    </r>
    <r>
      <rPr>
        <sz val="11"/>
        <color theme="1"/>
        <rFont val="Calibri"/>
        <family val="2"/>
        <scheme val="minor"/>
      </rPr>
      <t>10195 are Active PWS, Primary or Seasonal sources</t>
    </r>
  </si>
  <si>
    <r>
      <t>b.</t>
    </r>
    <r>
      <rPr>
        <sz val="7"/>
        <color theme="1"/>
        <rFont val="Times New Roman"/>
        <family val="1"/>
      </rPr>
      <t xml:space="preserve">      </t>
    </r>
    <r>
      <rPr>
        <sz val="11"/>
        <color theme="1"/>
        <rFont val="Calibri"/>
        <family val="2"/>
        <scheme val="minor"/>
      </rPr>
      <t>2385 are Active Community, Primary or Seasonal</t>
    </r>
  </si>
  <si>
    <r>
      <t>6.</t>
    </r>
    <r>
      <rPr>
        <sz val="7"/>
        <color theme="1"/>
        <rFont val="Times New Roman"/>
        <family val="1"/>
      </rPr>
      <t xml:space="preserve">       </t>
    </r>
    <r>
      <rPr>
        <sz val="11"/>
        <color theme="1"/>
        <rFont val="Calibri"/>
        <family val="2"/>
        <scheme val="minor"/>
      </rPr>
      <t>2247 public water supply sources are community, active, groundwater, active service, primary or seasonal</t>
    </r>
  </si>
  <si>
    <t xml:space="preserve">[‎10/‎12/‎2015 2:28 PM] Waldhart, Emmy (MDH): </t>
  </si>
  <si>
    <t xml:space="preserve">hi mike  - just to clarify  - </t>
  </si>
  <si>
    <r>
      <t xml:space="preserve">the numbers by PWS table - </t>
    </r>
    <r>
      <rPr>
        <sz val="11"/>
        <color theme="1"/>
        <rFont val="Calibri"/>
        <family val="2"/>
        <scheme val="minor"/>
      </rPr>
      <t>CTOT_VUL - Cumulative Totals for Vulnerable Community</t>
    </r>
    <r>
      <rPr>
        <sz val="10"/>
        <color rgb="FF000000"/>
        <rFont val="Segoe UI"/>
        <family val="2"/>
      </rPr>
      <t xml:space="preserve"> and </t>
    </r>
    <r>
      <rPr>
        <sz val="11"/>
        <color theme="1"/>
        <rFont val="Calibri"/>
        <family val="2"/>
        <scheme val="minor"/>
      </rPr>
      <t>CTOT_PWS - Cumulative Totals of Community PWS</t>
    </r>
    <r>
      <rPr>
        <sz val="10"/>
        <color rgb="FF000000"/>
        <rFont val="Segoe UI"/>
        <family val="2"/>
      </rPr>
      <t xml:space="preserve"> </t>
    </r>
  </si>
  <si>
    <t>does or does not include non municipal systems?</t>
  </si>
  <si>
    <t xml:space="preserve">[‎10/‎12/‎2015 2:30 PM] Baker, Michael (MNIT): </t>
  </si>
  <si>
    <t>Both include Municipal Systems. I might be able to look at the data and see how many?</t>
  </si>
  <si>
    <t>Sorry both include muni and non-muni systems.</t>
  </si>
  <si>
    <t>Clean Water Fund has accelerated source water protection plan development efforts since its inception. As of the end of FY 2015, the following metrics provide a snapshot of program performance:</t>
  </si>
  <si>
    <r>
      <t>·</t>
    </r>
    <r>
      <rPr>
        <sz val="7"/>
        <color theme="1"/>
        <rFont val="Times New Roman"/>
        <family val="1"/>
      </rPr>
      <t xml:space="preserve">         </t>
    </r>
    <r>
      <rPr>
        <sz val="11"/>
        <color theme="1"/>
        <rFont val="Gisha"/>
        <family val="2"/>
      </rPr>
      <t>394 public water systems with source water protection plans in place</t>
    </r>
  </si>
  <si>
    <r>
      <t>·</t>
    </r>
    <r>
      <rPr>
        <sz val="7"/>
        <color theme="1"/>
        <rFont val="Times New Roman"/>
        <family val="1"/>
      </rPr>
      <t xml:space="preserve">         </t>
    </r>
    <r>
      <rPr>
        <sz val="11"/>
        <color theme="1"/>
        <rFont val="Gisha"/>
        <family val="2"/>
      </rPr>
      <t>62 and 64 new approvals in FY 2014 and 2015 respectively</t>
    </r>
  </si>
  <si>
    <r>
      <t>·</t>
    </r>
    <r>
      <rPr>
        <sz val="7"/>
        <color theme="1"/>
        <rFont val="Times New Roman"/>
        <family val="1"/>
      </rPr>
      <t xml:space="preserve">         </t>
    </r>
    <r>
      <rPr>
        <sz val="11"/>
        <color theme="1"/>
        <rFont val="Gisha"/>
        <family val="2"/>
      </rPr>
      <t>208 public water supply systems participating in plan development efforts</t>
    </r>
  </si>
  <si>
    <t>The chart shows the status of source water protection efforts for community public water systems in Minnesota.</t>
  </si>
  <si>
    <t>MDH prioritizes the 919 community public water supply systems as they serve larger populations. Within the community systems, MDH prioritizes systems that are more vulnerable to contamination (about 433 of the 919 systems).</t>
  </si>
  <si>
    <t>2020 goal nv</t>
  </si>
  <si>
    <t xml:space="preserve">completed vulnerable systems </t>
  </si>
  <si>
    <t>completed nonvulnerable systems</t>
  </si>
  <si>
    <t>MN Population</t>
  </si>
  <si>
    <t>http://mn.gov/admin/demography/data-by-topic/population-data/our-projections/.</t>
  </si>
  <si>
    <t>Data downloaded from http://www.mncompass.org on 04/12/2016</t>
  </si>
  <si>
    <t>population served</t>
  </si>
  <si>
    <t>state population</t>
  </si>
  <si>
    <t>% of population on public water served by plans</t>
  </si>
  <si>
    <t>number of systems with plans</t>
  </si>
  <si>
    <t>total vulnerable - current year</t>
  </si>
  <si>
    <t>total nonvulnerable systems - current year</t>
  </si>
  <si>
    <t>total -all systems current year</t>
  </si>
  <si>
    <t xml:space="preserve">vulnerable: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</si>
</sst>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16" x14ac:knownFonts="1">
    <font>
      <sz val="11"/>
      <color theme="1"/>
      <name val="Calibri"/>
      <family val="2"/>
      <scheme val="minor"/>
    </font>
    <font>
      <sz val="10"/>
      <color theme="1"/>
      <name val="Segoe UI"/>
      <family val="2"/>
    </font>
    <font>
      <sz val="23"/>
      <color rgb="FF222222"/>
      <name val="Arial"/>
      <family val="2"/>
    </font>
    <font>
      <sz val="14"/>
      <color theme="1"/>
      <name val="Calibri Light"/>
      <family val="2"/>
    </font>
    <font>
      <b/>
      <sz val="14"/>
      <color theme="1"/>
      <name val="Calibri Light"/>
      <family val="2"/>
    </font>
    <font>
      <b/>
      <sz val="12"/>
      <color rgb="FFFF0000"/>
      <name val="Calibri Light"/>
      <family val="2"/>
    </font>
    <font>
      <sz val="12"/>
      <color rgb="FFFF0000"/>
      <name val="Calibri Light"/>
      <family val="2"/>
    </font>
    <font>
      <sz val="11"/>
      <color theme="1"/>
      <name val="Symbol"/>
      <family val="1"/>
      <charset val="2"/>
    </font>
    <font>
      <sz val="7"/>
      <color theme="1"/>
      <name val="Times New Roman"/>
      <family val="1"/>
    </font>
    <font>
      <sz val="11"/>
      <color theme="1"/>
      <name val="Gisha"/>
      <family val="2"/>
    </font>
    <font>
      <sz val="10"/>
      <color rgb="FF000000"/>
      <name val="Segoe UI"/>
      <family val="2"/>
    </font>
    <font>
      <sz val="11"/>
      <color theme="1"/>
      <name val="Calibri"/>
      <family val="2"/>
      <scheme val="minor"/>
    </font>
    <font>
      <b/>
      <sz val="11"/>
      <color theme="0"/>
      <name val="Calibri"/>
      <family val="2"/>
      <scheme val="minor"/>
    </font>
    <font>
      <sz val="11"/>
      <color rgb="FF1F497D"/>
      <name val="Calibri"/>
      <family val="2"/>
      <scheme val="minor"/>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
      <patternFill patternType="solid">
        <fgColor theme="4" tint="0.59999389629810485"/>
        <bgColor indexed="64"/>
      </patternFill>
    </fill>
    <fill>
      <patternFill patternType="solid">
        <fgColor theme="4"/>
        <bgColor theme="4"/>
      </patternFill>
    </fill>
  </fills>
  <borders count="1">
    <border>
      <left/>
      <right/>
      <top/>
      <bottom/>
      <diagonal/>
    </border>
  </borders>
  <cellStyleXfs count="5">
    <xf numFmtId="0" fontId="0" fillId="0" borderId="0"/>
    <xf numFmtId="164" fontId="11" fillId="0" borderId="0" applyFont="0" applyFill="0" applyBorder="0" applyAlignment="0" applyProtection="0"/>
    <xf numFmtId="9" fontId="1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33">
    <xf numFmtId="0" fontId="0" fillId="0" borderId="0" xfId="0"/>
    <xf numFmtId="0" fontId="0" fillId="2" borderId="0" xfId="0" applyFill="1"/>
    <xf numFmtId="0" fontId="0" fillId="3" borderId="0" xfId="0" applyFill="1"/>
    <xf numFmtId="0" fontId="2" fillId="0" borderId="0" xfId="0" applyFont="1"/>
    <xf numFmtId="0" fontId="3" fillId="3" borderId="0" xfId="0" applyFont="1" applyFill="1" applyBorder="1"/>
    <xf numFmtId="0" fontId="3" fillId="4" borderId="0" xfId="0" applyNumberFormat="1" applyFont="1" applyFill="1" applyBorder="1"/>
    <xf numFmtId="0" fontId="5" fillId="0" borderId="0" xfId="0" applyFont="1" applyFill="1" applyBorder="1"/>
    <xf numFmtId="0" fontId="6" fillId="0" borderId="0" xfId="0" applyFont="1" applyFill="1" applyBorder="1"/>
    <xf numFmtId="0" fontId="4" fillId="5" borderId="0" xfId="0" applyFont="1" applyFill="1" applyBorder="1"/>
    <xf numFmtId="0" fontId="3" fillId="4" borderId="0" xfId="0" applyFont="1" applyFill="1" applyBorder="1"/>
    <xf numFmtId="0" fontId="3" fillId="3" borderId="0" xfId="0" applyFont="1" applyFill="1" applyBorder="1" applyAlignment="1">
      <alignment wrapText="1"/>
    </xf>
    <xf numFmtId="0" fontId="0" fillId="0" borderId="0" xfId="0" applyAlignment="1">
      <alignment vertical="center"/>
    </xf>
    <xf numFmtId="0" fontId="0" fillId="0" borderId="0" xfId="0" applyAlignment="1">
      <alignment horizontal="left" vertical="center" indent="5"/>
    </xf>
    <xf numFmtId="0" fontId="0" fillId="0" borderId="0" xfId="0" applyAlignment="1">
      <alignment horizontal="left" vertical="center" indent="10"/>
    </xf>
    <xf numFmtId="0" fontId="1" fillId="0" borderId="0" xfId="0" applyFont="1" applyAlignment="1">
      <alignment vertical="center"/>
    </xf>
    <xf numFmtId="0" fontId="10" fillId="0" borderId="0" xfId="0" applyFont="1" applyAlignment="1">
      <alignment vertical="center"/>
    </xf>
    <xf numFmtId="0" fontId="9" fillId="0" borderId="0" xfId="0" applyFont="1" applyAlignment="1">
      <alignment vertical="center"/>
    </xf>
    <xf numFmtId="0" fontId="7" fillId="0" borderId="0" xfId="0" applyFont="1" applyAlignment="1">
      <alignment horizontal="left" vertical="center" indent="5"/>
    </xf>
    <xf numFmtId="3" fontId="0" fillId="0" borderId="0" xfId="0" applyNumberFormat="1"/>
    <xf numFmtId="0" fontId="12" fillId="6" borderId="0" xfId="0" applyFont="1" applyFill="1"/>
    <xf numFmtId="164" fontId="0" fillId="0" borderId="0" xfId="1" applyFont="1"/>
    <xf numFmtId="9" fontId="3" fillId="3" borderId="0" xfId="2" applyFont="1" applyFill="1" applyBorder="1"/>
    <xf numFmtId="3" fontId="3" fillId="3" borderId="0" xfId="0" applyNumberFormat="1" applyFont="1" applyFill="1" applyBorder="1"/>
    <xf numFmtId="0" fontId="3" fillId="2" borderId="0" xfId="0" applyFont="1" applyFill="1" applyBorder="1"/>
    <xf numFmtId="0" fontId="6" fillId="3" borderId="0" xfId="0" applyFont="1" applyFill="1" applyBorder="1"/>
    <xf numFmtId="0" fontId="4" fillId="3" borderId="0" xfId="0" applyFont="1" applyFill="1" applyBorder="1"/>
    <xf numFmtId="0" fontId="5" fillId="3" borderId="0" xfId="0" applyFont="1" applyFill="1" applyBorder="1"/>
    <xf numFmtId="164" fontId="6" fillId="3" borderId="0" xfId="1" applyFont="1" applyFill="1" applyBorder="1"/>
    <xf numFmtId="164" fontId="5" fillId="3" borderId="0" xfId="1" applyFont="1" applyFill="1" applyBorder="1"/>
    <xf numFmtId="164" fontId="13" fillId="3" borderId="0" xfId="1" applyFont="1" applyFill="1"/>
    <xf numFmtId="9" fontId="6" fillId="3" borderId="0" xfId="2" applyFont="1" applyFill="1" applyBorder="1"/>
    <xf numFmtId="10" fontId="6" fillId="3" borderId="0" xfId="2" applyNumberFormat="1" applyFont="1" applyFill="1" applyBorder="1"/>
    <xf numFmtId="0" fontId="6" fillId="3" borderId="0" xfId="0" applyFont="1" applyFill="1" applyBorder="1" applyAlignment="1">
      <alignment wrapText="1"/>
    </xf>
  </cellXfs>
  <cellStyles count="5">
    <cellStyle name="Comma" xfId="1" builtinId="3"/>
    <cellStyle name="Followed Hyperlink" xfId="4" builtinId="9" hidden="1"/>
    <cellStyle name="Hyperlink" xfId="3" builtinId="8" hidden="1"/>
    <cellStyle name="Normal" xfId="0" builtinId="0"/>
    <cellStyle name="Percent" xfId="2" builtinId="5"/>
  </cellStyles>
  <dxfs count="0"/>
  <tableStyles count="0" defaultTableStyle="TableStyleMedium2" defaultPivotStyle="PivotStyleMedium9"/>
  <colors>
    <mruColors>
      <color rgb="FF64A893"/>
      <color rgb="FF65A7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4" Type="http://schemas.openxmlformats.org/officeDocument/2006/relationships/chartsheet" Target="chartsheets/sheet2.xml"/><Relationship Id="rId5" Type="http://schemas.openxmlformats.org/officeDocument/2006/relationships/chartsheet" Target="chartsheets/sheet3.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chartsheet" Target="chartsheets/sheet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 Id="rId2" Type="http://schemas.microsoft.com/office/2011/relationships/chartStyle" Target="style1.xml"/><Relationship Id="rId3"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483357779702"/>
          <c:y val="0.0356263599546163"/>
          <c:w val="0.784032527201758"/>
          <c:h val="0.707911958647771"/>
        </c:manualLayout>
      </c:layout>
      <c:lineChart>
        <c:grouping val="standard"/>
        <c:varyColors val="0"/>
        <c:ser>
          <c:idx val="0"/>
          <c:order val="0"/>
          <c:tx>
            <c:strRef>
              <c:f>Emmy!$A$19</c:f>
              <c:strCache>
                <c:ptCount val="1"/>
                <c:pt idx="0">
                  <c:v>completed vulnerable systems </c:v>
                </c:pt>
              </c:strCache>
            </c:strRef>
          </c:tx>
          <c:spPr>
            <a:ln w="38100" cap="rnd">
              <a:solidFill>
                <a:schemeClr val="accent2"/>
              </a:solidFill>
              <a:round/>
            </a:ln>
            <a:effectLst/>
          </c:spPr>
          <c:marker>
            <c:symbol val="diamond"/>
            <c:size val="5"/>
            <c:spPr>
              <a:solidFill>
                <a:schemeClr val="accent2"/>
              </a:solidFill>
              <a:ln w="88900">
                <a:solidFill>
                  <a:schemeClr val="accent2">
                    <a:lumMod val="50000"/>
                  </a:schemeClr>
                </a:solidFill>
              </a:ln>
              <a:effectLst/>
            </c:spPr>
          </c:marker>
          <c:cat>
            <c:numRef>
              <c:f>Emmy!$B$18:$V$18</c:f>
              <c:numCache>
                <c:formatCode>General</c:formatCode>
                <c:ptCount val="21"/>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pt idx="18">
                  <c:v>2018.0</c:v>
                </c:pt>
                <c:pt idx="19">
                  <c:v>2019.0</c:v>
                </c:pt>
                <c:pt idx="20">
                  <c:v>2020.0</c:v>
                </c:pt>
              </c:numCache>
            </c:numRef>
          </c:cat>
          <c:val>
            <c:numRef>
              <c:f>Emmy!$B$19:$V$19</c:f>
              <c:numCache>
                <c:formatCode>General</c:formatCode>
                <c:ptCount val="21"/>
                <c:pt idx="1">
                  <c:v>6.0</c:v>
                </c:pt>
                <c:pt idx="2">
                  <c:v>14.0</c:v>
                </c:pt>
                <c:pt idx="3">
                  <c:v>30.0</c:v>
                </c:pt>
                <c:pt idx="4">
                  <c:v>87.0</c:v>
                </c:pt>
                <c:pt idx="5">
                  <c:v>106.0</c:v>
                </c:pt>
                <c:pt idx="6">
                  <c:v>125.0</c:v>
                </c:pt>
                <c:pt idx="7">
                  <c:v>166.0</c:v>
                </c:pt>
                <c:pt idx="8">
                  <c:v>198.0</c:v>
                </c:pt>
                <c:pt idx="9">
                  <c:v>212.0</c:v>
                </c:pt>
                <c:pt idx="10">
                  <c:v>234.0</c:v>
                </c:pt>
                <c:pt idx="11">
                  <c:v>247.0</c:v>
                </c:pt>
                <c:pt idx="12">
                  <c:v>255.0</c:v>
                </c:pt>
                <c:pt idx="13">
                  <c:v>272.0</c:v>
                </c:pt>
                <c:pt idx="14">
                  <c:v>295.0</c:v>
                </c:pt>
                <c:pt idx="15">
                  <c:v>308.0</c:v>
                </c:pt>
                <c:pt idx="16">
                  <c:v>323.0</c:v>
                </c:pt>
                <c:pt idx="17">
                  <c:v>331.0</c:v>
                </c:pt>
              </c:numCache>
            </c:numRef>
          </c:val>
          <c:smooth val="0"/>
          <c:extLst xmlns:c16r2="http://schemas.microsoft.com/office/drawing/2015/06/chart">
            <c:ext xmlns:c16="http://schemas.microsoft.com/office/drawing/2014/chart" uri="{C3380CC4-5D6E-409C-BE32-E72D297353CC}">
              <c16:uniqueId val="{00000000-7E90-4DF3-8960-1B045C18E55E}"/>
            </c:ext>
          </c:extLst>
        </c:ser>
        <c:ser>
          <c:idx val="3"/>
          <c:order val="1"/>
          <c:tx>
            <c:strRef>
              <c:f>Emmy!$A$22</c:f>
              <c:strCache>
                <c:ptCount val="1"/>
                <c:pt idx="0">
                  <c:v>total - vulnerable systems </c:v>
                </c:pt>
              </c:strCache>
            </c:strRef>
          </c:tx>
          <c:spPr>
            <a:ln w="41275" cap="rnd">
              <a:solidFill>
                <a:schemeClr val="accent2"/>
              </a:solidFill>
              <a:prstDash val="sysDot"/>
              <a:round/>
            </a:ln>
            <a:effectLst/>
          </c:spPr>
          <c:marker>
            <c:symbol val="none"/>
          </c:marker>
          <c:cat>
            <c:numRef>
              <c:f>Emmy!$B$18:$V$18</c:f>
              <c:numCache>
                <c:formatCode>General</c:formatCode>
                <c:ptCount val="21"/>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pt idx="18">
                  <c:v>2018.0</c:v>
                </c:pt>
                <c:pt idx="19">
                  <c:v>2019.0</c:v>
                </c:pt>
                <c:pt idx="20">
                  <c:v>2020.0</c:v>
                </c:pt>
              </c:numCache>
            </c:numRef>
          </c:cat>
          <c:val>
            <c:numRef>
              <c:f>Emmy!$B$25:$V$25</c:f>
              <c:numCache>
                <c:formatCode>General</c:formatCode>
                <c:ptCount val="2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numCache>
            </c:numRef>
          </c:val>
          <c:smooth val="0"/>
          <c:extLst xmlns:c16r2="http://schemas.microsoft.com/office/drawing/2015/06/chart">
            <c:ext xmlns:c16="http://schemas.microsoft.com/office/drawing/2014/chart" uri="{C3380CC4-5D6E-409C-BE32-E72D297353CC}">
              <c16:uniqueId val="{00000001-7E90-4DF3-8960-1B045C18E55E}"/>
            </c:ext>
          </c:extLst>
        </c:ser>
        <c:ser>
          <c:idx val="4"/>
          <c:order val="2"/>
          <c:tx>
            <c:strRef>
              <c:f>Emmy!$A$31</c:f>
              <c:strCache>
                <c:ptCount val="1"/>
                <c:pt idx="0">
                  <c:v>2020 goal</c:v>
                </c:pt>
              </c:strCache>
            </c:strRef>
          </c:tx>
          <c:spPr>
            <a:ln w="31750" cap="rnd">
              <a:solidFill>
                <a:schemeClr val="accent2"/>
              </a:solidFill>
              <a:prstDash val="lgDash"/>
              <a:round/>
            </a:ln>
            <a:effectLst/>
          </c:spPr>
          <c:marker>
            <c:symbol val="none"/>
          </c:marker>
          <c:cat>
            <c:numRef>
              <c:f>Emmy!$B$18:$V$18</c:f>
              <c:numCache>
                <c:formatCode>General</c:formatCode>
                <c:ptCount val="21"/>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pt idx="18">
                  <c:v>2018.0</c:v>
                </c:pt>
                <c:pt idx="19">
                  <c:v>2019.0</c:v>
                </c:pt>
                <c:pt idx="20">
                  <c:v>2020.0</c:v>
                </c:pt>
              </c:numCache>
            </c:numRef>
          </c:cat>
          <c:val>
            <c:numRef>
              <c:f>Emmy!$B$31:$V$31</c:f>
              <c:numCache>
                <c:formatCode>General</c:formatCode>
                <c:ptCount val="21"/>
                <c:pt idx="17">
                  <c:v>340.0</c:v>
                </c:pt>
                <c:pt idx="18">
                  <c:v>420.0</c:v>
                </c:pt>
                <c:pt idx="19">
                  <c:v>460.0</c:v>
                </c:pt>
                <c:pt idx="20">
                  <c:v>505.0</c:v>
                </c:pt>
              </c:numCache>
            </c:numRef>
          </c:val>
          <c:smooth val="0"/>
          <c:extLst xmlns:c16r2="http://schemas.microsoft.com/office/drawing/2015/06/chart">
            <c:ext xmlns:c16="http://schemas.microsoft.com/office/drawing/2014/chart" uri="{C3380CC4-5D6E-409C-BE32-E72D297353CC}">
              <c16:uniqueId val="{00000002-7E90-4DF3-8960-1B045C18E55E}"/>
            </c:ext>
          </c:extLst>
        </c:ser>
        <c:ser>
          <c:idx val="5"/>
          <c:order val="3"/>
          <c:tx>
            <c:strRef>
              <c:f>Emmy!$A$20</c:f>
              <c:strCache>
                <c:ptCount val="1"/>
                <c:pt idx="0">
                  <c:v>completed nonvulnerable systems</c:v>
                </c:pt>
              </c:strCache>
            </c:strRef>
          </c:tx>
          <c:spPr>
            <a:ln w="38100" cap="rnd">
              <a:solidFill>
                <a:schemeClr val="bg1">
                  <a:lumMod val="85000"/>
                </a:schemeClr>
              </a:solidFill>
              <a:round/>
            </a:ln>
            <a:effectLst/>
          </c:spPr>
          <c:marker>
            <c:symbol val="diamond"/>
            <c:size val="5"/>
            <c:spPr>
              <a:solidFill>
                <a:schemeClr val="bg1">
                  <a:lumMod val="65000"/>
                </a:schemeClr>
              </a:solidFill>
              <a:ln w="88900">
                <a:solidFill>
                  <a:schemeClr val="bg1">
                    <a:lumMod val="50000"/>
                  </a:schemeClr>
                </a:solidFill>
              </a:ln>
              <a:effectLst/>
            </c:spPr>
          </c:marker>
          <c:cat>
            <c:numRef>
              <c:f>Emmy!$B$18:$V$18</c:f>
              <c:numCache>
                <c:formatCode>General</c:formatCode>
                <c:ptCount val="21"/>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pt idx="18">
                  <c:v>2018.0</c:v>
                </c:pt>
                <c:pt idx="19">
                  <c:v>2019.0</c:v>
                </c:pt>
                <c:pt idx="20">
                  <c:v>2020.0</c:v>
                </c:pt>
              </c:numCache>
            </c:numRef>
          </c:cat>
          <c:val>
            <c:numRef>
              <c:f>Emmy!$B$20:$V$20</c:f>
              <c:numCache>
                <c:formatCode>General</c:formatCode>
                <c:ptCount val="21"/>
                <c:pt idx="1">
                  <c:v>1.0</c:v>
                </c:pt>
                <c:pt idx="2">
                  <c:v>8.0</c:v>
                </c:pt>
                <c:pt idx="3">
                  <c:v>19.0</c:v>
                </c:pt>
                <c:pt idx="4">
                  <c:v>24.0</c:v>
                </c:pt>
                <c:pt idx="5">
                  <c:v>34.0</c:v>
                </c:pt>
                <c:pt idx="6">
                  <c:v>41.0</c:v>
                </c:pt>
                <c:pt idx="7">
                  <c:v>47.0</c:v>
                </c:pt>
                <c:pt idx="8">
                  <c:v>54.0</c:v>
                </c:pt>
                <c:pt idx="9">
                  <c:v>66.0</c:v>
                </c:pt>
                <c:pt idx="10">
                  <c:v>73.0</c:v>
                </c:pt>
                <c:pt idx="11">
                  <c:v>76.0</c:v>
                </c:pt>
                <c:pt idx="12">
                  <c:v>80.0</c:v>
                </c:pt>
                <c:pt idx="13">
                  <c:v>88.0</c:v>
                </c:pt>
                <c:pt idx="14">
                  <c:v>110.0</c:v>
                </c:pt>
                <c:pt idx="15">
                  <c:v>130.0</c:v>
                </c:pt>
                <c:pt idx="16">
                  <c:v>150.0</c:v>
                </c:pt>
                <c:pt idx="17">
                  <c:v>182.0</c:v>
                </c:pt>
              </c:numCache>
            </c:numRef>
          </c:val>
          <c:smooth val="0"/>
          <c:extLst xmlns:c16r2="http://schemas.microsoft.com/office/drawing/2015/06/chart">
            <c:ext xmlns:c16="http://schemas.microsoft.com/office/drawing/2014/chart" uri="{C3380CC4-5D6E-409C-BE32-E72D297353CC}">
              <c16:uniqueId val="{00000003-7E90-4DF3-8960-1B045C18E55E}"/>
            </c:ext>
          </c:extLst>
        </c:ser>
        <c:ser>
          <c:idx val="6"/>
          <c:order val="4"/>
          <c:tx>
            <c:strRef>
              <c:f>Emmy!$A$23</c:f>
              <c:strCache>
                <c:ptCount val="1"/>
                <c:pt idx="0">
                  <c:v>total - nonvulnerable systems</c:v>
                </c:pt>
              </c:strCache>
            </c:strRef>
          </c:tx>
          <c:spPr>
            <a:ln w="41275" cap="rnd">
              <a:solidFill>
                <a:schemeClr val="bg1">
                  <a:lumMod val="50000"/>
                </a:schemeClr>
              </a:solidFill>
              <a:prstDash val="sysDot"/>
              <a:round/>
            </a:ln>
            <a:effectLst/>
          </c:spPr>
          <c:marker>
            <c:symbol val="none"/>
          </c:marker>
          <c:cat>
            <c:numRef>
              <c:f>Emmy!$B$18:$V$18</c:f>
              <c:numCache>
                <c:formatCode>General</c:formatCode>
                <c:ptCount val="21"/>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pt idx="18">
                  <c:v>2018.0</c:v>
                </c:pt>
                <c:pt idx="19">
                  <c:v>2019.0</c:v>
                </c:pt>
                <c:pt idx="20">
                  <c:v>2020.0</c:v>
                </c:pt>
              </c:numCache>
            </c:numRef>
          </c:cat>
          <c:val>
            <c:numRef>
              <c:f>Emmy!$B$26:$V$26</c:f>
              <c:numCache>
                <c:formatCode>General</c:formatCode>
                <c:ptCount val="2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numCache>
            </c:numRef>
          </c:val>
          <c:smooth val="0"/>
          <c:extLst xmlns:c16r2="http://schemas.microsoft.com/office/drawing/2015/06/chart">
            <c:ext xmlns:c16="http://schemas.microsoft.com/office/drawing/2014/chart" uri="{C3380CC4-5D6E-409C-BE32-E72D297353CC}">
              <c16:uniqueId val="{00000004-7E90-4DF3-8960-1B045C18E55E}"/>
            </c:ext>
          </c:extLst>
        </c:ser>
        <c:dLbls>
          <c:showLegendKey val="0"/>
          <c:showVal val="0"/>
          <c:showCatName val="0"/>
          <c:showSerName val="0"/>
          <c:showPercent val="0"/>
          <c:showBubbleSize val="0"/>
        </c:dLbls>
        <c:marker val="1"/>
        <c:smooth val="0"/>
        <c:axId val="1815358296"/>
        <c:axId val="1815361928"/>
      </c:lineChart>
      <c:dateAx>
        <c:axId val="1815358296"/>
        <c:scaling>
          <c:orientation val="minMax"/>
        </c:scaling>
        <c:delete val="0"/>
        <c:axPos val="b"/>
        <c:numFmt formatCode="General" sourceLinked="1"/>
        <c:majorTickMark val="cross"/>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1600" b="0" i="0" u="none" strike="noStrike" kern="1200" baseline="0">
                <a:solidFill>
                  <a:schemeClr val="tx1">
                    <a:lumMod val="95000"/>
                    <a:lumOff val="5000"/>
                  </a:schemeClr>
                </a:solidFill>
                <a:latin typeface="Calibri Light" panose="020F0302020204030204" pitchFamily="34" charset="0"/>
                <a:ea typeface="+mn-ea"/>
                <a:cs typeface="+mn-cs"/>
              </a:defRPr>
            </a:pPr>
            <a:endParaRPr lang="en-US"/>
          </a:p>
        </c:txPr>
        <c:crossAx val="1815361928"/>
        <c:crosses val="autoZero"/>
        <c:auto val="1"/>
        <c:lblOffset val="100"/>
        <c:baseTimeUnit val="days"/>
        <c:minorUnit val="1.0"/>
        <c:minorTimeUnit val="years"/>
      </c:dateAx>
      <c:valAx>
        <c:axId val="181536192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95000"/>
                        <a:lumOff val="5000"/>
                      </a:schemeClr>
                    </a:solidFill>
                    <a:latin typeface="Calibri Light" panose="020F0302020204030204" pitchFamily="34" charset="0"/>
                    <a:ea typeface="+mn-ea"/>
                    <a:cs typeface="+mn-cs"/>
                  </a:defRPr>
                </a:pPr>
                <a:r>
                  <a:rPr lang="en-US"/>
                  <a:t>number of systems</a:t>
                </a:r>
              </a:p>
            </c:rich>
          </c:tx>
          <c:layout>
            <c:manualLayout>
              <c:xMode val="edge"/>
              <c:yMode val="edge"/>
              <c:x val="0.0542221551073239"/>
              <c:y val="0.294159916802852"/>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95000"/>
                    <a:lumOff val="5000"/>
                  </a:schemeClr>
                </a:solidFill>
                <a:latin typeface="Calibri Light" panose="020F0302020204030204" pitchFamily="34" charset="0"/>
                <a:ea typeface="+mn-ea"/>
                <a:cs typeface="+mn-cs"/>
              </a:defRPr>
            </a:pPr>
            <a:endParaRPr lang="en-US"/>
          </a:p>
        </c:txPr>
        <c:crossAx val="1815358296"/>
        <c:crosses val="autoZero"/>
        <c:crossBetween val="midCat"/>
      </c:valAx>
      <c:spPr>
        <a:noFill/>
        <a:ln w="25400">
          <a:noFill/>
        </a:ln>
        <a:effectLst/>
      </c:spPr>
    </c:plotArea>
    <c:legend>
      <c:legendPos val="r"/>
      <c:legendEntry>
        <c:idx val="1"/>
        <c:delete val="1"/>
      </c:legendEntry>
      <c:legendEntry>
        <c:idx val="2"/>
        <c:delete val="1"/>
      </c:legendEntry>
      <c:legendEntry>
        <c:idx val="4"/>
        <c:delete val="1"/>
      </c:legendEntry>
      <c:layout>
        <c:manualLayout>
          <c:xMode val="edge"/>
          <c:yMode val="edge"/>
          <c:x val="0.204558835471234"/>
          <c:y val="0.817839849853152"/>
          <c:w val="0.688350704104472"/>
          <c:h val="0.180481985206395"/>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95000"/>
                  <a:lumOff val="5000"/>
                </a:schemeClr>
              </a:solidFill>
              <a:latin typeface="Calibri Light" panose="020F030202020403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600">
          <a:solidFill>
            <a:schemeClr val="tx1">
              <a:lumMod val="95000"/>
              <a:lumOff val="5000"/>
            </a:schemeClr>
          </a:solidFill>
          <a:latin typeface="Calibri Light" panose="020F0302020204030204" pitchFamily="34" charset="0"/>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888574215175"/>
          <c:y val="0.0356263599546163"/>
          <c:w val="0.828032523604256"/>
          <c:h val="0.707911958647771"/>
        </c:manualLayout>
      </c:layout>
      <c:lineChart>
        <c:grouping val="standard"/>
        <c:varyColors val="0"/>
        <c:ser>
          <c:idx val="0"/>
          <c:order val="0"/>
          <c:tx>
            <c:strRef>
              <c:f>Emmy!$A$19</c:f>
              <c:strCache>
                <c:ptCount val="1"/>
                <c:pt idx="0">
                  <c:v>completed vulnerable systems </c:v>
                </c:pt>
              </c:strCache>
            </c:strRef>
          </c:tx>
          <c:spPr>
            <a:ln w="66675" cap="rnd">
              <a:solidFill>
                <a:schemeClr val="accent2"/>
              </a:solidFill>
              <a:round/>
            </a:ln>
            <a:effectLst/>
          </c:spPr>
          <c:marker>
            <c:symbol val="diamond"/>
            <c:size val="5"/>
            <c:spPr>
              <a:solidFill>
                <a:schemeClr val="accent2"/>
              </a:solidFill>
              <a:ln w="123825">
                <a:solidFill>
                  <a:schemeClr val="accent2">
                    <a:lumMod val="50000"/>
                  </a:schemeClr>
                </a:solidFill>
              </a:ln>
              <a:effectLst/>
            </c:spPr>
          </c:marker>
          <c:cat>
            <c:numRef>
              <c:f>Emmy!$B$18:$V$18</c:f>
              <c:numCache>
                <c:formatCode>General</c:formatCode>
                <c:ptCount val="21"/>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pt idx="18">
                  <c:v>2018.0</c:v>
                </c:pt>
                <c:pt idx="19">
                  <c:v>2019.0</c:v>
                </c:pt>
                <c:pt idx="20">
                  <c:v>2020.0</c:v>
                </c:pt>
              </c:numCache>
            </c:numRef>
          </c:cat>
          <c:val>
            <c:numRef>
              <c:f>Emmy!$B$19:$V$19</c:f>
              <c:numCache>
                <c:formatCode>General</c:formatCode>
                <c:ptCount val="21"/>
                <c:pt idx="1">
                  <c:v>6.0</c:v>
                </c:pt>
                <c:pt idx="2">
                  <c:v>14.0</c:v>
                </c:pt>
                <c:pt idx="3">
                  <c:v>30.0</c:v>
                </c:pt>
                <c:pt idx="4">
                  <c:v>87.0</c:v>
                </c:pt>
                <c:pt idx="5">
                  <c:v>106.0</c:v>
                </c:pt>
                <c:pt idx="6">
                  <c:v>125.0</c:v>
                </c:pt>
                <c:pt idx="7">
                  <c:v>166.0</c:v>
                </c:pt>
                <c:pt idx="8">
                  <c:v>198.0</c:v>
                </c:pt>
                <c:pt idx="9">
                  <c:v>212.0</c:v>
                </c:pt>
                <c:pt idx="10">
                  <c:v>234.0</c:v>
                </c:pt>
                <c:pt idx="11">
                  <c:v>247.0</c:v>
                </c:pt>
                <c:pt idx="12">
                  <c:v>255.0</c:v>
                </c:pt>
                <c:pt idx="13">
                  <c:v>272.0</c:v>
                </c:pt>
                <c:pt idx="14">
                  <c:v>295.0</c:v>
                </c:pt>
                <c:pt idx="15">
                  <c:v>308.0</c:v>
                </c:pt>
                <c:pt idx="16">
                  <c:v>323.0</c:v>
                </c:pt>
                <c:pt idx="17">
                  <c:v>331.0</c:v>
                </c:pt>
              </c:numCache>
            </c:numRef>
          </c:val>
          <c:smooth val="0"/>
          <c:extLst xmlns:c16r2="http://schemas.microsoft.com/office/drawing/2015/06/chart">
            <c:ext xmlns:c16="http://schemas.microsoft.com/office/drawing/2014/chart" uri="{C3380CC4-5D6E-409C-BE32-E72D297353CC}">
              <c16:uniqueId val="{00000000-12E1-477B-8ECC-B39F97EAA046}"/>
            </c:ext>
          </c:extLst>
        </c:ser>
        <c:ser>
          <c:idx val="3"/>
          <c:order val="1"/>
          <c:tx>
            <c:strRef>
              <c:f>Emmy!$A$22</c:f>
              <c:strCache>
                <c:ptCount val="1"/>
                <c:pt idx="0">
                  <c:v>total - vulnerable systems </c:v>
                </c:pt>
              </c:strCache>
            </c:strRef>
          </c:tx>
          <c:spPr>
            <a:ln w="50800" cap="rnd">
              <a:solidFill>
                <a:schemeClr val="accent2"/>
              </a:solidFill>
              <a:prstDash val="sysDot"/>
              <a:round/>
            </a:ln>
            <a:effectLst/>
          </c:spPr>
          <c:marker>
            <c:symbol val="none"/>
          </c:marker>
          <c:cat>
            <c:numRef>
              <c:f>Emmy!$B$18:$V$18</c:f>
              <c:numCache>
                <c:formatCode>General</c:formatCode>
                <c:ptCount val="21"/>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pt idx="18">
                  <c:v>2018.0</c:v>
                </c:pt>
                <c:pt idx="19">
                  <c:v>2019.0</c:v>
                </c:pt>
                <c:pt idx="20">
                  <c:v>2020.0</c:v>
                </c:pt>
              </c:numCache>
            </c:numRef>
          </c:cat>
          <c:val>
            <c:numRef>
              <c:f>Emmy!$B$22:$V$22</c:f>
              <c:numCache>
                <c:formatCode>General</c:formatCode>
                <c:ptCount val="21"/>
                <c:pt idx="0">
                  <c:v>505.0</c:v>
                </c:pt>
                <c:pt idx="1">
                  <c:v>505.0</c:v>
                </c:pt>
                <c:pt idx="2">
                  <c:v>505.0</c:v>
                </c:pt>
                <c:pt idx="3">
                  <c:v>505.0</c:v>
                </c:pt>
                <c:pt idx="4">
                  <c:v>505.0</c:v>
                </c:pt>
                <c:pt idx="5">
                  <c:v>505.0</c:v>
                </c:pt>
                <c:pt idx="6">
                  <c:v>505.0</c:v>
                </c:pt>
                <c:pt idx="7">
                  <c:v>505.0</c:v>
                </c:pt>
                <c:pt idx="8">
                  <c:v>505.0</c:v>
                </c:pt>
                <c:pt idx="9">
                  <c:v>505.0</c:v>
                </c:pt>
                <c:pt idx="10">
                  <c:v>505.0</c:v>
                </c:pt>
                <c:pt idx="11">
                  <c:v>505.0</c:v>
                </c:pt>
                <c:pt idx="12">
                  <c:v>505.0</c:v>
                </c:pt>
                <c:pt idx="13">
                  <c:v>505.0</c:v>
                </c:pt>
                <c:pt idx="14">
                  <c:v>505.0</c:v>
                </c:pt>
                <c:pt idx="15">
                  <c:v>505.0</c:v>
                </c:pt>
                <c:pt idx="16">
                  <c:v>506.0</c:v>
                </c:pt>
                <c:pt idx="17">
                  <c:v>510.0</c:v>
                </c:pt>
              </c:numCache>
            </c:numRef>
          </c:val>
          <c:smooth val="0"/>
          <c:extLst xmlns:c16r2="http://schemas.microsoft.com/office/drawing/2015/06/chart">
            <c:ext xmlns:c16="http://schemas.microsoft.com/office/drawing/2014/chart" uri="{C3380CC4-5D6E-409C-BE32-E72D297353CC}">
              <c16:uniqueId val="{00000001-12E1-477B-8ECC-B39F97EAA046}"/>
            </c:ext>
          </c:extLst>
        </c:ser>
        <c:ser>
          <c:idx val="4"/>
          <c:order val="2"/>
          <c:tx>
            <c:strRef>
              <c:f>Emmy!$A$31</c:f>
              <c:strCache>
                <c:ptCount val="1"/>
                <c:pt idx="0">
                  <c:v>2020 goal</c:v>
                </c:pt>
              </c:strCache>
            </c:strRef>
          </c:tx>
          <c:spPr>
            <a:ln w="47625" cap="rnd">
              <a:solidFill>
                <a:schemeClr val="accent2"/>
              </a:solidFill>
              <a:prstDash val="lgDash"/>
              <a:round/>
            </a:ln>
            <a:effectLst/>
          </c:spPr>
          <c:marker>
            <c:symbol val="none"/>
          </c:marker>
          <c:dLbls>
            <c:dLbl>
              <c:idx val="20"/>
              <c:layout>
                <c:manualLayout>
                  <c:x val="-0.0302631918205956"/>
                  <c:y val="-0.0531179946334887"/>
                </c:manualLayout>
              </c:layout>
              <c:showLegendKey val="0"/>
              <c:showVal val="0"/>
              <c:showCatName val="0"/>
              <c:showSerName val="1"/>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2-12E1-477B-8ECC-B39F97EAA046}"/>
                </c:ext>
              </c:extLst>
            </c:dLbl>
            <c:spPr>
              <a:noFill/>
              <a:ln>
                <a:noFill/>
              </a:ln>
              <a:effectLst/>
            </c:spPr>
            <c:txPr>
              <a:bodyPr rot="0" spcFirstLastPara="1" vertOverflow="ellipsis" vert="horz" wrap="square" anchor="ctr" anchorCtr="1"/>
              <a:lstStyle/>
              <a:p>
                <a:pPr>
                  <a:defRPr sz="2400" b="0" i="0" u="none" strike="noStrike" kern="1200" baseline="0">
                    <a:solidFill>
                      <a:schemeClr val="tx1">
                        <a:lumMod val="95000"/>
                        <a:lumOff val="5000"/>
                      </a:schemeClr>
                    </a:solidFill>
                    <a:latin typeface="Calibri Light" panose="020F0302020204030204" pitchFamily="34" charset="0"/>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Emmy!$B$18:$V$18</c:f>
              <c:numCache>
                <c:formatCode>General</c:formatCode>
                <c:ptCount val="21"/>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pt idx="18">
                  <c:v>2018.0</c:v>
                </c:pt>
                <c:pt idx="19">
                  <c:v>2019.0</c:v>
                </c:pt>
                <c:pt idx="20">
                  <c:v>2020.0</c:v>
                </c:pt>
              </c:numCache>
            </c:numRef>
          </c:cat>
          <c:val>
            <c:numRef>
              <c:f>Emmy!$B$31:$V$31</c:f>
              <c:numCache>
                <c:formatCode>General</c:formatCode>
                <c:ptCount val="21"/>
                <c:pt idx="17">
                  <c:v>340.0</c:v>
                </c:pt>
                <c:pt idx="18">
                  <c:v>420.0</c:v>
                </c:pt>
                <c:pt idx="19">
                  <c:v>460.0</c:v>
                </c:pt>
                <c:pt idx="20">
                  <c:v>505.0</c:v>
                </c:pt>
              </c:numCache>
            </c:numRef>
          </c:val>
          <c:smooth val="0"/>
          <c:extLst xmlns:c16r2="http://schemas.microsoft.com/office/drawing/2015/06/chart">
            <c:ext xmlns:c16="http://schemas.microsoft.com/office/drawing/2014/chart" uri="{C3380CC4-5D6E-409C-BE32-E72D297353CC}">
              <c16:uniqueId val="{00000003-12E1-477B-8ECC-B39F97EAA046}"/>
            </c:ext>
          </c:extLst>
        </c:ser>
        <c:dLbls>
          <c:showLegendKey val="0"/>
          <c:showVal val="0"/>
          <c:showCatName val="0"/>
          <c:showSerName val="0"/>
          <c:showPercent val="0"/>
          <c:showBubbleSize val="0"/>
        </c:dLbls>
        <c:marker val="1"/>
        <c:smooth val="0"/>
        <c:axId val="1816103512"/>
        <c:axId val="1816107128"/>
      </c:lineChart>
      <c:dateAx>
        <c:axId val="1816103512"/>
        <c:scaling>
          <c:orientation val="minMax"/>
        </c:scaling>
        <c:delete val="0"/>
        <c:axPos val="b"/>
        <c:numFmt formatCode="General" sourceLinked="1"/>
        <c:majorTickMark val="cross"/>
        <c:minorTickMark val="in"/>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2400" b="0" i="0" u="none" strike="noStrike" kern="1200" baseline="0">
                <a:solidFill>
                  <a:schemeClr val="tx1">
                    <a:lumMod val="95000"/>
                    <a:lumOff val="5000"/>
                  </a:schemeClr>
                </a:solidFill>
                <a:latin typeface="Calibri Light" panose="020F0302020204030204" pitchFamily="34" charset="0"/>
                <a:ea typeface="+mn-ea"/>
                <a:cs typeface="+mn-cs"/>
              </a:defRPr>
            </a:pPr>
            <a:endParaRPr lang="en-US"/>
          </a:p>
        </c:txPr>
        <c:crossAx val="1816107128"/>
        <c:crosses val="autoZero"/>
        <c:auto val="1"/>
        <c:lblOffset val="100"/>
        <c:baseTimeUnit val="days"/>
        <c:minorUnit val="1.0"/>
        <c:minorTimeUnit val="years"/>
      </c:dateAx>
      <c:valAx>
        <c:axId val="181610712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2400" b="0" i="0" u="none" strike="noStrike" kern="1200" baseline="0">
                    <a:solidFill>
                      <a:schemeClr val="tx1">
                        <a:lumMod val="95000"/>
                        <a:lumOff val="5000"/>
                      </a:schemeClr>
                    </a:solidFill>
                    <a:latin typeface="Calibri Light" panose="020F0302020204030204" pitchFamily="34" charset="0"/>
                    <a:ea typeface="+mn-ea"/>
                    <a:cs typeface="+mn-cs"/>
                  </a:defRPr>
                </a:pPr>
                <a:r>
                  <a:rPr lang="en-US"/>
                  <a:t>Number of Systems</a:t>
                </a:r>
              </a:p>
            </c:rich>
          </c:tx>
          <c:layout>
            <c:manualLayout>
              <c:xMode val="edge"/>
              <c:yMode val="edge"/>
              <c:x val="0.0143177383339639"/>
              <c:y val="0.394285676324353"/>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95000"/>
                    <a:lumOff val="5000"/>
                  </a:schemeClr>
                </a:solidFill>
                <a:latin typeface="Calibri Light" panose="020F0302020204030204" pitchFamily="34" charset="0"/>
                <a:ea typeface="+mn-ea"/>
                <a:cs typeface="+mn-cs"/>
              </a:defRPr>
            </a:pPr>
            <a:endParaRPr lang="en-US"/>
          </a:p>
        </c:txPr>
        <c:crossAx val="1816103512"/>
        <c:crosses val="autoZero"/>
        <c:crossBetween val="midCat"/>
      </c:valAx>
      <c:spPr>
        <a:noFill/>
        <a:ln>
          <a:noFill/>
        </a:ln>
        <a:effectLst/>
      </c:spPr>
    </c:plotArea>
    <c:legend>
      <c:legendPos val="b"/>
      <c:legendEntry>
        <c:idx val="2"/>
        <c:delete val="1"/>
      </c:legendEntry>
      <c:layout>
        <c:manualLayout>
          <c:xMode val="edge"/>
          <c:yMode val="edge"/>
          <c:x val="3.59489304242445E-5"/>
          <c:y val="0.870162486924067"/>
          <c:w val="0.672204319429028"/>
          <c:h val="0.0775384811554334"/>
        </c:manualLayout>
      </c:layout>
      <c:overlay val="0"/>
      <c:spPr>
        <a:solidFill>
          <a:schemeClr val="bg1"/>
        </a:solidFill>
        <a:ln>
          <a:noFill/>
        </a:ln>
        <a:effectLst/>
      </c:spPr>
      <c:txPr>
        <a:bodyPr rot="0" spcFirstLastPara="1" vertOverflow="ellipsis" vert="horz" wrap="square" anchor="ctr" anchorCtr="1"/>
        <a:lstStyle/>
        <a:p>
          <a:pPr>
            <a:defRPr sz="2400" b="0" i="0" u="none" strike="noStrike" kern="1200" baseline="0">
              <a:solidFill>
                <a:schemeClr val="tx1">
                  <a:lumMod val="95000"/>
                  <a:lumOff val="5000"/>
                </a:schemeClr>
              </a:solidFill>
              <a:latin typeface="Calibri Light" panose="020F030202020403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2400">
          <a:solidFill>
            <a:schemeClr val="tx1">
              <a:lumMod val="95000"/>
              <a:lumOff val="5000"/>
            </a:schemeClr>
          </a:solidFill>
          <a:latin typeface="Calibri Light" panose="020F030202020403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350024384777"/>
          <c:y val="0.0169632807590662"/>
          <c:w val="0.778165860596684"/>
          <c:h val="0.724073649884674"/>
        </c:manualLayout>
      </c:layout>
      <c:lineChart>
        <c:grouping val="standard"/>
        <c:varyColors val="0"/>
        <c:ser>
          <c:idx val="0"/>
          <c:order val="0"/>
          <c:tx>
            <c:strRef>
              <c:f>Emmy!$A$19</c:f>
              <c:strCache>
                <c:ptCount val="1"/>
                <c:pt idx="0">
                  <c:v>completed vulnerable systems </c:v>
                </c:pt>
              </c:strCache>
            </c:strRef>
          </c:tx>
          <c:spPr>
            <a:ln w="44450" cap="rnd">
              <a:solidFill>
                <a:schemeClr val="accent2"/>
              </a:solidFill>
              <a:round/>
            </a:ln>
            <a:effectLst/>
          </c:spPr>
          <c:marker>
            <c:symbol val="diamond"/>
            <c:size val="5"/>
            <c:spPr>
              <a:solidFill>
                <a:schemeClr val="accent2"/>
              </a:solidFill>
              <a:ln w="60325">
                <a:solidFill>
                  <a:schemeClr val="accent2">
                    <a:lumMod val="50000"/>
                  </a:schemeClr>
                </a:solidFill>
              </a:ln>
              <a:effectLst/>
            </c:spPr>
          </c:marker>
          <c:cat>
            <c:numRef>
              <c:f>Emmy!$B$18:$V$18</c:f>
              <c:numCache>
                <c:formatCode>General</c:formatCode>
                <c:ptCount val="21"/>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pt idx="18">
                  <c:v>2018.0</c:v>
                </c:pt>
                <c:pt idx="19">
                  <c:v>2019.0</c:v>
                </c:pt>
                <c:pt idx="20">
                  <c:v>2020.0</c:v>
                </c:pt>
              </c:numCache>
            </c:numRef>
          </c:cat>
          <c:val>
            <c:numRef>
              <c:f>Emmy!$B$19:$V$19</c:f>
              <c:numCache>
                <c:formatCode>General</c:formatCode>
                <c:ptCount val="21"/>
                <c:pt idx="1">
                  <c:v>6.0</c:v>
                </c:pt>
                <c:pt idx="2">
                  <c:v>14.0</c:v>
                </c:pt>
                <c:pt idx="3">
                  <c:v>30.0</c:v>
                </c:pt>
                <c:pt idx="4">
                  <c:v>87.0</c:v>
                </c:pt>
                <c:pt idx="5">
                  <c:v>106.0</c:v>
                </c:pt>
                <c:pt idx="6">
                  <c:v>125.0</c:v>
                </c:pt>
                <c:pt idx="7">
                  <c:v>166.0</c:v>
                </c:pt>
                <c:pt idx="8">
                  <c:v>198.0</c:v>
                </c:pt>
                <c:pt idx="9">
                  <c:v>212.0</c:v>
                </c:pt>
                <c:pt idx="10">
                  <c:v>234.0</c:v>
                </c:pt>
                <c:pt idx="11">
                  <c:v>247.0</c:v>
                </c:pt>
                <c:pt idx="12">
                  <c:v>255.0</c:v>
                </c:pt>
                <c:pt idx="13">
                  <c:v>272.0</c:v>
                </c:pt>
                <c:pt idx="14">
                  <c:v>295.0</c:v>
                </c:pt>
                <c:pt idx="15">
                  <c:v>308.0</c:v>
                </c:pt>
                <c:pt idx="16">
                  <c:v>323.0</c:v>
                </c:pt>
                <c:pt idx="17">
                  <c:v>331.0</c:v>
                </c:pt>
              </c:numCache>
            </c:numRef>
          </c:val>
          <c:smooth val="0"/>
          <c:extLst xmlns:c16r2="http://schemas.microsoft.com/office/drawing/2015/06/chart">
            <c:ext xmlns:c16="http://schemas.microsoft.com/office/drawing/2014/chart" uri="{C3380CC4-5D6E-409C-BE32-E72D297353CC}">
              <c16:uniqueId val="{00000000-C80B-407B-8F85-3F4FA91A3487}"/>
            </c:ext>
          </c:extLst>
        </c:ser>
        <c:ser>
          <c:idx val="1"/>
          <c:order val="1"/>
          <c:tx>
            <c:strRef>
              <c:f>Emmy!$A$21</c:f>
              <c:strCache>
                <c:ptCount val="1"/>
                <c:pt idx="0">
                  <c:v>number of systems with plans</c:v>
                </c:pt>
              </c:strCache>
            </c:strRef>
          </c:tx>
          <c:spPr>
            <a:ln w="50800" cap="rnd">
              <a:solidFill>
                <a:schemeClr val="tx1">
                  <a:lumMod val="15000"/>
                  <a:lumOff val="85000"/>
                </a:schemeClr>
              </a:solidFill>
              <a:prstDash val="solid"/>
              <a:round/>
            </a:ln>
            <a:effectLst/>
          </c:spPr>
          <c:marker>
            <c:symbol val="diamond"/>
            <c:size val="5"/>
            <c:spPr>
              <a:solidFill>
                <a:schemeClr val="bg1">
                  <a:lumMod val="50000"/>
                </a:schemeClr>
              </a:solidFill>
              <a:ln w="57150">
                <a:solidFill>
                  <a:schemeClr val="bg1">
                    <a:lumMod val="65000"/>
                  </a:schemeClr>
                </a:solidFill>
              </a:ln>
              <a:effectLst/>
            </c:spPr>
          </c:marker>
          <c:cat>
            <c:numRef>
              <c:f>Emmy!$B$18:$V$18</c:f>
              <c:numCache>
                <c:formatCode>General</c:formatCode>
                <c:ptCount val="21"/>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pt idx="18">
                  <c:v>2018.0</c:v>
                </c:pt>
                <c:pt idx="19">
                  <c:v>2019.0</c:v>
                </c:pt>
                <c:pt idx="20">
                  <c:v>2020.0</c:v>
                </c:pt>
              </c:numCache>
            </c:numRef>
          </c:cat>
          <c:val>
            <c:numRef>
              <c:f>Emmy!$B$21:$V$21</c:f>
              <c:numCache>
                <c:formatCode>General</c:formatCode>
                <c:ptCount val="21"/>
                <c:pt idx="1">
                  <c:v>7.0</c:v>
                </c:pt>
                <c:pt idx="2">
                  <c:v>22.0</c:v>
                </c:pt>
                <c:pt idx="3">
                  <c:v>49.0</c:v>
                </c:pt>
                <c:pt idx="4">
                  <c:v>111.0</c:v>
                </c:pt>
                <c:pt idx="5">
                  <c:v>140.0</c:v>
                </c:pt>
                <c:pt idx="6">
                  <c:v>166.0</c:v>
                </c:pt>
                <c:pt idx="7">
                  <c:v>213.0</c:v>
                </c:pt>
                <c:pt idx="8">
                  <c:v>252.0</c:v>
                </c:pt>
                <c:pt idx="9">
                  <c:v>278.0</c:v>
                </c:pt>
                <c:pt idx="10">
                  <c:v>307.0</c:v>
                </c:pt>
                <c:pt idx="11">
                  <c:v>323.0</c:v>
                </c:pt>
                <c:pt idx="12">
                  <c:v>335.0</c:v>
                </c:pt>
                <c:pt idx="13">
                  <c:v>360.0</c:v>
                </c:pt>
                <c:pt idx="14">
                  <c:v>405.0</c:v>
                </c:pt>
                <c:pt idx="15">
                  <c:v>438.0</c:v>
                </c:pt>
                <c:pt idx="16">
                  <c:v>473.0</c:v>
                </c:pt>
                <c:pt idx="17">
                  <c:v>513.0</c:v>
                </c:pt>
              </c:numCache>
            </c:numRef>
          </c:val>
          <c:smooth val="0"/>
          <c:extLst xmlns:c16r2="http://schemas.microsoft.com/office/drawing/2015/06/chart">
            <c:ext xmlns:c16="http://schemas.microsoft.com/office/drawing/2014/chart" uri="{C3380CC4-5D6E-409C-BE32-E72D297353CC}">
              <c16:uniqueId val="{00000001-C80B-407B-8F85-3F4FA91A3487}"/>
            </c:ext>
          </c:extLst>
        </c:ser>
        <c:ser>
          <c:idx val="2"/>
          <c:order val="2"/>
          <c:tx>
            <c:strRef>
              <c:f>Emmy!$A$24</c:f>
              <c:strCache>
                <c:ptCount val="1"/>
                <c:pt idx="0">
                  <c:v>total - all systems</c:v>
                </c:pt>
              </c:strCache>
            </c:strRef>
          </c:tx>
          <c:spPr>
            <a:ln w="47625" cap="rnd">
              <a:solidFill>
                <a:schemeClr val="tx1">
                  <a:lumMod val="15000"/>
                  <a:lumOff val="85000"/>
                </a:schemeClr>
              </a:solidFill>
              <a:prstDash val="sysDot"/>
              <a:round/>
            </a:ln>
            <a:effectLst/>
          </c:spPr>
          <c:marker>
            <c:symbol val="none"/>
          </c:marker>
          <c:cat>
            <c:numRef>
              <c:f>Emmy!$B$18:$V$18</c:f>
              <c:numCache>
                <c:formatCode>General</c:formatCode>
                <c:ptCount val="21"/>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pt idx="18">
                  <c:v>2018.0</c:v>
                </c:pt>
                <c:pt idx="19">
                  <c:v>2019.0</c:v>
                </c:pt>
                <c:pt idx="20">
                  <c:v>2020.0</c:v>
                </c:pt>
              </c:numCache>
            </c:numRef>
          </c:cat>
          <c:val>
            <c:numRef>
              <c:f>Emmy!$B$24:$V$24</c:f>
              <c:numCache>
                <c:formatCode>General</c:formatCode>
                <c:ptCount val="21"/>
                <c:pt idx="0">
                  <c:v>963.0</c:v>
                </c:pt>
                <c:pt idx="1">
                  <c:v>963.0</c:v>
                </c:pt>
                <c:pt idx="2">
                  <c:v>963.0</c:v>
                </c:pt>
                <c:pt idx="3">
                  <c:v>963.0</c:v>
                </c:pt>
                <c:pt idx="4">
                  <c:v>963.0</c:v>
                </c:pt>
                <c:pt idx="5">
                  <c:v>963.0</c:v>
                </c:pt>
                <c:pt idx="6">
                  <c:v>963.0</c:v>
                </c:pt>
                <c:pt idx="7">
                  <c:v>963.0</c:v>
                </c:pt>
                <c:pt idx="8">
                  <c:v>963.0</c:v>
                </c:pt>
                <c:pt idx="9">
                  <c:v>963.0</c:v>
                </c:pt>
                <c:pt idx="10">
                  <c:v>963.0</c:v>
                </c:pt>
                <c:pt idx="11">
                  <c:v>963.0</c:v>
                </c:pt>
                <c:pt idx="12">
                  <c:v>963.0</c:v>
                </c:pt>
                <c:pt idx="13">
                  <c:v>963.0</c:v>
                </c:pt>
                <c:pt idx="14">
                  <c:v>963.0</c:v>
                </c:pt>
                <c:pt idx="15">
                  <c:v>963.0</c:v>
                </c:pt>
                <c:pt idx="16">
                  <c:v>922.0</c:v>
                </c:pt>
                <c:pt idx="17">
                  <c:v>931.0</c:v>
                </c:pt>
              </c:numCache>
            </c:numRef>
          </c:val>
          <c:smooth val="0"/>
          <c:extLst xmlns:c16r2="http://schemas.microsoft.com/office/drawing/2015/06/chart">
            <c:ext xmlns:c16="http://schemas.microsoft.com/office/drawing/2014/chart" uri="{C3380CC4-5D6E-409C-BE32-E72D297353CC}">
              <c16:uniqueId val="{00000002-C80B-407B-8F85-3F4FA91A3487}"/>
            </c:ext>
          </c:extLst>
        </c:ser>
        <c:ser>
          <c:idx val="3"/>
          <c:order val="3"/>
          <c:tx>
            <c:strRef>
              <c:f>Emmy!$A$22</c:f>
              <c:strCache>
                <c:ptCount val="1"/>
                <c:pt idx="0">
                  <c:v>total - vulnerable systems </c:v>
                </c:pt>
              </c:strCache>
            </c:strRef>
          </c:tx>
          <c:spPr>
            <a:ln w="41275" cap="rnd">
              <a:solidFill>
                <a:schemeClr val="accent2"/>
              </a:solidFill>
              <a:prstDash val="sysDot"/>
              <a:round/>
            </a:ln>
            <a:effectLst/>
          </c:spPr>
          <c:marker>
            <c:symbol val="none"/>
          </c:marker>
          <c:cat>
            <c:numRef>
              <c:f>Emmy!$B$18:$V$18</c:f>
              <c:numCache>
                <c:formatCode>General</c:formatCode>
                <c:ptCount val="21"/>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pt idx="18">
                  <c:v>2018.0</c:v>
                </c:pt>
                <c:pt idx="19">
                  <c:v>2019.0</c:v>
                </c:pt>
                <c:pt idx="20">
                  <c:v>2020.0</c:v>
                </c:pt>
              </c:numCache>
            </c:numRef>
          </c:cat>
          <c:val>
            <c:numRef>
              <c:f>Emmy!$B$22:$V$22</c:f>
              <c:numCache>
                <c:formatCode>General</c:formatCode>
                <c:ptCount val="21"/>
                <c:pt idx="0">
                  <c:v>505.0</c:v>
                </c:pt>
                <c:pt idx="1">
                  <c:v>505.0</c:v>
                </c:pt>
                <c:pt idx="2">
                  <c:v>505.0</c:v>
                </c:pt>
                <c:pt idx="3">
                  <c:v>505.0</c:v>
                </c:pt>
                <c:pt idx="4">
                  <c:v>505.0</c:v>
                </c:pt>
                <c:pt idx="5">
                  <c:v>505.0</c:v>
                </c:pt>
                <c:pt idx="6">
                  <c:v>505.0</c:v>
                </c:pt>
                <c:pt idx="7">
                  <c:v>505.0</c:v>
                </c:pt>
                <c:pt idx="8">
                  <c:v>505.0</c:v>
                </c:pt>
                <c:pt idx="9">
                  <c:v>505.0</c:v>
                </c:pt>
                <c:pt idx="10">
                  <c:v>505.0</c:v>
                </c:pt>
                <c:pt idx="11">
                  <c:v>505.0</c:v>
                </c:pt>
                <c:pt idx="12">
                  <c:v>505.0</c:v>
                </c:pt>
                <c:pt idx="13">
                  <c:v>505.0</c:v>
                </c:pt>
                <c:pt idx="14">
                  <c:v>505.0</c:v>
                </c:pt>
                <c:pt idx="15">
                  <c:v>505.0</c:v>
                </c:pt>
                <c:pt idx="16">
                  <c:v>506.0</c:v>
                </c:pt>
                <c:pt idx="17">
                  <c:v>510.0</c:v>
                </c:pt>
              </c:numCache>
            </c:numRef>
          </c:val>
          <c:smooth val="0"/>
          <c:extLst xmlns:c16r2="http://schemas.microsoft.com/office/drawing/2015/06/chart">
            <c:ext xmlns:c16="http://schemas.microsoft.com/office/drawing/2014/chart" uri="{C3380CC4-5D6E-409C-BE32-E72D297353CC}">
              <c16:uniqueId val="{00000003-C80B-407B-8F85-3F4FA91A3487}"/>
            </c:ext>
          </c:extLst>
        </c:ser>
        <c:ser>
          <c:idx val="4"/>
          <c:order val="4"/>
          <c:tx>
            <c:strRef>
              <c:f>Emmy!$A$31</c:f>
              <c:strCache>
                <c:ptCount val="1"/>
                <c:pt idx="0">
                  <c:v>2020 goal</c:v>
                </c:pt>
              </c:strCache>
            </c:strRef>
          </c:tx>
          <c:spPr>
            <a:ln w="31750" cap="rnd">
              <a:solidFill>
                <a:schemeClr val="accent2"/>
              </a:solidFill>
              <a:prstDash val="lgDash"/>
              <a:round/>
            </a:ln>
            <a:effectLst/>
          </c:spPr>
          <c:marker>
            <c:symbol val="none"/>
          </c:marker>
          <c:dLbls>
            <c:dLbl>
              <c:idx val="20"/>
              <c:layout>
                <c:manualLayout>
                  <c:x val="-0.0546862281395993"/>
                  <c:y val="-0.0539126889297092"/>
                </c:manualLayout>
              </c:layout>
              <c:showLegendKey val="0"/>
              <c:showVal val="0"/>
              <c:showCatName val="0"/>
              <c:showSerName val="1"/>
              <c:showPercent val="0"/>
              <c:showBubbleSize val="0"/>
              <c:extLst xmlns:c16r2="http://schemas.microsoft.com/office/drawing/2015/06/chart">
                <c:ext xmlns:c15="http://schemas.microsoft.com/office/drawing/2012/chart" uri="{CE6537A1-D6FC-4f65-9D91-7224C49458BB}">
                  <c15:layout/>
                </c:ext>
                <c:ext xmlns:c16="http://schemas.microsoft.com/office/drawing/2014/chart" uri="{C3380CC4-5D6E-409C-BE32-E72D297353CC}">
                  <c16:uniqueId val="{00000004-C80B-407B-8F85-3F4FA91A3487}"/>
                </c:ext>
              </c:extLst>
            </c:dLbl>
            <c:spPr>
              <a:noFill/>
              <a:ln>
                <a:noFill/>
              </a:ln>
              <a:effectLst/>
            </c:spPr>
            <c:txPr>
              <a:bodyPr rot="0" spcFirstLastPara="1" vertOverflow="ellipsis" vert="horz" wrap="square" anchor="ctr" anchorCtr="1"/>
              <a:lstStyle/>
              <a:p>
                <a:pPr>
                  <a:defRPr sz="2400" b="0" i="0" u="none" strike="noStrike" kern="1200" baseline="0">
                    <a:solidFill>
                      <a:schemeClr val="tx1">
                        <a:lumMod val="95000"/>
                        <a:lumOff val="5000"/>
                      </a:schemeClr>
                    </a:solidFill>
                    <a:latin typeface="Calibri Light" panose="020F0302020204030204" pitchFamily="34" charset="0"/>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Emmy!$B$18:$V$18</c:f>
              <c:numCache>
                <c:formatCode>General</c:formatCode>
                <c:ptCount val="21"/>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pt idx="16">
                  <c:v>2016.0</c:v>
                </c:pt>
                <c:pt idx="17">
                  <c:v>2017.0</c:v>
                </c:pt>
                <c:pt idx="18">
                  <c:v>2018.0</c:v>
                </c:pt>
                <c:pt idx="19">
                  <c:v>2019.0</c:v>
                </c:pt>
                <c:pt idx="20">
                  <c:v>2020.0</c:v>
                </c:pt>
              </c:numCache>
            </c:numRef>
          </c:cat>
          <c:val>
            <c:numRef>
              <c:f>Emmy!$B$31:$V$31</c:f>
              <c:numCache>
                <c:formatCode>General</c:formatCode>
                <c:ptCount val="21"/>
                <c:pt idx="17">
                  <c:v>340.0</c:v>
                </c:pt>
                <c:pt idx="18">
                  <c:v>420.0</c:v>
                </c:pt>
                <c:pt idx="19">
                  <c:v>460.0</c:v>
                </c:pt>
                <c:pt idx="20">
                  <c:v>505.0</c:v>
                </c:pt>
              </c:numCache>
            </c:numRef>
          </c:val>
          <c:smooth val="0"/>
          <c:extLst xmlns:c16r2="http://schemas.microsoft.com/office/drawing/2015/06/chart">
            <c:ext xmlns:c16="http://schemas.microsoft.com/office/drawing/2014/chart" uri="{C3380CC4-5D6E-409C-BE32-E72D297353CC}">
              <c16:uniqueId val="{00000005-C80B-407B-8F85-3F4FA91A3487}"/>
            </c:ext>
          </c:extLst>
        </c:ser>
        <c:dLbls>
          <c:showLegendKey val="0"/>
          <c:showVal val="0"/>
          <c:showCatName val="0"/>
          <c:showSerName val="0"/>
          <c:showPercent val="0"/>
          <c:showBubbleSize val="0"/>
        </c:dLbls>
        <c:marker val="1"/>
        <c:smooth val="0"/>
        <c:axId val="1815202872"/>
        <c:axId val="1815199288"/>
      </c:lineChart>
      <c:dateAx>
        <c:axId val="1815202872"/>
        <c:scaling>
          <c:orientation val="minMax"/>
        </c:scaling>
        <c:delete val="0"/>
        <c:axPos val="b"/>
        <c:numFmt formatCode="General" sourceLinked="1"/>
        <c:majorTickMark val="cross"/>
        <c:minorTickMark val="in"/>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2400" b="0" i="0" u="none" strike="noStrike" kern="1200" baseline="0">
                <a:solidFill>
                  <a:schemeClr val="tx1">
                    <a:lumMod val="95000"/>
                    <a:lumOff val="5000"/>
                  </a:schemeClr>
                </a:solidFill>
                <a:latin typeface="Calibri Light" panose="020F0302020204030204" pitchFamily="34" charset="0"/>
                <a:ea typeface="+mn-ea"/>
                <a:cs typeface="+mn-cs"/>
              </a:defRPr>
            </a:pPr>
            <a:endParaRPr lang="en-US"/>
          </a:p>
        </c:txPr>
        <c:crossAx val="1815199288"/>
        <c:crosses val="autoZero"/>
        <c:auto val="1"/>
        <c:lblOffset val="100"/>
        <c:baseTimeUnit val="days"/>
        <c:minorUnit val="1.0"/>
        <c:minorTimeUnit val="years"/>
      </c:dateAx>
      <c:valAx>
        <c:axId val="181519928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2400" b="0" i="0" u="none" strike="noStrike" kern="1200" baseline="0">
                    <a:solidFill>
                      <a:schemeClr val="tx1">
                        <a:lumMod val="95000"/>
                        <a:lumOff val="5000"/>
                      </a:schemeClr>
                    </a:solidFill>
                    <a:latin typeface="Calibri Light" panose="020F0302020204030204" pitchFamily="34" charset="0"/>
                    <a:ea typeface="+mn-ea"/>
                    <a:cs typeface="+mn-cs"/>
                  </a:defRPr>
                </a:pPr>
                <a:r>
                  <a:rPr lang="en-US"/>
                  <a:t>Number of Systems</a:t>
                </a:r>
              </a:p>
            </c:rich>
          </c:tx>
          <c:layout>
            <c:manualLayout>
              <c:xMode val="edge"/>
              <c:yMode val="edge"/>
              <c:x val="0.0143177383339639"/>
              <c:y val="0.394285676324353"/>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95000"/>
                    <a:lumOff val="5000"/>
                  </a:schemeClr>
                </a:solidFill>
                <a:latin typeface="Calibri Light" panose="020F0302020204030204" pitchFamily="34" charset="0"/>
                <a:ea typeface="+mn-ea"/>
                <a:cs typeface="+mn-cs"/>
              </a:defRPr>
            </a:pPr>
            <a:endParaRPr lang="en-US"/>
          </a:p>
        </c:txPr>
        <c:crossAx val="1815202872"/>
        <c:crosses val="autoZero"/>
        <c:crossBetween val="midCat"/>
      </c:valAx>
      <c:spPr>
        <a:noFill/>
        <a:ln>
          <a:noFill/>
        </a:ln>
        <a:effectLst/>
      </c:spPr>
    </c:plotArea>
    <c:legend>
      <c:legendPos val="b"/>
      <c:legendEntry>
        <c:idx val="4"/>
        <c:delete val="1"/>
      </c:legendEntry>
      <c:layout>
        <c:manualLayout>
          <c:xMode val="edge"/>
          <c:yMode val="edge"/>
          <c:x val="0.154136472175555"/>
          <c:y val="0.857020805094263"/>
          <c:w val="0.785958883261229"/>
          <c:h val="0.0738091222435749"/>
        </c:manualLayout>
      </c:layout>
      <c:overlay val="0"/>
      <c:spPr>
        <a:solidFill>
          <a:schemeClr val="bg1"/>
        </a:solidFill>
        <a:ln>
          <a:noFill/>
        </a:ln>
        <a:effectLst/>
      </c:spPr>
      <c:txPr>
        <a:bodyPr rot="0" spcFirstLastPara="1" vertOverflow="ellipsis" vert="horz" wrap="square" anchor="ctr" anchorCtr="1"/>
        <a:lstStyle/>
        <a:p>
          <a:pPr>
            <a:defRPr sz="2400" b="0" i="0" u="none" strike="noStrike" kern="1200" baseline="0">
              <a:solidFill>
                <a:schemeClr val="tx1">
                  <a:lumMod val="95000"/>
                  <a:lumOff val="5000"/>
                </a:schemeClr>
              </a:solidFill>
              <a:latin typeface="Calibri Light" panose="020F030202020403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2400">
          <a:solidFill>
            <a:schemeClr val="tx1">
              <a:lumMod val="95000"/>
              <a:lumOff val="5000"/>
            </a:schemeClr>
          </a:solidFill>
          <a:latin typeface="Calibri Light" panose="020F030202020403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9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0"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3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65444" cy="581377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0.17169</cdr:x>
      <cdr:y>0.09308</cdr:y>
    </cdr:from>
    <cdr:to>
      <cdr:x>0.4347</cdr:x>
      <cdr:y>0.13962</cdr:y>
    </cdr:to>
    <cdr:sp macro="" textlink="">
      <cdr:nvSpPr>
        <cdr:cNvPr id="2" name="TextBox 1"/>
        <cdr:cNvSpPr txBox="1"/>
      </cdr:nvSpPr>
      <cdr:spPr>
        <a:xfrm xmlns:a="http://schemas.openxmlformats.org/drawingml/2006/main">
          <a:off x="1989666" y="783167"/>
          <a:ext cx="3048000" cy="39158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latin typeface="Calibri Light" panose="020F0302020204030204" pitchFamily="34" charset="0"/>
            </a:rPr>
            <a:t>total</a:t>
          </a:r>
          <a:r>
            <a:rPr lang="en-US" sz="1600" baseline="0">
              <a:latin typeface="Calibri Light" panose="020F0302020204030204" pitchFamily="34" charset="0"/>
            </a:rPr>
            <a:t> vulnerable systems</a:t>
          </a:r>
          <a:endParaRPr lang="en-US" sz="1600">
            <a:latin typeface="Calibri Light" panose="020F0302020204030204" pitchFamily="34" charset="0"/>
          </a:endParaRPr>
        </a:p>
      </cdr:txBody>
    </cdr:sp>
  </cdr:relSizeAnchor>
  <cdr:relSizeAnchor xmlns:cdr="http://schemas.openxmlformats.org/drawingml/2006/chartDrawing">
    <cdr:from>
      <cdr:x>0.1654</cdr:x>
      <cdr:y>0.18401</cdr:y>
    </cdr:from>
    <cdr:to>
      <cdr:x>0.4621</cdr:x>
      <cdr:y>0.23055</cdr:y>
    </cdr:to>
    <cdr:sp macro="" textlink="">
      <cdr:nvSpPr>
        <cdr:cNvPr id="4" name="TextBox 1"/>
        <cdr:cNvSpPr txBox="1"/>
      </cdr:nvSpPr>
      <cdr:spPr>
        <a:xfrm xmlns:a="http://schemas.openxmlformats.org/drawingml/2006/main">
          <a:off x="1431938" y="1152866"/>
          <a:ext cx="2568562" cy="29158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latin typeface="Calibri Light" panose="020F0302020204030204" pitchFamily="34" charset="0"/>
            </a:rPr>
            <a:t>total</a:t>
          </a:r>
          <a:r>
            <a:rPr lang="en-US" sz="1600" baseline="0">
              <a:latin typeface="Calibri Light" panose="020F0302020204030204" pitchFamily="34" charset="0"/>
            </a:rPr>
            <a:t> nonvulnerable systems</a:t>
          </a:r>
          <a:endParaRPr lang="en-US" sz="1600">
            <a:latin typeface="Calibri Light" panose="020F0302020204030204" pitchFamily="34" charset="0"/>
          </a:endParaRPr>
        </a:p>
      </cdr:txBody>
    </cdr:sp>
  </cdr:relSizeAnchor>
  <cdr:relSizeAnchor xmlns:cdr="http://schemas.openxmlformats.org/drawingml/2006/chartDrawing">
    <cdr:from>
      <cdr:x>0.87032</cdr:x>
      <cdr:y>0.2956</cdr:y>
    </cdr:from>
    <cdr:to>
      <cdr:x>0.96895</cdr:x>
      <cdr:y>0.33686</cdr:y>
    </cdr:to>
    <cdr:sp macro="" textlink="">
      <cdr:nvSpPr>
        <cdr:cNvPr id="5" name="TextBox 1"/>
        <cdr:cNvSpPr txBox="1"/>
      </cdr:nvSpPr>
      <cdr:spPr>
        <a:xfrm xmlns:a="http://schemas.openxmlformats.org/drawingml/2006/main">
          <a:off x="10085917" y="2487082"/>
          <a:ext cx="1143000" cy="34713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latin typeface="Calibri Light" panose="020F0302020204030204" pitchFamily="34" charset="0"/>
            </a:rPr>
            <a:t>2020 Goal</a:t>
          </a:r>
        </a:p>
      </cdr:txBody>
    </cdr:sp>
  </cdr:relSizeAnchor>
  <cdr:relSizeAnchor xmlns:cdr="http://schemas.openxmlformats.org/drawingml/2006/chartDrawing">
    <cdr:from>
      <cdr:x>0.9169</cdr:x>
      <cdr:y>0.15723</cdr:y>
    </cdr:from>
    <cdr:to>
      <cdr:x>0.95525</cdr:x>
      <cdr:y>0.28679</cdr:y>
    </cdr:to>
    <cdr:cxnSp macro="">
      <cdr:nvCxnSpPr>
        <cdr:cNvPr id="7" name="Elbow Connector 6"/>
        <cdr:cNvCxnSpPr/>
      </cdr:nvCxnSpPr>
      <cdr:spPr>
        <a:xfrm xmlns:a="http://schemas.openxmlformats.org/drawingml/2006/main" rot="5400000">
          <a:off x="10302876" y="1645708"/>
          <a:ext cx="1090087" cy="444503"/>
        </a:xfrm>
        <a:prstGeom xmlns:a="http://schemas.openxmlformats.org/drawingml/2006/main" prst="bentConnector3">
          <a:avLst/>
        </a:prstGeom>
        <a:ln xmlns:a="http://schemas.openxmlformats.org/drawingml/2006/main">
          <a:solidFill>
            <a:schemeClr val="bg1">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absoluteAnchor>
    <xdr:pos x="0" y="0"/>
    <xdr:ext cx="8654143" cy="62728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59752" cy="6274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2"/>
  <sheetViews>
    <sheetView zoomScale="120" zoomScaleNormal="120" zoomScalePageLayoutView="120" workbookViewId="0">
      <pane xSplit="8" ySplit="14" topLeftCell="P15" activePane="bottomRight" state="frozen"/>
      <selection pane="topRight" activeCell="I1" sqref="I1"/>
      <selection pane="bottomLeft" activeCell="A15" sqref="A15"/>
      <selection pane="bottomRight" activeCell="F16" sqref="F16"/>
    </sheetView>
  </sheetViews>
  <sheetFormatPr baseColWidth="10" defaultColWidth="8.83203125" defaultRowHeight="14" x14ac:dyDescent="0"/>
  <cols>
    <col min="1" max="1" width="35.5" customWidth="1"/>
    <col min="2" max="2" width="13" customWidth="1"/>
    <col min="3" max="3" width="10.1640625" customWidth="1"/>
    <col min="4" max="4" width="15.1640625" bestFit="1" customWidth="1"/>
    <col min="5" max="5" width="14.6640625" bestFit="1" customWidth="1"/>
    <col min="6" max="6" width="15.1640625" bestFit="1" customWidth="1"/>
    <col min="7" max="7" width="11.33203125" customWidth="1"/>
    <col min="8" max="8" width="14.1640625" bestFit="1" customWidth="1"/>
    <col min="9" max="9" width="14.6640625" bestFit="1" customWidth="1"/>
    <col min="10" max="10" width="15.1640625" bestFit="1" customWidth="1"/>
    <col min="11" max="12" width="14.6640625" bestFit="1" customWidth="1"/>
    <col min="13" max="13" width="15.1640625" bestFit="1" customWidth="1"/>
    <col min="14" max="14" width="14.1640625" bestFit="1" customWidth="1"/>
    <col min="15" max="15" width="15.1640625" bestFit="1" customWidth="1"/>
    <col min="16" max="17" width="14.6640625" bestFit="1" customWidth="1"/>
    <col min="18" max="18" width="13" bestFit="1" customWidth="1"/>
    <col min="19" max="19" width="12.33203125" customWidth="1"/>
    <col min="25" max="25" width="13.83203125" customWidth="1"/>
    <col min="26" max="26" width="16.1640625" bestFit="1" customWidth="1"/>
    <col min="27" max="27" width="16.6640625" customWidth="1"/>
  </cols>
  <sheetData>
    <row r="1" spans="1:27" s="26" customFormat="1" ht="17">
      <c r="A1" s="25"/>
      <c r="B1" s="25"/>
      <c r="C1" s="25"/>
      <c r="D1" s="25"/>
      <c r="E1" s="25"/>
      <c r="F1" s="25"/>
      <c r="G1" s="25"/>
      <c r="H1" s="25"/>
      <c r="I1" s="25"/>
      <c r="J1" s="25"/>
      <c r="K1" s="25"/>
      <c r="L1" s="25"/>
      <c r="M1" s="25"/>
      <c r="N1" s="25"/>
      <c r="O1" s="25"/>
      <c r="P1" s="25"/>
      <c r="Q1" s="25"/>
      <c r="R1" s="25"/>
      <c r="S1" s="25"/>
      <c r="T1" s="25"/>
      <c r="U1" s="25"/>
      <c r="V1" s="25"/>
    </row>
    <row r="2" spans="1:27" s="24" customFormat="1" ht="17">
      <c r="A2" s="4"/>
      <c r="B2" s="4"/>
      <c r="C2" s="4"/>
      <c r="E2" s="4"/>
      <c r="F2" s="4"/>
      <c r="G2" s="4"/>
      <c r="H2" s="4"/>
      <c r="I2" s="4"/>
      <c r="J2" s="4"/>
      <c r="K2" s="4"/>
      <c r="L2" s="4"/>
      <c r="M2" s="4"/>
      <c r="N2" s="4"/>
      <c r="O2" s="4"/>
      <c r="P2" s="4"/>
      <c r="Q2" s="4"/>
      <c r="R2" s="4"/>
      <c r="S2" s="4"/>
      <c r="T2" s="4"/>
      <c r="U2" s="4"/>
      <c r="V2" s="4"/>
    </row>
    <row r="3" spans="1:27" s="24" customFormat="1" ht="17">
      <c r="A3" s="4"/>
      <c r="B3" s="4"/>
      <c r="C3" s="4"/>
      <c r="E3" s="4"/>
      <c r="F3" s="4"/>
      <c r="G3" s="4"/>
      <c r="H3" s="4"/>
      <c r="I3" s="4"/>
      <c r="J3" s="4"/>
      <c r="K3" s="4"/>
      <c r="L3" s="4"/>
      <c r="M3" s="4"/>
      <c r="N3" s="4"/>
      <c r="O3" s="4"/>
      <c r="P3" s="4"/>
      <c r="Q3" s="4"/>
      <c r="R3" s="4"/>
      <c r="S3" s="4"/>
      <c r="T3" s="4"/>
      <c r="U3" s="4"/>
      <c r="V3" s="4"/>
    </row>
    <row r="4" spans="1:27" s="24" customFormat="1" ht="17">
      <c r="A4" s="4"/>
      <c r="B4" s="4"/>
      <c r="C4" s="4"/>
      <c r="E4" s="4"/>
      <c r="F4" s="4"/>
      <c r="G4" s="4"/>
      <c r="H4" s="4"/>
      <c r="I4" s="4"/>
      <c r="J4" s="4"/>
      <c r="K4" s="4"/>
      <c r="L4" s="4"/>
      <c r="M4" s="4"/>
      <c r="N4" s="4"/>
      <c r="O4" s="4"/>
      <c r="P4" s="4"/>
      <c r="Q4" s="4"/>
      <c r="R4" s="4"/>
      <c r="S4" s="4"/>
      <c r="T4" s="4"/>
      <c r="U4" s="4"/>
      <c r="V4" s="4"/>
      <c r="Z4" s="27"/>
      <c r="AA4" s="27"/>
    </row>
    <row r="5" spans="1:27" s="24" customFormat="1" ht="17">
      <c r="A5" s="4"/>
      <c r="B5" s="4"/>
      <c r="C5" s="4"/>
      <c r="D5" s="4"/>
      <c r="E5" s="4"/>
      <c r="F5" s="4"/>
      <c r="G5" s="4"/>
      <c r="H5" s="4"/>
      <c r="I5" s="4"/>
      <c r="J5" s="4"/>
      <c r="K5" s="4"/>
      <c r="L5" s="4"/>
      <c r="M5" s="4"/>
      <c r="N5" s="4"/>
      <c r="O5" s="4"/>
      <c r="P5" s="4"/>
      <c r="Q5" s="4"/>
      <c r="R5" s="4"/>
      <c r="S5" s="4"/>
      <c r="T5" s="4"/>
      <c r="U5" s="4"/>
      <c r="V5" s="4"/>
      <c r="Z5" s="27"/>
      <c r="AA5" s="27"/>
    </row>
    <row r="6" spans="1:27" s="26" customFormat="1" ht="17">
      <c r="A6" s="25"/>
      <c r="B6" s="25"/>
      <c r="C6" s="25"/>
      <c r="D6" s="25"/>
      <c r="E6" s="25"/>
      <c r="F6" s="25"/>
      <c r="G6" s="25"/>
      <c r="H6" s="25"/>
      <c r="I6" s="25"/>
      <c r="J6" s="25"/>
      <c r="K6" s="25"/>
      <c r="L6" s="25"/>
      <c r="M6" s="25"/>
      <c r="N6" s="25"/>
      <c r="O6" s="25"/>
      <c r="P6" s="25"/>
      <c r="Q6" s="25"/>
      <c r="R6" s="25"/>
      <c r="S6" s="25"/>
      <c r="T6" s="25"/>
      <c r="U6" s="25"/>
      <c r="V6" s="25"/>
      <c r="Z6" s="28"/>
    </row>
    <row r="7" spans="1:27" s="24" customFormat="1" ht="17">
      <c r="A7" s="4"/>
      <c r="B7" s="4"/>
      <c r="C7" s="9"/>
      <c r="D7" s="9"/>
      <c r="E7" s="9"/>
      <c r="F7" s="9"/>
      <c r="G7" s="9"/>
      <c r="H7" s="9"/>
      <c r="I7" s="9"/>
      <c r="J7" s="9"/>
      <c r="K7" s="9"/>
      <c r="L7" s="9"/>
      <c r="M7" s="9"/>
      <c r="N7" s="9"/>
      <c r="O7" s="9"/>
      <c r="P7" s="9"/>
      <c r="Q7" s="9"/>
      <c r="R7" s="4"/>
      <c r="S7" s="4"/>
      <c r="T7" s="4"/>
      <c r="U7" s="4"/>
      <c r="V7" s="4"/>
      <c r="Z7" s="29"/>
      <c r="AA7" s="27"/>
    </row>
    <row r="8" spans="1:27" s="24" customFormat="1" ht="17">
      <c r="A8" s="9"/>
      <c r="B8" s="4"/>
      <c r="C8" s="5"/>
      <c r="D8" s="5"/>
      <c r="E8" s="5"/>
      <c r="F8" s="5"/>
      <c r="G8" s="5"/>
      <c r="H8" s="5"/>
      <c r="I8" s="5"/>
      <c r="J8" s="5"/>
      <c r="K8" s="5"/>
      <c r="L8" s="5"/>
      <c r="M8" s="5"/>
      <c r="N8" s="5"/>
      <c r="O8" s="5"/>
      <c r="P8" s="5"/>
      <c r="Q8" s="5"/>
      <c r="R8" s="4"/>
      <c r="S8" s="4"/>
      <c r="T8" s="4"/>
      <c r="U8" s="4"/>
      <c r="V8" s="4"/>
      <c r="Z8" s="30"/>
      <c r="AA8" s="27"/>
    </row>
    <row r="9" spans="1:27" s="24" customFormat="1" ht="17">
      <c r="A9" s="9"/>
      <c r="B9" s="4"/>
      <c r="C9" s="5"/>
      <c r="D9" s="5"/>
      <c r="E9" s="5"/>
      <c r="F9" s="5"/>
      <c r="G9" s="5"/>
      <c r="H9" s="5"/>
      <c r="I9" s="5"/>
      <c r="J9" s="5"/>
      <c r="K9" s="5"/>
      <c r="L9" s="5"/>
      <c r="M9" s="5"/>
      <c r="N9" s="5"/>
      <c r="O9" s="5"/>
      <c r="P9" s="5"/>
      <c r="Q9" s="5"/>
      <c r="R9" s="4"/>
      <c r="S9" s="4"/>
      <c r="T9" s="4"/>
      <c r="U9" s="4"/>
      <c r="V9" s="4"/>
      <c r="Z9" s="31"/>
    </row>
    <row r="10" spans="1:27" s="24" customFormat="1" ht="17">
      <c r="A10" s="9"/>
      <c r="B10" s="4"/>
      <c r="C10" s="5"/>
      <c r="D10" s="5"/>
      <c r="E10" s="5"/>
      <c r="F10" s="5"/>
      <c r="G10" s="5"/>
      <c r="H10" s="5"/>
      <c r="I10" s="5"/>
      <c r="J10" s="5"/>
      <c r="K10" s="5"/>
      <c r="L10" s="5"/>
      <c r="M10" s="5"/>
      <c r="N10" s="5"/>
      <c r="O10" s="5"/>
      <c r="P10" s="5"/>
      <c r="Q10" s="5"/>
      <c r="R10" s="4"/>
      <c r="S10" s="4"/>
      <c r="T10" s="4"/>
      <c r="U10" s="4"/>
      <c r="V10" s="4"/>
    </row>
    <row r="11" spans="1:27" s="26" customFormat="1" ht="17">
      <c r="A11" s="25"/>
      <c r="B11" s="25"/>
      <c r="C11" s="25"/>
      <c r="D11" s="25"/>
      <c r="E11" s="25"/>
      <c r="F11" s="25"/>
      <c r="G11" s="25"/>
      <c r="H11" s="25"/>
      <c r="I11" s="25"/>
      <c r="J11" s="25"/>
      <c r="K11" s="25"/>
      <c r="L11" s="25"/>
      <c r="M11" s="25"/>
      <c r="N11" s="25"/>
      <c r="O11" s="25"/>
      <c r="P11" s="25"/>
      <c r="Q11" s="25"/>
      <c r="R11" s="25"/>
      <c r="S11" s="25"/>
      <c r="T11" s="25"/>
      <c r="U11" s="25"/>
      <c r="V11" s="25"/>
    </row>
    <row r="12" spans="1:27" s="32" customFormat="1" ht="17">
      <c r="A12" s="10"/>
      <c r="B12" s="10"/>
      <c r="C12" s="10"/>
      <c r="D12" s="10"/>
      <c r="E12" s="10"/>
      <c r="F12" s="10"/>
      <c r="G12" s="10"/>
      <c r="H12" s="10"/>
      <c r="I12" s="10"/>
      <c r="J12" s="10"/>
      <c r="K12" s="10"/>
      <c r="L12" s="10"/>
      <c r="M12" s="10"/>
      <c r="N12" s="10"/>
      <c r="O12" s="10"/>
      <c r="P12" s="10"/>
      <c r="Q12" s="10"/>
      <c r="R12" s="10"/>
      <c r="S12" s="10"/>
      <c r="T12" s="10"/>
      <c r="U12" s="10"/>
      <c r="V12" s="10"/>
    </row>
    <row r="13" spans="1:27" s="24" customFormat="1" ht="17">
      <c r="A13" s="4"/>
      <c r="B13" s="4"/>
      <c r="C13" s="4"/>
      <c r="D13" s="4"/>
      <c r="E13" s="4"/>
      <c r="F13" s="4"/>
      <c r="G13" s="4"/>
      <c r="H13" s="4"/>
      <c r="I13" s="4"/>
      <c r="J13" s="4"/>
      <c r="K13" s="4"/>
      <c r="L13" s="4"/>
      <c r="M13" s="4"/>
      <c r="N13" s="4"/>
      <c r="O13" s="4"/>
      <c r="P13" s="4"/>
      <c r="Q13" s="4"/>
      <c r="R13" s="4"/>
      <c r="S13" s="4"/>
      <c r="T13" s="4"/>
      <c r="U13" s="4"/>
      <c r="V13" s="4"/>
    </row>
    <row r="14" spans="1:27" s="24" customFormat="1" ht="17">
      <c r="A14" s="4"/>
      <c r="B14" s="4"/>
      <c r="C14" s="4"/>
      <c r="D14" s="4"/>
      <c r="E14" s="4"/>
      <c r="F14" s="4"/>
      <c r="G14" s="4"/>
      <c r="H14" s="4"/>
      <c r="I14" s="4"/>
      <c r="J14" s="4"/>
      <c r="K14" s="4"/>
      <c r="L14" s="4"/>
      <c r="M14" s="4"/>
      <c r="N14" s="4"/>
      <c r="O14" s="4"/>
      <c r="P14" s="4"/>
      <c r="Q14" s="4"/>
      <c r="R14" s="4"/>
      <c r="S14" s="4"/>
      <c r="T14" s="4"/>
      <c r="U14" s="4"/>
      <c r="V14" s="4"/>
    </row>
    <row r="15" spans="1:27" s="24" customFormat="1" ht="17">
      <c r="A15" s="4"/>
      <c r="B15" s="4"/>
      <c r="C15" s="4"/>
      <c r="D15" s="4"/>
      <c r="E15" s="4"/>
      <c r="F15" s="4"/>
      <c r="G15" s="4"/>
      <c r="H15" s="4"/>
      <c r="I15" s="4"/>
      <c r="J15" s="4"/>
      <c r="K15" s="4"/>
      <c r="L15" s="4"/>
      <c r="M15" s="4"/>
      <c r="N15" s="4"/>
      <c r="O15" s="4"/>
      <c r="P15" s="4"/>
      <c r="Q15" s="4"/>
      <c r="R15" s="4"/>
      <c r="S15" s="4"/>
      <c r="T15" s="4"/>
      <c r="U15" s="4"/>
      <c r="V15" s="4"/>
    </row>
    <row r="16" spans="1:27" s="7" customFormat="1" ht="16.5" customHeight="1">
      <c r="A16" s="4"/>
      <c r="B16" s="4"/>
      <c r="C16" s="4"/>
      <c r="D16" s="4"/>
      <c r="E16" s="4"/>
      <c r="F16" s="4"/>
      <c r="G16" s="4"/>
      <c r="H16" s="4"/>
      <c r="I16" s="4"/>
      <c r="J16" s="4"/>
      <c r="K16" s="4"/>
      <c r="L16" s="4"/>
      <c r="M16" s="4"/>
      <c r="N16" s="4"/>
      <c r="O16" s="4"/>
      <c r="P16" s="4"/>
      <c r="Q16" s="4"/>
      <c r="R16" s="4"/>
      <c r="S16" s="4"/>
      <c r="T16" s="4"/>
      <c r="U16" s="4"/>
      <c r="V16" s="4"/>
    </row>
    <row r="17" spans="1:23" s="6" customFormat="1" ht="17">
      <c r="A17" s="8" t="s">
        <v>20</v>
      </c>
      <c r="B17" s="8"/>
      <c r="C17" s="8"/>
      <c r="D17" s="8"/>
      <c r="E17" s="8"/>
      <c r="F17" s="8"/>
      <c r="G17" s="8"/>
      <c r="H17" s="8"/>
      <c r="I17" s="8"/>
      <c r="J17" s="8"/>
      <c r="K17" s="8"/>
      <c r="L17" s="8"/>
      <c r="M17" s="8"/>
      <c r="N17" s="8"/>
      <c r="O17" s="8"/>
      <c r="P17" s="8"/>
      <c r="Q17" s="8"/>
      <c r="R17" s="8"/>
      <c r="S17" s="8"/>
      <c r="T17" s="8"/>
      <c r="U17" s="8"/>
      <c r="V17" s="8"/>
    </row>
    <row r="18" spans="1:23" s="7" customFormat="1" ht="17">
      <c r="A18" s="4"/>
      <c r="B18" s="4">
        <v>2000</v>
      </c>
      <c r="C18" s="4">
        <v>2001</v>
      </c>
      <c r="D18" s="4">
        <v>2002</v>
      </c>
      <c r="E18" s="4">
        <v>2003</v>
      </c>
      <c r="F18" s="4">
        <v>2004</v>
      </c>
      <c r="G18" s="4">
        <v>2005</v>
      </c>
      <c r="H18" s="4">
        <v>2006</v>
      </c>
      <c r="I18" s="4">
        <v>2007</v>
      </c>
      <c r="J18" s="4">
        <v>2008</v>
      </c>
      <c r="K18" s="4">
        <v>2009</v>
      </c>
      <c r="L18" s="4">
        <v>2010</v>
      </c>
      <c r="M18" s="4">
        <v>2011</v>
      </c>
      <c r="N18" s="4">
        <v>2012</v>
      </c>
      <c r="O18" s="4">
        <v>2013</v>
      </c>
      <c r="P18" s="4">
        <v>2014</v>
      </c>
      <c r="Q18" s="4">
        <v>2015</v>
      </c>
      <c r="R18" s="4">
        <v>2016</v>
      </c>
      <c r="S18" s="4">
        <v>2017</v>
      </c>
      <c r="T18" s="4">
        <v>2018</v>
      </c>
      <c r="U18" s="4">
        <v>2019</v>
      </c>
      <c r="V18" s="4">
        <v>2020</v>
      </c>
    </row>
    <row r="19" spans="1:23" s="7" customFormat="1" ht="17">
      <c r="A19" s="4" t="s">
        <v>56</v>
      </c>
      <c r="B19" s="4"/>
      <c r="C19" s="4">
        <v>6</v>
      </c>
      <c r="D19" s="4">
        <v>14</v>
      </c>
      <c r="E19" s="4">
        <v>30</v>
      </c>
      <c r="F19" s="4">
        <v>87</v>
      </c>
      <c r="G19" s="4">
        <v>106</v>
      </c>
      <c r="H19" s="4">
        <v>125</v>
      </c>
      <c r="I19" s="4">
        <v>166</v>
      </c>
      <c r="J19" s="4">
        <v>198</v>
      </c>
      <c r="K19" s="4">
        <v>212</v>
      </c>
      <c r="L19" s="4">
        <v>234</v>
      </c>
      <c r="M19" s="4">
        <v>247</v>
      </c>
      <c r="N19" s="4">
        <v>255</v>
      </c>
      <c r="O19" s="4">
        <v>272</v>
      </c>
      <c r="P19" s="4">
        <v>295</v>
      </c>
      <c r="Q19" s="4">
        <v>308</v>
      </c>
      <c r="R19" s="4">
        <v>323</v>
      </c>
      <c r="S19">
        <v>331</v>
      </c>
      <c r="T19" s="4"/>
      <c r="U19" s="4"/>
      <c r="V19" s="4"/>
    </row>
    <row r="20" spans="1:23" s="7" customFormat="1" ht="17">
      <c r="A20" s="4" t="s">
        <v>57</v>
      </c>
      <c r="B20" s="4"/>
      <c r="C20" s="4">
        <f t="shared" ref="C20:Q20" si="0">C21-C19</f>
        <v>1</v>
      </c>
      <c r="D20" s="4">
        <f t="shared" si="0"/>
        <v>8</v>
      </c>
      <c r="E20" s="4">
        <f t="shared" si="0"/>
        <v>19</v>
      </c>
      <c r="F20" s="4">
        <f t="shared" si="0"/>
        <v>24</v>
      </c>
      <c r="G20" s="4">
        <f t="shared" si="0"/>
        <v>34</v>
      </c>
      <c r="H20" s="4">
        <f t="shared" si="0"/>
        <v>41</v>
      </c>
      <c r="I20" s="4">
        <f t="shared" si="0"/>
        <v>47</v>
      </c>
      <c r="J20" s="4">
        <f t="shared" si="0"/>
        <v>54</v>
      </c>
      <c r="K20" s="4">
        <f t="shared" si="0"/>
        <v>66</v>
      </c>
      <c r="L20" s="4">
        <f t="shared" si="0"/>
        <v>73</v>
      </c>
      <c r="M20" s="4">
        <f t="shared" si="0"/>
        <v>76</v>
      </c>
      <c r="N20" s="4">
        <f t="shared" si="0"/>
        <v>80</v>
      </c>
      <c r="O20" s="4">
        <f t="shared" si="0"/>
        <v>88</v>
      </c>
      <c r="P20" s="4">
        <f t="shared" si="0"/>
        <v>110</v>
      </c>
      <c r="Q20" s="4">
        <f t="shared" si="0"/>
        <v>130</v>
      </c>
      <c r="R20" s="4">
        <v>150</v>
      </c>
      <c r="S20">
        <v>182</v>
      </c>
      <c r="T20" s="4"/>
      <c r="U20" s="4"/>
      <c r="V20" s="4"/>
    </row>
    <row r="21" spans="1:23" s="7" customFormat="1" ht="17">
      <c r="A21" s="4" t="s">
        <v>64</v>
      </c>
      <c r="B21" s="4"/>
      <c r="C21" s="5">
        <v>7</v>
      </c>
      <c r="D21" s="5">
        <v>22</v>
      </c>
      <c r="E21" s="5">
        <v>49</v>
      </c>
      <c r="F21" s="5">
        <v>111</v>
      </c>
      <c r="G21" s="5">
        <v>140</v>
      </c>
      <c r="H21" s="5">
        <v>166</v>
      </c>
      <c r="I21" s="5">
        <v>213</v>
      </c>
      <c r="J21" s="5">
        <v>252</v>
      </c>
      <c r="K21" s="5">
        <v>278</v>
      </c>
      <c r="L21" s="5">
        <v>307</v>
      </c>
      <c r="M21" s="5">
        <v>323</v>
      </c>
      <c r="N21" s="5">
        <v>335</v>
      </c>
      <c r="O21" s="5">
        <v>360</v>
      </c>
      <c r="P21" s="5">
        <v>405</v>
      </c>
      <c r="Q21" s="5">
        <v>438</v>
      </c>
      <c r="R21" s="5">
        <f>R19+R20</f>
        <v>473</v>
      </c>
      <c r="S21" s="5">
        <f>S19+S20</f>
        <v>513</v>
      </c>
      <c r="T21" s="4"/>
      <c r="U21" s="4"/>
      <c r="V21" s="4"/>
    </row>
    <row r="22" spans="1:23" s="7" customFormat="1" ht="17">
      <c r="A22" s="4" t="s">
        <v>1</v>
      </c>
      <c r="B22" s="4">
        <v>505</v>
      </c>
      <c r="C22" s="4">
        <v>505</v>
      </c>
      <c r="D22" s="4">
        <v>505</v>
      </c>
      <c r="E22" s="4">
        <v>505</v>
      </c>
      <c r="F22" s="4">
        <v>505</v>
      </c>
      <c r="G22" s="4">
        <v>505</v>
      </c>
      <c r="H22" s="4">
        <v>505</v>
      </c>
      <c r="I22" s="4">
        <v>505</v>
      </c>
      <c r="J22" s="4">
        <v>505</v>
      </c>
      <c r="K22" s="4">
        <v>505</v>
      </c>
      <c r="L22" s="4">
        <v>505</v>
      </c>
      <c r="M22" s="4">
        <v>505</v>
      </c>
      <c r="N22" s="4">
        <v>505</v>
      </c>
      <c r="O22" s="4">
        <v>505</v>
      </c>
      <c r="P22" s="4">
        <v>505</v>
      </c>
      <c r="Q22" s="4">
        <v>505</v>
      </c>
      <c r="R22" s="4">
        <f>506</f>
        <v>506</v>
      </c>
      <c r="S22" s="23">
        <f>S19+179</f>
        <v>510</v>
      </c>
      <c r="T22" s="4"/>
      <c r="U22" s="4"/>
      <c r="V22" s="4"/>
    </row>
    <row r="23" spans="1:23" s="7" customFormat="1" ht="17">
      <c r="A23" s="4" t="s">
        <v>3</v>
      </c>
      <c r="B23" s="4">
        <v>458</v>
      </c>
      <c r="C23" s="4">
        <v>458</v>
      </c>
      <c r="D23" s="4">
        <v>458</v>
      </c>
      <c r="E23" s="4">
        <v>458</v>
      </c>
      <c r="F23" s="4">
        <v>458</v>
      </c>
      <c r="G23" s="4">
        <v>458</v>
      </c>
      <c r="H23" s="4">
        <v>458</v>
      </c>
      <c r="I23" s="4">
        <v>458</v>
      </c>
      <c r="J23" s="4">
        <v>458</v>
      </c>
      <c r="K23" s="4">
        <v>458</v>
      </c>
      <c r="L23" s="4">
        <v>458</v>
      </c>
      <c r="M23" s="4">
        <v>458</v>
      </c>
      <c r="N23" s="4">
        <v>458</v>
      </c>
      <c r="O23" s="4">
        <v>458</v>
      </c>
      <c r="P23" s="4">
        <v>458</v>
      </c>
      <c r="Q23" s="4">
        <v>458</v>
      </c>
      <c r="R23" s="4">
        <v>416</v>
      </c>
      <c r="S23" s="23">
        <f>S20+239</f>
        <v>421</v>
      </c>
      <c r="T23" s="4"/>
      <c r="U23" s="4"/>
      <c r="V23" s="4"/>
    </row>
    <row r="24" spans="1:23" s="7" customFormat="1" ht="17">
      <c r="A24" s="4" t="s">
        <v>0</v>
      </c>
      <c r="B24" s="4">
        <v>963</v>
      </c>
      <c r="C24" s="4">
        <v>963</v>
      </c>
      <c r="D24" s="4">
        <v>963</v>
      </c>
      <c r="E24" s="4">
        <v>963</v>
      </c>
      <c r="F24" s="4">
        <v>963</v>
      </c>
      <c r="G24" s="4">
        <v>963</v>
      </c>
      <c r="H24" s="4">
        <v>963</v>
      </c>
      <c r="I24" s="4">
        <v>963</v>
      </c>
      <c r="J24" s="4">
        <v>963</v>
      </c>
      <c r="K24" s="4">
        <v>963</v>
      </c>
      <c r="L24" s="4">
        <v>963</v>
      </c>
      <c r="M24" s="4">
        <v>963</v>
      </c>
      <c r="N24" s="4">
        <v>963</v>
      </c>
      <c r="O24" s="4">
        <v>963</v>
      </c>
      <c r="P24" s="4">
        <v>963</v>
      </c>
      <c r="Q24" s="4">
        <f>Q22+Q23</f>
        <v>963</v>
      </c>
      <c r="R24" s="4">
        <f>SUM(R22+R23)</f>
        <v>922</v>
      </c>
      <c r="S24" s="4">
        <f>SUM(S22+S23)</f>
        <v>931</v>
      </c>
      <c r="T24" s="4"/>
      <c r="U24" s="4"/>
      <c r="V24" s="4"/>
      <c r="W24" s="4"/>
    </row>
    <row r="25" spans="1:23" s="7" customFormat="1" ht="17">
      <c r="A25" s="4" t="s">
        <v>65</v>
      </c>
      <c r="B25" s="4">
        <f t="shared" ref="B25:V25" si="1">$G$3</f>
        <v>0</v>
      </c>
      <c r="C25" s="4">
        <f t="shared" si="1"/>
        <v>0</v>
      </c>
      <c r="D25" s="4">
        <f t="shared" si="1"/>
        <v>0</v>
      </c>
      <c r="E25" s="4">
        <f t="shared" si="1"/>
        <v>0</v>
      </c>
      <c r="F25" s="4">
        <f t="shared" si="1"/>
        <v>0</v>
      </c>
      <c r="G25" s="4">
        <f t="shared" si="1"/>
        <v>0</v>
      </c>
      <c r="H25" s="4">
        <f t="shared" si="1"/>
        <v>0</v>
      </c>
      <c r="I25" s="4">
        <f t="shared" si="1"/>
        <v>0</v>
      </c>
      <c r="J25" s="4">
        <f t="shared" si="1"/>
        <v>0</v>
      </c>
      <c r="K25" s="4">
        <f t="shared" si="1"/>
        <v>0</v>
      </c>
      <c r="L25" s="4">
        <f t="shared" si="1"/>
        <v>0</v>
      </c>
      <c r="M25" s="4">
        <f t="shared" si="1"/>
        <v>0</v>
      </c>
      <c r="N25" s="4">
        <f t="shared" si="1"/>
        <v>0</v>
      </c>
      <c r="O25" s="4">
        <f t="shared" si="1"/>
        <v>0</v>
      </c>
      <c r="P25" s="4">
        <f t="shared" si="1"/>
        <v>0</v>
      </c>
      <c r="Q25" s="4">
        <f t="shared" si="1"/>
        <v>0</v>
      </c>
      <c r="R25" s="4">
        <f t="shared" si="1"/>
        <v>0</v>
      </c>
      <c r="S25" s="23">
        <f t="shared" si="1"/>
        <v>0</v>
      </c>
      <c r="T25" s="4">
        <f t="shared" si="1"/>
        <v>0</v>
      </c>
      <c r="U25" s="4">
        <f t="shared" si="1"/>
        <v>0</v>
      </c>
      <c r="V25" s="4">
        <f t="shared" si="1"/>
        <v>0</v>
      </c>
      <c r="W25" s="4"/>
    </row>
    <row r="26" spans="1:23" s="7" customFormat="1" ht="17">
      <c r="A26" s="4" t="s">
        <v>66</v>
      </c>
      <c r="B26" s="4">
        <f t="shared" ref="B26:V26" si="2">$G$4</f>
        <v>0</v>
      </c>
      <c r="C26" s="4">
        <f t="shared" si="2"/>
        <v>0</v>
      </c>
      <c r="D26" s="4">
        <f t="shared" si="2"/>
        <v>0</v>
      </c>
      <c r="E26" s="4">
        <f t="shared" si="2"/>
        <v>0</v>
      </c>
      <c r="F26" s="4">
        <f t="shared" si="2"/>
        <v>0</v>
      </c>
      <c r="G26" s="4">
        <f t="shared" si="2"/>
        <v>0</v>
      </c>
      <c r="H26" s="4">
        <f t="shared" si="2"/>
        <v>0</v>
      </c>
      <c r="I26" s="4">
        <f t="shared" si="2"/>
        <v>0</v>
      </c>
      <c r="J26" s="4">
        <f t="shared" si="2"/>
        <v>0</v>
      </c>
      <c r="K26" s="4">
        <f t="shared" si="2"/>
        <v>0</v>
      </c>
      <c r="L26" s="4">
        <f t="shared" si="2"/>
        <v>0</v>
      </c>
      <c r="M26" s="4">
        <f t="shared" si="2"/>
        <v>0</v>
      </c>
      <c r="N26" s="4">
        <f t="shared" si="2"/>
        <v>0</v>
      </c>
      <c r="O26" s="4">
        <f t="shared" si="2"/>
        <v>0</v>
      </c>
      <c r="P26" s="4">
        <f t="shared" si="2"/>
        <v>0</v>
      </c>
      <c r="Q26" s="4">
        <f t="shared" si="2"/>
        <v>0</v>
      </c>
      <c r="R26" s="4">
        <f t="shared" si="2"/>
        <v>0</v>
      </c>
      <c r="S26" s="23">
        <f t="shared" si="2"/>
        <v>0</v>
      </c>
      <c r="T26" s="4">
        <f t="shared" si="2"/>
        <v>0</v>
      </c>
      <c r="U26" s="4">
        <f t="shared" si="2"/>
        <v>0</v>
      </c>
      <c r="V26" s="4">
        <f t="shared" si="2"/>
        <v>0</v>
      </c>
      <c r="W26" s="4"/>
    </row>
    <row r="27" spans="1:23" s="7" customFormat="1" ht="17">
      <c r="A27" s="4" t="s">
        <v>67</v>
      </c>
      <c r="B27" s="4">
        <f>B25+B26</f>
        <v>0</v>
      </c>
      <c r="C27" s="4">
        <f t="shared" ref="C27:R27" si="3">C25+C26</f>
        <v>0</v>
      </c>
      <c r="D27" s="4">
        <f t="shared" si="3"/>
        <v>0</v>
      </c>
      <c r="E27" s="4">
        <f t="shared" si="3"/>
        <v>0</v>
      </c>
      <c r="F27" s="4">
        <f t="shared" si="3"/>
        <v>0</v>
      </c>
      <c r="G27" s="4">
        <f t="shared" si="3"/>
        <v>0</v>
      </c>
      <c r="H27" s="4">
        <f t="shared" si="3"/>
        <v>0</v>
      </c>
      <c r="I27" s="4">
        <f t="shared" si="3"/>
        <v>0</v>
      </c>
      <c r="J27" s="4">
        <f t="shared" si="3"/>
        <v>0</v>
      </c>
      <c r="K27" s="4">
        <f t="shared" si="3"/>
        <v>0</v>
      </c>
      <c r="L27" s="4">
        <f t="shared" si="3"/>
        <v>0</v>
      </c>
      <c r="M27" s="4">
        <f t="shared" si="3"/>
        <v>0</v>
      </c>
      <c r="N27" s="4">
        <f t="shared" si="3"/>
        <v>0</v>
      </c>
      <c r="O27" s="4">
        <f t="shared" si="3"/>
        <v>0</v>
      </c>
      <c r="P27" s="4">
        <f t="shared" si="3"/>
        <v>0</v>
      </c>
      <c r="Q27" s="4">
        <f t="shared" si="3"/>
        <v>0</v>
      </c>
      <c r="R27" s="4">
        <f t="shared" si="3"/>
        <v>0</v>
      </c>
      <c r="S27">
        <v>931</v>
      </c>
      <c r="T27" s="4">
        <f t="shared" ref="T27" si="4">T25+T26</f>
        <v>0</v>
      </c>
      <c r="U27" s="4">
        <f t="shared" ref="U27" si="5">U25+U26</f>
        <v>0</v>
      </c>
      <c r="V27" s="4">
        <f t="shared" ref="V27" si="6">V25+V26</f>
        <v>0</v>
      </c>
      <c r="W27" s="4"/>
    </row>
    <row r="28" spans="1:23" s="7" customFormat="1" ht="17">
      <c r="A28" s="4" t="s">
        <v>61</v>
      </c>
      <c r="C28" s="19">
        <v>80485</v>
      </c>
      <c r="D28" s="19">
        <v>221092</v>
      </c>
      <c r="E28" s="19">
        <v>446196</v>
      </c>
      <c r="F28" s="19">
        <v>759311</v>
      </c>
      <c r="G28" s="19">
        <v>1192125</v>
      </c>
      <c r="H28" s="19">
        <v>1405909</v>
      </c>
      <c r="I28" s="19">
        <v>1801837</v>
      </c>
      <c r="J28" s="19">
        <v>2708317</v>
      </c>
      <c r="K28" s="19">
        <v>2824975</v>
      </c>
      <c r="L28" s="19">
        <v>2905588</v>
      </c>
      <c r="M28" s="19">
        <v>2940495</v>
      </c>
      <c r="N28" s="19">
        <v>2954744</v>
      </c>
      <c r="O28" s="19">
        <v>3018251</v>
      </c>
      <c r="P28" s="19">
        <v>3126922</v>
      </c>
      <c r="Q28" s="19">
        <v>3212028</v>
      </c>
      <c r="R28" s="22">
        <v>3214637</v>
      </c>
      <c r="S28" s="18">
        <v>3320481</v>
      </c>
      <c r="T28" s="4"/>
      <c r="U28" s="4"/>
      <c r="V28" s="4"/>
      <c r="W28" s="4"/>
    </row>
    <row r="29" spans="1:23" s="7" customFormat="1" ht="17">
      <c r="A29" s="4" t="s">
        <v>62</v>
      </c>
      <c r="C29" s="20">
        <v>4919479</v>
      </c>
      <c r="D29" s="20">
        <v>4982796</v>
      </c>
      <c r="E29" s="20">
        <v>5018935</v>
      </c>
      <c r="F29" s="20">
        <v>5053572</v>
      </c>
      <c r="G29" s="20">
        <v>5087713</v>
      </c>
      <c r="H29" s="20">
        <v>5119598</v>
      </c>
      <c r="I29" s="20">
        <v>5163555</v>
      </c>
      <c r="J29" s="20">
        <v>5207203</v>
      </c>
      <c r="K29" s="20">
        <v>5247018</v>
      </c>
      <c r="L29" s="20">
        <v>5281203</v>
      </c>
      <c r="M29" s="20">
        <v>5303925</v>
      </c>
      <c r="N29" s="20">
        <v>5348119</v>
      </c>
      <c r="O29" s="20">
        <v>5380443</v>
      </c>
      <c r="P29" s="20">
        <v>5420541</v>
      </c>
      <c r="Q29" s="20">
        <v>5457125</v>
      </c>
      <c r="R29" s="4">
        <v>5485238</v>
      </c>
      <c r="S29" s="4">
        <v>5519952</v>
      </c>
      <c r="T29" s="4"/>
      <c r="U29" s="4"/>
      <c r="V29" s="4"/>
      <c r="W29" s="4"/>
    </row>
    <row r="30" spans="1:23" s="7" customFormat="1" ht="17">
      <c r="A30" s="4" t="s">
        <v>63</v>
      </c>
      <c r="B30" s="4"/>
      <c r="C30" s="21">
        <f>(C28/C29)+0.2</f>
        <v>0.21636047231830852</v>
      </c>
      <c r="D30" s="21">
        <f t="shared" ref="D30:R30" si="7">(D28/D29)+0.2</f>
        <v>0.24437107198448421</v>
      </c>
      <c r="E30" s="21">
        <f t="shared" si="7"/>
        <v>0.28890252613353234</v>
      </c>
      <c r="F30" s="21">
        <f t="shared" si="7"/>
        <v>0.35025233636722697</v>
      </c>
      <c r="G30" s="21">
        <f t="shared" si="7"/>
        <v>0.43431451420314005</v>
      </c>
      <c r="H30" s="21">
        <f t="shared" si="7"/>
        <v>0.47461316298662515</v>
      </c>
      <c r="I30" s="21">
        <f t="shared" si="7"/>
        <v>0.54895280480211794</v>
      </c>
      <c r="J30" s="21">
        <f t="shared" si="7"/>
        <v>0.72010974029627817</v>
      </c>
      <c r="K30" s="21">
        <f t="shared" si="7"/>
        <v>0.73839628528051549</v>
      </c>
      <c r="L30" s="21">
        <f t="shared" si="7"/>
        <v>0.75017540511129766</v>
      </c>
      <c r="M30" s="21">
        <f t="shared" si="7"/>
        <v>0.75439980768958836</v>
      </c>
      <c r="N30" s="21">
        <f t="shared" si="7"/>
        <v>0.75248284490303985</v>
      </c>
      <c r="O30" s="21">
        <f t="shared" si="7"/>
        <v>0.76096700587665356</v>
      </c>
      <c r="P30" s="21">
        <f t="shared" si="7"/>
        <v>0.77686529813168104</v>
      </c>
      <c r="Q30" s="21">
        <f t="shared" si="7"/>
        <v>0.78859344435027601</v>
      </c>
      <c r="R30" s="21">
        <f t="shared" si="7"/>
        <v>0.78605241923869129</v>
      </c>
      <c r="S30" s="21">
        <f>(S28/S29)+0.2</f>
        <v>0.80154164384038129</v>
      </c>
      <c r="T30" s="4"/>
      <c r="U30" s="4"/>
      <c r="V30" s="4"/>
      <c r="W30" s="4"/>
    </row>
    <row r="31" spans="1:23" s="7" customFormat="1" ht="17">
      <c r="A31" s="4" t="s">
        <v>2</v>
      </c>
      <c r="B31" s="4"/>
      <c r="C31" s="4"/>
      <c r="D31" s="4"/>
      <c r="E31" s="4"/>
      <c r="F31" s="4"/>
      <c r="G31" s="4"/>
      <c r="H31" s="4"/>
      <c r="I31" s="4"/>
      <c r="J31" s="4"/>
      <c r="K31" s="4"/>
      <c r="L31" s="4"/>
      <c r="M31" s="4"/>
      <c r="N31" s="4"/>
      <c r="O31" s="4"/>
      <c r="P31" s="4"/>
      <c r="Q31" s="4"/>
      <c r="R31" s="4"/>
      <c r="S31" s="4">
        <v>340</v>
      </c>
      <c r="T31" s="4">
        <v>420</v>
      </c>
      <c r="U31" s="4">
        <v>460</v>
      </c>
      <c r="V31" s="4">
        <v>505</v>
      </c>
    </row>
    <row r="32" spans="1:23" ht="17">
      <c r="A32" s="4" t="s">
        <v>55</v>
      </c>
      <c r="B32" s="4"/>
      <c r="C32" s="4"/>
      <c r="D32" s="4"/>
      <c r="E32" s="4"/>
      <c r="F32" s="4"/>
      <c r="G32" s="4"/>
      <c r="H32" s="4"/>
      <c r="I32" s="4"/>
      <c r="J32" s="4"/>
      <c r="K32" s="4"/>
      <c r="M32" s="4"/>
      <c r="N32" s="4"/>
      <c r="O32" s="4"/>
      <c r="P32" s="4"/>
      <c r="Q32" s="4"/>
      <c r="R32" s="4"/>
      <c r="S32" s="4">
        <v>190</v>
      </c>
      <c r="T32" s="4">
        <v>200</v>
      </c>
      <c r="U32" s="4">
        <v>215</v>
      </c>
      <c r="V32" s="4">
        <v>225</v>
      </c>
    </row>
    <row r="36" spans="1:17">
      <c r="A36" s="11" t="s">
        <v>21</v>
      </c>
      <c r="K36" s="14" t="s">
        <v>42</v>
      </c>
    </row>
    <row r="37" spans="1:17">
      <c r="B37" s="11" t="s">
        <v>22</v>
      </c>
      <c r="K37" s="15" t="s">
        <v>43</v>
      </c>
    </row>
    <row r="38" spans="1:17">
      <c r="A38" s="12" t="s">
        <v>23</v>
      </c>
      <c r="K38" s="15" t="s">
        <v>44</v>
      </c>
    </row>
    <row r="39" spans="1:17">
      <c r="A39" s="13" t="s">
        <v>24</v>
      </c>
      <c r="K39" s="15" t="s">
        <v>45</v>
      </c>
    </row>
    <row r="40" spans="1:17">
      <c r="A40" s="13" t="s">
        <v>25</v>
      </c>
      <c r="K40" s="14" t="s">
        <v>46</v>
      </c>
      <c r="Q40">
        <f>34/104</f>
        <v>0.32692307692307693</v>
      </c>
    </row>
    <row r="41" spans="1:17">
      <c r="A41" s="13" t="s">
        <v>26</v>
      </c>
      <c r="K41" s="15" t="s">
        <v>47</v>
      </c>
    </row>
    <row r="42" spans="1:17">
      <c r="A42" s="12" t="s">
        <v>27</v>
      </c>
      <c r="K42" s="15" t="s">
        <v>48</v>
      </c>
    </row>
    <row r="43" spans="1:17">
      <c r="A43" s="13" t="s">
        <v>28</v>
      </c>
      <c r="K43" s="14"/>
    </row>
    <row r="44" spans="1:17">
      <c r="A44" s="13" t="s">
        <v>29</v>
      </c>
    </row>
    <row r="45" spans="1:17">
      <c r="A45" s="12" t="s">
        <v>30</v>
      </c>
      <c r="K45" t="s">
        <v>59</v>
      </c>
    </row>
    <row r="46" spans="1:17">
      <c r="A46" s="13" t="s">
        <v>31</v>
      </c>
      <c r="K46" t="s">
        <v>60</v>
      </c>
    </row>
    <row r="47" spans="1:17">
      <c r="A47" s="13" t="s">
        <v>32</v>
      </c>
    </row>
    <row r="48" spans="1:17">
      <c r="A48" s="13" t="s">
        <v>33</v>
      </c>
      <c r="N48" t="s">
        <v>68</v>
      </c>
    </row>
    <row r="49" spans="1:16">
      <c r="A49" s="13" t="s">
        <v>34</v>
      </c>
      <c r="N49">
        <f>331+179</f>
        <v>510</v>
      </c>
    </row>
    <row r="50" spans="1:16">
      <c r="A50" s="12" t="s">
        <v>35</v>
      </c>
    </row>
    <row r="51" spans="1:16">
      <c r="A51" s="13" t="s">
        <v>36</v>
      </c>
    </row>
    <row r="52" spans="1:16">
      <c r="A52" s="13" t="s">
        <v>37</v>
      </c>
    </row>
    <row r="53" spans="1:16" ht="15">
      <c r="A53" s="12" t="s">
        <v>38</v>
      </c>
      <c r="P53" s="16"/>
    </row>
    <row r="54" spans="1:16" ht="15">
      <c r="A54" s="13" t="s">
        <v>39</v>
      </c>
      <c r="P54" s="16" t="s">
        <v>49</v>
      </c>
    </row>
    <row r="55" spans="1:16" ht="15">
      <c r="A55" s="13" t="s">
        <v>40</v>
      </c>
      <c r="P55" s="16"/>
    </row>
    <row r="56" spans="1:16" ht="15">
      <c r="A56" s="12" t="s">
        <v>41</v>
      </c>
      <c r="P56" s="17" t="s">
        <v>50</v>
      </c>
    </row>
    <row r="57" spans="1:16" ht="15">
      <c r="P57" s="17" t="s">
        <v>51</v>
      </c>
    </row>
    <row r="58" spans="1:16" ht="15">
      <c r="P58" s="17" t="s">
        <v>52</v>
      </c>
    </row>
    <row r="60" spans="1:16" ht="15">
      <c r="P60" s="16" t="s">
        <v>53</v>
      </c>
    </row>
    <row r="61" spans="1:16" ht="15">
      <c r="P61" s="16"/>
    </row>
    <row r="62" spans="1:16" ht="15">
      <c r="P62" s="16" t="s">
        <v>54</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abSelected="1" zoomScale="120" zoomScaleNormal="120" zoomScalePageLayoutView="120" workbookViewId="0">
      <selection activeCell="B8" sqref="B8"/>
    </sheetView>
  </sheetViews>
  <sheetFormatPr baseColWidth="10" defaultColWidth="8.83203125" defaultRowHeight="14" x14ac:dyDescent="0"/>
  <cols>
    <col min="3" max="3" width="16.6640625" customWidth="1"/>
    <col min="4" max="4" width="17.5" customWidth="1"/>
    <col min="5" max="5" width="22.6640625" customWidth="1"/>
    <col min="6" max="6" width="23.5" customWidth="1"/>
    <col min="7" max="7" width="17.5" customWidth="1"/>
    <col min="8" max="8" width="20" customWidth="1"/>
    <col min="9" max="9" width="18" customWidth="1"/>
    <col min="10" max="11" width="15.5" customWidth="1"/>
  </cols>
  <sheetData>
    <row r="1" spans="1:12">
      <c r="A1" t="s">
        <v>4</v>
      </c>
      <c r="B1" t="s">
        <v>5</v>
      </c>
      <c r="C1" t="s">
        <v>7</v>
      </c>
      <c r="D1" t="s">
        <v>8</v>
      </c>
      <c r="E1" s="1" t="s">
        <v>9</v>
      </c>
      <c r="F1" s="2" t="s">
        <v>10</v>
      </c>
      <c r="G1" s="1" t="s">
        <v>11</v>
      </c>
      <c r="H1" t="s">
        <v>12</v>
      </c>
      <c r="I1" t="s">
        <v>13</v>
      </c>
      <c r="J1" t="s">
        <v>14</v>
      </c>
      <c r="K1" t="s">
        <v>58</v>
      </c>
      <c r="L1" t="s">
        <v>6</v>
      </c>
    </row>
    <row r="2" spans="1:12">
      <c r="A2">
        <v>1</v>
      </c>
      <c r="B2">
        <v>2001</v>
      </c>
      <c r="C2">
        <v>8</v>
      </c>
      <c r="D2">
        <v>7</v>
      </c>
      <c r="E2">
        <v>7</v>
      </c>
      <c r="F2">
        <v>6</v>
      </c>
      <c r="G2">
        <v>6</v>
      </c>
      <c r="H2">
        <v>80485</v>
      </c>
      <c r="J2">
        <v>80485</v>
      </c>
      <c r="K2" s="18">
        <v>4982796</v>
      </c>
    </row>
    <row r="3" spans="1:12">
      <c r="A3">
        <v>2</v>
      </c>
      <c r="B3">
        <v>2002</v>
      </c>
      <c r="C3">
        <v>15</v>
      </c>
      <c r="D3">
        <v>15</v>
      </c>
      <c r="E3">
        <v>22</v>
      </c>
      <c r="F3">
        <v>8</v>
      </c>
      <c r="G3">
        <v>14</v>
      </c>
      <c r="H3">
        <v>140607</v>
      </c>
      <c r="J3">
        <v>221092</v>
      </c>
      <c r="K3" s="18">
        <v>5018935</v>
      </c>
    </row>
    <row r="4" spans="1:12">
      <c r="A4">
        <v>3</v>
      </c>
      <c r="B4">
        <v>2003</v>
      </c>
      <c r="C4">
        <v>30</v>
      </c>
      <c r="D4">
        <v>27</v>
      </c>
      <c r="E4">
        <v>49</v>
      </c>
      <c r="F4">
        <v>16</v>
      </c>
      <c r="G4">
        <v>30</v>
      </c>
      <c r="H4">
        <v>225104</v>
      </c>
      <c r="J4">
        <v>446196</v>
      </c>
      <c r="K4" s="18">
        <v>5053572</v>
      </c>
    </row>
    <row r="5" spans="1:12">
      <c r="A5">
        <v>4</v>
      </c>
      <c r="B5">
        <v>2004</v>
      </c>
      <c r="C5">
        <v>67</v>
      </c>
      <c r="D5">
        <v>62</v>
      </c>
      <c r="E5">
        <v>111</v>
      </c>
      <c r="F5">
        <v>57</v>
      </c>
      <c r="G5">
        <v>87</v>
      </c>
      <c r="H5">
        <v>313115</v>
      </c>
      <c r="J5">
        <v>759311</v>
      </c>
      <c r="K5" s="18">
        <v>5087713</v>
      </c>
      <c r="L5" t="s">
        <v>15</v>
      </c>
    </row>
    <row r="6" spans="1:12">
      <c r="A6">
        <v>5</v>
      </c>
      <c r="B6">
        <v>2005</v>
      </c>
      <c r="C6">
        <v>29</v>
      </c>
      <c r="D6">
        <v>29</v>
      </c>
      <c r="E6">
        <v>140</v>
      </c>
      <c r="F6">
        <v>19</v>
      </c>
      <c r="G6">
        <v>106</v>
      </c>
      <c r="H6">
        <v>432814</v>
      </c>
      <c r="J6">
        <v>1192125</v>
      </c>
      <c r="K6" s="18">
        <v>5119598</v>
      </c>
    </row>
    <row r="7" spans="1:12">
      <c r="A7">
        <v>6</v>
      </c>
      <c r="B7">
        <v>2006</v>
      </c>
      <c r="C7">
        <v>30</v>
      </c>
      <c r="D7">
        <v>26</v>
      </c>
      <c r="E7">
        <v>166</v>
      </c>
      <c r="F7">
        <v>19</v>
      </c>
      <c r="G7">
        <v>125</v>
      </c>
      <c r="H7">
        <v>213784</v>
      </c>
      <c r="J7">
        <v>1405909</v>
      </c>
      <c r="K7" s="18">
        <v>5163555</v>
      </c>
    </row>
    <row r="8" spans="1:12">
      <c r="A8">
        <v>7</v>
      </c>
      <c r="B8">
        <v>2007</v>
      </c>
      <c r="C8">
        <v>50</v>
      </c>
      <c r="D8">
        <v>47</v>
      </c>
      <c r="E8">
        <v>213</v>
      </c>
      <c r="F8">
        <v>41</v>
      </c>
      <c r="G8">
        <v>166</v>
      </c>
      <c r="H8">
        <v>395928</v>
      </c>
      <c r="J8">
        <v>1801837</v>
      </c>
      <c r="K8" s="18">
        <v>5207203</v>
      </c>
    </row>
    <row r="9" spans="1:12">
      <c r="A9">
        <v>8</v>
      </c>
      <c r="B9">
        <v>2008</v>
      </c>
      <c r="C9">
        <v>45</v>
      </c>
      <c r="D9">
        <v>39</v>
      </c>
      <c r="E9">
        <v>252</v>
      </c>
      <c r="F9">
        <v>32</v>
      </c>
      <c r="G9">
        <v>198</v>
      </c>
      <c r="H9">
        <v>906480</v>
      </c>
      <c r="J9">
        <v>2708317</v>
      </c>
      <c r="K9" s="18">
        <v>5247018</v>
      </c>
    </row>
    <row r="10" spans="1:12">
      <c r="A10">
        <v>9</v>
      </c>
      <c r="B10">
        <v>2009</v>
      </c>
      <c r="C10">
        <v>28</v>
      </c>
      <c r="D10">
        <v>26</v>
      </c>
      <c r="E10">
        <v>278</v>
      </c>
      <c r="F10">
        <v>17</v>
      </c>
      <c r="G10">
        <v>212</v>
      </c>
      <c r="H10">
        <v>117458</v>
      </c>
      <c r="I10">
        <v>800</v>
      </c>
      <c r="J10">
        <v>2824975</v>
      </c>
      <c r="K10" s="18">
        <v>5281203</v>
      </c>
      <c r="L10" t="s">
        <v>16</v>
      </c>
    </row>
    <row r="11" spans="1:12">
      <c r="A11">
        <v>10</v>
      </c>
      <c r="B11">
        <v>2010</v>
      </c>
      <c r="C11">
        <v>31</v>
      </c>
      <c r="D11">
        <v>29</v>
      </c>
      <c r="E11">
        <v>307</v>
      </c>
      <c r="F11">
        <v>22</v>
      </c>
      <c r="G11">
        <v>234</v>
      </c>
      <c r="H11">
        <v>80613</v>
      </c>
      <c r="J11">
        <v>2905588</v>
      </c>
      <c r="K11" s="18">
        <v>5303925</v>
      </c>
    </row>
    <row r="12" spans="1:12">
      <c r="A12">
        <v>11</v>
      </c>
      <c r="B12">
        <v>2011</v>
      </c>
      <c r="C12">
        <v>16</v>
      </c>
      <c r="D12">
        <v>16</v>
      </c>
      <c r="E12">
        <v>323</v>
      </c>
      <c r="F12">
        <v>13</v>
      </c>
      <c r="G12">
        <v>247</v>
      </c>
      <c r="H12">
        <v>34907</v>
      </c>
      <c r="J12">
        <v>2940495</v>
      </c>
      <c r="K12" s="18">
        <v>5348119</v>
      </c>
    </row>
    <row r="13" spans="1:12">
      <c r="A13">
        <v>12</v>
      </c>
      <c r="B13">
        <v>2012</v>
      </c>
      <c r="C13">
        <v>15</v>
      </c>
      <c r="D13">
        <v>12</v>
      </c>
      <c r="E13">
        <v>335</v>
      </c>
      <c r="F13">
        <v>8</v>
      </c>
      <c r="G13">
        <v>255</v>
      </c>
      <c r="H13">
        <v>14249</v>
      </c>
      <c r="J13">
        <v>2954744</v>
      </c>
      <c r="K13" s="18">
        <v>5380443</v>
      </c>
    </row>
    <row r="14" spans="1:12">
      <c r="A14">
        <v>13</v>
      </c>
      <c r="B14">
        <v>2013</v>
      </c>
      <c r="C14">
        <v>27</v>
      </c>
      <c r="D14">
        <v>25</v>
      </c>
      <c r="E14">
        <v>360</v>
      </c>
      <c r="F14">
        <v>17</v>
      </c>
      <c r="G14">
        <v>272</v>
      </c>
      <c r="H14">
        <v>63617</v>
      </c>
      <c r="I14">
        <v>110</v>
      </c>
      <c r="J14">
        <v>3018251</v>
      </c>
      <c r="K14" s="18">
        <v>5420541</v>
      </c>
      <c r="L14" t="s">
        <v>17</v>
      </c>
    </row>
    <row r="15" spans="1:12">
      <c r="A15">
        <v>14</v>
      </c>
      <c r="B15">
        <v>2014</v>
      </c>
      <c r="C15">
        <v>44</v>
      </c>
      <c r="D15">
        <v>45</v>
      </c>
      <c r="E15">
        <v>405</v>
      </c>
      <c r="F15">
        <v>23</v>
      </c>
      <c r="G15">
        <v>295</v>
      </c>
      <c r="H15">
        <v>109568</v>
      </c>
      <c r="I15">
        <v>897</v>
      </c>
      <c r="J15">
        <v>3126922</v>
      </c>
      <c r="K15" s="18">
        <v>5457125</v>
      </c>
      <c r="L15" t="s">
        <v>18</v>
      </c>
    </row>
    <row r="16" spans="1:12">
      <c r="A16">
        <v>15</v>
      </c>
      <c r="B16">
        <v>2015</v>
      </c>
      <c r="C16">
        <v>32</v>
      </c>
      <c r="D16">
        <v>33</v>
      </c>
      <c r="E16">
        <v>438</v>
      </c>
      <c r="F16">
        <v>13</v>
      </c>
      <c r="G16">
        <v>308</v>
      </c>
      <c r="H16">
        <v>86073</v>
      </c>
      <c r="I16">
        <v>967</v>
      </c>
      <c r="J16">
        <v>3212028</v>
      </c>
      <c r="K16" s="18">
        <v>5489594</v>
      </c>
      <c r="L16" t="s">
        <v>19</v>
      </c>
    </row>
    <row r="18" spans="8:10" ht="27">
      <c r="H18" s="3"/>
      <c r="J18">
        <f>J16/5410000</f>
        <v>0.59372051756007393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Charts</vt:lpstr>
      </vt:variant>
      <vt:variant>
        <vt:i4>3</vt:i4>
      </vt:variant>
    </vt:vector>
  </HeadingPairs>
  <TitlesOfParts>
    <vt:vector size="5" baseType="lpstr">
      <vt:lpstr>Emmy</vt:lpstr>
      <vt:lpstr>YEARLY_STATS_PWS</vt:lpstr>
      <vt:lpstr>time series- vuln and non-vuln</vt:lpstr>
      <vt:lpstr>time series-vuln only</vt:lpstr>
      <vt:lpstr>time series-vuln and all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2018-04-23T19:37:13Z</dcterms:modified>
</cp:coreProperties>
</file>