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Override PartName="/xl/charts/chart2.xml" ContentType="application/vnd.openxmlformats-officedocument.drawingml.chart+xml"/>
  <Default Extension="wmf" ContentType="image/x-wmf"/>
  <Override PartName="/xl/embeddings/oleObject3.bin" ContentType="application/vnd.openxmlformats-officedocument.oleObject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" windowWidth="19035" windowHeight="11505" activeTab="3"/>
  </bookViews>
  <sheets>
    <sheet name="Strategic Layered Defense" sheetId="1" r:id="rId1"/>
    <sheet name="3-Layer Defense" sheetId="15" r:id="rId2"/>
    <sheet name="2-Layer Defense" sheetId="16" r:id="rId3"/>
    <sheet name="Comparison" sheetId="17" r:id="rId4"/>
    <sheet name="Answer Report 1" sheetId="11" r:id="rId5"/>
    <sheet name="Sensitivity Report 1" sheetId="12" r:id="rId6"/>
    <sheet name="Limits Report 1" sheetId="13" r:id="rId7"/>
    <sheet name="Layered Def Against MIRVed Atk" sheetId="14" r:id="rId8"/>
    <sheet name="MIRVed Atk with alpha=10" sheetId="18" r:id="rId9"/>
  </sheets>
  <definedNames>
    <definedName name="DefenseLayer_1">'Strategic Layered Defense'!$B$6</definedName>
    <definedName name="DefenseLayer_2">'Strategic Layered Defense'!$B$7</definedName>
    <definedName name="DefenseLayer_3">'Strategic Layered Defense'!$B$8</definedName>
    <definedName name="DefenseLayer_4">'Strategic Layered Defense'!$B$9</definedName>
    <definedName name="MissilesSurvivingL1">'Strategic Layered Defense'!$B$10</definedName>
    <definedName name="MissilesSurvivingL2">'Strategic Layered Defense'!$B$11</definedName>
    <definedName name="MissilesSurvivingL3">'Strategic Layered Defense'!$B$12</definedName>
    <definedName name="MissilesSurvivingL4">'Strategic Layered Defense'!$B$13</definedName>
    <definedName name="solver_adj" localSheetId="2" hidden="1">'2-Layer Defense'!$B$6</definedName>
    <definedName name="solver_adj" localSheetId="1" hidden="1">'3-Layer Defense'!$B$6</definedName>
    <definedName name="solver_adj" localSheetId="7" hidden="1">'Layered Def Against MIRVed Atk'!$B$6</definedName>
    <definedName name="solver_adj" localSheetId="8" hidden="1">'MIRVed Atk with alpha=10'!$B$6</definedName>
    <definedName name="solver_adj" localSheetId="0" hidden="1">'Strategic Layered Defense'!$B$6</definedName>
    <definedName name="solver_cvg" localSheetId="2" hidden="1">0.0001</definedName>
    <definedName name="solver_cvg" localSheetId="1" hidden="1">0.0001</definedName>
    <definedName name="solver_cvg" localSheetId="7" hidden="1">0.0001</definedName>
    <definedName name="solver_cvg" localSheetId="8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7" hidden="1">1</definedName>
    <definedName name="solver_drv" localSheetId="8" hidden="1">1</definedName>
    <definedName name="solver_drv" localSheetId="0" hidden="1">1</definedName>
    <definedName name="solver_est" localSheetId="2" hidden="1">1</definedName>
    <definedName name="solver_est" localSheetId="1" hidden="1">1</definedName>
    <definedName name="solver_est" localSheetId="7" hidden="1">1</definedName>
    <definedName name="solver_est" localSheetId="8" hidden="1">1</definedName>
    <definedName name="solver_est" localSheetId="0" hidden="1">1</definedName>
    <definedName name="solver_itr" localSheetId="2" hidden="1">100</definedName>
    <definedName name="solver_itr" localSheetId="1" hidden="1">100</definedName>
    <definedName name="solver_itr" localSheetId="7" hidden="1">100</definedName>
    <definedName name="solver_itr" localSheetId="8" hidden="1">100</definedName>
    <definedName name="solver_itr" localSheetId="0" hidden="1">100</definedName>
    <definedName name="solver_lhs1" localSheetId="2" hidden="1">'2-Layer Defense'!$B$6</definedName>
    <definedName name="solver_lhs1" localSheetId="1" hidden="1">'3-Layer Defense'!$B$6</definedName>
    <definedName name="solver_lhs1" localSheetId="7" hidden="1">'Layered Def Against MIRVed Atk'!$B$15</definedName>
    <definedName name="solver_lhs1" localSheetId="8" hidden="1">'MIRVed Atk with alpha=10'!$B$4</definedName>
    <definedName name="solver_lhs1" localSheetId="0" hidden="1">'Strategic Layered Defense'!$B$15</definedName>
    <definedName name="solver_lhs2" localSheetId="2" hidden="1">'2-Layer Defense'!$B$7</definedName>
    <definedName name="solver_lhs2" localSheetId="1" hidden="1">'3-Layer Defense'!$B$7</definedName>
    <definedName name="solver_lhs2" localSheetId="7" hidden="1">'Layered Def Against MIRVed Atk'!$B$10</definedName>
    <definedName name="solver_lhs2" localSheetId="8" hidden="1">'MIRVed Atk with alpha=10'!$B$6</definedName>
    <definedName name="solver_lhs2" localSheetId="0" hidden="1">'Strategic Layered Defense'!$B$8</definedName>
    <definedName name="solver_lhs3" localSheetId="2" hidden="1">'2-Layer Defense'!$B$11</definedName>
    <definedName name="solver_lhs3" localSheetId="1" hidden="1">'3-Layer Defense'!$B$8</definedName>
    <definedName name="solver_lhs3" localSheetId="7" hidden="1">'Layered Def Against MIRVed Atk'!$B$11</definedName>
    <definedName name="solver_lhs3" localSheetId="8" hidden="1">'MIRVed Atk with alpha=10'!$B$7</definedName>
    <definedName name="solver_lhs3" localSheetId="0" hidden="1">'Strategic Layered Defense'!$B$7</definedName>
    <definedName name="solver_lhs4" localSheetId="2" hidden="1">'2-Layer Defense'!$B$8</definedName>
    <definedName name="solver_lhs4" localSheetId="1" hidden="1">'3-Layer Defense'!$B$9</definedName>
    <definedName name="solver_lhs4" localSheetId="7" hidden="1">'Layered Def Against MIRVed Atk'!$B$12</definedName>
    <definedName name="solver_lhs4" localSheetId="8" hidden="1">'MIRVed Atk with alpha=10'!$B$8</definedName>
    <definedName name="solver_lhs4" localSheetId="0" hidden="1">'Strategic Layered Defense'!$B$9</definedName>
    <definedName name="solver_lhs5" localSheetId="1" hidden="1">'3-Layer Defense'!$B$10</definedName>
    <definedName name="solver_lhs5" localSheetId="7" hidden="1">'Layered Def Against MIRVed Atk'!$B$4</definedName>
    <definedName name="solver_lhs5" localSheetId="8" hidden="1">'MIRVed Atk with alpha=10'!$B$9</definedName>
    <definedName name="solver_lhs5" localSheetId="0" hidden="1">'Strategic Layered Defense'!$B$12</definedName>
    <definedName name="solver_lhs6" localSheetId="7" hidden="1">'Layered Def Against MIRVed Atk'!$B$7</definedName>
    <definedName name="solver_lhs6" localSheetId="8" hidden="1">'MIRVed Atk with alpha=10'!$B$10</definedName>
    <definedName name="solver_lhs6" localSheetId="0" hidden="1">'Strategic Layered Defense'!$B$11</definedName>
    <definedName name="solver_lhs7" localSheetId="7" hidden="1">'Layered Def Against MIRVed Atk'!$B$8</definedName>
    <definedName name="solver_lhs7" localSheetId="8" hidden="1">'MIRVed Atk with alpha=10'!$B$11</definedName>
    <definedName name="solver_lhs7" localSheetId="0" hidden="1">'Strategic Layered Defense'!$B$10</definedName>
    <definedName name="solver_lhs8" localSheetId="7" hidden="1">'Layered Def Against MIRVed Atk'!$B$9</definedName>
    <definedName name="solver_lhs8" localSheetId="8" hidden="1">'MIRVed Atk with alpha=10'!$B$12</definedName>
    <definedName name="solver_lin" localSheetId="2" hidden="1">2</definedName>
    <definedName name="solver_lin" localSheetId="1" hidden="1">2</definedName>
    <definedName name="solver_lin" localSheetId="7" hidden="1">2</definedName>
    <definedName name="solver_lin" localSheetId="8" hidden="1">2</definedName>
    <definedName name="solver_lin" localSheetId="0" hidden="1">2</definedName>
    <definedName name="solver_neg" localSheetId="2" hidden="1">2</definedName>
    <definedName name="solver_neg" localSheetId="1" hidden="1">2</definedName>
    <definedName name="solver_neg" localSheetId="7" hidden="1">2</definedName>
    <definedName name="solver_neg" localSheetId="8" hidden="1">2</definedName>
    <definedName name="solver_neg" localSheetId="0" hidden="1">1</definedName>
    <definedName name="solver_num" localSheetId="2" hidden="1">4</definedName>
    <definedName name="solver_num" localSheetId="1" hidden="1">5</definedName>
    <definedName name="solver_num" localSheetId="7" hidden="1">8</definedName>
    <definedName name="solver_num" localSheetId="8" hidden="1">8</definedName>
    <definedName name="solver_num" localSheetId="0" hidden="1">7</definedName>
    <definedName name="solver_nwt" localSheetId="2" hidden="1">1</definedName>
    <definedName name="solver_nwt" localSheetId="1" hidden="1">1</definedName>
    <definedName name="solver_nwt" localSheetId="7" hidden="1">1</definedName>
    <definedName name="solver_nwt" localSheetId="8" hidden="1">1</definedName>
    <definedName name="solver_nwt" localSheetId="0" hidden="1">1</definedName>
    <definedName name="solver_opt" localSheetId="2" hidden="1">'2-Layer Defense'!$B$9</definedName>
    <definedName name="solver_opt" localSheetId="1" hidden="1">'3-Layer Defense'!$B$11</definedName>
    <definedName name="solver_opt" localSheetId="7" hidden="1">'Layered Def Against MIRVed Atk'!$B$13</definedName>
    <definedName name="solver_opt" localSheetId="8" hidden="1">'MIRVed Atk with alpha=10'!$B$13</definedName>
    <definedName name="solver_opt" localSheetId="0" hidden="1">'Strategic Layered Defense'!$B$13</definedName>
    <definedName name="solver_pre" localSheetId="2" hidden="1">0.000001</definedName>
    <definedName name="solver_pre" localSheetId="1" hidden="1">0.000001</definedName>
    <definedName name="solver_pre" localSheetId="7" hidden="1">0.000001</definedName>
    <definedName name="solver_pre" localSheetId="8" hidden="1">0.000001</definedName>
    <definedName name="solver_pre" localSheetId="0" hidden="1">0.000001</definedName>
    <definedName name="solver_rel1" localSheetId="2" hidden="1">3</definedName>
    <definedName name="solver_rel1" localSheetId="1" hidden="1">3</definedName>
    <definedName name="solver_rel1" localSheetId="7" hidden="1">2</definedName>
    <definedName name="solver_rel1" localSheetId="8" hidden="1">3</definedName>
    <definedName name="solver_rel1" localSheetId="0" hidden="1">2</definedName>
    <definedName name="solver_rel2" localSheetId="2" hidden="1">3</definedName>
    <definedName name="solver_rel2" localSheetId="1" hidden="1">3</definedName>
    <definedName name="solver_rel2" localSheetId="7" hidden="1">3</definedName>
    <definedName name="solver_rel2" localSheetId="8" hidden="1">3</definedName>
    <definedName name="solver_rel2" localSheetId="0" hidden="1">3</definedName>
    <definedName name="solver_rel3" localSheetId="2" hidden="1">2</definedName>
    <definedName name="solver_rel3" localSheetId="1" hidden="1">3</definedName>
    <definedName name="solver_rel3" localSheetId="7" hidden="1">3</definedName>
    <definedName name="solver_rel3" localSheetId="8" hidden="1">3</definedName>
    <definedName name="solver_rel3" localSheetId="0" hidden="1">3</definedName>
    <definedName name="solver_rel4" localSheetId="2" hidden="1">3</definedName>
    <definedName name="solver_rel4" localSheetId="1" hidden="1">3</definedName>
    <definedName name="solver_rel4" localSheetId="7" hidden="1">3</definedName>
    <definedName name="solver_rel4" localSheetId="8" hidden="1">3</definedName>
    <definedName name="solver_rel4" localSheetId="0" hidden="1">3</definedName>
    <definedName name="solver_rel5" localSheetId="1" hidden="1">3</definedName>
    <definedName name="solver_rel5" localSheetId="7" hidden="1">3</definedName>
    <definedName name="solver_rel5" localSheetId="8" hidden="1">3</definedName>
    <definedName name="solver_rel5" localSheetId="0" hidden="1">3</definedName>
    <definedName name="solver_rel6" localSheetId="7" hidden="1">3</definedName>
    <definedName name="solver_rel6" localSheetId="8" hidden="1">3</definedName>
    <definedName name="solver_rel6" localSheetId="0" hidden="1">3</definedName>
    <definedName name="solver_rel7" localSheetId="7" hidden="1">3</definedName>
    <definedName name="solver_rel7" localSheetId="8" hidden="1">3</definedName>
    <definedName name="solver_rel7" localSheetId="0" hidden="1">3</definedName>
    <definedName name="solver_rel8" localSheetId="7" hidden="1">3</definedName>
    <definedName name="solver_rel8" localSheetId="8" hidden="1">3</definedName>
    <definedName name="solver_rhs1" localSheetId="2" hidden="1">1</definedName>
    <definedName name="solver_rhs1" localSheetId="1" hidden="1">1</definedName>
    <definedName name="solver_rhs1" localSheetId="7" hidden="1">0</definedName>
    <definedName name="solver_rhs1" localSheetId="8" hidden="1">0</definedName>
    <definedName name="solver_rhs1" localSheetId="0" hidden="1">0</definedName>
    <definedName name="solver_rhs2" localSheetId="2" hidden="1">1</definedName>
    <definedName name="solver_rhs2" localSheetId="1" hidden="1">1</definedName>
    <definedName name="solver_rhs2" localSheetId="7" hidden="1">1</definedName>
    <definedName name="solver_rhs2" localSheetId="8" hidden="1">0</definedName>
    <definedName name="solver_rhs2" localSheetId="0" hidden="1">1</definedName>
    <definedName name="solver_rhs3" localSheetId="2" hidden="1">0</definedName>
    <definedName name="solver_rhs3" localSheetId="1" hidden="1">1</definedName>
    <definedName name="solver_rhs3" localSheetId="7" hidden="1">1</definedName>
    <definedName name="solver_rhs3" localSheetId="8" hidden="1">0</definedName>
    <definedName name="solver_rhs3" localSheetId="0" hidden="1">1</definedName>
    <definedName name="solver_rhs4" localSheetId="2" hidden="1">0</definedName>
    <definedName name="solver_rhs4" localSheetId="1" hidden="1">1</definedName>
    <definedName name="solver_rhs4" localSheetId="7" hidden="1">1</definedName>
    <definedName name="solver_rhs4" localSheetId="8" hidden="1">0</definedName>
    <definedName name="solver_rhs4" localSheetId="0" hidden="1">1</definedName>
    <definedName name="solver_rhs5" localSheetId="1" hidden="1">1</definedName>
    <definedName name="solver_rhs5" localSheetId="7" hidden="1">0</definedName>
    <definedName name="solver_rhs5" localSheetId="8" hidden="1">0</definedName>
    <definedName name="solver_rhs5" localSheetId="0" hidden="1">1</definedName>
    <definedName name="solver_rhs6" localSheetId="7" hidden="1">0</definedName>
    <definedName name="solver_rhs6" localSheetId="8" hidden="1">0</definedName>
    <definedName name="solver_rhs6" localSheetId="0" hidden="1">1</definedName>
    <definedName name="solver_rhs7" localSheetId="7" hidden="1">0</definedName>
    <definedName name="solver_rhs7" localSheetId="8" hidden="1">0</definedName>
    <definedName name="solver_rhs7" localSheetId="0" hidden="1">1</definedName>
    <definedName name="solver_rhs8" localSheetId="7" hidden="1">0</definedName>
    <definedName name="solver_rhs8" localSheetId="8" hidden="1">0</definedName>
    <definedName name="solver_scl" localSheetId="2" hidden="1">2</definedName>
    <definedName name="solver_scl" localSheetId="1" hidden="1">2</definedName>
    <definedName name="solver_scl" localSheetId="7" hidden="1">2</definedName>
    <definedName name="solver_scl" localSheetId="8" hidden="1">2</definedName>
    <definedName name="solver_scl" localSheetId="0" hidden="1">2</definedName>
    <definedName name="solver_sho" localSheetId="2" hidden="1">2</definedName>
    <definedName name="solver_sho" localSheetId="1" hidden="1">2</definedName>
    <definedName name="solver_sho" localSheetId="7" hidden="1">2</definedName>
    <definedName name="solver_sho" localSheetId="8" hidden="1">2</definedName>
    <definedName name="solver_sho" localSheetId="0" hidden="1">2</definedName>
    <definedName name="solver_tim" localSheetId="2" hidden="1">100</definedName>
    <definedName name="solver_tim" localSheetId="1" hidden="1">100</definedName>
    <definedName name="solver_tim" localSheetId="7" hidden="1">100</definedName>
    <definedName name="solver_tim" localSheetId="8" hidden="1">100</definedName>
    <definedName name="solver_tim" localSheetId="0" hidden="1">100</definedName>
    <definedName name="solver_tol" localSheetId="2" hidden="1">0.05</definedName>
    <definedName name="solver_tol" localSheetId="1" hidden="1">0.05</definedName>
    <definedName name="solver_tol" localSheetId="7" hidden="1">0.05</definedName>
    <definedName name="solver_tol" localSheetId="8" hidden="1">0.05</definedName>
    <definedName name="solver_tol" localSheetId="0" hidden="1">0.05</definedName>
    <definedName name="solver_typ" localSheetId="2" hidden="1">2</definedName>
    <definedName name="solver_typ" localSheetId="1" hidden="1">2</definedName>
    <definedName name="solver_typ" localSheetId="7" hidden="1">2</definedName>
    <definedName name="solver_typ" localSheetId="8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7" hidden="1">1000</definedName>
    <definedName name="solver_val" localSheetId="8" hidden="1">0</definedName>
    <definedName name="solver_val" localSheetId="0" hidden="1">0</definedName>
    <definedName name="TotalNumberIntercepts">'Strategic Layered Defense'!$B$4</definedName>
    <definedName name="TotalNumberMissiles">'Strategic Layered Defense'!$B$3</definedName>
  </definedNames>
  <calcPr calcId="125725"/>
</workbook>
</file>

<file path=xl/calcChain.xml><?xml version="1.0" encoding="utf-8"?>
<calcChain xmlns="http://schemas.openxmlformats.org/spreadsheetml/2006/main">
  <c r="K29" i="15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M158" i="18"/>
  <c r="M157"/>
  <c r="I157"/>
  <c r="M156"/>
  <c r="M155"/>
  <c r="M154"/>
  <c r="M153"/>
  <c r="I153" s="1"/>
  <c r="M152"/>
  <c r="M151"/>
  <c r="M150"/>
  <c r="M149"/>
  <c r="I149" s="1"/>
  <c r="M148"/>
  <c r="M147"/>
  <c r="M146"/>
  <c r="M145"/>
  <c r="I145" s="1"/>
  <c r="M144"/>
  <c r="M143"/>
  <c r="M142"/>
  <c r="M141"/>
  <c r="I141" s="1"/>
  <c r="M140"/>
  <c r="M139"/>
  <c r="I139" s="1"/>
  <c r="M138"/>
  <c r="M137"/>
  <c r="M136"/>
  <c r="I136"/>
  <c r="M135"/>
  <c r="I135" s="1"/>
  <c r="M134"/>
  <c r="I134" s="1"/>
  <c r="N134" s="1"/>
  <c r="M133"/>
  <c r="M132"/>
  <c r="M131"/>
  <c r="M130"/>
  <c r="I130" s="1"/>
  <c r="N130" s="1"/>
  <c r="M129"/>
  <c r="M128"/>
  <c r="M127"/>
  <c r="M126"/>
  <c r="I126" s="1"/>
  <c r="N126" s="1"/>
  <c r="M125"/>
  <c r="M124"/>
  <c r="M123"/>
  <c r="M122"/>
  <c r="I122" s="1"/>
  <c r="N122" s="1"/>
  <c r="M121"/>
  <c r="M120"/>
  <c r="M119"/>
  <c r="M118"/>
  <c r="I118" s="1"/>
  <c r="N118" s="1"/>
  <c r="M117"/>
  <c r="M116"/>
  <c r="M115"/>
  <c r="M114"/>
  <c r="I114" s="1"/>
  <c r="M113"/>
  <c r="M112"/>
  <c r="M111"/>
  <c r="M110"/>
  <c r="I110" s="1"/>
  <c r="N110" s="1"/>
  <c r="M109"/>
  <c r="M108"/>
  <c r="M107"/>
  <c r="M106"/>
  <c r="I106" s="1"/>
  <c r="N106" s="1"/>
  <c r="M105"/>
  <c r="M104"/>
  <c r="M103"/>
  <c r="M102"/>
  <c r="I102" s="1"/>
  <c r="N102" s="1"/>
  <c r="M101"/>
  <c r="M100"/>
  <c r="M99"/>
  <c r="M98"/>
  <c r="I98" s="1"/>
  <c r="N98" s="1"/>
  <c r="M97"/>
  <c r="M96"/>
  <c r="M95"/>
  <c r="M94"/>
  <c r="I94" s="1"/>
  <c r="N94" s="1"/>
  <c r="M93"/>
  <c r="M92"/>
  <c r="M91"/>
  <c r="M90"/>
  <c r="I90" s="1"/>
  <c r="N90" s="1"/>
  <c r="M89"/>
  <c r="M88"/>
  <c r="M87"/>
  <c r="M86"/>
  <c r="I86" s="1"/>
  <c r="N86" s="1"/>
  <c r="M85"/>
  <c r="M84"/>
  <c r="M83"/>
  <c r="M82"/>
  <c r="I82" s="1"/>
  <c r="N82" s="1"/>
  <c r="M81"/>
  <c r="M80"/>
  <c r="M79"/>
  <c r="M78"/>
  <c r="I78" s="1"/>
  <c r="N78" s="1"/>
  <c r="M77"/>
  <c r="M76"/>
  <c r="M75"/>
  <c r="M74"/>
  <c r="I74" s="1"/>
  <c r="N74" s="1"/>
  <c r="M73"/>
  <c r="M72"/>
  <c r="M71"/>
  <c r="M70"/>
  <c r="M69"/>
  <c r="M68"/>
  <c r="I68" s="1"/>
  <c r="M67"/>
  <c r="M66"/>
  <c r="M65"/>
  <c r="M64"/>
  <c r="I64" s="1"/>
  <c r="M63"/>
  <c r="M62"/>
  <c r="M61"/>
  <c r="M60"/>
  <c r="M59"/>
  <c r="M58"/>
  <c r="M57"/>
  <c r="M56"/>
  <c r="I56" s="1"/>
  <c r="M55"/>
  <c r="M54"/>
  <c r="M53"/>
  <c r="M52"/>
  <c r="I52" s="1"/>
  <c r="M51"/>
  <c r="M50"/>
  <c r="M49"/>
  <c r="M48"/>
  <c r="I48" s="1"/>
  <c r="M47"/>
  <c r="M46"/>
  <c r="M45"/>
  <c r="M44"/>
  <c r="I44" s="1"/>
  <c r="M43"/>
  <c r="M42"/>
  <c r="M41"/>
  <c r="M40"/>
  <c r="I40" s="1"/>
  <c r="M39"/>
  <c r="M38"/>
  <c r="M37"/>
  <c r="M36"/>
  <c r="I36" s="1"/>
  <c r="M35"/>
  <c r="M34"/>
  <c r="M33"/>
  <c r="M32"/>
  <c r="I32" s="1"/>
  <c r="M31"/>
  <c r="M30"/>
  <c r="M29"/>
  <c r="M28"/>
  <c r="I28" s="1"/>
  <c r="B10"/>
  <c r="I157" i="16"/>
  <c r="G157" s="1"/>
  <c r="F157" s="1"/>
  <c r="I156"/>
  <c r="G156"/>
  <c r="J156" s="1"/>
  <c r="I155"/>
  <c r="G155" s="1"/>
  <c r="F155" s="1"/>
  <c r="I154"/>
  <c r="G154" s="1"/>
  <c r="I153"/>
  <c r="G153" s="1"/>
  <c r="F153" s="1"/>
  <c r="I152"/>
  <c r="G152" s="1"/>
  <c r="J152" s="1"/>
  <c r="I151"/>
  <c r="G151" s="1"/>
  <c r="F151" s="1"/>
  <c r="I150"/>
  <c r="G150" s="1"/>
  <c r="I149"/>
  <c r="G149" s="1"/>
  <c r="F149" s="1"/>
  <c r="I148"/>
  <c r="G148" s="1"/>
  <c r="J148" s="1"/>
  <c r="I147"/>
  <c r="G147" s="1"/>
  <c r="F147" s="1"/>
  <c r="I146"/>
  <c r="G146" s="1"/>
  <c r="I145"/>
  <c r="G145" s="1"/>
  <c r="F145" s="1"/>
  <c r="I144"/>
  <c r="G144" s="1"/>
  <c r="J144" s="1"/>
  <c r="I143"/>
  <c r="G143" s="1"/>
  <c r="F143" s="1"/>
  <c r="I142"/>
  <c r="G142" s="1"/>
  <c r="I141"/>
  <c r="G141" s="1"/>
  <c r="F141" s="1"/>
  <c r="I140"/>
  <c r="G140" s="1"/>
  <c r="J140" s="1"/>
  <c r="I139"/>
  <c r="G139" s="1"/>
  <c r="F139" s="1"/>
  <c r="I138"/>
  <c r="G138" s="1"/>
  <c r="I137"/>
  <c r="G137" s="1"/>
  <c r="F137" s="1"/>
  <c r="I136"/>
  <c r="G136" s="1"/>
  <c r="J136" s="1"/>
  <c r="I135"/>
  <c r="G135" s="1"/>
  <c r="F135" s="1"/>
  <c r="I134"/>
  <c r="G134" s="1"/>
  <c r="I133"/>
  <c r="G133" s="1"/>
  <c r="F133" s="1"/>
  <c r="I132"/>
  <c r="G132" s="1"/>
  <c r="J132" s="1"/>
  <c r="I131"/>
  <c r="G131" s="1"/>
  <c r="F131" s="1"/>
  <c r="I130"/>
  <c r="G130" s="1"/>
  <c r="I129"/>
  <c r="G129" s="1"/>
  <c r="F129" s="1"/>
  <c r="I128"/>
  <c r="G128" s="1"/>
  <c r="J128" s="1"/>
  <c r="I127"/>
  <c r="G127" s="1"/>
  <c r="F127" s="1"/>
  <c r="I126"/>
  <c r="G126" s="1"/>
  <c r="I125"/>
  <c r="G125" s="1"/>
  <c r="F125" s="1"/>
  <c r="I124"/>
  <c r="G124" s="1"/>
  <c r="J124" s="1"/>
  <c r="I123"/>
  <c r="G123" s="1"/>
  <c r="F123" s="1"/>
  <c r="I122"/>
  <c r="G122" s="1"/>
  <c r="I121"/>
  <c r="G121" s="1"/>
  <c r="F121" s="1"/>
  <c r="I120"/>
  <c r="G120" s="1"/>
  <c r="J120" s="1"/>
  <c r="I119"/>
  <c r="G119" s="1"/>
  <c r="F119" s="1"/>
  <c r="I118"/>
  <c r="G118" s="1"/>
  <c r="I117"/>
  <c r="G117" s="1"/>
  <c r="F117" s="1"/>
  <c r="I116"/>
  <c r="G116" s="1"/>
  <c r="J116" s="1"/>
  <c r="I115"/>
  <c r="G115" s="1"/>
  <c r="F115" s="1"/>
  <c r="I114"/>
  <c r="G114" s="1"/>
  <c r="I113"/>
  <c r="G113" s="1"/>
  <c r="F113" s="1"/>
  <c r="I112"/>
  <c r="G112" s="1"/>
  <c r="J112" s="1"/>
  <c r="I111"/>
  <c r="G111" s="1"/>
  <c r="F111" s="1"/>
  <c r="I110"/>
  <c r="G110" s="1"/>
  <c r="I109"/>
  <c r="G109" s="1"/>
  <c r="F109" s="1"/>
  <c r="I108"/>
  <c r="G108" s="1"/>
  <c r="I107"/>
  <c r="G107" s="1"/>
  <c r="F107" s="1"/>
  <c r="I106"/>
  <c r="G106" s="1"/>
  <c r="J106" s="1"/>
  <c r="I105"/>
  <c r="G105" s="1"/>
  <c r="F105" s="1"/>
  <c r="I104"/>
  <c r="I103"/>
  <c r="G103" s="1"/>
  <c r="F103" s="1"/>
  <c r="I102"/>
  <c r="I101"/>
  <c r="G101" s="1"/>
  <c r="F101" s="1"/>
  <c r="I100"/>
  <c r="I99"/>
  <c r="G99" s="1"/>
  <c r="F99" s="1"/>
  <c r="I98"/>
  <c r="I97"/>
  <c r="G97" s="1"/>
  <c r="F97" s="1"/>
  <c r="I96"/>
  <c r="I95"/>
  <c r="G95" s="1"/>
  <c r="F95" s="1"/>
  <c r="I94"/>
  <c r="I93"/>
  <c r="G93" s="1"/>
  <c r="F93" s="1"/>
  <c r="I92"/>
  <c r="I91"/>
  <c r="G91" s="1"/>
  <c r="F91" s="1"/>
  <c r="I90"/>
  <c r="I89"/>
  <c r="G89" s="1"/>
  <c r="F89" s="1"/>
  <c r="I88"/>
  <c r="I87"/>
  <c r="G87" s="1"/>
  <c r="F87" s="1"/>
  <c r="I86"/>
  <c r="I85"/>
  <c r="G85" s="1"/>
  <c r="F85" s="1"/>
  <c r="I84"/>
  <c r="I83"/>
  <c r="G83" s="1"/>
  <c r="F83" s="1"/>
  <c r="I82"/>
  <c r="I81"/>
  <c r="G81" s="1"/>
  <c r="F81" s="1"/>
  <c r="I80"/>
  <c r="I79"/>
  <c r="G79" s="1"/>
  <c r="F79" s="1"/>
  <c r="I78"/>
  <c r="I77"/>
  <c r="G77" s="1"/>
  <c r="F77" s="1"/>
  <c r="I76"/>
  <c r="I75"/>
  <c r="G75" s="1"/>
  <c r="F75" s="1"/>
  <c r="I74"/>
  <c r="I73"/>
  <c r="G73" s="1"/>
  <c r="F73" s="1"/>
  <c r="I72"/>
  <c r="I71"/>
  <c r="G71" s="1"/>
  <c r="F71" s="1"/>
  <c r="I70"/>
  <c r="I69"/>
  <c r="G69" s="1"/>
  <c r="F69" s="1"/>
  <c r="I68"/>
  <c r="I67"/>
  <c r="G67" s="1"/>
  <c r="F67" s="1"/>
  <c r="I66"/>
  <c r="I65"/>
  <c r="G65" s="1"/>
  <c r="F65" s="1"/>
  <c r="I64"/>
  <c r="I63"/>
  <c r="G63" s="1"/>
  <c r="F63" s="1"/>
  <c r="I62"/>
  <c r="I61"/>
  <c r="G61" s="1"/>
  <c r="F61" s="1"/>
  <c r="I60"/>
  <c r="I59"/>
  <c r="G59" s="1"/>
  <c r="F59" s="1"/>
  <c r="I58"/>
  <c r="I57"/>
  <c r="G57" s="1"/>
  <c r="F57" s="1"/>
  <c r="I56"/>
  <c r="I55"/>
  <c r="G55" s="1"/>
  <c r="F55" s="1"/>
  <c r="I54"/>
  <c r="I53"/>
  <c r="G53" s="1"/>
  <c r="F53" s="1"/>
  <c r="I52"/>
  <c r="I51"/>
  <c r="G51" s="1"/>
  <c r="F51" s="1"/>
  <c r="I50"/>
  <c r="I49"/>
  <c r="G49" s="1"/>
  <c r="F49" s="1"/>
  <c r="I48"/>
  <c r="I47"/>
  <c r="G47" s="1"/>
  <c r="F47" s="1"/>
  <c r="I46"/>
  <c r="I45"/>
  <c r="G45" s="1"/>
  <c r="F45" s="1"/>
  <c r="I44"/>
  <c r="I43"/>
  <c r="G43" s="1"/>
  <c r="F43" s="1"/>
  <c r="I42"/>
  <c r="I41"/>
  <c r="G41" s="1"/>
  <c r="F41" s="1"/>
  <c r="I40"/>
  <c r="I39"/>
  <c r="G39" s="1"/>
  <c r="F39" s="1"/>
  <c r="I38"/>
  <c r="I37"/>
  <c r="G37" s="1"/>
  <c r="F37" s="1"/>
  <c r="I36"/>
  <c r="I35"/>
  <c r="G35" s="1"/>
  <c r="F35" s="1"/>
  <c r="I34"/>
  <c r="I33"/>
  <c r="G33" s="1"/>
  <c r="F33" s="1"/>
  <c r="I32"/>
  <c r="I31"/>
  <c r="G31" s="1"/>
  <c r="F31" s="1"/>
  <c r="I30"/>
  <c r="I29"/>
  <c r="G29" s="1"/>
  <c r="F29" s="1"/>
  <c r="I28"/>
  <c r="I27"/>
  <c r="G27" s="1"/>
  <c r="F27" s="1"/>
  <c r="K28" i="15"/>
  <c r="M105" i="1"/>
  <c r="I105" s="1"/>
  <c r="M106"/>
  <c r="I106" s="1"/>
  <c r="N106" s="1"/>
  <c r="M107"/>
  <c r="I107" s="1"/>
  <c r="M108"/>
  <c r="I108" s="1"/>
  <c r="M109"/>
  <c r="I109" s="1"/>
  <c r="M110"/>
  <c r="I110" s="1"/>
  <c r="M111"/>
  <c r="I111" s="1"/>
  <c r="M112"/>
  <c r="I112" s="1"/>
  <c r="M113"/>
  <c r="I113" s="1"/>
  <c r="M114"/>
  <c r="I114" s="1"/>
  <c r="M115"/>
  <c r="I115" s="1"/>
  <c r="M116"/>
  <c r="I116" s="1"/>
  <c r="M117"/>
  <c r="I117" s="1"/>
  <c r="M118"/>
  <c r="I118" s="1"/>
  <c r="M119"/>
  <c r="I119" s="1"/>
  <c r="M120"/>
  <c r="I120" s="1"/>
  <c r="M121"/>
  <c r="I121" s="1"/>
  <c r="M122"/>
  <c r="I122" s="1"/>
  <c r="M123"/>
  <c r="I123" s="1"/>
  <c r="M124"/>
  <c r="I124" s="1"/>
  <c r="M125"/>
  <c r="I125" s="1"/>
  <c r="M126"/>
  <c r="I126" s="1"/>
  <c r="M127"/>
  <c r="I127" s="1"/>
  <c r="M128"/>
  <c r="I128" s="1"/>
  <c r="M129"/>
  <c r="I129" s="1"/>
  <c r="M130"/>
  <c r="I130" s="1"/>
  <c r="M131"/>
  <c r="I131" s="1"/>
  <c r="M132"/>
  <c r="I132" s="1"/>
  <c r="M133"/>
  <c r="I133" s="1"/>
  <c r="M134"/>
  <c r="I134" s="1"/>
  <c r="M135"/>
  <c r="I135" s="1"/>
  <c r="M136"/>
  <c r="I136" s="1"/>
  <c r="M137"/>
  <c r="I137" s="1"/>
  <c r="M138"/>
  <c r="M139"/>
  <c r="I139" s="1"/>
  <c r="M140"/>
  <c r="M141"/>
  <c r="I141" s="1"/>
  <c r="M142"/>
  <c r="M143"/>
  <c r="I143" s="1"/>
  <c r="M144"/>
  <c r="I144" s="1"/>
  <c r="M145"/>
  <c r="M146"/>
  <c r="I146" s="1"/>
  <c r="M147"/>
  <c r="M148"/>
  <c r="M149"/>
  <c r="M150"/>
  <c r="M151"/>
  <c r="M152"/>
  <c r="M153"/>
  <c r="M154"/>
  <c r="M155"/>
  <c r="M156"/>
  <c r="M157"/>
  <c r="M158"/>
  <c r="M159"/>
  <c r="M160"/>
  <c r="M161"/>
  <c r="M162"/>
  <c r="M172"/>
  <c r="M59"/>
  <c r="I59" s="1"/>
  <c r="M60"/>
  <c r="I60" s="1"/>
  <c r="M61"/>
  <c r="I61" s="1"/>
  <c r="M62"/>
  <c r="I62" s="1"/>
  <c r="M63"/>
  <c r="I63" s="1"/>
  <c r="M64"/>
  <c r="I64" s="1"/>
  <c r="M65"/>
  <c r="I65" s="1"/>
  <c r="M66"/>
  <c r="I66" s="1"/>
  <c r="M67"/>
  <c r="I67" s="1"/>
  <c r="M68"/>
  <c r="I68" s="1"/>
  <c r="M69"/>
  <c r="I69" s="1"/>
  <c r="M70"/>
  <c r="I70" s="1"/>
  <c r="M71"/>
  <c r="I71" s="1"/>
  <c r="M72"/>
  <c r="I72" s="1"/>
  <c r="M73"/>
  <c r="I73" s="1"/>
  <c r="M74"/>
  <c r="I74" s="1"/>
  <c r="M75"/>
  <c r="I75" s="1"/>
  <c r="M76"/>
  <c r="I76" s="1"/>
  <c r="M77"/>
  <c r="I77" s="1"/>
  <c r="M78"/>
  <c r="I78" s="1"/>
  <c r="N78" s="1"/>
  <c r="M79"/>
  <c r="I79" s="1"/>
  <c r="M80"/>
  <c r="I80" s="1"/>
  <c r="M81"/>
  <c r="I81" s="1"/>
  <c r="M82"/>
  <c r="I82" s="1"/>
  <c r="M83"/>
  <c r="I83" s="1"/>
  <c r="M84"/>
  <c r="I84" s="1"/>
  <c r="M85"/>
  <c r="I85" s="1"/>
  <c r="M86"/>
  <c r="I86" s="1"/>
  <c r="M87"/>
  <c r="I87" s="1"/>
  <c r="M88"/>
  <c r="I88" s="1"/>
  <c r="M89"/>
  <c r="I89" s="1"/>
  <c r="M90"/>
  <c r="I90" s="1"/>
  <c r="M91"/>
  <c r="I91" s="1"/>
  <c r="M92"/>
  <c r="I92" s="1"/>
  <c r="M93"/>
  <c r="I93" s="1"/>
  <c r="M94"/>
  <c r="I94" s="1"/>
  <c r="M95"/>
  <c r="I95" s="1"/>
  <c r="M96"/>
  <c r="I96" s="1"/>
  <c r="M97"/>
  <c r="M98"/>
  <c r="I98" s="1"/>
  <c r="M99"/>
  <c r="M100"/>
  <c r="I100" s="1"/>
  <c r="M101"/>
  <c r="M102"/>
  <c r="I102" s="1"/>
  <c r="M103"/>
  <c r="M104"/>
  <c r="I104" s="1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33"/>
  <c r="B8" i="16"/>
  <c r="B9" i="15"/>
  <c r="B10" i="14"/>
  <c r="B7" s="1"/>
  <c r="B10" i="1"/>
  <c r="B7" s="1"/>
  <c r="B11" s="1"/>
  <c r="I60" i="18" l="1"/>
  <c r="J134"/>
  <c r="J130"/>
  <c r="J126"/>
  <c r="J122"/>
  <c r="J118"/>
  <c r="J110"/>
  <c r="J106"/>
  <c r="J102"/>
  <c r="J98"/>
  <c r="J94"/>
  <c r="J90"/>
  <c r="J86"/>
  <c r="J82"/>
  <c r="J78"/>
  <c r="J74"/>
  <c r="H28" i="15"/>
  <c r="H157"/>
  <c r="H155"/>
  <c r="H153"/>
  <c r="H151"/>
  <c r="H149"/>
  <c r="H147"/>
  <c r="H145"/>
  <c r="H143"/>
  <c r="H141"/>
  <c r="H139"/>
  <c r="H137"/>
  <c r="H135"/>
  <c r="H133"/>
  <c r="H131"/>
  <c r="H129"/>
  <c r="H127"/>
  <c r="H125"/>
  <c r="H123"/>
  <c r="H121"/>
  <c r="H119"/>
  <c r="H117"/>
  <c r="H115"/>
  <c r="H113"/>
  <c r="H111"/>
  <c r="H109"/>
  <c r="H107"/>
  <c r="H105"/>
  <c r="H103"/>
  <c r="H101"/>
  <c r="H99"/>
  <c r="H97"/>
  <c r="H95"/>
  <c r="H93"/>
  <c r="H91"/>
  <c r="H89"/>
  <c r="H87"/>
  <c r="H85"/>
  <c r="H83"/>
  <c r="H81"/>
  <c r="H79"/>
  <c r="H77"/>
  <c r="H75"/>
  <c r="H73"/>
  <c r="H71"/>
  <c r="H69"/>
  <c r="H67"/>
  <c r="H65"/>
  <c r="H63"/>
  <c r="H61"/>
  <c r="H59"/>
  <c r="H57"/>
  <c r="H55"/>
  <c r="H53"/>
  <c r="H51"/>
  <c r="H49"/>
  <c r="H47"/>
  <c r="H45"/>
  <c r="H43"/>
  <c r="H41"/>
  <c r="H39"/>
  <c r="H37"/>
  <c r="H35"/>
  <c r="H33"/>
  <c r="H31"/>
  <c r="H29"/>
  <c r="H158"/>
  <c r="H156"/>
  <c r="H154"/>
  <c r="H152"/>
  <c r="H150"/>
  <c r="H148"/>
  <c r="H146"/>
  <c r="H144"/>
  <c r="H142"/>
  <c r="H140"/>
  <c r="H138"/>
  <c r="H136"/>
  <c r="H134"/>
  <c r="H132"/>
  <c r="H130"/>
  <c r="H128"/>
  <c r="H126"/>
  <c r="H124"/>
  <c r="H122"/>
  <c r="H120"/>
  <c r="H118"/>
  <c r="H116"/>
  <c r="H114"/>
  <c r="H112"/>
  <c r="H110"/>
  <c r="H108"/>
  <c r="H106"/>
  <c r="H104"/>
  <c r="H102"/>
  <c r="H100"/>
  <c r="H98"/>
  <c r="H96"/>
  <c r="H94"/>
  <c r="H92"/>
  <c r="H90"/>
  <c r="H88"/>
  <c r="H86"/>
  <c r="H84"/>
  <c r="H82"/>
  <c r="H80"/>
  <c r="H78"/>
  <c r="H76"/>
  <c r="H74"/>
  <c r="H72"/>
  <c r="H70"/>
  <c r="H68"/>
  <c r="H66"/>
  <c r="H64"/>
  <c r="H62"/>
  <c r="H60"/>
  <c r="H58"/>
  <c r="H56"/>
  <c r="H54"/>
  <c r="H52"/>
  <c r="H50"/>
  <c r="H48"/>
  <c r="H46"/>
  <c r="H44"/>
  <c r="H42"/>
  <c r="H40"/>
  <c r="H38"/>
  <c r="H36"/>
  <c r="H34"/>
  <c r="H32"/>
  <c r="H30"/>
  <c r="F156" i="16"/>
  <c r="F154"/>
  <c r="L154" s="1"/>
  <c r="F152"/>
  <c r="F150"/>
  <c r="L150" s="1"/>
  <c r="F148"/>
  <c r="F146"/>
  <c r="L146" s="1"/>
  <c r="F144"/>
  <c r="F142"/>
  <c r="L142" s="1"/>
  <c r="F140"/>
  <c r="F138"/>
  <c r="L138" s="1"/>
  <c r="F136"/>
  <c r="F134"/>
  <c r="L134" s="1"/>
  <c r="F132"/>
  <c r="F130"/>
  <c r="L130" s="1"/>
  <c r="F128"/>
  <c r="F126"/>
  <c r="L126" s="1"/>
  <c r="F124"/>
  <c r="F122"/>
  <c r="L122" s="1"/>
  <c r="F120"/>
  <c r="F118"/>
  <c r="L118" s="1"/>
  <c r="F116"/>
  <c r="F114"/>
  <c r="L114" s="1"/>
  <c r="F112"/>
  <c r="F110"/>
  <c r="L110" s="1"/>
  <c r="F108"/>
  <c r="K108" s="1"/>
  <c r="F106"/>
  <c r="G28"/>
  <c r="G30"/>
  <c r="J31"/>
  <c r="H7" i="17" s="1"/>
  <c r="G32" i="16"/>
  <c r="J33"/>
  <c r="H9" i="17" s="1"/>
  <c r="G34" i="16"/>
  <c r="J35"/>
  <c r="H11" i="17" s="1"/>
  <c r="G36" i="16"/>
  <c r="J37"/>
  <c r="H13" i="17" s="1"/>
  <c r="G38" i="16"/>
  <c r="F38" s="1"/>
  <c r="J39"/>
  <c r="H15" i="17" s="1"/>
  <c r="G40" i="16"/>
  <c r="J41"/>
  <c r="H17" i="17" s="1"/>
  <c r="G42" i="16"/>
  <c r="J43"/>
  <c r="H19" i="17" s="1"/>
  <c r="G44" i="16"/>
  <c r="J45"/>
  <c r="H21" i="17" s="1"/>
  <c r="G46" i="16"/>
  <c r="F46" s="1"/>
  <c r="J47"/>
  <c r="H23" i="17" s="1"/>
  <c r="G48" i="16"/>
  <c r="J49"/>
  <c r="H25" i="17" s="1"/>
  <c r="G50" i="16"/>
  <c r="F50" s="1"/>
  <c r="J51"/>
  <c r="H27" i="17" s="1"/>
  <c r="G52" i="16"/>
  <c r="J53"/>
  <c r="H29" i="17" s="1"/>
  <c r="G54" i="16"/>
  <c r="F54" s="1"/>
  <c r="J55"/>
  <c r="H31" i="17" s="1"/>
  <c r="G56" i="16"/>
  <c r="J57"/>
  <c r="H33" i="17" s="1"/>
  <c r="G58" i="16"/>
  <c r="F58" s="1"/>
  <c r="J59"/>
  <c r="H35" i="17" s="1"/>
  <c r="G60" i="16"/>
  <c r="J61"/>
  <c r="H37" i="17" s="1"/>
  <c r="G62" i="16"/>
  <c r="F62" s="1"/>
  <c r="J63"/>
  <c r="H39" i="17" s="1"/>
  <c r="G64" i="16"/>
  <c r="J65"/>
  <c r="H41" i="17" s="1"/>
  <c r="G66" i="16"/>
  <c r="F66" s="1"/>
  <c r="J67"/>
  <c r="H43" i="17" s="1"/>
  <c r="G68" i="16"/>
  <c r="J69"/>
  <c r="H45" i="17" s="1"/>
  <c r="G70" i="16"/>
  <c r="F70" s="1"/>
  <c r="J71"/>
  <c r="H47" i="17" s="1"/>
  <c r="G72" i="16"/>
  <c r="J73"/>
  <c r="H49" i="17" s="1"/>
  <c r="G74" i="16"/>
  <c r="F74" s="1"/>
  <c r="J75"/>
  <c r="H51" i="17" s="1"/>
  <c r="G76" i="16"/>
  <c r="J77"/>
  <c r="H53" i="17" s="1"/>
  <c r="G78" i="16"/>
  <c r="F78" s="1"/>
  <c r="J79"/>
  <c r="H55" i="17" s="1"/>
  <c r="G80" i="16"/>
  <c r="J81"/>
  <c r="H57" i="17" s="1"/>
  <c r="G82" i="16"/>
  <c r="F82" s="1"/>
  <c r="J83"/>
  <c r="H59" i="17" s="1"/>
  <c r="G84" i="16"/>
  <c r="J85"/>
  <c r="H61" i="17" s="1"/>
  <c r="G86" i="16"/>
  <c r="F86" s="1"/>
  <c r="J87"/>
  <c r="H63" i="17" s="1"/>
  <c r="G88" i="16"/>
  <c r="J89"/>
  <c r="H65" i="17" s="1"/>
  <c r="G90" i="16"/>
  <c r="F90" s="1"/>
  <c r="J91"/>
  <c r="G92"/>
  <c r="J93"/>
  <c r="G94"/>
  <c r="F94" s="1"/>
  <c r="J95"/>
  <c r="G96"/>
  <c r="J97"/>
  <c r="G98"/>
  <c r="F98" s="1"/>
  <c r="J99"/>
  <c r="G100"/>
  <c r="G102"/>
  <c r="G104"/>
  <c r="K106"/>
  <c r="L112"/>
  <c r="L116"/>
  <c r="L120"/>
  <c r="L124"/>
  <c r="L128"/>
  <c r="L132"/>
  <c r="L136"/>
  <c r="L140"/>
  <c r="L144"/>
  <c r="L148"/>
  <c r="L152"/>
  <c r="L156"/>
  <c r="M108"/>
  <c r="J108"/>
  <c r="J109"/>
  <c r="M110"/>
  <c r="J110"/>
  <c r="J111"/>
  <c r="J113"/>
  <c r="M114"/>
  <c r="J114"/>
  <c r="J115"/>
  <c r="J117"/>
  <c r="M118"/>
  <c r="J118"/>
  <c r="J119"/>
  <c r="J121"/>
  <c r="M122"/>
  <c r="J122"/>
  <c r="J123"/>
  <c r="J125"/>
  <c r="M126"/>
  <c r="J126"/>
  <c r="J127"/>
  <c r="J129"/>
  <c r="M130"/>
  <c r="J130"/>
  <c r="J131"/>
  <c r="J133"/>
  <c r="M134"/>
  <c r="J134"/>
  <c r="J135"/>
  <c r="J137"/>
  <c r="M138"/>
  <c r="J138"/>
  <c r="J139"/>
  <c r="J141"/>
  <c r="M142"/>
  <c r="J142"/>
  <c r="J143"/>
  <c r="J145"/>
  <c r="M146"/>
  <c r="J146"/>
  <c r="J147"/>
  <c r="J149"/>
  <c r="M150"/>
  <c r="J150"/>
  <c r="J151"/>
  <c r="J153"/>
  <c r="M154"/>
  <c r="J154"/>
  <c r="J155"/>
  <c r="J157"/>
  <c r="I33" i="1"/>
  <c r="I41"/>
  <c r="N41" s="1"/>
  <c r="I39"/>
  <c r="I37"/>
  <c r="N37" s="1"/>
  <c r="I35"/>
  <c r="N33"/>
  <c r="J33" s="1"/>
  <c r="N39"/>
  <c r="N35"/>
  <c r="I42"/>
  <c r="I40"/>
  <c r="N40" s="1"/>
  <c r="I38"/>
  <c r="I36"/>
  <c r="N36" s="1"/>
  <c r="I34"/>
  <c r="N42"/>
  <c r="N38"/>
  <c r="N34"/>
  <c r="O118" i="18"/>
  <c r="K118" s="1"/>
  <c r="H118" s="1"/>
  <c r="O134"/>
  <c r="K134" s="1"/>
  <c r="H134" s="1"/>
  <c r="O78"/>
  <c r="K78" s="1"/>
  <c r="H78" s="1"/>
  <c r="O86"/>
  <c r="K86" s="1"/>
  <c r="H86" s="1"/>
  <c r="O94"/>
  <c r="K94" s="1"/>
  <c r="H94" s="1"/>
  <c r="O102"/>
  <c r="K102" s="1"/>
  <c r="H102" s="1"/>
  <c r="O110"/>
  <c r="K110" s="1"/>
  <c r="H110" s="1"/>
  <c r="O122"/>
  <c r="K122" s="1"/>
  <c r="H122" s="1"/>
  <c r="O126"/>
  <c r="K126" s="1"/>
  <c r="H126" s="1"/>
  <c r="O130"/>
  <c r="K130" s="1"/>
  <c r="H130" s="1"/>
  <c r="O74"/>
  <c r="K74" s="1"/>
  <c r="H74" s="1"/>
  <c r="O82"/>
  <c r="K82" s="1"/>
  <c r="H82" s="1"/>
  <c r="O90"/>
  <c r="K90" s="1"/>
  <c r="H90" s="1"/>
  <c r="O98"/>
  <c r="K98" s="1"/>
  <c r="H98" s="1"/>
  <c r="O106"/>
  <c r="K106" s="1"/>
  <c r="H106" s="1"/>
  <c r="I30"/>
  <c r="I34"/>
  <c r="I38"/>
  <c r="I42"/>
  <c r="I46"/>
  <c r="I50"/>
  <c r="I54"/>
  <c r="I58"/>
  <c r="I62"/>
  <c r="I66"/>
  <c r="I70"/>
  <c r="N70" s="1"/>
  <c r="J70" s="1"/>
  <c r="I72"/>
  <c r="N72" s="1"/>
  <c r="J72" s="1"/>
  <c r="I76"/>
  <c r="N76" s="1"/>
  <c r="J76" s="1"/>
  <c r="I80"/>
  <c r="N80" s="1"/>
  <c r="J80" s="1"/>
  <c r="I84"/>
  <c r="N84" s="1"/>
  <c r="J84" s="1"/>
  <c r="I88"/>
  <c r="N88" s="1"/>
  <c r="J88" s="1"/>
  <c r="I92"/>
  <c r="N92" s="1"/>
  <c r="J92" s="1"/>
  <c r="I96"/>
  <c r="N96" s="1"/>
  <c r="J96" s="1"/>
  <c r="I100"/>
  <c r="N100" s="1"/>
  <c r="J100" s="1"/>
  <c r="I104"/>
  <c r="N104" s="1"/>
  <c r="J104" s="1"/>
  <c r="I108"/>
  <c r="N108" s="1"/>
  <c r="J108" s="1"/>
  <c r="I112"/>
  <c r="N112" s="1"/>
  <c r="J112" s="1"/>
  <c r="I116"/>
  <c r="N116" s="1"/>
  <c r="J116" s="1"/>
  <c r="I120"/>
  <c r="N120" s="1"/>
  <c r="J120" s="1"/>
  <c r="I124"/>
  <c r="N124" s="1"/>
  <c r="J124" s="1"/>
  <c r="I128"/>
  <c r="N128" s="1"/>
  <c r="J128" s="1"/>
  <c r="I132"/>
  <c r="N132" s="1"/>
  <c r="J132" s="1"/>
  <c r="N135"/>
  <c r="J135" s="1"/>
  <c r="N136"/>
  <c r="J136" s="1"/>
  <c r="I138"/>
  <c r="N138" s="1"/>
  <c r="J138" s="1"/>
  <c r="I143"/>
  <c r="I147"/>
  <c r="I151"/>
  <c r="I155"/>
  <c r="N139"/>
  <c r="J139" s="1"/>
  <c r="I69"/>
  <c r="N69" s="1"/>
  <c r="J69" s="1"/>
  <c r="I71"/>
  <c r="N71" s="1"/>
  <c r="J71" s="1"/>
  <c r="N28"/>
  <c r="J28" s="1"/>
  <c r="N30"/>
  <c r="J30" s="1"/>
  <c r="N32"/>
  <c r="J32" s="1"/>
  <c r="N34"/>
  <c r="J34" s="1"/>
  <c r="N36"/>
  <c r="J36" s="1"/>
  <c r="N38"/>
  <c r="J38" s="1"/>
  <c r="N40"/>
  <c r="J40" s="1"/>
  <c r="N42"/>
  <c r="J42" s="1"/>
  <c r="N44"/>
  <c r="J44" s="1"/>
  <c r="N46"/>
  <c r="J46" s="1"/>
  <c r="N48"/>
  <c r="J48" s="1"/>
  <c r="N50"/>
  <c r="J50" s="1"/>
  <c r="N52"/>
  <c r="J52" s="1"/>
  <c r="N54"/>
  <c r="J54" s="1"/>
  <c r="N56"/>
  <c r="J56" s="1"/>
  <c r="N58"/>
  <c r="J58" s="1"/>
  <c r="N60"/>
  <c r="J60" s="1"/>
  <c r="N62"/>
  <c r="J62" s="1"/>
  <c r="N64"/>
  <c r="J64" s="1"/>
  <c r="N66"/>
  <c r="J66" s="1"/>
  <c r="N68"/>
  <c r="J68" s="1"/>
  <c r="I29"/>
  <c r="I31"/>
  <c r="N31" s="1"/>
  <c r="J31" s="1"/>
  <c r="I33"/>
  <c r="I35"/>
  <c r="N35" s="1"/>
  <c r="J35" s="1"/>
  <c r="I37"/>
  <c r="I39"/>
  <c r="N39" s="1"/>
  <c r="J39" s="1"/>
  <c r="I41"/>
  <c r="I43"/>
  <c r="N43" s="1"/>
  <c r="J43" s="1"/>
  <c r="I45"/>
  <c r="I47"/>
  <c r="N47" s="1"/>
  <c r="J47" s="1"/>
  <c r="I49"/>
  <c r="I51"/>
  <c r="N51" s="1"/>
  <c r="J51" s="1"/>
  <c r="I53"/>
  <c r="I55"/>
  <c r="N55" s="1"/>
  <c r="J55" s="1"/>
  <c r="I57"/>
  <c r="I59"/>
  <c r="N59" s="1"/>
  <c r="J59" s="1"/>
  <c r="I61"/>
  <c r="I63"/>
  <c r="N63" s="1"/>
  <c r="J63" s="1"/>
  <c r="I65"/>
  <c r="I67"/>
  <c r="N67" s="1"/>
  <c r="J67" s="1"/>
  <c r="I73"/>
  <c r="I75"/>
  <c r="I77"/>
  <c r="N77" s="1"/>
  <c r="J77" s="1"/>
  <c r="I79"/>
  <c r="I81"/>
  <c r="I83"/>
  <c r="I85"/>
  <c r="N85" s="1"/>
  <c r="J85" s="1"/>
  <c r="I87"/>
  <c r="I89"/>
  <c r="I91"/>
  <c r="I93"/>
  <c r="N93" s="1"/>
  <c r="J93" s="1"/>
  <c r="I95"/>
  <c r="I97"/>
  <c r="I99"/>
  <c r="I101"/>
  <c r="N101" s="1"/>
  <c r="J101" s="1"/>
  <c r="I103"/>
  <c r="I105"/>
  <c r="I107"/>
  <c r="I109"/>
  <c r="N109" s="1"/>
  <c r="J109" s="1"/>
  <c r="I111"/>
  <c r="I113"/>
  <c r="N114"/>
  <c r="J114" s="1"/>
  <c r="I115"/>
  <c r="N115" s="1"/>
  <c r="J115" s="1"/>
  <c r="I117"/>
  <c r="N117" s="1"/>
  <c r="J117" s="1"/>
  <c r="I119"/>
  <c r="I121"/>
  <c r="I123"/>
  <c r="N123" s="1"/>
  <c r="J123" s="1"/>
  <c r="I125"/>
  <c r="N125" s="1"/>
  <c r="J125" s="1"/>
  <c r="I127"/>
  <c r="I129"/>
  <c r="I131"/>
  <c r="N131" s="1"/>
  <c r="J131" s="1"/>
  <c r="I133"/>
  <c r="N133" s="1"/>
  <c r="J133" s="1"/>
  <c r="I137"/>
  <c r="N141"/>
  <c r="J141" s="1"/>
  <c r="N143"/>
  <c r="J143" s="1"/>
  <c r="N145"/>
  <c r="J145" s="1"/>
  <c r="N147"/>
  <c r="J147" s="1"/>
  <c r="N149"/>
  <c r="J149" s="1"/>
  <c r="N151"/>
  <c r="J151" s="1"/>
  <c r="N153"/>
  <c r="J153" s="1"/>
  <c r="N155"/>
  <c r="J155" s="1"/>
  <c r="N157"/>
  <c r="J157" s="1"/>
  <c r="I140"/>
  <c r="I142"/>
  <c r="N142" s="1"/>
  <c r="J142" s="1"/>
  <c r="I144"/>
  <c r="I146"/>
  <c r="N146" s="1"/>
  <c r="J146" s="1"/>
  <c r="I148"/>
  <c r="I150"/>
  <c r="N150" s="1"/>
  <c r="J150" s="1"/>
  <c r="I152"/>
  <c r="I154"/>
  <c r="N154" s="1"/>
  <c r="J154" s="1"/>
  <c r="I156"/>
  <c r="I158"/>
  <c r="N158" s="1"/>
  <c r="J158" s="1"/>
  <c r="B7"/>
  <c r="M112" i="16"/>
  <c r="M116"/>
  <c r="M120"/>
  <c r="M124"/>
  <c r="M128"/>
  <c r="M132"/>
  <c r="M136"/>
  <c r="M140"/>
  <c r="M144"/>
  <c r="M148"/>
  <c r="M152"/>
  <c r="M156"/>
  <c r="J29"/>
  <c r="H5" i="17" s="1"/>
  <c r="J27" i="16"/>
  <c r="H3" i="17" s="1"/>
  <c r="J103" i="16"/>
  <c r="J107"/>
  <c r="M33"/>
  <c r="M37"/>
  <c r="M41"/>
  <c r="M45"/>
  <c r="M49"/>
  <c r="M53"/>
  <c r="M57"/>
  <c r="M61"/>
  <c r="M65"/>
  <c r="M69"/>
  <c r="M73"/>
  <c r="M77"/>
  <c r="M81"/>
  <c r="M85"/>
  <c r="M89"/>
  <c r="M93"/>
  <c r="M97"/>
  <c r="M106"/>
  <c r="L108"/>
  <c r="J105"/>
  <c r="J101"/>
  <c r="L106"/>
  <c r="K110"/>
  <c r="M111"/>
  <c r="K112"/>
  <c r="K114"/>
  <c r="M115"/>
  <c r="K116"/>
  <c r="K118"/>
  <c r="M119"/>
  <c r="K120"/>
  <c r="K122"/>
  <c r="M123"/>
  <c r="K124"/>
  <c r="K126"/>
  <c r="M127"/>
  <c r="K128"/>
  <c r="K130"/>
  <c r="M131"/>
  <c r="K132"/>
  <c r="K134"/>
  <c r="M135"/>
  <c r="K136"/>
  <c r="K138"/>
  <c r="M139"/>
  <c r="K140"/>
  <c r="K142"/>
  <c r="M143"/>
  <c r="K144"/>
  <c r="K146"/>
  <c r="M147"/>
  <c r="K148"/>
  <c r="K150"/>
  <c r="M151"/>
  <c r="K152"/>
  <c r="K154"/>
  <c r="M155"/>
  <c r="K156"/>
  <c r="L53" i="15"/>
  <c r="I53" s="1"/>
  <c r="L61"/>
  <c r="I61" s="1"/>
  <c r="L69"/>
  <c r="I69" s="1"/>
  <c r="L77"/>
  <c r="I77" s="1"/>
  <c r="L79"/>
  <c r="I79" s="1"/>
  <c r="L87"/>
  <c r="I87" s="1"/>
  <c r="L95"/>
  <c r="I95" s="1"/>
  <c r="L103"/>
  <c r="I103" s="1"/>
  <c r="L111"/>
  <c r="I111" s="1"/>
  <c r="L29"/>
  <c r="I29" s="1"/>
  <c r="L31"/>
  <c r="I31" s="1"/>
  <c r="L33"/>
  <c r="I33" s="1"/>
  <c r="L35"/>
  <c r="I35" s="1"/>
  <c r="L37"/>
  <c r="I37" s="1"/>
  <c r="L39"/>
  <c r="I39" s="1"/>
  <c r="L41"/>
  <c r="I41" s="1"/>
  <c r="L43"/>
  <c r="I43" s="1"/>
  <c r="L45"/>
  <c r="I45" s="1"/>
  <c r="L123"/>
  <c r="I123" s="1"/>
  <c r="L114"/>
  <c r="I114" s="1"/>
  <c r="L139"/>
  <c r="I139" s="1"/>
  <c r="L141"/>
  <c r="I141" s="1"/>
  <c r="L143"/>
  <c r="I143" s="1"/>
  <c r="L145"/>
  <c r="I145" s="1"/>
  <c r="L147"/>
  <c r="I147" s="1"/>
  <c r="L149"/>
  <c r="I149" s="1"/>
  <c r="L151"/>
  <c r="I151" s="1"/>
  <c r="L153"/>
  <c r="I153" s="1"/>
  <c r="L155"/>
  <c r="I155" s="1"/>
  <c r="L157"/>
  <c r="I157" s="1"/>
  <c r="N76" i="1"/>
  <c r="N74"/>
  <c r="N72"/>
  <c r="N70"/>
  <c r="N68"/>
  <c r="N66"/>
  <c r="N64"/>
  <c r="N62"/>
  <c r="N60"/>
  <c r="I58"/>
  <c r="I56"/>
  <c r="I54"/>
  <c r="I52"/>
  <c r="N52" s="1"/>
  <c r="I50"/>
  <c r="I48"/>
  <c r="I46"/>
  <c r="I44"/>
  <c r="N104"/>
  <c r="N102"/>
  <c r="N100"/>
  <c r="N98"/>
  <c r="N96"/>
  <c r="N94"/>
  <c r="N92"/>
  <c r="N90"/>
  <c r="N88"/>
  <c r="N86"/>
  <c r="N84"/>
  <c r="N82"/>
  <c r="N80"/>
  <c r="N132"/>
  <c r="N130"/>
  <c r="N128"/>
  <c r="N126"/>
  <c r="N124"/>
  <c r="N122"/>
  <c r="N120"/>
  <c r="N118"/>
  <c r="N116"/>
  <c r="N114"/>
  <c r="N112"/>
  <c r="N110"/>
  <c r="N108"/>
  <c r="I57"/>
  <c r="N57" s="1"/>
  <c r="I55"/>
  <c r="I53"/>
  <c r="N53" s="1"/>
  <c r="I51"/>
  <c r="I49"/>
  <c r="N49" s="1"/>
  <c r="I47"/>
  <c r="I45"/>
  <c r="N45" s="1"/>
  <c r="J104"/>
  <c r="J102"/>
  <c r="J96"/>
  <c r="J94"/>
  <c r="J92"/>
  <c r="J90"/>
  <c r="J88"/>
  <c r="J86"/>
  <c r="J84"/>
  <c r="J82"/>
  <c r="J80"/>
  <c r="J78"/>
  <c r="O78" s="1"/>
  <c r="J76"/>
  <c r="O76" s="1"/>
  <c r="J74"/>
  <c r="O74" s="1"/>
  <c r="J72"/>
  <c r="O72" s="1"/>
  <c r="J70"/>
  <c r="O70" s="1"/>
  <c r="J68"/>
  <c r="O68" s="1"/>
  <c r="J66"/>
  <c r="O66" s="1"/>
  <c r="J64"/>
  <c r="O64" s="1"/>
  <c r="J62"/>
  <c r="O62" s="1"/>
  <c r="J60"/>
  <c r="O60" s="1"/>
  <c r="J132"/>
  <c r="J130"/>
  <c r="J128"/>
  <c r="J126"/>
  <c r="J124"/>
  <c r="J122"/>
  <c r="J120"/>
  <c r="J118"/>
  <c r="J116"/>
  <c r="J114"/>
  <c r="J112"/>
  <c r="J110"/>
  <c r="J108"/>
  <c r="J106"/>
  <c r="O106" s="1"/>
  <c r="I43"/>
  <c r="N43" s="1"/>
  <c r="N136"/>
  <c r="O136" s="1"/>
  <c r="K136" s="1"/>
  <c r="N134"/>
  <c r="J136"/>
  <c r="J134"/>
  <c r="I162"/>
  <c r="N162" s="1"/>
  <c r="J162" s="1"/>
  <c r="I160"/>
  <c r="N160" s="1"/>
  <c r="I158"/>
  <c r="N158" s="1"/>
  <c r="J158" s="1"/>
  <c r="I156"/>
  <c r="N156" s="1"/>
  <c r="J156" s="1"/>
  <c r="I154"/>
  <c r="N154" s="1"/>
  <c r="J154" s="1"/>
  <c r="I152"/>
  <c r="N152" s="1"/>
  <c r="J152" s="1"/>
  <c r="I150"/>
  <c r="N150" s="1"/>
  <c r="J150" s="1"/>
  <c r="I148"/>
  <c r="N148" s="1"/>
  <c r="J148" s="1"/>
  <c r="N146"/>
  <c r="N144"/>
  <c r="I142"/>
  <c r="N142" s="1"/>
  <c r="I140"/>
  <c r="N140" s="1"/>
  <c r="I138"/>
  <c r="N138" s="1"/>
  <c r="O134"/>
  <c r="I172"/>
  <c r="N172" s="1"/>
  <c r="J172" s="1"/>
  <c r="O162"/>
  <c r="K162" s="1"/>
  <c r="I161"/>
  <c r="N161" s="1"/>
  <c r="J161" s="1"/>
  <c r="I159"/>
  <c r="N159" s="1"/>
  <c r="J159" s="1"/>
  <c r="I157"/>
  <c r="N157" s="1"/>
  <c r="J157" s="1"/>
  <c r="O156"/>
  <c r="K156" s="1"/>
  <c r="I155"/>
  <c r="N155" s="1"/>
  <c r="J155" s="1"/>
  <c r="I153"/>
  <c r="N153" s="1"/>
  <c r="J153" s="1"/>
  <c r="O152"/>
  <c r="K152" s="1"/>
  <c r="I151"/>
  <c r="N151" s="1"/>
  <c r="I149"/>
  <c r="N149" s="1"/>
  <c r="J149" s="1"/>
  <c r="O148"/>
  <c r="K148" s="1"/>
  <c r="J146"/>
  <c r="J144"/>
  <c r="O144" s="1"/>
  <c r="K144" s="1"/>
  <c r="V144" s="1"/>
  <c r="I147"/>
  <c r="N147" s="1"/>
  <c r="I145"/>
  <c r="N145" s="1"/>
  <c r="K134"/>
  <c r="V134" s="1"/>
  <c r="K106"/>
  <c r="V106" s="1"/>
  <c r="N143"/>
  <c r="N141"/>
  <c r="J141" s="1"/>
  <c r="N139"/>
  <c r="N137"/>
  <c r="J137" s="1"/>
  <c r="N135"/>
  <c r="N133"/>
  <c r="J133" s="1"/>
  <c r="N131"/>
  <c r="N129"/>
  <c r="J129" s="1"/>
  <c r="N127"/>
  <c r="N125"/>
  <c r="J125" s="1"/>
  <c r="N123"/>
  <c r="N121"/>
  <c r="J121" s="1"/>
  <c r="N119"/>
  <c r="N117"/>
  <c r="J117" s="1"/>
  <c r="N115"/>
  <c r="N113"/>
  <c r="J113" s="1"/>
  <c r="N111"/>
  <c r="N109"/>
  <c r="J109" s="1"/>
  <c r="N107"/>
  <c r="N105"/>
  <c r="J105" s="1"/>
  <c r="O104"/>
  <c r="K104" s="1"/>
  <c r="V104" s="1"/>
  <c r="I103"/>
  <c r="N103" s="1"/>
  <c r="O102"/>
  <c r="K102" s="1"/>
  <c r="V102" s="1"/>
  <c r="J100"/>
  <c r="O100" s="1"/>
  <c r="K100" s="1"/>
  <c r="V100" s="1"/>
  <c r="J98"/>
  <c r="I101"/>
  <c r="N101" s="1"/>
  <c r="I99"/>
  <c r="N99" s="1"/>
  <c r="I97"/>
  <c r="N97" s="1"/>
  <c r="O98"/>
  <c r="K98" s="1"/>
  <c r="V98" s="1"/>
  <c r="K78"/>
  <c r="K76"/>
  <c r="K74"/>
  <c r="K72"/>
  <c r="K70"/>
  <c r="K68"/>
  <c r="K66"/>
  <c r="K64"/>
  <c r="K62"/>
  <c r="K60"/>
  <c r="N95"/>
  <c r="N93"/>
  <c r="N91"/>
  <c r="N89"/>
  <c r="N87"/>
  <c r="N85"/>
  <c r="N83"/>
  <c r="N81"/>
  <c r="N79"/>
  <c r="N77"/>
  <c r="N75"/>
  <c r="N73"/>
  <c r="N71"/>
  <c r="N69"/>
  <c r="N67"/>
  <c r="N65"/>
  <c r="N63"/>
  <c r="N61"/>
  <c r="N59"/>
  <c r="B7" i="16"/>
  <c r="B9" s="1"/>
  <c r="B7" i="15"/>
  <c r="B8" i="1"/>
  <c r="B12" s="1"/>
  <c r="B11" i="14"/>
  <c r="B8" s="1"/>
  <c r="L48" i="15" l="1"/>
  <c r="I48" s="1"/>
  <c r="G48" s="1"/>
  <c r="L52"/>
  <c r="I52" s="1"/>
  <c r="G52" s="1"/>
  <c r="L56"/>
  <c r="I56" s="1"/>
  <c r="G56" s="1"/>
  <c r="L60"/>
  <c r="I60" s="1"/>
  <c r="G60" s="1"/>
  <c r="L64"/>
  <c r="I64" s="1"/>
  <c r="G64" s="1"/>
  <c r="L68"/>
  <c r="I68" s="1"/>
  <c r="G68" s="1"/>
  <c r="L72"/>
  <c r="I72" s="1"/>
  <c r="G72" s="1"/>
  <c r="L76"/>
  <c r="L80"/>
  <c r="I80" s="1"/>
  <c r="G80" s="1"/>
  <c r="L84"/>
  <c r="L88"/>
  <c r="I88" s="1"/>
  <c r="G88" s="1"/>
  <c r="L92"/>
  <c r="G96"/>
  <c r="L96"/>
  <c r="I96" s="1"/>
  <c r="L100"/>
  <c r="L104"/>
  <c r="I104" s="1"/>
  <c r="G104" s="1"/>
  <c r="L108"/>
  <c r="L112"/>
  <c r="I112" s="1"/>
  <c r="G112" s="1"/>
  <c r="L116"/>
  <c r="I116" s="1"/>
  <c r="G116" s="1"/>
  <c r="L120"/>
  <c r="I120" s="1"/>
  <c r="G120" s="1"/>
  <c r="L124"/>
  <c r="I124" s="1"/>
  <c r="G124" s="1"/>
  <c r="L128"/>
  <c r="I128" s="1"/>
  <c r="G128" s="1"/>
  <c r="L132"/>
  <c r="I132" s="1"/>
  <c r="G132" s="1"/>
  <c r="L136"/>
  <c r="I136" s="1"/>
  <c r="G136" s="1"/>
  <c r="L121"/>
  <c r="I121" s="1"/>
  <c r="G121" s="1"/>
  <c r="L133"/>
  <c r="I133" s="1"/>
  <c r="G133" s="1"/>
  <c r="L137"/>
  <c r="I137" s="1"/>
  <c r="G137" s="1"/>
  <c r="G29"/>
  <c r="G33"/>
  <c r="G37"/>
  <c r="G41"/>
  <c r="G45"/>
  <c r="G53"/>
  <c r="G61"/>
  <c r="G69"/>
  <c r="G77"/>
  <c r="G141"/>
  <c r="G145"/>
  <c r="G149"/>
  <c r="G153"/>
  <c r="G157"/>
  <c r="L46"/>
  <c r="I46" s="1"/>
  <c r="G46" s="1"/>
  <c r="L50"/>
  <c r="I50" s="1"/>
  <c r="G50" s="1"/>
  <c r="L54"/>
  <c r="I54" s="1"/>
  <c r="G54" s="1"/>
  <c r="L58"/>
  <c r="I58" s="1"/>
  <c r="G58" s="1"/>
  <c r="L62"/>
  <c r="I62" s="1"/>
  <c r="G62" s="1"/>
  <c r="L66"/>
  <c r="I66" s="1"/>
  <c r="G66" s="1"/>
  <c r="L70"/>
  <c r="I70" s="1"/>
  <c r="G70" s="1"/>
  <c r="L74"/>
  <c r="I74" s="1"/>
  <c r="G74" s="1"/>
  <c r="L78"/>
  <c r="I78" s="1"/>
  <c r="G78" s="1"/>
  <c r="L82"/>
  <c r="I82" s="1"/>
  <c r="G82" s="1"/>
  <c r="L86"/>
  <c r="I86" s="1"/>
  <c r="G86" s="1"/>
  <c r="L90"/>
  <c r="I90" s="1"/>
  <c r="G90" s="1"/>
  <c r="L94"/>
  <c r="I94" s="1"/>
  <c r="G94" s="1"/>
  <c r="L98"/>
  <c r="I98" s="1"/>
  <c r="G98" s="1"/>
  <c r="L102"/>
  <c r="I102" s="1"/>
  <c r="G102" s="1"/>
  <c r="L106"/>
  <c r="I106" s="1"/>
  <c r="G106" s="1"/>
  <c r="L110"/>
  <c r="I110" s="1"/>
  <c r="G110" s="1"/>
  <c r="L118"/>
  <c r="L122"/>
  <c r="L126"/>
  <c r="I126" s="1"/>
  <c r="G126" s="1"/>
  <c r="L130"/>
  <c r="L134"/>
  <c r="L119"/>
  <c r="I119" s="1"/>
  <c r="G119" s="1"/>
  <c r="L131"/>
  <c r="I131" s="1"/>
  <c r="G131" s="1"/>
  <c r="L135"/>
  <c r="I135" s="1"/>
  <c r="G135" s="1"/>
  <c r="G114"/>
  <c r="G31"/>
  <c r="G35"/>
  <c r="G39"/>
  <c r="G43"/>
  <c r="G79"/>
  <c r="G87"/>
  <c r="G95"/>
  <c r="G103"/>
  <c r="G111"/>
  <c r="G123"/>
  <c r="G139"/>
  <c r="G143"/>
  <c r="G147"/>
  <c r="G151"/>
  <c r="G155"/>
  <c r="F104" i="16"/>
  <c r="K104" s="1"/>
  <c r="F100"/>
  <c r="L100" s="1"/>
  <c r="F96"/>
  <c r="L96" s="1"/>
  <c r="F92"/>
  <c r="L92" s="1"/>
  <c r="F88"/>
  <c r="L88" s="1"/>
  <c r="F84"/>
  <c r="L84" s="1"/>
  <c r="F80"/>
  <c r="L80" s="1"/>
  <c r="F76"/>
  <c r="L76" s="1"/>
  <c r="F72"/>
  <c r="L72" s="1"/>
  <c r="F68"/>
  <c r="L68" s="1"/>
  <c r="F64"/>
  <c r="L64" s="1"/>
  <c r="F60"/>
  <c r="L60" s="1"/>
  <c r="F56"/>
  <c r="L56" s="1"/>
  <c r="F52"/>
  <c r="L52" s="1"/>
  <c r="F48"/>
  <c r="L48" s="1"/>
  <c r="F44"/>
  <c r="L44" s="1"/>
  <c r="J42"/>
  <c r="H18" i="17" s="1"/>
  <c r="F42" i="16"/>
  <c r="F40"/>
  <c r="L40" s="1"/>
  <c r="F36"/>
  <c r="L36" s="1"/>
  <c r="J34"/>
  <c r="H10" i="17" s="1"/>
  <c r="F34" i="16"/>
  <c r="M34" s="1"/>
  <c r="F32"/>
  <c r="L32" s="1"/>
  <c r="F30"/>
  <c r="L30" s="1"/>
  <c r="F102"/>
  <c r="K102" s="1"/>
  <c r="F28"/>
  <c r="K28" s="1"/>
  <c r="G4" i="17" s="1"/>
  <c r="M98" i="16"/>
  <c r="M94"/>
  <c r="M90"/>
  <c r="M86"/>
  <c r="M82"/>
  <c r="M78"/>
  <c r="M74"/>
  <c r="M70"/>
  <c r="M66"/>
  <c r="M62"/>
  <c r="M58"/>
  <c r="M54"/>
  <c r="M50"/>
  <c r="M46"/>
  <c r="M42"/>
  <c r="M38"/>
  <c r="J102"/>
  <c r="J94"/>
  <c r="J86"/>
  <c r="H62" i="17" s="1"/>
  <c r="J78" i="16"/>
  <c r="H54" i="17" s="1"/>
  <c r="J70" i="16"/>
  <c r="H46" i="17" s="1"/>
  <c r="J62" i="16"/>
  <c r="H38" i="17" s="1"/>
  <c r="J54" i="16"/>
  <c r="H30" i="17" s="1"/>
  <c r="J46" i="16"/>
  <c r="H22" i="17" s="1"/>
  <c r="J38" i="16"/>
  <c r="H14" i="17" s="1"/>
  <c r="J30" i="16"/>
  <c r="H6" i="17" s="1"/>
  <c r="J100" i="16"/>
  <c r="J92"/>
  <c r="J84"/>
  <c r="H60" i="17" s="1"/>
  <c r="J76" i="16"/>
  <c r="H52" i="17" s="1"/>
  <c r="J68" i="16"/>
  <c r="H44" i="17" s="1"/>
  <c r="J60" i="16"/>
  <c r="H36" i="17" s="1"/>
  <c r="J52" i="16"/>
  <c r="H28" i="17" s="1"/>
  <c r="J44" i="16"/>
  <c r="H20" i="17" s="1"/>
  <c r="J36" i="16"/>
  <c r="H12" i="17" s="1"/>
  <c r="J28" i="16"/>
  <c r="H4" i="17" s="1"/>
  <c r="J98" i="16"/>
  <c r="J90"/>
  <c r="J82"/>
  <c r="H58" i="17" s="1"/>
  <c r="J74" i="16"/>
  <c r="H50" i="17" s="1"/>
  <c r="J66" i="16"/>
  <c r="H42" i="17" s="1"/>
  <c r="J58" i="16"/>
  <c r="H34" i="17" s="1"/>
  <c r="J50" i="16"/>
  <c r="H26" i="17" s="1"/>
  <c r="J104" i="16"/>
  <c r="J96"/>
  <c r="J88"/>
  <c r="H64" i="17" s="1"/>
  <c r="J80" i="16"/>
  <c r="H56" i="17" s="1"/>
  <c r="J72" i="16"/>
  <c r="H48" i="17" s="1"/>
  <c r="J64" i="16"/>
  <c r="H40" i="17" s="1"/>
  <c r="J56" i="16"/>
  <c r="H32" i="17" s="1"/>
  <c r="J48" i="16"/>
  <c r="H24" i="17" s="1"/>
  <c r="J40" i="16"/>
  <c r="H16" i="17" s="1"/>
  <c r="J32" i="16"/>
  <c r="H8" i="17" s="1"/>
  <c r="P136" i="1"/>
  <c r="V136"/>
  <c r="O36"/>
  <c r="K36" s="1"/>
  <c r="J36"/>
  <c r="J40"/>
  <c r="O40" s="1"/>
  <c r="O37"/>
  <c r="K37" s="1"/>
  <c r="J37"/>
  <c r="J41"/>
  <c r="O41" s="1"/>
  <c r="H66"/>
  <c r="V66"/>
  <c r="H70"/>
  <c r="V70"/>
  <c r="H78"/>
  <c r="V78"/>
  <c r="H60"/>
  <c r="V60"/>
  <c r="H64"/>
  <c r="V64"/>
  <c r="H68"/>
  <c r="V68"/>
  <c r="H72"/>
  <c r="V72"/>
  <c r="H76"/>
  <c r="V76"/>
  <c r="H148"/>
  <c r="V148"/>
  <c r="H152"/>
  <c r="V152"/>
  <c r="H156"/>
  <c r="V156"/>
  <c r="O150"/>
  <c r="K150" s="1"/>
  <c r="O154"/>
  <c r="K154" s="1"/>
  <c r="O158"/>
  <c r="K158" s="1"/>
  <c r="H62"/>
  <c r="V62"/>
  <c r="H74"/>
  <c r="V74"/>
  <c r="H162"/>
  <c r="V162"/>
  <c r="O38"/>
  <c r="K38" s="1"/>
  <c r="O35"/>
  <c r="K35" s="1"/>
  <c r="O39"/>
  <c r="K39" s="1"/>
  <c r="O33"/>
  <c r="K33" s="1"/>
  <c r="J35"/>
  <c r="J34"/>
  <c r="J38"/>
  <c r="J42"/>
  <c r="J39"/>
  <c r="O158" i="18"/>
  <c r="K158" s="1"/>
  <c r="H158" s="1"/>
  <c r="O154"/>
  <c r="K154" s="1"/>
  <c r="H154" s="1"/>
  <c r="O150"/>
  <c r="K150" s="1"/>
  <c r="H150" s="1"/>
  <c r="O146"/>
  <c r="K146" s="1"/>
  <c r="H146" s="1"/>
  <c r="O142"/>
  <c r="K142" s="1"/>
  <c r="H142" s="1"/>
  <c r="O133"/>
  <c r="K133" s="1"/>
  <c r="H133" s="1"/>
  <c r="O117"/>
  <c r="K117" s="1"/>
  <c r="H117" s="1"/>
  <c r="O71"/>
  <c r="K71" s="1"/>
  <c r="H71" s="1"/>
  <c r="O69"/>
  <c r="K69" s="1"/>
  <c r="H69" s="1"/>
  <c r="O135"/>
  <c r="K135" s="1"/>
  <c r="H135" s="1"/>
  <c r="O63"/>
  <c r="K63" s="1"/>
  <c r="H63" s="1"/>
  <c r="O47"/>
  <c r="K47" s="1"/>
  <c r="H47" s="1"/>
  <c r="O31"/>
  <c r="K31" s="1"/>
  <c r="H31" s="1"/>
  <c r="O149"/>
  <c r="K149" s="1"/>
  <c r="H149" s="1"/>
  <c r="O96"/>
  <c r="K96" s="1"/>
  <c r="H96" s="1"/>
  <c r="O67"/>
  <c r="K67" s="1"/>
  <c r="H67" s="1"/>
  <c r="O51"/>
  <c r="K51" s="1"/>
  <c r="H51" s="1"/>
  <c r="O35"/>
  <c r="K35" s="1"/>
  <c r="H35" s="1"/>
  <c r="O155"/>
  <c r="K155" s="1"/>
  <c r="H155" s="1"/>
  <c r="O147"/>
  <c r="K147" s="1"/>
  <c r="H147" s="1"/>
  <c r="O123"/>
  <c r="K123" s="1"/>
  <c r="H123" s="1"/>
  <c r="O114"/>
  <c r="K114" s="1"/>
  <c r="H114" s="1"/>
  <c r="O109"/>
  <c r="K109" s="1"/>
  <c r="H109" s="1"/>
  <c r="O93"/>
  <c r="K93" s="1"/>
  <c r="H93" s="1"/>
  <c r="O77"/>
  <c r="K77" s="1"/>
  <c r="H77" s="1"/>
  <c r="O66"/>
  <c r="K66" s="1"/>
  <c r="H66" s="1"/>
  <c r="O62"/>
  <c r="K62" s="1"/>
  <c r="H62" s="1"/>
  <c r="O58"/>
  <c r="K58" s="1"/>
  <c r="H58" s="1"/>
  <c r="O54"/>
  <c r="K54" s="1"/>
  <c r="H54" s="1"/>
  <c r="O50"/>
  <c r="K50" s="1"/>
  <c r="H50" s="1"/>
  <c r="O46"/>
  <c r="K46" s="1"/>
  <c r="H46" s="1"/>
  <c r="O42"/>
  <c r="K42" s="1"/>
  <c r="H42" s="1"/>
  <c r="O38"/>
  <c r="K38" s="1"/>
  <c r="H38" s="1"/>
  <c r="O34"/>
  <c r="K34" s="1"/>
  <c r="H34" s="1"/>
  <c r="O30"/>
  <c r="K30" s="1"/>
  <c r="H30" s="1"/>
  <c r="O139"/>
  <c r="K139" s="1"/>
  <c r="H139" s="1"/>
  <c r="O136"/>
  <c r="O70"/>
  <c r="K70" s="1"/>
  <c r="H70" s="1"/>
  <c r="O153"/>
  <c r="K153" s="1"/>
  <c r="H153" s="1"/>
  <c r="O132"/>
  <c r="K132" s="1"/>
  <c r="H132" s="1"/>
  <c r="O124"/>
  <c r="K124" s="1"/>
  <c r="H124" s="1"/>
  <c r="O116"/>
  <c r="K116" s="1"/>
  <c r="H116" s="1"/>
  <c r="O108"/>
  <c r="K108" s="1"/>
  <c r="H108" s="1"/>
  <c r="O100"/>
  <c r="K100" s="1"/>
  <c r="H100" s="1"/>
  <c r="O92"/>
  <c r="K92" s="1"/>
  <c r="H92" s="1"/>
  <c r="O84"/>
  <c r="K84" s="1"/>
  <c r="H84" s="1"/>
  <c r="O76"/>
  <c r="K76" s="1"/>
  <c r="H76" s="1"/>
  <c r="O128"/>
  <c r="K128" s="1"/>
  <c r="H128" s="1"/>
  <c r="O115"/>
  <c r="K115" s="1"/>
  <c r="H115" s="1"/>
  <c r="O101"/>
  <c r="K101" s="1"/>
  <c r="H101" s="1"/>
  <c r="O85"/>
  <c r="K85" s="1"/>
  <c r="H85" s="1"/>
  <c r="O68"/>
  <c r="K68" s="1"/>
  <c r="H68" s="1"/>
  <c r="O52"/>
  <c r="K52" s="1"/>
  <c r="H52" s="1"/>
  <c r="O36"/>
  <c r="K36" s="1"/>
  <c r="H36" s="1"/>
  <c r="M31" i="15"/>
  <c r="M136"/>
  <c r="M132"/>
  <c r="M126"/>
  <c r="M120"/>
  <c r="M112"/>
  <c r="M104"/>
  <c r="M96"/>
  <c r="M88"/>
  <c r="M80"/>
  <c r="M72"/>
  <c r="M64"/>
  <c r="M56"/>
  <c r="M48"/>
  <c r="M135"/>
  <c r="M131"/>
  <c r="M124"/>
  <c r="M119"/>
  <c r="M110"/>
  <c r="M102"/>
  <c r="M94"/>
  <c r="M86"/>
  <c r="E61" i="17" s="1"/>
  <c r="M78" i="15"/>
  <c r="M70"/>
  <c r="E45" i="17" s="1"/>
  <c r="M62" i="15"/>
  <c r="E37" i="17" s="1"/>
  <c r="M54" i="15"/>
  <c r="E29" i="17" s="1"/>
  <c r="M46" i="15"/>
  <c r="E21" i="17" s="1"/>
  <c r="M33" i="15"/>
  <c r="M29"/>
  <c r="M68"/>
  <c r="E43" i="17" s="1"/>
  <c r="M60" i="15"/>
  <c r="E35" i="17" s="1"/>
  <c r="M52" i="15"/>
  <c r="E27" i="17" s="1"/>
  <c r="M137" i="15"/>
  <c r="M133"/>
  <c r="M128"/>
  <c r="M121"/>
  <c r="M116"/>
  <c r="M106"/>
  <c r="M98"/>
  <c r="M90"/>
  <c r="M82"/>
  <c r="M74"/>
  <c r="M66"/>
  <c r="M58"/>
  <c r="M50"/>
  <c r="U134" i="18"/>
  <c r="P122"/>
  <c r="U118"/>
  <c r="P106"/>
  <c r="U102"/>
  <c r="P90"/>
  <c r="U86"/>
  <c r="P74"/>
  <c r="P139"/>
  <c r="P130"/>
  <c r="U126"/>
  <c r="U110"/>
  <c r="P98"/>
  <c r="U94"/>
  <c r="P82"/>
  <c r="U78"/>
  <c r="T135"/>
  <c r="N156"/>
  <c r="J156" s="1"/>
  <c r="N152"/>
  <c r="J152" s="1"/>
  <c r="N148"/>
  <c r="J148" s="1"/>
  <c r="N144"/>
  <c r="J144" s="1"/>
  <c r="N140"/>
  <c r="J140" s="1"/>
  <c r="N129"/>
  <c r="J129" s="1"/>
  <c r="N121"/>
  <c r="J121" s="1"/>
  <c r="T134"/>
  <c r="T126"/>
  <c r="T118"/>
  <c r="N107"/>
  <c r="J107" s="1"/>
  <c r="N99"/>
  <c r="J99" s="1"/>
  <c r="N91"/>
  <c r="J91" s="1"/>
  <c r="N83"/>
  <c r="J83" s="1"/>
  <c r="N75"/>
  <c r="J75" s="1"/>
  <c r="T110"/>
  <c r="T102"/>
  <c r="T94"/>
  <c r="T86"/>
  <c r="T78"/>
  <c r="P70"/>
  <c r="U135"/>
  <c r="P135"/>
  <c r="N137"/>
  <c r="J137" s="1"/>
  <c r="N127"/>
  <c r="J127" s="1"/>
  <c r="N119"/>
  <c r="J119" s="1"/>
  <c r="P134"/>
  <c r="P126"/>
  <c r="P118"/>
  <c r="N113"/>
  <c r="J113" s="1"/>
  <c r="N105"/>
  <c r="J105" s="1"/>
  <c r="N97"/>
  <c r="J97" s="1"/>
  <c r="N89"/>
  <c r="J89" s="1"/>
  <c r="N81"/>
  <c r="J81" s="1"/>
  <c r="N73"/>
  <c r="J73" s="1"/>
  <c r="N111"/>
  <c r="J111" s="1"/>
  <c r="N103"/>
  <c r="J103" s="1"/>
  <c r="N95"/>
  <c r="J95" s="1"/>
  <c r="N87"/>
  <c r="J87" s="1"/>
  <c r="N79"/>
  <c r="J79" s="1"/>
  <c r="P110"/>
  <c r="P102"/>
  <c r="P94"/>
  <c r="P86"/>
  <c r="P78"/>
  <c r="N65"/>
  <c r="J65" s="1"/>
  <c r="N61"/>
  <c r="J61" s="1"/>
  <c r="N57"/>
  <c r="J57" s="1"/>
  <c r="N53"/>
  <c r="J53" s="1"/>
  <c r="N49"/>
  <c r="J49" s="1"/>
  <c r="N45"/>
  <c r="J45" s="1"/>
  <c r="N41"/>
  <c r="J41" s="1"/>
  <c r="N37"/>
  <c r="J37" s="1"/>
  <c r="N33"/>
  <c r="J33" s="1"/>
  <c r="N29"/>
  <c r="J29" s="1"/>
  <c r="B11"/>
  <c r="K157" i="16"/>
  <c r="L157"/>
  <c r="M157"/>
  <c r="K149"/>
  <c r="L149"/>
  <c r="M149"/>
  <c r="K141"/>
  <c r="L141"/>
  <c r="M141"/>
  <c r="K133"/>
  <c r="L133"/>
  <c r="M133"/>
  <c r="K125"/>
  <c r="L125"/>
  <c r="M125"/>
  <c r="K117"/>
  <c r="L117"/>
  <c r="M117"/>
  <c r="K109"/>
  <c r="L109"/>
  <c r="M109"/>
  <c r="L105"/>
  <c r="K105"/>
  <c r="M105"/>
  <c r="K99"/>
  <c r="L99"/>
  <c r="M99"/>
  <c r="K91"/>
  <c r="L91"/>
  <c r="M91"/>
  <c r="K83"/>
  <c r="G59" i="17" s="1"/>
  <c r="L83" i="16"/>
  <c r="M83"/>
  <c r="K75"/>
  <c r="G51" i="17" s="1"/>
  <c r="L75" i="16"/>
  <c r="M75"/>
  <c r="K67"/>
  <c r="G43" i="17" s="1"/>
  <c r="L67" i="16"/>
  <c r="M67"/>
  <c r="K59"/>
  <c r="G35" i="17" s="1"/>
  <c r="L59" i="16"/>
  <c r="M59"/>
  <c r="K51"/>
  <c r="G27" i="17" s="1"/>
  <c r="L51" i="16"/>
  <c r="M51"/>
  <c r="K43"/>
  <c r="G19" i="17" s="1"/>
  <c r="L43" i="16"/>
  <c r="M43"/>
  <c r="K35"/>
  <c r="G11" i="17" s="1"/>
  <c r="L35" i="16"/>
  <c r="M35"/>
  <c r="K153"/>
  <c r="L153"/>
  <c r="M153"/>
  <c r="K145"/>
  <c r="L145"/>
  <c r="M145"/>
  <c r="K137"/>
  <c r="L137"/>
  <c r="M137"/>
  <c r="K129"/>
  <c r="L129"/>
  <c r="M129"/>
  <c r="K121"/>
  <c r="L121"/>
  <c r="M121"/>
  <c r="K113"/>
  <c r="L113"/>
  <c r="M113"/>
  <c r="K95"/>
  <c r="L95"/>
  <c r="M95"/>
  <c r="K87"/>
  <c r="G63" i="17" s="1"/>
  <c r="L87" i="16"/>
  <c r="M87"/>
  <c r="K79"/>
  <c r="G55" i="17" s="1"/>
  <c r="L79" i="16"/>
  <c r="M79"/>
  <c r="K71"/>
  <c r="G47" i="17" s="1"/>
  <c r="L71" i="16"/>
  <c r="M71"/>
  <c r="K63"/>
  <c r="G39" i="17" s="1"/>
  <c r="L63" i="16"/>
  <c r="M63"/>
  <c r="K55"/>
  <c r="G31" i="17" s="1"/>
  <c r="L55" i="16"/>
  <c r="M55"/>
  <c r="K47"/>
  <c r="G23" i="17" s="1"/>
  <c r="L47" i="16"/>
  <c r="M47"/>
  <c r="K39"/>
  <c r="G15" i="17" s="1"/>
  <c r="L39" i="16"/>
  <c r="M39"/>
  <c r="K31"/>
  <c r="G7" i="17" s="1"/>
  <c r="L31" i="16"/>
  <c r="M31"/>
  <c r="K29"/>
  <c r="G5" i="17" s="1"/>
  <c r="L29" i="16"/>
  <c r="M29"/>
  <c r="K155"/>
  <c r="L155"/>
  <c r="K151"/>
  <c r="L151"/>
  <c r="K147"/>
  <c r="L147"/>
  <c r="K143"/>
  <c r="L143"/>
  <c r="K139"/>
  <c r="L139"/>
  <c r="K135"/>
  <c r="L135"/>
  <c r="K131"/>
  <c r="L131"/>
  <c r="K127"/>
  <c r="L127"/>
  <c r="K123"/>
  <c r="L123"/>
  <c r="K119"/>
  <c r="L119"/>
  <c r="K115"/>
  <c r="L115"/>
  <c r="K111"/>
  <c r="L111"/>
  <c r="K97"/>
  <c r="L97"/>
  <c r="K93"/>
  <c r="L93"/>
  <c r="K89"/>
  <c r="G65" i="17" s="1"/>
  <c r="L89" i="16"/>
  <c r="K85"/>
  <c r="G61" i="17" s="1"/>
  <c r="L85" i="16"/>
  <c r="K81"/>
  <c r="G57" i="17" s="1"/>
  <c r="L81" i="16"/>
  <c r="K77"/>
  <c r="G53" i="17" s="1"/>
  <c r="L77" i="16"/>
  <c r="K73"/>
  <c r="G49" i="17" s="1"/>
  <c r="L73" i="16"/>
  <c r="K69"/>
  <c r="G45" i="17" s="1"/>
  <c r="L69" i="16"/>
  <c r="K65"/>
  <c r="G41" i="17" s="1"/>
  <c r="L65" i="16"/>
  <c r="K61"/>
  <c r="G37" i="17" s="1"/>
  <c r="L61" i="16"/>
  <c r="K57"/>
  <c r="G33" i="17" s="1"/>
  <c r="L57" i="16"/>
  <c r="K53"/>
  <c r="G29" i="17" s="1"/>
  <c r="L53" i="16"/>
  <c r="K49"/>
  <c r="G25" i="17" s="1"/>
  <c r="L49" i="16"/>
  <c r="K45"/>
  <c r="G21" i="17" s="1"/>
  <c r="L45" i="16"/>
  <c r="K41"/>
  <c r="G17" i="17" s="1"/>
  <c r="L41" i="16"/>
  <c r="K37"/>
  <c r="G13" i="17" s="1"/>
  <c r="L37" i="16"/>
  <c r="K33"/>
  <c r="G9" i="17" s="1"/>
  <c r="L33" i="16"/>
  <c r="E8" i="17"/>
  <c r="L156" i="15"/>
  <c r="I156" s="1"/>
  <c r="G156" s="1"/>
  <c r="L152"/>
  <c r="I152" s="1"/>
  <c r="G152" s="1"/>
  <c r="L148"/>
  <c r="I148" s="1"/>
  <c r="G148" s="1"/>
  <c r="L144"/>
  <c r="I144" s="1"/>
  <c r="G144" s="1"/>
  <c r="L140"/>
  <c r="I140" s="1"/>
  <c r="G140" s="1"/>
  <c r="L129"/>
  <c r="I129" s="1"/>
  <c r="G129" s="1"/>
  <c r="L125"/>
  <c r="I125" s="1"/>
  <c r="G125" s="1"/>
  <c r="L127"/>
  <c r="I127" s="1"/>
  <c r="G127" s="1"/>
  <c r="L109"/>
  <c r="I109" s="1"/>
  <c r="G109" s="1"/>
  <c r="L101"/>
  <c r="I101" s="1"/>
  <c r="G101" s="1"/>
  <c r="L93"/>
  <c r="I93" s="1"/>
  <c r="G93" s="1"/>
  <c r="L85"/>
  <c r="I85" s="1"/>
  <c r="G85" s="1"/>
  <c r="L44"/>
  <c r="I44" s="1"/>
  <c r="G44" s="1"/>
  <c r="L40"/>
  <c r="I40" s="1"/>
  <c r="G40" s="1"/>
  <c r="L36"/>
  <c r="I36" s="1"/>
  <c r="G36" s="1"/>
  <c r="L32"/>
  <c r="I32" s="1"/>
  <c r="G32" s="1"/>
  <c r="L28"/>
  <c r="L71"/>
  <c r="I71" s="1"/>
  <c r="G71" s="1"/>
  <c r="L63"/>
  <c r="I63" s="1"/>
  <c r="G63" s="1"/>
  <c r="L55"/>
  <c r="I55" s="1"/>
  <c r="G55" s="1"/>
  <c r="L47"/>
  <c r="I47" s="1"/>
  <c r="G47" s="1"/>
  <c r="L42"/>
  <c r="I42" s="1"/>
  <c r="G42" s="1"/>
  <c r="L38"/>
  <c r="I38" s="1"/>
  <c r="G38" s="1"/>
  <c r="L34"/>
  <c r="I34" s="1"/>
  <c r="G34" s="1"/>
  <c r="L30"/>
  <c r="I30" s="1"/>
  <c r="G30" s="1"/>
  <c r="L117"/>
  <c r="I117" s="1"/>
  <c r="G117" s="1"/>
  <c r="L158"/>
  <c r="I158" s="1"/>
  <c r="G158" s="1"/>
  <c r="L154"/>
  <c r="I154" s="1"/>
  <c r="G154" s="1"/>
  <c r="L150"/>
  <c r="I150" s="1"/>
  <c r="G150" s="1"/>
  <c r="L146"/>
  <c r="I146" s="1"/>
  <c r="G146" s="1"/>
  <c r="L142"/>
  <c r="I142" s="1"/>
  <c r="G142" s="1"/>
  <c r="L138"/>
  <c r="I138" s="1"/>
  <c r="G138" s="1"/>
  <c r="L115"/>
  <c r="I115" s="1"/>
  <c r="G115" s="1"/>
  <c r="L113"/>
  <c r="I113" s="1"/>
  <c r="G113" s="1"/>
  <c r="L105"/>
  <c r="I105" s="1"/>
  <c r="G105" s="1"/>
  <c r="L97"/>
  <c r="I97" s="1"/>
  <c r="G97" s="1"/>
  <c r="L89"/>
  <c r="I89" s="1"/>
  <c r="G89" s="1"/>
  <c r="L81"/>
  <c r="I81" s="1"/>
  <c r="G81" s="1"/>
  <c r="E63" i="17"/>
  <c r="E55"/>
  <c r="L107" i="15"/>
  <c r="I107" s="1"/>
  <c r="G107" s="1"/>
  <c r="L99"/>
  <c r="I99" s="1"/>
  <c r="G99" s="1"/>
  <c r="L91"/>
  <c r="I91" s="1"/>
  <c r="G91" s="1"/>
  <c r="L83"/>
  <c r="I83" s="1"/>
  <c r="G83" s="1"/>
  <c r="E65" i="17"/>
  <c r="E57"/>
  <c r="L73" i="15"/>
  <c r="I73" s="1"/>
  <c r="G73" s="1"/>
  <c r="L65"/>
  <c r="I65" s="1"/>
  <c r="G65" s="1"/>
  <c r="L57"/>
  <c r="I57" s="1"/>
  <c r="G57" s="1"/>
  <c r="L49"/>
  <c r="I49" s="1"/>
  <c r="G49" s="1"/>
  <c r="L75"/>
  <c r="I75" s="1"/>
  <c r="G75" s="1"/>
  <c r="L67"/>
  <c r="I67" s="1"/>
  <c r="G67" s="1"/>
  <c r="L59"/>
  <c r="I59" s="1"/>
  <c r="G59" s="1"/>
  <c r="L51"/>
  <c r="I51" s="1"/>
  <c r="G51" s="1"/>
  <c r="E47" i="17"/>
  <c r="E39"/>
  <c r="E31"/>
  <c r="E23"/>
  <c r="E53"/>
  <c r="E49"/>
  <c r="E41"/>
  <c r="E33"/>
  <c r="E25"/>
  <c r="O45" i="1"/>
  <c r="K45" s="1"/>
  <c r="V45" s="1"/>
  <c r="J45"/>
  <c r="J49"/>
  <c r="O49" s="1"/>
  <c r="J53"/>
  <c r="O53" s="1"/>
  <c r="K53" s="1"/>
  <c r="V53" s="1"/>
  <c r="J57"/>
  <c r="O57" s="1"/>
  <c r="J52"/>
  <c r="O110"/>
  <c r="K110" s="1"/>
  <c r="V110" s="1"/>
  <c r="O114"/>
  <c r="K114" s="1"/>
  <c r="V114" s="1"/>
  <c r="O118"/>
  <c r="K118" s="1"/>
  <c r="O122"/>
  <c r="K122" s="1"/>
  <c r="V122" s="1"/>
  <c r="O126"/>
  <c r="K126" s="1"/>
  <c r="V126" s="1"/>
  <c r="O130"/>
  <c r="K130" s="1"/>
  <c r="O82"/>
  <c r="K82" s="1"/>
  <c r="O86"/>
  <c r="K86" s="1"/>
  <c r="O90"/>
  <c r="K90" s="1"/>
  <c r="O94"/>
  <c r="K94" s="1"/>
  <c r="N46"/>
  <c r="N50"/>
  <c r="N58"/>
  <c r="O108"/>
  <c r="K108" s="1"/>
  <c r="O112"/>
  <c r="K112" s="1"/>
  <c r="O116"/>
  <c r="K116" s="1"/>
  <c r="V116" s="1"/>
  <c r="O120"/>
  <c r="K120" s="1"/>
  <c r="V120" s="1"/>
  <c r="O124"/>
  <c r="K124" s="1"/>
  <c r="O128"/>
  <c r="K128" s="1"/>
  <c r="V128" s="1"/>
  <c r="O132"/>
  <c r="K132" s="1"/>
  <c r="V132" s="1"/>
  <c r="O80"/>
  <c r="K80" s="1"/>
  <c r="O84"/>
  <c r="K84" s="1"/>
  <c r="O88"/>
  <c r="K88" s="1"/>
  <c r="O92"/>
  <c r="K92" s="1"/>
  <c r="O96"/>
  <c r="K96" s="1"/>
  <c r="N47"/>
  <c r="N51"/>
  <c r="N55"/>
  <c r="N48"/>
  <c r="N56"/>
  <c r="N44"/>
  <c r="N54"/>
  <c r="O43"/>
  <c r="K43" s="1"/>
  <c r="V43" s="1"/>
  <c r="J43"/>
  <c r="J140"/>
  <c r="O140" s="1"/>
  <c r="K140" s="1"/>
  <c r="V140" s="1"/>
  <c r="J160"/>
  <c r="O160" s="1"/>
  <c r="K160" s="1"/>
  <c r="V160" s="1"/>
  <c r="J142"/>
  <c r="O142" s="1"/>
  <c r="J138"/>
  <c r="O138" s="1"/>
  <c r="R152"/>
  <c r="Q152"/>
  <c r="T152"/>
  <c r="S152"/>
  <c r="R156"/>
  <c r="Q156"/>
  <c r="T156"/>
  <c r="S156"/>
  <c r="R162"/>
  <c r="Q162"/>
  <c r="T162"/>
  <c r="S162"/>
  <c r="R148"/>
  <c r="Q148"/>
  <c r="T148"/>
  <c r="S148"/>
  <c r="H108"/>
  <c r="H112"/>
  <c r="U112" s="1"/>
  <c r="H114"/>
  <c r="H118"/>
  <c r="H122"/>
  <c r="U122" s="1"/>
  <c r="H126"/>
  <c r="U126" s="1"/>
  <c r="H128"/>
  <c r="U128" s="1"/>
  <c r="H132"/>
  <c r="U132" s="1"/>
  <c r="H136"/>
  <c r="U136" s="1"/>
  <c r="J107"/>
  <c r="O107" s="1"/>
  <c r="J111"/>
  <c r="J115"/>
  <c r="O115" s="1"/>
  <c r="J119"/>
  <c r="J123"/>
  <c r="O123" s="1"/>
  <c r="J127"/>
  <c r="J131"/>
  <c r="O131" s="1"/>
  <c r="J135"/>
  <c r="J139"/>
  <c r="O139" s="1"/>
  <c r="J143"/>
  <c r="P106"/>
  <c r="P110"/>
  <c r="P114"/>
  <c r="P116"/>
  <c r="P120"/>
  <c r="P122"/>
  <c r="P126"/>
  <c r="P128"/>
  <c r="P132"/>
  <c r="P134"/>
  <c r="P144"/>
  <c r="O146"/>
  <c r="P148"/>
  <c r="P150"/>
  <c r="P152"/>
  <c r="P154"/>
  <c r="P156"/>
  <c r="P158"/>
  <c r="P162"/>
  <c r="J147"/>
  <c r="O147" s="1"/>
  <c r="J151"/>
  <c r="O105"/>
  <c r="K105" s="1"/>
  <c r="V105" s="1"/>
  <c r="O109"/>
  <c r="K109" s="1"/>
  <c r="V109" s="1"/>
  <c r="O113"/>
  <c r="K113" s="1"/>
  <c r="V113" s="1"/>
  <c r="O117"/>
  <c r="K117" s="1"/>
  <c r="V117" s="1"/>
  <c r="O121"/>
  <c r="K121" s="1"/>
  <c r="V121" s="1"/>
  <c r="O125"/>
  <c r="K125" s="1"/>
  <c r="V125" s="1"/>
  <c r="O129"/>
  <c r="K129" s="1"/>
  <c r="V129" s="1"/>
  <c r="O133"/>
  <c r="K133" s="1"/>
  <c r="V133" s="1"/>
  <c r="O137"/>
  <c r="K137" s="1"/>
  <c r="V137" s="1"/>
  <c r="O141"/>
  <c r="K141" s="1"/>
  <c r="V141" s="1"/>
  <c r="O149"/>
  <c r="K149" s="1"/>
  <c r="V149" s="1"/>
  <c r="O153"/>
  <c r="K153" s="1"/>
  <c r="V153" s="1"/>
  <c r="O155"/>
  <c r="K155" s="1"/>
  <c r="V155" s="1"/>
  <c r="O157"/>
  <c r="K157" s="1"/>
  <c r="V157" s="1"/>
  <c r="O159"/>
  <c r="K159" s="1"/>
  <c r="V159" s="1"/>
  <c r="O161"/>
  <c r="K161" s="1"/>
  <c r="V161" s="1"/>
  <c r="O172"/>
  <c r="K172" s="1"/>
  <c r="V172" s="1"/>
  <c r="U108"/>
  <c r="U118"/>
  <c r="H106"/>
  <c r="H110"/>
  <c r="U110" s="1"/>
  <c r="H116"/>
  <c r="H120"/>
  <c r="H124"/>
  <c r="H130"/>
  <c r="H134"/>
  <c r="H144"/>
  <c r="U148"/>
  <c r="U152"/>
  <c r="U156"/>
  <c r="U162"/>
  <c r="J145"/>
  <c r="Q62"/>
  <c r="A32" i="17" s="1"/>
  <c r="R62" i="1"/>
  <c r="T62"/>
  <c r="S62"/>
  <c r="Q70"/>
  <c r="A40" i="17" s="1"/>
  <c r="R70" i="1"/>
  <c r="T70"/>
  <c r="S70"/>
  <c r="Q74"/>
  <c r="A44" i="17" s="1"/>
  <c r="R74" i="1"/>
  <c r="T74"/>
  <c r="S74"/>
  <c r="Q78"/>
  <c r="A48" i="17" s="1"/>
  <c r="R78" i="1"/>
  <c r="T78"/>
  <c r="S78"/>
  <c r="J101"/>
  <c r="O101" s="1"/>
  <c r="K101" s="1"/>
  <c r="V101" s="1"/>
  <c r="Q60"/>
  <c r="A30" i="17" s="1"/>
  <c r="R60" i="1"/>
  <c r="S60"/>
  <c r="T60"/>
  <c r="Q64"/>
  <c r="A34" i="17" s="1"/>
  <c r="R64" i="1"/>
  <c r="T64"/>
  <c r="S64"/>
  <c r="Q68"/>
  <c r="A38" i="17" s="1"/>
  <c r="R68" i="1"/>
  <c r="T68"/>
  <c r="S68"/>
  <c r="Q72"/>
  <c r="A42" i="17" s="1"/>
  <c r="R72" i="1"/>
  <c r="S72"/>
  <c r="T72"/>
  <c r="Q76"/>
  <c r="A46" i="17" s="1"/>
  <c r="R76" i="1"/>
  <c r="T76"/>
  <c r="S76"/>
  <c r="J99"/>
  <c r="O99" s="1"/>
  <c r="H102"/>
  <c r="U102" s="1"/>
  <c r="H104"/>
  <c r="U104" s="1"/>
  <c r="H98"/>
  <c r="Q66"/>
  <c r="A36" i="17" s="1"/>
  <c r="R66" i="1"/>
  <c r="T66"/>
  <c r="S66"/>
  <c r="J97"/>
  <c r="O97" s="1"/>
  <c r="J103"/>
  <c r="J59"/>
  <c r="O59" s="1"/>
  <c r="J61"/>
  <c r="J63"/>
  <c r="O63" s="1"/>
  <c r="J65"/>
  <c r="J67"/>
  <c r="O67" s="1"/>
  <c r="J69"/>
  <c r="J71"/>
  <c r="O71" s="1"/>
  <c r="J73"/>
  <c r="J75"/>
  <c r="O75" s="1"/>
  <c r="J77"/>
  <c r="J79"/>
  <c r="O79" s="1"/>
  <c r="J81"/>
  <c r="J83"/>
  <c r="O83" s="1"/>
  <c r="J85"/>
  <c r="J87"/>
  <c r="O87" s="1"/>
  <c r="J89"/>
  <c r="J91"/>
  <c r="O91" s="1"/>
  <c r="J93"/>
  <c r="J95"/>
  <c r="O95" s="1"/>
  <c r="H100"/>
  <c r="T100" s="1"/>
  <c r="U60"/>
  <c r="U62"/>
  <c r="U64"/>
  <c r="U66"/>
  <c r="U68"/>
  <c r="U70"/>
  <c r="U72"/>
  <c r="U74"/>
  <c r="U76"/>
  <c r="U78"/>
  <c r="P60"/>
  <c r="B30" i="17" s="1"/>
  <c r="P62" i="1"/>
  <c r="B32" i="17" s="1"/>
  <c r="P64" i="1"/>
  <c r="B34" i="17" s="1"/>
  <c r="P66" i="1"/>
  <c r="B36" i="17" s="1"/>
  <c r="P68" i="1"/>
  <c r="B38" i="17" s="1"/>
  <c r="P70" i="1"/>
  <c r="B40" i="17" s="1"/>
  <c r="P72" i="1"/>
  <c r="B42" i="17" s="1"/>
  <c r="P74" i="1"/>
  <c r="B44" i="17" s="1"/>
  <c r="P76" i="1"/>
  <c r="B46" i="17" s="1"/>
  <c r="P78" i="1"/>
  <c r="B48" i="17" s="1"/>
  <c r="P80" i="1"/>
  <c r="B50" i="17" s="1"/>
  <c r="P82" i="1"/>
  <c r="B52" i="17" s="1"/>
  <c r="P84" i="1"/>
  <c r="B54" i="17" s="1"/>
  <c r="P86" i="1"/>
  <c r="B56" i="17" s="1"/>
  <c r="P88" i="1"/>
  <c r="B58" i="17" s="1"/>
  <c r="P90" i="1"/>
  <c r="B60" i="17" s="1"/>
  <c r="P92" i="1"/>
  <c r="B62" i="17" s="1"/>
  <c r="P94" i="1"/>
  <c r="B64" i="17" s="1"/>
  <c r="P96" i="1"/>
  <c r="P98"/>
  <c r="P100"/>
  <c r="T98"/>
  <c r="P102"/>
  <c r="P104"/>
  <c r="B9"/>
  <c r="B10" i="15"/>
  <c r="B12" i="14"/>
  <c r="I28" i="15" l="1"/>
  <c r="G28" s="1"/>
  <c r="I134"/>
  <c r="G134" s="1"/>
  <c r="I130"/>
  <c r="G130" s="1"/>
  <c r="I122"/>
  <c r="G122" s="1"/>
  <c r="I118"/>
  <c r="G118" s="1"/>
  <c r="M108"/>
  <c r="I108"/>
  <c r="G108" s="1"/>
  <c r="I100"/>
  <c r="G100" s="1"/>
  <c r="I92"/>
  <c r="G92" s="1"/>
  <c r="I84"/>
  <c r="G84" s="1"/>
  <c r="I76"/>
  <c r="G76" s="1"/>
  <c r="M28" i="16"/>
  <c r="L28"/>
  <c r="M102"/>
  <c r="L102"/>
  <c r="M30"/>
  <c r="K30"/>
  <c r="G6" i="17" s="1"/>
  <c r="M32" i="16"/>
  <c r="K32"/>
  <c r="G8" i="17" s="1"/>
  <c r="M36" i="16"/>
  <c r="K36"/>
  <c r="G12" i="17" s="1"/>
  <c r="M40" i="16"/>
  <c r="K40"/>
  <c r="G16" i="17" s="1"/>
  <c r="M44" i="16"/>
  <c r="K44"/>
  <c r="G20" i="17" s="1"/>
  <c r="M48" i="16"/>
  <c r="K48"/>
  <c r="G24" i="17" s="1"/>
  <c r="M52" i="16"/>
  <c r="K52"/>
  <c r="G28" i="17" s="1"/>
  <c r="M56" i="16"/>
  <c r="K56"/>
  <c r="G32" i="17" s="1"/>
  <c r="M60" i="16"/>
  <c r="K60"/>
  <c r="G36" i="17" s="1"/>
  <c r="M64" i="16"/>
  <c r="K64"/>
  <c r="G40" i="17" s="1"/>
  <c r="M68" i="16"/>
  <c r="K68"/>
  <c r="G44" i="17" s="1"/>
  <c r="M72" i="16"/>
  <c r="K72"/>
  <c r="G48" i="17" s="1"/>
  <c r="M76" i="16"/>
  <c r="K76"/>
  <c r="G52" i="17" s="1"/>
  <c r="M80" i="16"/>
  <c r="K80"/>
  <c r="G56" i="17" s="1"/>
  <c r="M84" i="16"/>
  <c r="K84"/>
  <c r="G60" i="17" s="1"/>
  <c r="M88" i="16"/>
  <c r="K88"/>
  <c r="G64" i="17" s="1"/>
  <c r="M92" i="16"/>
  <c r="K92"/>
  <c r="M96"/>
  <c r="K96"/>
  <c r="M100"/>
  <c r="K100"/>
  <c r="M104"/>
  <c r="L104"/>
  <c r="L34"/>
  <c r="K34"/>
  <c r="G10" i="17" s="1"/>
  <c r="L38" i="16"/>
  <c r="K38"/>
  <c r="G14" i="17" s="1"/>
  <c r="L42" i="16"/>
  <c r="K42"/>
  <c r="G18" i="17" s="1"/>
  <c r="L46" i="16"/>
  <c r="K46"/>
  <c r="G22" i="17" s="1"/>
  <c r="L50" i="16"/>
  <c r="K50"/>
  <c r="G26" i="17" s="1"/>
  <c r="L54" i="16"/>
  <c r="K54"/>
  <c r="G30" i="17" s="1"/>
  <c r="L58" i="16"/>
  <c r="K58"/>
  <c r="G34" i="17" s="1"/>
  <c r="L62" i="16"/>
  <c r="K62"/>
  <c r="G38" i="17" s="1"/>
  <c r="L66" i="16"/>
  <c r="K66"/>
  <c r="G42" i="17" s="1"/>
  <c r="L70" i="16"/>
  <c r="K70"/>
  <c r="G46" i="17" s="1"/>
  <c r="L74" i="16"/>
  <c r="K74"/>
  <c r="G50" i="17" s="1"/>
  <c r="L78" i="16"/>
  <c r="K78"/>
  <c r="G54" i="17" s="1"/>
  <c r="L82" i="16"/>
  <c r="K82"/>
  <c r="G58" i="17" s="1"/>
  <c r="L86" i="16"/>
  <c r="K86"/>
  <c r="G62" i="17" s="1"/>
  <c r="L90" i="16"/>
  <c r="K90"/>
  <c r="L94"/>
  <c r="K94"/>
  <c r="L98"/>
  <c r="K98"/>
  <c r="V33" i="1"/>
  <c r="U33"/>
  <c r="H33"/>
  <c r="V35"/>
  <c r="P40"/>
  <c r="B10" i="17" s="1"/>
  <c r="K40" i="1"/>
  <c r="V36"/>
  <c r="H36"/>
  <c r="U36" s="1"/>
  <c r="V39"/>
  <c r="U39"/>
  <c r="V38"/>
  <c r="K41"/>
  <c r="P41" s="1"/>
  <c r="B11" i="17" s="1"/>
  <c r="V37" i="1"/>
  <c r="U37"/>
  <c r="H37"/>
  <c r="H92"/>
  <c r="V92"/>
  <c r="H84"/>
  <c r="V84"/>
  <c r="P124"/>
  <c r="V124"/>
  <c r="P108"/>
  <c r="V108"/>
  <c r="H94"/>
  <c r="V94"/>
  <c r="H86"/>
  <c r="V86"/>
  <c r="P130"/>
  <c r="V130"/>
  <c r="H154"/>
  <c r="V154"/>
  <c r="T39"/>
  <c r="H39"/>
  <c r="H35"/>
  <c r="U35" s="1"/>
  <c r="T37"/>
  <c r="T36"/>
  <c r="H96"/>
  <c r="V96"/>
  <c r="H88"/>
  <c r="V88"/>
  <c r="H80"/>
  <c r="V80"/>
  <c r="P112"/>
  <c r="V112"/>
  <c r="H90"/>
  <c r="V90"/>
  <c r="H82"/>
  <c r="V82"/>
  <c r="P118"/>
  <c r="V118"/>
  <c r="H158"/>
  <c r="V158"/>
  <c r="H150"/>
  <c r="V150"/>
  <c r="P33"/>
  <c r="B3" i="17" s="1"/>
  <c r="P39" i="1"/>
  <c r="B9" i="17" s="1"/>
  <c r="P35" i="1"/>
  <c r="B5" i="17" s="1"/>
  <c r="O42" i="1"/>
  <c r="P38"/>
  <c r="B8" i="17" s="1"/>
  <c r="O34" i="1"/>
  <c r="H38"/>
  <c r="T38" s="1"/>
  <c r="P37"/>
  <c r="B7" i="17" s="1"/>
  <c r="P36" i="1"/>
  <c r="B6" i="17" s="1"/>
  <c r="K136" i="18"/>
  <c r="P76"/>
  <c r="P108"/>
  <c r="P92"/>
  <c r="P124"/>
  <c r="P128"/>
  <c r="P84"/>
  <c r="P100"/>
  <c r="P116"/>
  <c r="P132"/>
  <c r="P96"/>
  <c r="O33"/>
  <c r="K33" s="1"/>
  <c r="H33" s="1"/>
  <c r="O41"/>
  <c r="K41" s="1"/>
  <c r="H41" s="1"/>
  <c r="O49"/>
  <c r="K49" s="1"/>
  <c r="H49" s="1"/>
  <c r="O57"/>
  <c r="K57" s="1"/>
  <c r="H57" s="1"/>
  <c r="O65"/>
  <c r="K65" s="1"/>
  <c r="H65" s="1"/>
  <c r="O79"/>
  <c r="K79" s="1"/>
  <c r="H79" s="1"/>
  <c r="O95"/>
  <c r="K95" s="1"/>
  <c r="H95" s="1"/>
  <c r="O111"/>
  <c r="K111" s="1"/>
  <c r="H111" s="1"/>
  <c r="O73"/>
  <c r="K73" s="1"/>
  <c r="H73" s="1"/>
  <c r="O89"/>
  <c r="K89" s="1"/>
  <c r="H89" s="1"/>
  <c r="O105"/>
  <c r="K105" s="1"/>
  <c r="H105" s="1"/>
  <c r="O127"/>
  <c r="K127" s="1"/>
  <c r="H127" s="1"/>
  <c r="O83"/>
  <c r="K83" s="1"/>
  <c r="H83" s="1"/>
  <c r="O99"/>
  <c r="K99" s="1"/>
  <c r="H99" s="1"/>
  <c r="O121"/>
  <c r="K121" s="1"/>
  <c r="H121" s="1"/>
  <c r="O140"/>
  <c r="K140" s="1"/>
  <c r="H140" s="1"/>
  <c r="O148"/>
  <c r="K148" s="1"/>
  <c r="H148" s="1"/>
  <c r="O156"/>
  <c r="K156" s="1"/>
  <c r="H156" s="1"/>
  <c r="U124"/>
  <c r="O131"/>
  <c r="K131" s="1"/>
  <c r="H131" s="1"/>
  <c r="O80"/>
  <c r="K80" s="1"/>
  <c r="H80" s="1"/>
  <c r="O112"/>
  <c r="K112" s="1"/>
  <c r="H112" s="1"/>
  <c r="O138"/>
  <c r="K138" s="1"/>
  <c r="H138" s="1"/>
  <c r="O44"/>
  <c r="K44" s="1"/>
  <c r="H44" s="1"/>
  <c r="O60"/>
  <c r="K60" s="1"/>
  <c r="H60" s="1"/>
  <c r="O43"/>
  <c r="K43" s="1"/>
  <c r="H43" s="1"/>
  <c r="O59"/>
  <c r="K59" s="1"/>
  <c r="H59" s="1"/>
  <c r="O145"/>
  <c r="O29"/>
  <c r="K29" s="1"/>
  <c r="H29" s="1"/>
  <c r="O37"/>
  <c r="K37" s="1"/>
  <c r="H37" s="1"/>
  <c r="O45"/>
  <c r="K45" s="1"/>
  <c r="H45" s="1"/>
  <c r="O53"/>
  <c r="K53" s="1"/>
  <c r="H53" s="1"/>
  <c r="O61"/>
  <c r="K61" s="1"/>
  <c r="H61" s="1"/>
  <c r="O87"/>
  <c r="K87" s="1"/>
  <c r="H87" s="1"/>
  <c r="O103"/>
  <c r="K103" s="1"/>
  <c r="H103" s="1"/>
  <c r="O81"/>
  <c r="K81" s="1"/>
  <c r="H81" s="1"/>
  <c r="O97"/>
  <c r="K97" s="1"/>
  <c r="H97" s="1"/>
  <c r="O113"/>
  <c r="K113" s="1"/>
  <c r="H113" s="1"/>
  <c r="O119"/>
  <c r="K119" s="1"/>
  <c r="H119" s="1"/>
  <c r="O137"/>
  <c r="K137" s="1"/>
  <c r="H137" s="1"/>
  <c r="O75"/>
  <c r="K75" s="1"/>
  <c r="H75" s="1"/>
  <c r="O91"/>
  <c r="K91" s="1"/>
  <c r="H91" s="1"/>
  <c r="O107"/>
  <c r="K107" s="1"/>
  <c r="H107" s="1"/>
  <c r="O129"/>
  <c r="K129" s="1"/>
  <c r="H129" s="1"/>
  <c r="O144"/>
  <c r="K144" s="1"/>
  <c r="H144" s="1"/>
  <c r="O152"/>
  <c r="K152" s="1"/>
  <c r="H152" s="1"/>
  <c r="S85"/>
  <c r="S101"/>
  <c r="S115"/>
  <c r="T128"/>
  <c r="T84"/>
  <c r="T100"/>
  <c r="T116"/>
  <c r="T132"/>
  <c r="O125"/>
  <c r="K125" s="1"/>
  <c r="H125" s="1"/>
  <c r="O143"/>
  <c r="O151"/>
  <c r="O72"/>
  <c r="K72" s="1"/>
  <c r="H72" s="1"/>
  <c r="O88"/>
  <c r="K88" s="1"/>
  <c r="H88" s="1"/>
  <c r="O104"/>
  <c r="K104" s="1"/>
  <c r="H104" s="1"/>
  <c r="O120"/>
  <c r="K120" s="1"/>
  <c r="H120" s="1"/>
  <c r="O32"/>
  <c r="O40"/>
  <c r="O48"/>
  <c r="O56"/>
  <c r="O64"/>
  <c r="O39"/>
  <c r="K39" s="1"/>
  <c r="H39" s="1"/>
  <c r="O55"/>
  <c r="K55" s="1"/>
  <c r="H55" s="1"/>
  <c r="O141"/>
  <c r="K141" s="1"/>
  <c r="H141" s="1"/>
  <c r="O157"/>
  <c r="K157" s="1"/>
  <c r="H157" s="1"/>
  <c r="R71"/>
  <c r="M61" i="15"/>
  <c r="M77"/>
  <c r="E52" i="17" s="1"/>
  <c r="M79" i="15"/>
  <c r="M95"/>
  <c r="M111"/>
  <c r="M37"/>
  <c r="M41"/>
  <c r="E16" i="17" s="1"/>
  <c r="M45" i="15"/>
  <c r="M114"/>
  <c r="M141"/>
  <c r="M145"/>
  <c r="M149"/>
  <c r="M153"/>
  <c r="M157"/>
  <c r="M53"/>
  <c r="E28" i="17" s="1"/>
  <c r="M69" i="15"/>
  <c r="E44" i="17" s="1"/>
  <c r="M87" i="15"/>
  <c r="M103"/>
  <c r="M35"/>
  <c r="E10" i="17" s="1"/>
  <c r="M39" i="15"/>
  <c r="M43"/>
  <c r="E18" i="17" s="1"/>
  <c r="M123" i="15"/>
  <c r="M139"/>
  <c r="M143"/>
  <c r="M147"/>
  <c r="M151"/>
  <c r="M155"/>
  <c r="M51"/>
  <c r="M67"/>
  <c r="M49"/>
  <c r="M65"/>
  <c r="M83"/>
  <c r="M99"/>
  <c r="M81"/>
  <c r="M97"/>
  <c r="M113"/>
  <c r="M138"/>
  <c r="M146"/>
  <c r="M154"/>
  <c r="M117"/>
  <c r="M34"/>
  <c r="M42"/>
  <c r="E17" i="17" s="1"/>
  <c r="M55" i="15"/>
  <c r="M71"/>
  <c r="M32"/>
  <c r="M40"/>
  <c r="E15" i="17" s="1"/>
  <c r="M85" i="15"/>
  <c r="M101"/>
  <c r="M127"/>
  <c r="M129"/>
  <c r="M144"/>
  <c r="M152"/>
  <c r="B8" i="18"/>
  <c r="B12" s="1"/>
  <c r="B9" s="1"/>
  <c r="T124"/>
  <c r="P31"/>
  <c r="U35"/>
  <c r="P47"/>
  <c r="U51"/>
  <c r="P63"/>
  <c r="U67"/>
  <c r="U69"/>
  <c r="Q71"/>
  <c r="S71"/>
  <c r="P125"/>
  <c r="P30"/>
  <c r="P38"/>
  <c r="P46"/>
  <c r="P54"/>
  <c r="P62"/>
  <c r="P153"/>
  <c r="P39"/>
  <c r="P55"/>
  <c r="P123"/>
  <c r="P77"/>
  <c r="P93"/>
  <c r="P109"/>
  <c r="T36"/>
  <c r="T52"/>
  <c r="T68"/>
  <c r="Q85"/>
  <c r="R85"/>
  <c r="Q101"/>
  <c r="R101"/>
  <c r="Q115"/>
  <c r="R115"/>
  <c r="T147"/>
  <c r="T155"/>
  <c r="T34"/>
  <c r="T42"/>
  <c r="T50"/>
  <c r="T58"/>
  <c r="T66"/>
  <c r="U114"/>
  <c r="T149"/>
  <c r="U74"/>
  <c r="R86"/>
  <c r="Q86"/>
  <c r="S86"/>
  <c r="U90"/>
  <c r="R102"/>
  <c r="Q102"/>
  <c r="S102"/>
  <c r="U106"/>
  <c r="R84"/>
  <c r="Q84"/>
  <c r="S84"/>
  <c r="R100"/>
  <c r="Q100"/>
  <c r="S100"/>
  <c r="R118"/>
  <c r="Q118"/>
  <c r="S118"/>
  <c r="R134"/>
  <c r="Q134"/>
  <c r="S134"/>
  <c r="P71"/>
  <c r="T35"/>
  <c r="T51"/>
  <c r="T67"/>
  <c r="T115"/>
  <c r="T85"/>
  <c r="T101"/>
  <c r="U70"/>
  <c r="R128"/>
  <c r="Q128"/>
  <c r="S128"/>
  <c r="Q135"/>
  <c r="R135"/>
  <c r="S135"/>
  <c r="T153"/>
  <c r="R78"/>
  <c r="Q78"/>
  <c r="S78"/>
  <c r="R94"/>
  <c r="Q94"/>
  <c r="S94"/>
  <c r="U98"/>
  <c r="R110"/>
  <c r="Q110"/>
  <c r="S110"/>
  <c r="R76"/>
  <c r="Q76"/>
  <c r="S76"/>
  <c r="R92"/>
  <c r="Q92"/>
  <c r="S92"/>
  <c r="R108"/>
  <c r="Q108"/>
  <c r="S108"/>
  <c r="R126"/>
  <c r="Q126"/>
  <c r="S126"/>
  <c r="R124"/>
  <c r="Q124"/>
  <c r="S124"/>
  <c r="R116"/>
  <c r="Q116"/>
  <c r="S116"/>
  <c r="R132"/>
  <c r="Q132"/>
  <c r="S132"/>
  <c r="P69"/>
  <c r="U71"/>
  <c r="U36"/>
  <c r="P36"/>
  <c r="P44"/>
  <c r="U52"/>
  <c r="P52"/>
  <c r="P60"/>
  <c r="U68"/>
  <c r="P68"/>
  <c r="P142"/>
  <c r="P150"/>
  <c r="P158"/>
  <c r="P117"/>
  <c r="P133"/>
  <c r="U147"/>
  <c r="P147"/>
  <c r="U155"/>
  <c r="P155"/>
  <c r="U34"/>
  <c r="P34"/>
  <c r="U42"/>
  <c r="P42"/>
  <c r="U50"/>
  <c r="P50"/>
  <c r="U58"/>
  <c r="P58"/>
  <c r="U66"/>
  <c r="P66"/>
  <c r="P114"/>
  <c r="T117"/>
  <c r="U133"/>
  <c r="P141"/>
  <c r="U149"/>
  <c r="P149"/>
  <c r="P157"/>
  <c r="P35"/>
  <c r="P43"/>
  <c r="P51"/>
  <c r="P59"/>
  <c r="P67"/>
  <c r="U128"/>
  <c r="U115"/>
  <c r="P115"/>
  <c r="P131"/>
  <c r="U85"/>
  <c r="P85"/>
  <c r="U101"/>
  <c r="P101"/>
  <c r="L103" i="16"/>
  <c r="K103"/>
  <c r="M103"/>
  <c r="L27"/>
  <c r="K27"/>
  <c r="G3" i="17" s="1"/>
  <c r="M27" i="16"/>
  <c r="L107"/>
  <c r="K107"/>
  <c r="M107"/>
  <c r="E58" i="17"/>
  <c r="E56"/>
  <c r="N95" i="15"/>
  <c r="O95"/>
  <c r="N111"/>
  <c r="O111"/>
  <c r="E42" i="17"/>
  <c r="E40"/>
  <c r="E30"/>
  <c r="Q33" i="15"/>
  <c r="Q41"/>
  <c r="Q145"/>
  <c r="Q153"/>
  <c r="Q35"/>
  <c r="Q43"/>
  <c r="Q139"/>
  <c r="Q147"/>
  <c r="Q155"/>
  <c r="E54" i="17"/>
  <c r="E4"/>
  <c r="E12"/>
  <c r="E20"/>
  <c r="P95" i="15"/>
  <c r="P111"/>
  <c r="Q53"/>
  <c r="E36" i="17"/>
  <c r="Q69" i="15"/>
  <c r="E62" i="17"/>
  <c r="Q95" i="15"/>
  <c r="Q111"/>
  <c r="E6" i="17"/>
  <c r="E14"/>
  <c r="K49" i="1"/>
  <c r="H45"/>
  <c r="U45" s="1"/>
  <c r="K57"/>
  <c r="H53"/>
  <c r="U53" s="1"/>
  <c r="J54"/>
  <c r="J56"/>
  <c r="J55"/>
  <c r="O55" s="1"/>
  <c r="K55" s="1"/>
  <c r="V55" s="1"/>
  <c r="J47"/>
  <c r="O47" s="1"/>
  <c r="J50"/>
  <c r="O52"/>
  <c r="T45"/>
  <c r="J44"/>
  <c r="J48"/>
  <c r="J51"/>
  <c r="O51" s="1"/>
  <c r="J58"/>
  <c r="J46"/>
  <c r="P53"/>
  <c r="B23" i="17" s="1"/>
  <c r="P45" i="1"/>
  <c r="B15" i="17" s="1"/>
  <c r="H43" i="1"/>
  <c r="U43" s="1"/>
  <c r="P43"/>
  <c r="B13" i="17" s="1"/>
  <c r="H160" i="1"/>
  <c r="U160" s="1"/>
  <c r="P160"/>
  <c r="K138"/>
  <c r="P140"/>
  <c r="H140"/>
  <c r="U140" s="1"/>
  <c r="K142"/>
  <c r="H172"/>
  <c r="U172" s="1"/>
  <c r="H159"/>
  <c r="U159" s="1"/>
  <c r="H155"/>
  <c r="U155" s="1"/>
  <c r="H149"/>
  <c r="U149" s="1"/>
  <c r="K147"/>
  <c r="H161"/>
  <c r="U161" s="1"/>
  <c r="H157"/>
  <c r="U157" s="1"/>
  <c r="H153"/>
  <c r="U153" s="1"/>
  <c r="K139"/>
  <c r="K131"/>
  <c r="V131" s="1"/>
  <c r="K123"/>
  <c r="V123" s="1"/>
  <c r="K115"/>
  <c r="V115" s="1"/>
  <c r="K107"/>
  <c r="V107" s="1"/>
  <c r="Q144"/>
  <c r="R144"/>
  <c r="S144"/>
  <c r="Q120"/>
  <c r="R120"/>
  <c r="T120"/>
  <c r="S120"/>
  <c r="Q134"/>
  <c r="R134"/>
  <c r="T134"/>
  <c r="S134"/>
  <c r="Q124"/>
  <c r="R124"/>
  <c r="T124"/>
  <c r="S124"/>
  <c r="Q116"/>
  <c r="R116"/>
  <c r="T116"/>
  <c r="S116"/>
  <c r="Q106"/>
  <c r="R106"/>
  <c r="T106"/>
  <c r="S106"/>
  <c r="K146"/>
  <c r="Q140"/>
  <c r="T140"/>
  <c r="Q132"/>
  <c r="R132"/>
  <c r="T132"/>
  <c r="S132"/>
  <c r="Q126"/>
  <c r="R126"/>
  <c r="T126"/>
  <c r="S126"/>
  <c r="Q118"/>
  <c r="R118"/>
  <c r="S118"/>
  <c r="T118"/>
  <c r="Q112"/>
  <c r="R112"/>
  <c r="T112"/>
  <c r="S112"/>
  <c r="U144"/>
  <c r="U124"/>
  <c r="O145"/>
  <c r="P141"/>
  <c r="P137"/>
  <c r="P133"/>
  <c r="P129"/>
  <c r="P125"/>
  <c r="P121"/>
  <c r="P117"/>
  <c r="P113"/>
  <c r="P109"/>
  <c r="P105"/>
  <c r="U134"/>
  <c r="U116"/>
  <c r="O143"/>
  <c r="O135"/>
  <c r="O127"/>
  <c r="O119"/>
  <c r="O111"/>
  <c r="Q130"/>
  <c r="R130"/>
  <c r="S130"/>
  <c r="T130"/>
  <c r="Q110"/>
  <c r="R110"/>
  <c r="S110"/>
  <c r="T110"/>
  <c r="H139"/>
  <c r="T139" s="1"/>
  <c r="H131"/>
  <c r="T131" s="1"/>
  <c r="H123"/>
  <c r="T123" s="1"/>
  <c r="H115"/>
  <c r="T115" s="1"/>
  <c r="H107"/>
  <c r="T107" s="1"/>
  <c r="Q136"/>
  <c r="R136"/>
  <c r="T136"/>
  <c r="S136"/>
  <c r="Q128"/>
  <c r="R128"/>
  <c r="T128"/>
  <c r="S128"/>
  <c r="Q122"/>
  <c r="R122"/>
  <c r="S122"/>
  <c r="T122"/>
  <c r="Q114"/>
  <c r="R114"/>
  <c r="T114"/>
  <c r="S114"/>
  <c r="Q108"/>
  <c r="R108"/>
  <c r="T108"/>
  <c r="S108"/>
  <c r="U130"/>
  <c r="P172"/>
  <c r="P161"/>
  <c r="P159"/>
  <c r="P157"/>
  <c r="P155"/>
  <c r="P153"/>
  <c r="P149"/>
  <c r="T144"/>
  <c r="U120"/>
  <c r="U114"/>
  <c r="U106"/>
  <c r="H147"/>
  <c r="O151"/>
  <c r="H141"/>
  <c r="U141" s="1"/>
  <c r="H137"/>
  <c r="U137" s="1"/>
  <c r="H133"/>
  <c r="U133" s="1"/>
  <c r="H129"/>
  <c r="H125"/>
  <c r="U125" s="1"/>
  <c r="H121"/>
  <c r="H117"/>
  <c r="U117" s="1"/>
  <c r="H113"/>
  <c r="U113" s="1"/>
  <c r="H109"/>
  <c r="U109" s="1"/>
  <c r="H105"/>
  <c r="K95"/>
  <c r="K91"/>
  <c r="K87"/>
  <c r="K83"/>
  <c r="K79"/>
  <c r="K75"/>
  <c r="K71"/>
  <c r="K67"/>
  <c r="K63"/>
  <c r="K59"/>
  <c r="K97"/>
  <c r="K99"/>
  <c r="H101"/>
  <c r="U101" s="1"/>
  <c r="Q98"/>
  <c r="R98"/>
  <c r="S98"/>
  <c r="H97"/>
  <c r="T97" s="1"/>
  <c r="O93"/>
  <c r="O89"/>
  <c r="O85"/>
  <c r="O81"/>
  <c r="O77"/>
  <c r="O73"/>
  <c r="O69"/>
  <c r="O65"/>
  <c r="O61"/>
  <c r="O103"/>
  <c r="U98"/>
  <c r="Q100"/>
  <c r="R100"/>
  <c r="S100"/>
  <c r="H91"/>
  <c r="H75"/>
  <c r="T75" s="1"/>
  <c r="H59"/>
  <c r="R104"/>
  <c r="Q104"/>
  <c r="T104"/>
  <c r="S104"/>
  <c r="R102"/>
  <c r="Q102"/>
  <c r="T102"/>
  <c r="S102"/>
  <c r="U100"/>
  <c r="P101"/>
  <c r="B4"/>
  <c r="B15" s="1"/>
  <c r="B13"/>
  <c r="B8" i="15"/>
  <c r="B11" s="1"/>
  <c r="B9" i="14"/>
  <c r="B4" s="1"/>
  <c r="M76" i="15" l="1"/>
  <c r="E51" i="17" s="1"/>
  <c r="M92" i="15"/>
  <c r="M118"/>
  <c r="M122"/>
  <c r="M130"/>
  <c r="M134"/>
  <c r="M84"/>
  <c r="E59" i="17" s="1"/>
  <c r="M100" i="15"/>
  <c r="M28"/>
  <c r="E3" i="17" s="1"/>
  <c r="P97" i="1"/>
  <c r="V97"/>
  <c r="P63"/>
  <c r="B33" i="17" s="1"/>
  <c r="V63" i="1"/>
  <c r="P71"/>
  <c r="B41" i="17" s="1"/>
  <c r="V71" i="1"/>
  <c r="P79"/>
  <c r="B49" i="17" s="1"/>
  <c r="V79" i="1"/>
  <c r="P87"/>
  <c r="B57" i="17" s="1"/>
  <c r="V87" i="1"/>
  <c r="P95"/>
  <c r="B65" i="17" s="1"/>
  <c r="V95" i="1"/>
  <c r="H142"/>
  <c r="V142"/>
  <c r="R150"/>
  <c r="T150"/>
  <c r="U150"/>
  <c r="Q150"/>
  <c r="S150"/>
  <c r="R158"/>
  <c r="T158"/>
  <c r="U158"/>
  <c r="Q158"/>
  <c r="S158"/>
  <c r="R82"/>
  <c r="S82"/>
  <c r="U82"/>
  <c r="Q82"/>
  <c r="A52" i="17" s="1"/>
  <c r="T82" i="1"/>
  <c r="R90"/>
  <c r="S90"/>
  <c r="U90"/>
  <c r="Q90"/>
  <c r="A60" i="17" s="1"/>
  <c r="T90" i="1"/>
  <c r="R80"/>
  <c r="S80"/>
  <c r="Q80"/>
  <c r="A50" i="17" s="1"/>
  <c r="T80" i="1"/>
  <c r="U80"/>
  <c r="R88"/>
  <c r="S88"/>
  <c r="Q88"/>
  <c r="A58" i="17" s="1"/>
  <c r="T88" i="1"/>
  <c r="U88"/>
  <c r="R96"/>
  <c r="S96"/>
  <c r="Q96"/>
  <c r="T96"/>
  <c r="U96"/>
  <c r="R39"/>
  <c r="Q39"/>
  <c r="A9" i="17" s="1"/>
  <c r="S39" i="1"/>
  <c r="R37"/>
  <c r="Q37"/>
  <c r="A7" i="17" s="1"/>
  <c r="S37" i="1"/>
  <c r="V40"/>
  <c r="U40"/>
  <c r="H40"/>
  <c r="R33"/>
  <c r="Q33"/>
  <c r="A3" i="17" s="1"/>
  <c r="S33" i="1"/>
  <c r="T33"/>
  <c r="P107"/>
  <c r="P115"/>
  <c r="P123"/>
  <c r="P131"/>
  <c r="P99"/>
  <c r="V99"/>
  <c r="P59"/>
  <c r="B29" i="17" s="1"/>
  <c r="V59" i="1"/>
  <c r="P67"/>
  <c r="B37" i="17" s="1"/>
  <c r="V67" i="1"/>
  <c r="P75"/>
  <c r="B45" i="17" s="1"/>
  <c r="V75" i="1"/>
  <c r="P83"/>
  <c r="B53" i="17" s="1"/>
  <c r="V83" i="1"/>
  <c r="P91"/>
  <c r="B61" i="17" s="1"/>
  <c r="V91" i="1"/>
  <c r="P146"/>
  <c r="V146"/>
  <c r="P139"/>
  <c r="V139"/>
  <c r="P147"/>
  <c r="V147"/>
  <c r="H138"/>
  <c r="V138"/>
  <c r="P57"/>
  <c r="B27" i="17" s="1"/>
  <c r="V57" i="1"/>
  <c r="P49"/>
  <c r="B19" i="17" s="1"/>
  <c r="V49" i="1"/>
  <c r="R38"/>
  <c r="Q38"/>
  <c r="A8" i="17" s="1"/>
  <c r="S38" i="1"/>
  <c r="K34"/>
  <c r="K42"/>
  <c r="R35"/>
  <c r="Q35"/>
  <c r="A5" i="17" s="1"/>
  <c r="S35" i="1"/>
  <c r="R154"/>
  <c r="T154"/>
  <c r="U154"/>
  <c r="Q154"/>
  <c r="S154"/>
  <c r="R86"/>
  <c r="S86"/>
  <c r="U86"/>
  <c r="Q86"/>
  <c r="A56" i="17" s="1"/>
  <c r="T86" i="1"/>
  <c r="R94"/>
  <c r="S94"/>
  <c r="U94"/>
  <c r="Q94"/>
  <c r="A64" i="17" s="1"/>
  <c r="T94" i="1"/>
  <c r="R84"/>
  <c r="T84"/>
  <c r="Q84"/>
  <c r="A54" i="17" s="1"/>
  <c r="S84" i="1"/>
  <c r="U84"/>
  <c r="R92"/>
  <c r="S92"/>
  <c r="Q92"/>
  <c r="A62" i="17" s="1"/>
  <c r="T92" i="1"/>
  <c r="U92"/>
  <c r="V41"/>
  <c r="U41"/>
  <c r="H41"/>
  <c r="R36"/>
  <c r="Q36"/>
  <c r="A6" i="17" s="1"/>
  <c r="S36" i="1"/>
  <c r="T35"/>
  <c r="U38"/>
  <c r="K56" i="18"/>
  <c r="H56" s="1"/>
  <c r="T56" s="1"/>
  <c r="K40"/>
  <c r="H40" s="1"/>
  <c r="T40" s="1"/>
  <c r="K151"/>
  <c r="K64"/>
  <c r="K48"/>
  <c r="K32"/>
  <c r="K143"/>
  <c r="K145"/>
  <c r="H136"/>
  <c r="P136"/>
  <c r="U157"/>
  <c r="T157"/>
  <c r="U43"/>
  <c r="T43"/>
  <c r="T44"/>
  <c r="U44"/>
  <c r="S131"/>
  <c r="Q131"/>
  <c r="T131"/>
  <c r="R131"/>
  <c r="U131"/>
  <c r="T141"/>
  <c r="U141"/>
  <c r="U59"/>
  <c r="T59"/>
  <c r="T60"/>
  <c r="U60"/>
  <c r="P104"/>
  <c r="P72"/>
  <c r="P112"/>
  <c r="U108"/>
  <c r="T108"/>
  <c r="U76"/>
  <c r="T76"/>
  <c r="T71"/>
  <c r="P56"/>
  <c r="P40"/>
  <c r="U132"/>
  <c r="U116"/>
  <c r="U100"/>
  <c r="U84"/>
  <c r="P120"/>
  <c r="P138"/>
  <c r="P80"/>
  <c r="U92"/>
  <c r="T92"/>
  <c r="M156" i="15"/>
  <c r="M148"/>
  <c r="M140"/>
  <c r="M125"/>
  <c r="M109"/>
  <c r="M93"/>
  <c r="M44"/>
  <c r="M36"/>
  <c r="E11" i="17" s="1"/>
  <c r="M63" i="15"/>
  <c r="M47"/>
  <c r="E22" i="17" s="1"/>
  <c r="M38" i="15"/>
  <c r="E13" i="17" s="1"/>
  <c r="M30" i="15"/>
  <c r="M158"/>
  <c r="M150"/>
  <c r="M142"/>
  <c r="M115"/>
  <c r="M105"/>
  <c r="M89"/>
  <c r="M107"/>
  <c r="M91"/>
  <c r="M73"/>
  <c r="M57"/>
  <c r="E32" i="17" s="1"/>
  <c r="M75" i="15"/>
  <c r="M59"/>
  <c r="E34" i="17" s="1"/>
  <c r="T114" i="18"/>
  <c r="P129"/>
  <c r="P91"/>
  <c r="P119"/>
  <c r="P89"/>
  <c r="P103"/>
  <c r="P57"/>
  <c r="P144"/>
  <c r="P41"/>
  <c r="Q125"/>
  <c r="R125"/>
  <c r="S125"/>
  <c r="Q139"/>
  <c r="R139"/>
  <c r="S139"/>
  <c r="T139"/>
  <c r="R130"/>
  <c r="Q130"/>
  <c r="S130"/>
  <c r="T130"/>
  <c r="R96"/>
  <c r="Q96"/>
  <c r="S96"/>
  <c r="T96"/>
  <c r="R82"/>
  <c r="Q82"/>
  <c r="S82"/>
  <c r="T82"/>
  <c r="Q62"/>
  <c r="R62"/>
  <c r="S62"/>
  <c r="Q54"/>
  <c r="R54"/>
  <c r="S54"/>
  <c r="Q46"/>
  <c r="R46"/>
  <c r="S46"/>
  <c r="Q38"/>
  <c r="R38"/>
  <c r="S38"/>
  <c r="Q30"/>
  <c r="R30"/>
  <c r="S30"/>
  <c r="R158"/>
  <c r="Q158"/>
  <c r="S158"/>
  <c r="R142"/>
  <c r="Q142"/>
  <c r="S142"/>
  <c r="P154"/>
  <c r="P146"/>
  <c r="R122"/>
  <c r="Q122"/>
  <c r="S122"/>
  <c r="T122"/>
  <c r="R88"/>
  <c r="Q88"/>
  <c r="S88"/>
  <c r="T88"/>
  <c r="Q133"/>
  <c r="R133"/>
  <c r="S133"/>
  <c r="Q117"/>
  <c r="R117"/>
  <c r="S117"/>
  <c r="R98"/>
  <c r="Q98"/>
  <c r="S98"/>
  <c r="T98"/>
  <c r="Q153"/>
  <c r="R153"/>
  <c r="S153"/>
  <c r="T121"/>
  <c r="T83"/>
  <c r="Q56"/>
  <c r="R56"/>
  <c r="S56"/>
  <c r="Q40"/>
  <c r="R40"/>
  <c r="S40"/>
  <c r="Q70"/>
  <c r="R70"/>
  <c r="S70"/>
  <c r="T70"/>
  <c r="T113"/>
  <c r="T81"/>
  <c r="T95"/>
  <c r="R150"/>
  <c r="Q150"/>
  <c r="S150"/>
  <c r="R106"/>
  <c r="Q106"/>
  <c r="S106"/>
  <c r="T106"/>
  <c r="R74"/>
  <c r="Q74"/>
  <c r="S74"/>
  <c r="T74"/>
  <c r="Q157"/>
  <c r="R157"/>
  <c r="S157"/>
  <c r="Q149"/>
  <c r="R149"/>
  <c r="S149"/>
  <c r="Q141"/>
  <c r="R141"/>
  <c r="S141"/>
  <c r="Q114"/>
  <c r="R114"/>
  <c r="S114"/>
  <c r="T152"/>
  <c r="T107"/>
  <c r="T75"/>
  <c r="Q155"/>
  <c r="R155"/>
  <c r="S155"/>
  <c r="Q147"/>
  <c r="R147"/>
  <c r="S147"/>
  <c r="T137"/>
  <c r="T105"/>
  <c r="T73"/>
  <c r="T87"/>
  <c r="T65"/>
  <c r="T49"/>
  <c r="T33"/>
  <c r="U121"/>
  <c r="P121"/>
  <c r="U83"/>
  <c r="P83"/>
  <c r="U113"/>
  <c r="P113"/>
  <c r="U81"/>
  <c r="P81"/>
  <c r="U95"/>
  <c r="P95"/>
  <c r="T125"/>
  <c r="U117"/>
  <c r="U139"/>
  <c r="U130"/>
  <c r="U96"/>
  <c r="U82"/>
  <c r="T62"/>
  <c r="T54"/>
  <c r="T46"/>
  <c r="T38"/>
  <c r="T30"/>
  <c r="P156"/>
  <c r="P37"/>
  <c r="T133"/>
  <c r="T158"/>
  <c r="T150"/>
  <c r="T142"/>
  <c r="U122"/>
  <c r="U88"/>
  <c r="U158"/>
  <c r="U142"/>
  <c r="R90"/>
  <c r="Q90"/>
  <c r="S90"/>
  <c r="T90"/>
  <c r="Q66"/>
  <c r="R66"/>
  <c r="S66"/>
  <c r="Q58"/>
  <c r="R58"/>
  <c r="S58"/>
  <c r="Q50"/>
  <c r="R50"/>
  <c r="S50"/>
  <c r="Q42"/>
  <c r="R42"/>
  <c r="S42"/>
  <c r="Q34"/>
  <c r="R34"/>
  <c r="S34"/>
  <c r="T144"/>
  <c r="T129"/>
  <c r="T91"/>
  <c r="Q68"/>
  <c r="R68"/>
  <c r="S68"/>
  <c r="Q60"/>
  <c r="R60"/>
  <c r="S60"/>
  <c r="Q52"/>
  <c r="R52"/>
  <c r="S52"/>
  <c r="Q44"/>
  <c r="R44"/>
  <c r="S44"/>
  <c r="Q36"/>
  <c r="R36"/>
  <c r="S36"/>
  <c r="T119"/>
  <c r="T89"/>
  <c r="T103"/>
  <c r="T57"/>
  <c r="T41"/>
  <c r="U109"/>
  <c r="U93"/>
  <c r="U77"/>
  <c r="U123"/>
  <c r="R59"/>
  <c r="Q59"/>
  <c r="S59"/>
  <c r="U55"/>
  <c r="R43"/>
  <c r="Q43"/>
  <c r="S43"/>
  <c r="U39"/>
  <c r="U54"/>
  <c r="U46"/>
  <c r="R69"/>
  <c r="Q69"/>
  <c r="S69"/>
  <c r="T69"/>
  <c r="R67"/>
  <c r="Q67"/>
  <c r="S67"/>
  <c r="U63"/>
  <c r="R51"/>
  <c r="Q51"/>
  <c r="S51"/>
  <c r="U47"/>
  <c r="R35"/>
  <c r="Q35"/>
  <c r="S35"/>
  <c r="U31"/>
  <c r="U56"/>
  <c r="U40"/>
  <c r="P152"/>
  <c r="U107"/>
  <c r="P107"/>
  <c r="U75"/>
  <c r="P75"/>
  <c r="U137"/>
  <c r="P137"/>
  <c r="U105"/>
  <c r="P105"/>
  <c r="U73"/>
  <c r="P73"/>
  <c r="U87"/>
  <c r="P87"/>
  <c r="P65"/>
  <c r="P49"/>
  <c r="P33"/>
  <c r="U153"/>
  <c r="U62"/>
  <c r="U38"/>
  <c r="U30"/>
  <c r="U125"/>
  <c r="U150"/>
  <c r="B13"/>
  <c r="B4"/>
  <c r="B15" s="1"/>
  <c r="L101" i="16"/>
  <c r="K101"/>
  <c r="M101"/>
  <c r="N69" i="15"/>
  <c r="D44" i="17" s="1"/>
  <c r="O69" i="15"/>
  <c r="P69"/>
  <c r="N53"/>
  <c r="D28" i="17" s="1"/>
  <c r="O53" i="15"/>
  <c r="P53"/>
  <c r="O126"/>
  <c r="N126"/>
  <c r="P126"/>
  <c r="Q126"/>
  <c r="O108"/>
  <c r="N108"/>
  <c r="P108"/>
  <c r="Q108"/>
  <c r="O92"/>
  <c r="N92"/>
  <c r="P92"/>
  <c r="Q92"/>
  <c r="O110"/>
  <c r="N110"/>
  <c r="P110"/>
  <c r="Q110"/>
  <c r="O94"/>
  <c r="N94"/>
  <c r="P94"/>
  <c r="Q94"/>
  <c r="O68"/>
  <c r="N68"/>
  <c r="D43" i="17" s="1"/>
  <c r="P68" i="15"/>
  <c r="Q68"/>
  <c r="O52"/>
  <c r="N52"/>
  <c r="D27" i="17" s="1"/>
  <c r="P52" i="15"/>
  <c r="Q52"/>
  <c r="O62"/>
  <c r="N62"/>
  <c r="D37" i="17" s="1"/>
  <c r="P62" i="15"/>
  <c r="Q62"/>
  <c r="O46"/>
  <c r="N46"/>
  <c r="D21" i="17" s="1"/>
  <c r="P46" i="15"/>
  <c r="Q46"/>
  <c r="O122"/>
  <c r="N122"/>
  <c r="P122"/>
  <c r="Q122"/>
  <c r="N155"/>
  <c r="O155"/>
  <c r="P155"/>
  <c r="N147"/>
  <c r="O147"/>
  <c r="P147"/>
  <c r="N139"/>
  <c r="O139"/>
  <c r="P139"/>
  <c r="N43"/>
  <c r="D18" i="17" s="1"/>
  <c r="O43" i="15"/>
  <c r="P43"/>
  <c r="N35"/>
  <c r="D10" i="17" s="1"/>
  <c r="O35" i="15"/>
  <c r="P35"/>
  <c r="N153"/>
  <c r="O153"/>
  <c r="P153"/>
  <c r="N145"/>
  <c r="O145"/>
  <c r="P145"/>
  <c r="N41"/>
  <c r="D16" i="17" s="1"/>
  <c r="O41" i="15"/>
  <c r="P41"/>
  <c r="N33"/>
  <c r="D8" i="17" s="1"/>
  <c r="O33" i="15"/>
  <c r="P33"/>
  <c r="Q127"/>
  <c r="Q93"/>
  <c r="Q55"/>
  <c r="Q105"/>
  <c r="Q107"/>
  <c r="Q65"/>
  <c r="Q67"/>
  <c r="Q101"/>
  <c r="Q47"/>
  <c r="Q113"/>
  <c r="Q81"/>
  <c r="O100"/>
  <c r="N100"/>
  <c r="P100"/>
  <c r="Q100"/>
  <c r="O84"/>
  <c r="N84"/>
  <c r="D59" i="17" s="1"/>
  <c r="P84" i="15"/>
  <c r="Q84"/>
  <c r="Q83"/>
  <c r="O102"/>
  <c r="N102"/>
  <c r="P102"/>
  <c r="Q102"/>
  <c r="O86"/>
  <c r="N86"/>
  <c r="D61" i="17" s="1"/>
  <c r="P86" i="15"/>
  <c r="Q86"/>
  <c r="Q57"/>
  <c r="Q59"/>
  <c r="O60"/>
  <c r="N60"/>
  <c r="D35" i="17" s="1"/>
  <c r="P60" i="15"/>
  <c r="Q60"/>
  <c r="O70"/>
  <c r="N70"/>
  <c r="D45" i="17" s="1"/>
  <c r="P70" i="15"/>
  <c r="Q70"/>
  <c r="O54"/>
  <c r="N54"/>
  <c r="D29" i="17" s="1"/>
  <c r="P54" i="15"/>
  <c r="Q54"/>
  <c r="E7" i="17"/>
  <c r="E46"/>
  <c r="E9"/>
  <c r="E64"/>
  <c r="E24"/>
  <c r="E26"/>
  <c r="E60"/>
  <c r="E19"/>
  <c r="E38"/>
  <c r="E5"/>
  <c r="E48"/>
  <c r="E50"/>
  <c r="H67" i="1"/>
  <c r="H83"/>
  <c r="S138"/>
  <c r="S140"/>
  <c r="R140"/>
  <c r="T53"/>
  <c r="K51"/>
  <c r="K47"/>
  <c r="K52"/>
  <c r="H55"/>
  <c r="T55" s="1"/>
  <c r="H63"/>
  <c r="T63" s="1"/>
  <c r="H71"/>
  <c r="H79"/>
  <c r="H87"/>
  <c r="T87" s="1"/>
  <c r="H95"/>
  <c r="O58"/>
  <c r="O48"/>
  <c r="O50"/>
  <c r="O54"/>
  <c r="H51"/>
  <c r="T51" s="1"/>
  <c r="R53"/>
  <c r="Q53"/>
  <c r="A23" i="17" s="1"/>
  <c r="S53" i="1"/>
  <c r="H57"/>
  <c r="U57" s="1"/>
  <c r="R45"/>
  <c r="Q45"/>
  <c r="A15" i="17" s="1"/>
  <c r="S45" i="1"/>
  <c r="H49"/>
  <c r="U49" s="1"/>
  <c r="O46"/>
  <c r="O44"/>
  <c r="P55"/>
  <c r="B25" i="17" s="1"/>
  <c r="O56" i="1"/>
  <c r="T43"/>
  <c r="Q43"/>
  <c r="A13" i="17" s="1"/>
  <c r="R43" i="1"/>
  <c r="S43"/>
  <c r="R160"/>
  <c r="T160"/>
  <c r="Q160"/>
  <c r="S160"/>
  <c r="P138"/>
  <c r="P142"/>
  <c r="R105"/>
  <c r="Q105"/>
  <c r="S105"/>
  <c r="T105"/>
  <c r="R121"/>
  <c r="Q121"/>
  <c r="S121"/>
  <c r="T121"/>
  <c r="R129"/>
  <c r="Q129"/>
  <c r="S129"/>
  <c r="T129"/>
  <c r="K151"/>
  <c r="Q147"/>
  <c r="R147"/>
  <c r="S147"/>
  <c r="R109"/>
  <c r="Q109"/>
  <c r="S109"/>
  <c r="T109"/>
  <c r="R117"/>
  <c r="Q117"/>
  <c r="S117"/>
  <c r="T117"/>
  <c r="R125"/>
  <c r="Q125"/>
  <c r="S125"/>
  <c r="T125"/>
  <c r="R133"/>
  <c r="Q133"/>
  <c r="S133"/>
  <c r="T133"/>
  <c r="R141"/>
  <c r="Q141"/>
  <c r="S141"/>
  <c r="T141"/>
  <c r="R107"/>
  <c r="Q107"/>
  <c r="S107"/>
  <c r="R115"/>
  <c r="Q115"/>
  <c r="S115"/>
  <c r="R123"/>
  <c r="Q123"/>
  <c r="S123"/>
  <c r="R131"/>
  <c r="Q131"/>
  <c r="S131"/>
  <c r="R139"/>
  <c r="Q139"/>
  <c r="S139"/>
  <c r="K119"/>
  <c r="K135"/>
  <c r="K145"/>
  <c r="H146"/>
  <c r="U146" s="1"/>
  <c r="Q153"/>
  <c r="R153"/>
  <c r="T153"/>
  <c r="S153"/>
  <c r="Q157"/>
  <c r="R157"/>
  <c r="T157"/>
  <c r="S157"/>
  <c r="Q161"/>
  <c r="R161"/>
  <c r="T161"/>
  <c r="S161"/>
  <c r="U105"/>
  <c r="U121"/>
  <c r="U129"/>
  <c r="U107"/>
  <c r="U115"/>
  <c r="U123"/>
  <c r="U131"/>
  <c r="U139"/>
  <c r="R113"/>
  <c r="Q113"/>
  <c r="S113"/>
  <c r="T113"/>
  <c r="R137"/>
  <c r="Q137"/>
  <c r="S137"/>
  <c r="T137"/>
  <c r="K111"/>
  <c r="K127"/>
  <c r="K143"/>
  <c r="Q149"/>
  <c r="R149"/>
  <c r="T149"/>
  <c r="S149"/>
  <c r="Q155"/>
  <c r="R155"/>
  <c r="T155"/>
  <c r="S155"/>
  <c r="Q159"/>
  <c r="R159"/>
  <c r="T159"/>
  <c r="S159"/>
  <c r="Q172"/>
  <c r="R172"/>
  <c r="T172"/>
  <c r="S172"/>
  <c r="T147"/>
  <c r="U147"/>
  <c r="R59"/>
  <c r="Q59"/>
  <c r="A29" i="17" s="1"/>
  <c r="S59" i="1"/>
  <c r="R67"/>
  <c r="Q67"/>
  <c r="A37" i="17" s="1"/>
  <c r="S67" i="1"/>
  <c r="R71"/>
  <c r="Q71"/>
  <c r="A41" i="17" s="1"/>
  <c r="S71" i="1"/>
  <c r="R79"/>
  <c r="Q79"/>
  <c r="A49" i="17" s="1"/>
  <c r="S79" i="1"/>
  <c r="R83"/>
  <c r="Q83"/>
  <c r="A53" i="17" s="1"/>
  <c r="S83" i="1"/>
  <c r="R91"/>
  <c r="Q91"/>
  <c r="A61" i="17" s="1"/>
  <c r="S91" i="1"/>
  <c r="R95"/>
  <c r="Q95"/>
  <c r="A65" i="17" s="1"/>
  <c r="S95" i="1"/>
  <c r="K65"/>
  <c r="K81"/>
  <c r="K103"/>
  <c r="K61"/>
  <c r="K69"/>
  <c r="K77"/>
  <c r="K85"/>
  <c r="K93"/>
  <c r="T59"/>
  <c r="T67"/>
  <c r="T71"/>
  <c r="T79"/>
  <c r="T83"/>
  <c r="T91"/>
  <c r="T95"/>
  <c r="T101"/>
  <c r="R63"/>
  <c r="Q63"/>
  <c r="A33" i="17" s="1"/>
  <c r="S63" i="1"/>
  <c r="R75"/>
  <c r="Q75"/>
  <c r="A45" i="17" s="1"/>
  <c r="S75" i="1"/>
  <c r="R87"/>
  <c r="Q87"/>
  <c r="A57" i="17" s="1"/>
  <c r="S87" i="1"/>
  <c r="K73"/>
  <c r="K89"/>
  <c r="V89" s="1"/>
  <c r="R97"/>
  <c r="Q97"/>
  <c r="S97"/>
  <c r="Q101"/>
  <c r="R101"/>
  <c r="S101"/>
  <c r="H99"/>
  <c r="U97"/>
  <c r="U59"/>
  <c r="U63"/>
  <c r="U67"/>
  <c r="U71"/>
  <c r="U75"/>
  <c r="U79"/>
  <c r="U83"/>
  <c r="U87"/>
  <c r="U91"/>
  <c r="U95"/>
  <c r="B4" i="16"/>
  <c r="B11" s="1"/>
  <c r="A22" i="14"/>
  <c r="B15"/>
  <c r="B13"/>
  <c r="B22" s="1"/>
  <c r="P103" i="1" l="1"/>
  <c r="V103"/>
  <c r="P143"/>
  <c r="V143"/>
  <c r="P111"/>
  <c r="V111"/>
  <c r="P145"/>
  <c r="V145"/>
  <c r="P119"/>
  <c r="V119"/>
  <c r="P47"/>
  <c r="B17" i="17" s="1"/>
  <c r="V47" i="1"/>
  <c r="V42"/>
  <c r="U42"/>
  <c r="H42"/>
  <c r="V34"/>
  <c r="H34"/>
  <c r="U34" s="1"/>
  <c r="Q138"/>
  <c r="T138"/>
  <c r="R138"/>
  <c r="U138"/>
  <c r="U142"/>
  <c r="Q142"/>
  <c r="T142"/>
  <c r="R142"/>
  <c r="S142"/>
  <c r="P85"/>
  <c r="B55" i="17" s="1"/>
  <c r="V85" i="1"/>
  <c r="P69"/>
  <c r="B39" i="17" s="1"/>
  <c r="V69" i="1"/>
  <c r="P65"/>
  <c r="B35" i="17" s="1"/>
  <c r="V65" i="1"/>
  <c r="P73"/>
  <c r="B43" i="17" s="1"/>
  <c r="V73" i="1"/>
  <c r="P93"/>
  <c r="B63" i="17" s="1"/>
  <c r="V93" i="1"/>
  <c r="P77"/>
  <c r="B47" i="17" s="1"/>
  <c r="V77" i="1"/>
  <c r="P61"/>
  <c r="B31" i="17" s="1"/>
  <c r="V61" i="1"/>
  <c r="P81"/>
  <c r="B51" i="17" s="1"/>
  <c r="V81" i="1"/>
  <c r="P127"/>
  <c r="V127"/>
  <c r="P135"/>
  <c r="V135"/>
  <c r="P151"/>
  <c r="V151"/>
  <c r="P52"/>
  <c r="B22" i="17" s="1"/>
  <c r="V52" i="1"/>
  <c r="P51"/>
  <c r="B21" i="17" s="1"/>
  <c r="V51" i="1"/>
  <c r="R41"/>
  <c r="Q41"/>
  <c r="A11" i="17" s="1"/>
  <c r="S41" i="1"/>
  <c r="T41"/>
  <c r="R40"/>
  <c r="Q40"/>
  <c r="A10" i="17" s="1"/>
  <c r="S40" i="1"/>
  <c r="T40"/>
  <c r="H47"/>
  <c r="T47" s="1"/>
  <c r="P42"/>
  <c r="B12" i="17" s="1"/>
  <c r="P34" i="1"/>
  <c r="B4" i="17" s="1"/>
  <c r="R136" i="18"/>
  <c r="S136"/>
  <c r="T136"/>
  <c r="Q136"/>
  <c r="U136"/>
  <c r="H145"/>
  <c r="P145"/>
  <c r="H143"/>
  <c r="P143"/>
  <c r="H32"/>
  <c r="P32"/>
  <c r="H48"/>
  <c r="P48"/>
  <c r="H64"/>
  <c r="P64"/>
  <c r="H151"/>
  <c r="P151"/>
  <c r="P88"/>
  <c r="U80"/>
  <c r="U138"/>
  <c r="U120"/>
  <c r="U112"/>
  <c r="U72"/>
  <c r="U104"/>
  <c r="R31"/>
  <c r="Q31"/>
  <c r="S31"/>
  <c r="T31"/>
  <c r="R63"/>
  <c r="Q63"/>
  <c r="S63"/>
  <c r="T63"/>
  <c r="R55"/>
  <c r="Q55"/>
  <c r="S55"/>
  <c r="T55"/>
  <c r="P29"/>
  <c r="P45"/>
  <c r="P61"/>
  <c r="P111"/>
  <c r="P127"/>
  <c r="R33"/>
  <c r="Q33"/>
  <c r="S33"/>
  <c r="R49"/>
  <c r="Q49"/>
  <c r="S49"/>
  <c r="R65"/>
  <c r="Q65"/>
  <c r="S65"/>
  <c r="Q87"/>
  <c r="R87"/>
  <c r="S87"/>
  <c r="Q73"/>
  <c r="R73"/>
  <c r="S73"/>
  <c r="Q105"/>
  <c r="R105"/>
  <c r="S105"/>
  <c r="Q137"/>
  <c r="R137"/>
  <c r="S137"/>
  <c r="Q75"/>
  <c r="R75"/>
  <c r="S75"/>
  <c r="Q107"/>
  <c r="R107"/>
  <c r="S107"/>
  <c r="R152"/>
  <c r="Q152"/>
  <c r="S152"/>
  <c r="Q83"/>
  <c r="R83"/>
  <c r="S83"/>
  <c r="Q121"/>
  <c r="R121"/>
  <c r="S121"/>
  <c r="U146"/>
  <c r="U154"/>
  <c r="P140"/>
  <c r="U140"/>
  <c r="U156"/>
  <c r="U33"/>
  <c r="U41"/>
  <c r="U144"/>
  <c r="U152"/>
  <c r="U49"/>
  <c r="R47"/>
  <c r="Q47"/>
  <c r="S47"/>
  <c r="T47"/>
  <c r="R39"/>
  <c r="Q39"/>
  <c r="S39"/>
  <c r="T39"/>
  <c r="Q123"/>
  <c r="R123"/>
  <c r="S123"/>
  <c r="T123"/>
  <c r="Q77"/>
  <c r="R77"/>
  <c r="S77"/>
  <c r="T77"/>
  <c r="Q93"/>
  <c r="R93"/>
  <c r="S93"/>
  <c r="T93"/>
  <c r="Q109"/>
  <c r="R109"/>
  <c r="S109"/>
  <c r="T109"/>
  <c r="R41"/>
  <c r="Q41"/>
  <c r="S41"/>
  <c r="R57"/>
  <c r="Q57"/>
  <c r="S57"/>
  <c r="Q103"/>
  <c r="R103"/>
  <c r="S103"/>
  <c r="Q89"/>
  <c r="R89"/>
  <c r="S89"/>
  <c r="Q119"/>
  <c r="R119"/>
  <c r="S119"/>
  <c r="Q91"/>
  <c r="R91"/>
  <c r="S91"/>
  <c r="Q129"/>
  <c r="R129"/>
  <c r="S129"/>
  <c r="R144"/>
  <c r="Q144"/>
  <c r="S144"/>
  <c r="P79"/>
  <c r="P97"/>
  <c r="P99"/>
  <c r="P148"/>
  <c r="Q95"/>
  <c r="R95"/>
  <c r="S95"/>
  <c r="Q81"/>
  <c r="R81"/>
  <c r="S81"/>
  <c r="Q113"/>
  <c r="R113"/>
  <c r="S113"/>
  <c r="U57"/>
  <c r="U103"/>
  <c r="P53"/>
  <c r="U37"/>
  <c r="U53"/>
  <c r="U65"/>
  <c r="U89"/>
  <c r="U119"/>
  <c r="U91"/>
  <c r="U129"/>
  <c r="O128" i="15"/>
  <c r="N128"/>
  <c r="P128"/>
  <c r="Q128"/>
  <c r="O50"/>
  <c r="N50"/>
  <c r="D25" i="17" s="1"/>
  <c r="P50" i="15"/>
  <c r="Q50"/>
  <c r="O66"/>
  <c r="N66"/>
  <c r="D41" i="17" s="1"/>
  <c r="P66" i="15"/>
  <c r="Q66"/>
  <c r="N78"/>
  <c r="D53" i="17" s="1"/>
  <c r="O78" i="15"/>
  <c r="P78"/>
  <c r="Q78"/>
  <c r="O56"/>
  <c r="N56"/>
  <c r="D31" i="17" s="1"/>
  <c r="P56" i="15"/>
  <c r="Q56"/>
  <c r="O72"/>
  <c r="N72"/>
  <c r="D47" i="17" s="1"/>
  <c r="P72" i="15"/>
  <c r="Q72"/>
  <c r="O82"/>
  <c r="N82"/>
  <c r="D57" i="17" s="1"/>
  <c r="P82" i="15"/>
  <c r="Q82"/>
  <c r="O98"/>
  <c r="N98"/>
  <c r="P98"/>
  <c r="Q98"/>
  <c r="O80"/>
  <c r="N80"/>
  <c r="D55" i="17" s="1"/>
  <c r="P80" i="15"/>
  <c r="Q80"/>
  <c r="O96"/>
  <c r="N96"/>
  <c r="P96"/>
  <c r="Q96"/>
  <c r="O112"/>
  <c r="N112"/>
  <c r="P112"/>
  <c r="Q112"/>
  <c r="O116"/>
  <c r="N116"/>
  <c r="P116"/>
  <c r="Q116"/>
  <c r="N119"/>
  <c r="O119"/>
  <c r="P119"/>
  <c r="Q119"/>
  <c r="N121"/>
  <c r="O121"/>
  <c r="P121"/>
  <c r="Q121"/>
  <c r="O130"/>
  <c r="N130"/>
  <c r="P130"/>
  <c r="Q130"/>
  <c r="O132"/>
  <c r="N132"/>
  <c r="P132"/>
  <c r="Q132"/>
  <c r="O134"/>
  <c r="N134"/>
  <c r="P134"/>
  <c r="Q134"/>
  <c r="O136"/>
  <c r="N136"/>
  <c r="P136"/>
  <c r="Q136"/>
  <c r="O77"/>
  <c r="N77"/>
  <c r="D52" i="17" s="1"/>
  <c r="P77" i="15"/>
  <c r="Q77"/>
  <c r="O58"/>
  <c r="N58"/>
  <c r="D33" i="17" s="1"/>
  <c r="P58" i="15"/>
  <c r="Q58"/>
  <c r="O74"/>
  <c r="N74"/>
  <c r="D49" i="17" s="1"/>
  <c r="P74" i="15"/>
  <c r="Q74"/>
  <c r="O48"/>
  <c r="N48"/>
  <c r="D23" i="17" s="1"/>
  <c r="P48" i="15"/>
  <c r="Q48"/>
  <c r="O64"/>
  <c r="N64"/>
  <c r="D39" i="17" s="1"/>
  <c r="P64" i="15"/>
  <c r="Q64"/>
  <c r="N76"/>
  <c r="D51" i="17" s="1"/>
  <c r="O76" i="15"/>
  <c r="P76"/>
  <c r="Q76"/>
  <c r="N59"/>
  <c r="D34" i="17" s="1"/>
  <c r="O59" i="15"/>
  <c r="P59"/>
  <c r="N57"/>
  <c r="D32" i="17" s="1"/>
  <c r="O57" i="15"/>
  <c r="P57"/>
  <c r="O90"/>
  <c r="N90"/>
  <c r="D65" i="17" s="1"/>
  <c r="P90" i="15"/>
  <c r="Q90"/>
  <c r="O106"/>
  <c r="N106"/>
  <c r="P106"/>
  <c r="Q106"/>
  <c r="N83"/>
  <c r="D58" i="17" s="1"/>
  <c r="O83" i="15"/>
  <c r="P83"/>
  <c r="O88"/>
  <c r="N88"/>
  <c r="D63" i="17" s="1"/>
  <c r="P88" i="15"/>
  <c r="Q88"/>
  <c r="O104"/>
  <c r="N104"/>
  <c r="P104"/>
  <c r="Q104"/>
  <c r="N81"/>
  <c r="D56" i="17" s="1"/>
  <c r="O81" i="15"/>
  <c r="P81"/>
  <c r="N113"/>
  <c r="O113"/>
  <c r="P113"/>
  <c r="O118"/>
  <c r="N118"/>
  <c r="P118"/>
  <c r="Q118"/>
  <c r="O120"/>
  <c r="N120"/>
  <c r="P120"/>
  <c r="Q120"/>
  <c r="O124"/>
  <c r="N124"/>
  <c r="P124"/>
  <c r="Q124"/>
  <c r="N131"/>
  <c r="O131"/>
  <c r="P131"/>
  <c r="Q131"/>
  <c r="N133"/>
  <c r="O133"/>
  <c r="P133"/>
  <c r="Q133"/>
  <c r="N135"/>
  <c r="O135"/>
  <c r="P135"/>
  <c r="Q135"/>
  <c r="N137"/>
  <c r="O137"/>
  <c r="P137"/>
  <c r="Q137"/>
  <c r="N47"/>
  <c r="D22" i="17" s="1"/>
  <c r="O47" i="15"/>
  <c r="P47"/>
  <c r="N101"/>
  <c r="O101"/>
  <c r="P101"/>
  <c r="N67"/>
  <c r="D42" i="17" s="1"/>
  <c r="O67" i="15"/>
  <c r="P67"/>
  <c r="N65"/>
  <c r="D40" i="17" s="1"/>
  <c r="O65" i="15"/>
  <c r="P65"/>
  <c r="N107"/>
  <c r="O107"/>
  <c r="P107"/>
  <c r="N105"/>
  <c r="O105"/>
  <c r="P105"/>
  <c r="N55"/>
  <c r="D30" i="17" s="1"/>
  <c r="O55" i="15"/>
  <c r="P55"/>
  <c r="N93"/>
  <c r="O93"/>
  <c r="P93"/>
  <c r="N127"/>
  <c r="O127"/>
  <c r="P127"/>
  <c r="K56" i="1"/>
  <c r="K44"/>
  <c r="R49"/>
  <c r="Q49"/>
  <c r="A19" i="17" s="1"/>
  <c r="S49" i="1"/>
  <c r="T49"/>
  <c r="R47"/>
  <c r="Q47"/>
  <c r="A17" i="17" s="1"/>
  <c r="S47" i="1"/>
  <c r="R51"/>
  <c r="Q51"/>
  <c r="A21" i="17" s="1"/>
  <c r="S51" i="1"/>
  <c r="K54"/>
  <c r="K50"/>
  <c r="R55"/>
  <c r="Q55"/>
  <c r="A25" i="17" s="1"/>
  <c r="S55" i="1"/>
  <c r="U52"/>
  <c r="H52"/>
  <c r="U55"/>
  <c r="K46"/>
  <c r="R57"/>
  <c r="Q57"/>
  <c r="A27" i="17" s="1"/>
  <c r="S57" i="1"/>
  <c r="T57"/>
  <c r="K48"/>
  <c r="K58"/>
  <c r="U47"/>
  <c r="U51"/>
  <c r="H143"/>
  <c r="U143" s="1"/>
  <c r="H127"/>
  <c r="U127" s="1"/>
  <c r="H111"/>
  <c r="U111" s="1"/>
  <c r="Q146"/>
  <c r="R146"/>
  <c r="S146"/>
  <c r="T146"/>
  <c r="H145"/>
  <c r="U145" s="1"/>
  <c r="H135"/>
  <c r="U135" s="1"/>
  <c r="H119"/>
  <c r="U119" s="1"/>
  <c r="H151"/>
  <c r="U151" s="1"/>
  <c r="R99"/>
  <c r="Q99"/>
  <c r="S99"/>
  <c r="T99"/>
  <c r="H89"/>
  <c r="U89" s="1"/>
  <c r="H93"/>
  <c r="H85"/>
  <c r="H77"/>
  <c r="U77" s="1"/>
  <c r="H69"/>
  <c r="H61"/>
  <c r="H103"/>
  <c r="U103" s="1"/>
  <c r="H81"/>
  <c r="H65"/>
  <c r="U99"/>
  <c r="P89"/>
  <c r="B59" i="17" s="1"/>
  <c r="H73" i="1"/>
  <c r="B4" i="15"/>
  <c r="B13" s="1"/>
  <c r="P48" i="1" l="1"/>
  <c r="B18" i="17" s="1"/>
  <c r="V48" i="1"/>
  <c r="P58"/>
  <c r="B28" i="17" s="1"/>
  <c r="V58" i="1"/>
  <c r="P46"/>
  <c r="B16" i="17" s="1"/>
  <c r="V46" i="1"/>
  <c r="P54"/>
  <c r="B24" i="17" s="1"/>
  <c r="V54" i="1"/>
  <c r="P56"/>
  <c r="B26" i="17" s="1"/>
  <c r="V56" i="1"/>
  <c r="R42"/>
  <c r="Q42"/>
  <c r="A12" i="17" s="1"/>
  <c r="S42" i="1"/>
  <c r="T42"/>
  <c r="P50"/>
  <c r="B20" i="17" s="1"/>
  <c r="V50" i="1"/>
  <c r="P44"/>
  <c r="B14" i="17" s="1"/>
  <c r="V44" i="1"/>
  <c r="R34"/>
  <c r="Q34"/>
  <c r="A4" i="17" s="1"/>
  <c r="S34" i="1"/>
  <c r="T34"/>
  <c r="Q151" i="18"/>
  <c r="S151"/>
  <c r="U151"/>
  <c r="T151"/>
  <c r="R151"/>
  <c r="Q64"/>
  <c r="S64"/>
  <c r="U64"/>
  <c r="T64"/>
  <c r="R64"/>
  <c r="Q48"/>
  <c r="S48"/>
  <c r="T48"/>
  <c r="R48"/>
  <c r="U48"/>
  <c r="Q32"/>
  <c r="S32"/>
  <c r="T32"/>
  <c r="R32"/>
  <c r="U32"/>
  <c r="R143"/>
  <c r="T143"/>
  <c r="Q143"/>
  <c r="S143"/>
  <c r="U143"/>
  <c r="R145"/>
  <c r="U145"/>
  <c r="T145"/>
  <c r="Q145"/>
  <c r="S145"/>
  <c r="Q104"/>
  <c r="T104"/>
  <c r="R104"/>
  <c r="S104"/>
  <c r="R112"/>
  <c r="S112"/>
  <c r="Q112"/>
  <c r="T112"/>
  <c r="T120"/>
  <c r="R120"/>
  <c r="S120"/>
  <c r="Q120"/>
  <c r="T138"/>
  <c r="Q138"/>
  <c r="R138"/>
  <c r="S138"/>
  <c r="R80"/>
  <c r="S80"/>
  <c r="Q80"/>
  <c r="T80"/>
  <c r="Q72"/>
  <c r="T72"/>
  <c r="R72"/>
  <c r="S72"/>
  <c r="R37"/>
  <c r="Q37"/>
  <c r="S37"/>
  <c r="T37"/>
  <c r="R156"/>
  <c r="Q156"/>
  <c r="S156"/>
  <c r="T156"/>
  <c r="R154"/>
  <c r="Q154"/>
  <c r="S154"/>
  <c r="T154"/>
  <c r="R53"/>
  <c r="Q53"/>
  <c r="S53"/>
  <c r="T53"/>
  <c r="U99"/>
  <c r="U97"/>
  <c r="R140"/>
  <c r="Q140"/>
  <c r="S140"/>
  <c r="T140"/>
  <c r="R146"/>
  <c r="Q146"/>
  <c r="S146"/>
  <c r="T146"/>
  <c r="U127"/>
  <c r="U111"/>
  <c r="U45"/>
  <c r="U29"/>
  <c r="O40" i="15"/>
  <c r="N40"/>
  <c r="D15" i="17" s="1"/>
  <c r="P40" i="15"/>
  <c r="Q40"/>
  <c r="O150"/>
  <c r="N150"/>
  <c r="P150"/>
  <c r="Q150"/>
  <c r="O36"/>
  <c r="N36"/>
  <c r="D11" i="17" s="1"/>
  <c r="P36" i="15"/>
  <c r="Q36"/>
  <c r="O154"/>
  <c r="N154"/>
  <c r="P154"/>
  <c r="Q154"/>
  <c r="N143"/>
  <c r="O143"/>
  <c r="P143"/>
  <c r="Q143"/>
  <c r="N39"/>
  <c r="D14" i="17" s="1"/>
  <c r="O39" i="15"/>
  <c r="P39"/>
  <c r="Q39"/>
  <c r="N149"/>
  <c r="O149"/>
  <c r="P149"/>
  <c r="Q149"/>
  <c r="N37"/>
  <c r="D12" i="17" s="1"/>
  <c r="O37" i="15"/>
  <c r="P37"/>
  <c r="Q37"/>
  <c r="N79"/>
  <c r="D54" i="17" s="1"/>
  <c r="O79" i="15"/>
  <c r="P79"/>
  <c r="Q79"/>
  <c r="O114"/>
  <c r="N114"/>
  <c r="P114"/>
  <c r="Q114"/>
  <c r="N151"/>
  <c r="O151"/>
  <c r="P151"/>
  <c r="Q151"/>
  <c r="N123"/>
  <c r="O123"/>
  <c r="P123"/>
  <c r="Q123"/>
  <c r="N31"/>
  <c r="D6" i="17" s="1"/>
  <c r="O31" i="15"/>
  <c r="P31"/>
  <c r="Q31"/>
  <c r="N103"/>
  <c r="O103"/>
  <c r="P103"/>
  <c r="Q103"/>
  <c r="N87"/>
  <c r="D62" i="17" s="1"/>
  <c r="O87" i="15"/>
  <c r="P87"/>
  <c r="Q87"/>
  <c r="N61"/>
  <c r="D36" i="17" s="1"/>
  <c r="O61" i="15"/>
  <c r="P61"/>
  <c r="Q61"/>
  <c r="N157"/>
  <c r="O157"/>
  <c r="P157"/>
  <c r="Q157"/>
  <c r="N141"/>
  <c r="O141"/>
  <c r="P141"/>
  <c r="Q141"/>
  <c r="N45"/>
  <c r="D20" i="17" s="1"/>
  <c r="O45" i="15"/>
  <c r="P45"/>
  <c r="Q45"/>
  <c r="N29"/>
  <c r="D4" i="17" s="1"/>
  <c r="O29" i="15"/>
  <c r="P29"/>
  <c r="Q29"/>
  <c r="O152"/>
  <c r="N152"/>
  <c r="P152"/>
  <c r="Q152"/>
  <c r="O42"/>
  <c r="N42"/>
  <c r="D17" i="17" s="1"/>
  <c r="P42" i="15"/>
  <c r="Q42"/>
  <c r="O148"/>
  <c r="N148"/>
  <c r="P148"/>
  <c r="Q148"/>
  <c r="O38"/>
  <c r="N38"/>
  <c r="D13" i="17" s="1"/>
  <c r="P38" i="15"/>
  <c r="Q38"/>
  <c r="O138"/>
  <c r="N138"/>
  <c r="P138"/>
  <c r="Q138"/>
  <c r="R52" i="1"/>
  <c r="Q52"/>
  <c r="A22" i="17" s="1"/>
  <c r="S52" i="1"/>
  <c r="T52"/>
  <c r="H58"/>
  <c r="U58" s="1"/>
  <c r="H48"/>
  <c r="U48" s="1"/>
  <c r="H46"/>
  <c r="U46" s="1"/>
  <c r="H50"/>
  <c r="U50" s="1"/>
  <c r="H54"/>
  <c r="U54" s="1"/>
  <c r="H44"/>
  <c r="U44" s="1"/>
  <c r="H56"/>
  <c r="U56" s="1"/>
  <c r="Q151"/>
  <c r="R151"/>
  <c r="S151"/>
  <c r="T151"/>
  <c r="R119"/>
  <c r="Q119"/>
  <c r="S119"/>
  <c r="T119"/>
  <c r="R135"/>
  <c r="Q135"/>
  <c r="S135"/>
  <c r="T135"/>
  <c r="R145"/>
  <c r="Q145"/>
  <c r="S145"/>
  <c r="T145"/>
  <c r="R111"/>
  <c r="Q111"/>
  <c r="S111"/>
  <c r="T111"/>
  <c r="R127"/>
  <c r="Q127"/>
  <c r="S127"/>
  <c r="T127"/>
  <c r="R143"/>
  <c r="Q143"/>
  <c r="S143"/>
  <c r="T143"/>
  <c r="R73"/>
  <c r="Q73"/>
  <c r="A43" i="17" s="1"/>
  <c r="S73" i="1"/>
  <c r="T73"/>
  <c r="R65"/>
  <c r="Q65"/>
  <c r="A35" i="17" s="1"/>
  <c r="S65" i="1"/>
  <c r="T65"/>
  <c r="R81"/>
  <c r="Q81"/>
  <c r="A51" i="17" s="1"/>
  <c r="S81" i="1"/>
  <c r="T81"/>
  <c r="R61"/>
  <c r="Q61"/>
  <c r="A31" i="17" s="1"/>
  <c r="S61" i="1"/>
  <c r="T61"/>
  <c r="R69"/>
  <c r="Q69"/>
  <c r="A39" i="17" s="1"/>
  <c r="S69" i="1"/>
  <c r="T69"/>
  <c r="R85"/>
  <c r="Q85"/>
  <c r="A55" i="17" s="1"/>
  <c r="S85" i="1"/>
  <c r="T85"/>
  <c r="R93"/>
  <c r="Q93"/>
  <c r="A63" i="17" s="1"/>
  <c r="S93" i="1"/>
  <c r="T93"/>
  <c r="U73"/>
  <c r="U65"/>
  <c r="U81"/>
  <c r="U61"/>
  <c r="U69"/>
  <c r="U85"/>
  <c r="U93"/>
  <c r="Q103"/>
  <c r="R103"/>
  <c r="S103"/>
  <c r="T103"/>
  <c r="R77"/>
  <c r="Q77"/>
  <c r="A47" i="17" s="1"/>
  <c r="S77" i="1"/>
  <c r="T77"/>
  <c r="R89"/>
  <c r="Q89"/>
  <c r="A59" i="17" s="1"/>
  <c r="S89" i="1"/>
  <c r="T89"/>
  <c r="R29" i="18" l="1"/>
  <c r="Q29"/>
  <c r="S29"/>
  <c r="T29"/>
  <c r="R45"/>
  <c r="Q45"/>
  <c r="S45"/>
  <c r="T45"/>
  <c r="R61"/>
  <c r="Q61"/>
  <c r="S61"/>
  <c r="T61"/>
  <c r="Q97"/>
  <c r="R97"/>
  <c r="S97"/>
  <c r="T97"/>
  <c r="Q99"/>
  <c r="R99"/>
  <c r="S99"/>
  <c r="T99"/>
  <c r="R148"/>
  <c r="Q148"/>
  <c r="S148"/>
  <c r="T148"/>
  <c r="U61"/>
  <c r="U148"/>
  <c r="Q111"/>
  <c r="R111"/>
  <c r="S111"/>
  <c r="T111"/>
  <c r="Q127"/>
  <c r="R127"/>
  <c r="S127"/>
  <c r="T127"/>
  <c r="Q79"/>
  <c r="R79"/>
  <c r="S79"/>
  <c r="T79"/>
  <c r="U79"/>
  <c r="N73" i="15"/>
  <c r="D48" i="17" s="1"/>
  <c r="O73" i="15"/>
  <c r="P73"/>
  <c r="Q73"/>
  <c r="N97"/>
  <c r="O97"/>
  <c r="P97"/>
  <c r="Q97"/>
  <c r="O146"/>
  <c r="N146"/>
  <c r="P146"/>
  <c r="Q146"/>
  <c r="O30"/>
  <c r="N30"/>
  <c r="D5" i="17" s="1"/>
  <c r="P30" i="15"/>
  <c r="Q30"/>
  <c r="N63"/>
  <c r="D38" i="17" s="1"/>
  <c r="O63" i="15"/>
  <c r="P63"/>
  <c r="Q63"/>
  <c r="N85"/>
  <c r="D60" i="17" s="1"/>
  <c r="O85" i="15"/>
  <c r="P85"/>
  <c r="Q85"/>
  <c r="O140"/>
  <c r="N140"/>
  <c r="P140"/>
  <c r="Q140"/>
  <c r="O156"/>
  <c r="N156"/>
  <c r="P156"/>
  <c r="Q156"/>
  <c r="N51"/>
  <c r="D26" i="17" s="1"/>
  <c r="O51" i="15"/>
  <c r="P51"/>
  <c r="Q51"/>
  <c r="N91"/>
  <c r="O91"/>
  <c r="P91"/>
  <c r="Q91"/>
  <c r="N89"/>
  <c r="D64" i="17" s="1"/>
  <c r="O89" i="15"/>
  <c r="P89"/>
  <c r="Q89"/>
  <c r="N115"/>
  <c r="O115"/>
  <c r="P115"/>
  <c r="Q115"/>
  <c r="O34"/>
  <c r="N34"/>
  <c r="D9" i="17" s="1"/>
  <c r="P34" i="15"/>
  <c r="Q34"/>
  <c r="N71"/>
  <c r="D46" i="17" s="1"/>
  <c r="O71" i="15"/>
  <c r="P71"/>
  <c r="Q71"/>
  <c r="N129"/>
  <c r="O129"/>
  <c r="P129"/>
  <c r="Q129"/>
  <c r="N75"/>
  <c r="D50" i="17" s="1"/>
  <c r="O75" i="15"/>
  <c r="P75"/>
  <c r="Q75"/>
  <c r="N99"/>
  <c r="O99"/>
  <c r="P99"/>
  <c r="Q99"/>
  <c r="O28"/>
  <c r="N28"/>
  <c r="D3" i="17" s="1"/>
  <c r="P28" i="15"/>
  <c r="Q28"/>
  <c r="O44"/>
  <c r="N44"/>
  <c r="D19" i="17" s="1"/>
  <c r="P44" i="15"/>
  <c r="Q44"/>
  <c r="N125"/>
  <c r="O125"/>
  <c r="P125"/>
  <c r="Q125"/>
  <c r="N49"/>
  <c r="D24" i="17" s="1"/>
  <c r="O49" i="15"/>
  <c r="P49"/>
  <c r="Q49"/>
  <c r="O142"/>
  <c r="N142"/>
  <c r="P142"/>
  <c r="Q142"/>
  <c r="O158"/>
  <c r="N158"/>
  <c r="P158"/>
  <c r="Q158"/>
  <c r="N117"/>
  <c r="O117"/>
  <c r="P117"/>
  <c r="Q117"/>
  <c r="O32"/>
  <c r="N32"/>
  <c r="D7" i="17" s="1"/>
  <c r="P32" i="15"/>
  <c r="Q32"/>
  <c r="N109"/>
  <c r="O109"/>
  <c r="P109"/>
  <c r="Q109"/>
  <c r="O144"/>
  <c r="N144"/>
  <c r="P144"/>
  <c r="Q144"/>
  <c r="R56" i="1"/>
  <c r="Q56"/>
  <c r="A26" i="17" s="1"/>
  <c r="S56" i="1"/>
  <c r="T56"/>
  <c r="R44"/>
  <c r="Q44"/>
  <c r="A14" i="17" s="1"/>
  <c r="S44" i="1"/>
  <c r="T44"/>
  <c r="R54"/>
  <c r="Q54"/>
  <c r="A24" i="17" s="1"/>
  <c r="S54" i="1"/>
  <c r="T54"/>
  <c r="R50"/>
  <c r="Q50"/>
  <c r="A20" i="17" s="1"/>
  <c r="S50" i="1"/>
  <c r="T50"/>
  <c r="R46"/>
  <c r="Q46"/>
  <c r="A16" i="17" s="1"/>
  <c r="S46" i="1"/>
  <c r="T46"/>
  <c r="R48"/>
  <c r="Q48"/>
  <c r="A18" i="17" s="1"/>
  <c r="S48" i="1"/>
  <c r="T48"/>
  <c r="R58"/>
  <c r="Q58"/>
  <c r="A28" i="17" s="1"/>
  <c r="S58" i="1"/>
  <c r="T58"/>
  <c r="O28" i="18"/>
  <c r="K28" s="1"/>
  <c r="H28" s="1"/>
  <c r="P28" l="1"/>
  <c r="R28" l="1"/>
  <c r="Q28"/>
  <c r="S28"/>
  <c r="T28"/>
  <c r="U28"/>
</calcChain>
</file>

<file path=xl/comments1.xml><?xml version="1.0" encoding="utf-8"?>
<comments xmlns="http://schemas.openxmlformats.org/spreadsheetml/2006/main">
  <authors>
    <author>Jeffrey Strickland</author>
    <author>Dr. Jeffrey Strickland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Dr. Jeffrey Strickland:</t>
        </r>
        <r>
          <rPr>
            <sz val="8"/>
            <color indexed="81"/>
            <rFont val="Tahoma"/>
            <family val="2"/>
          </rPr>
          <t xml:space="preserve">
Optimum Solution for Intercepts in Defense Layer 1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Dr. Jeffrey Strickland:</t>
        </r>
        <r>
          <rPr>
            <sz val="8"/>
            <color indexed="81"/>
            <rFont val="Tahoma"/>
            <family val="2"/>
          </rPr>
          <t xml:space="preserve">
Objective Function</t>
        </r>
      </text>
    </comment>
    <comment ref="B15" authorId="1">
      <text>
        <r>
          <rPr>
            <b/>
            <sz val="8"/>
            <color indexed="81"/>
            <rFont val="Tahoma"/>
            <family val="2"/>
          </rPr>
          <t>Dr. Jeffrey Strickland:</t>
        </r>
        <r>
          <rPr>
            <sz val="8"/>
            <color indexed="81"/>
            <rFont val="Tahoma"/>
            <family val="2"/>
          </rPr>
          <t xml:space="preserve">
D</t>
        </r>
        <r>
          <rPr>
            <vertAlign val="subscript"/>
            <sz val="8"/>
            <color indexed="81"/>
            <rFont val="Tahoma"/>
            <family val="2"/>
          </rPr>
          <t>1</t>
        </r>
        <r>
          <rPr>
            <sz val="8"/>
            <color indexed="81"/>
            <rFont val="Tahoma"/>
            <family val="2"/>
          </rPr>
          <t>+ D</t>
        </r>
        <r>
          <rPr>
            <vertAlign val="subscript"/>
            <sz val="8"/>
            <color indexed="81"/>
            <rFont val="Tahoma"/>
            <family val="2"/>
          </rPr>
          <t>2</t>
        </r>
        <r>
          <rPr>
            <sz val="8"/>
            <color indexed="81"/>
            <rFont val="Tahoma"/>
            <family val="2"/>
          </rPr>
          <t>+ D</t>
        </r>
        <r>
          <rPr>
            <vertAlign val="subscript"/>
            <sz val="8"/>
            <color indexed="81"/>
            <rFont val="Tahoma"/>
            <family val="2"/>
          </rPr>
          <t>3</t>
        </r>
        <r>
          <rPr>
            <sz val="8"/>
            <color indexed="81"/>
            <rFont val="Tahoma"/>
            <family val="2"/>
          </rPr>
          <t>+ D</t>
        </r>
        <r>
          <rPr>
            <vertAlign val="subscript"/>
            <sz val="8"/>
            <color indexed="81"/>
            <rFont val="Tahoma"/>
            <family val="2"/>
          </rPr>
          <t>4</t>
        </r>
        <r>
          <rPr>
            <sz val="8"/>
            <color indexed="81"/>
            <rFont val="Tahoma"/>
            <family val="2"/>
          </rPr>
          <t>- D</t>
        </r>
        <r>
          <rPr>
            <vertAlign val="subscript"/>
            <sz val="8"/>
            <color indexed="81"/>
            <rFont val="Tahoma"/>
            <family val="2"/>
          </rPr>
          <t xml:space="preserve">0 </t>
        </r>
        <r>
          <rPr>
            <sz val="8"/>
            <color indexed="81"/>
            <rFont val="Tahoma"/>
            <family val="2"/>
          </rPr>
          <t xml:space="preserve">= </t>
        </r>
        <r>
          <rPr>
            <sz val="8"/>
            <color indexed="81"/>
            <rFont val="Tahoma"/>
            <family val="2"/>
          </rPr>
          <t>0</t>
        </r>
      </text>
    </comment>
  </commentList>
</comments>
</file>

<file path=xl/comments2.xml><?xml version="1.0" encoding="utf-8"?>
<comments xmlns="http://schemas.openxmlformats.org/spreadsheetml/2006/main">
  <authors>
    <author>Jeffrey Strickland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Dr. Jeffrey Strickland:</t>
        </r>
        <r>
          <rPr>
            <sz val="8"/>
            <color indexed="81"/>
            <rFont val="Tahoma"/>
            <family val="2"/>
          </rPr>
          <t xml:space="preserve">
Optimum Solution for Intercepts in Defense Layer 1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Dr. Jeffrey Strickland:</t>
        </r>
        <r>
          <rPr>
            <sz val="8"/>
            <color indexed="81"/>
            <rFont val="Tahoma"/>
            <family val="2"/>
          </rPr>
          <t xml:space="preserve">
Objective Function</t>
        </r>
      </text>
    </comment>
  </commentList>
</comments>
</file>

<file path=xl/comments3.xml><?xml version="1.0" encoding="utf-8"?>
<comments xmlns="http://schemas.openxmlformats.org/spreadsheetml/2006/main">
  <authors>
    <author>Jeffrey Strickland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Dr. Jeffrey Strickland:</t>
        </r>
        <r>
          <rPr>
            <sz val="8"/>
            <color indexed="81"/>
            <rFont val="Tahoma"/>
            <family val="2"/>
          </rPr>
          <t xml:space="preserve">
Optimum Solution for Intercepts in Defense Layer 1</t>
        </r>
      </text>
    </comment>
    <comment ref="B9" authorId="0">
      <text>
        <r>
          <rPr>
            <b/>
            <sz val="8"/>
            <color indexed="81"/>
            <rFont val="Tahoma"/>
            <family val="2"/>
          </rPr>
          <t>Dr. Jeffrey Strickland:</t>
        </r>
        <r>
          <rPr>
            <sz val="8"/>
            <color indexed="81"/>
            <rFont val="Tahoma"/>
            <family val="2"/>
          </rPr>
          <t xml:space="preserve">
Objective Function</t>
        </r>
      </text>
    </comment>
  </commentList>
</comments>
</file>

<file path=xl/comments4.xml><?xml version="1.0" encoding="utf-8"?>
<comments xmlns="http://schemas.openxmlformats.org/spreadsheetml/2006/main">
  <authors>
    <author>Jeffrey Strickland</author>
  </authors>
  <commentList>
    <comment ref="B5" authorId="0">
      <text>
        <r>
          <rPr>
            <b/>
            <sz val="8"/>
            <color indexed="81"/>
            <rFont val="Tahoma"/>
            <family val="2"/>
          </rPr>
          <t>Dr. Jeffrey Strickland:</t>
        </r>
        <r>
          <rPr>
            <sz val="8"/>
            <color indexed="81"/>
            <rFont val="Tahoma"/>
            <family val="2"/>
          </rPr>
          <t xml:space="preserve">
Number of warheads per missile.</t>
        </r>
      </text>
    </comment>
    <comment ref="B6" authorId="0">
      <text>
        <r>
          <rPr>
            <b/>
            <sz val="8"/>
            <color indexed="81"/>
            <rFont val="Tahoma"/>
            <family val="2"/>
          </rPr>
          <t>Dr. Jeffrey Strickland:</t>
        </r>
        <r>
          <rPr>
            <sz val="8"/>
            <color indexed="81"/>
            <rFont val="Tahoma"/>
            <family val="2"/>
          </rPr>
          <t xml:space="preserve">
Optimum Solution for Intercepts in Defense Layer 1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Dr. Jeffrey Strickland:</t>
        </r>
        <r>
          <rPr>
            <sz val="8"/>
            <color indexed="81"/>
            <rFont val="Tahoma"/>
            <family val="2"/>
          </rPr>
          <t xml:space="preserve">
Objective Function</t>
        </r>
      </text>
    </comment>
  </commentList>
</comments>
</file>

<file path=xl/comments5.xml><?xml version="1.0" encoding="utf-8"?>
<comments xmlns="http://schemas.openxmlformats.org/spreadsheetml/2006/main">
  <authors>
    <author>Jeffrey Strickland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Dr. Jeffrey Strickland:</t>
        </r>
        <r>
          <rPr>
            <sz val="8"/>
            <color indexed="81"/>
            <rFont val="Tahoma"/>
            <family val="2"/>
          </rPr>
          <t xml:space="preserve">
Optimum Solution for Intercepts in Defense Layer 1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Dr. Jeffrey Strickland:</t>
        </r>
        <r>
          <rPr>
            <sz val="8"/>
            <color indexed="81"/>
            <rFont val="Tahoma"/>
            <family val="2"/>
          </rPr>
          <t xml:space="preserve">
Objective Function</t>
        </r>
      </text>
    </comment>
  </commentList>
</comments>
</file>

<file path=xl/sharedStrings.xml><?xml version="1.0" encoding="utf-8"?>
<sst xmlns="http://schemas.openxmlformats.org/spreadsheetml/2006/main" count="261" uniqueCount="105">
  <si>
    <t>Constraint1</t>
  </si>
  <si>
    <t>Microsoft Excel 11.0 Answer Report</t>
  </si>
  <si>
    <t>Target Cell (Min)</t>
  </si>
  <si>
    <t>Cell</t>
  </si>
  <si>
    <t>Name</t>
  </si>
  <si>
    <t>Original Value</t>
  </si>
  <si>
    <t>Final Value</t>
  </si>
  <si>
    <t>Adjustable Cells</t>
  </si>
  <si>
    <t>Constraints</t>
  </si>
  <si>
    <t>Cell Value</t>
  </si>
  <si>
    <t>Formula</t>
  </si>
  <si>
    <t>Status</t>
  </si>
  <si>
    <t>Slack</t>
  </si>
  <si>
    <t>$B$11</t>
  </si>
  <si>
    <t>$B$4</t>
  </si>
  <si>
    <t>$B$13</t>
  </si>
  <si>
    <t>$B$13=0</t>
  </si>
  <si>
    <t>Not Binding</t>
  </si>
  <si>
    <t>Microsoft Excel 11.0 Sensitivity Report</t>
  </si>
  <si>
    <t>Final</t>
  </si>
  <si>
    <t>Value</t>
  </si>
  <si>
    <t>Reduced</t>
  </si>
  <si>
    <t>Gradient</t>
  </si>
  <si>
    <t>Lagrange</t>
  </si>
  <si>
    <t>Multiplier</t>
  </si>
  <si>
    <t>Microsoft Excel 11.0 Limits Report</t>
  </si>
  <si>
    <t>Worksheet: [Book1]Limits Report 1</t>
  </si>
  <si>
    <t>Target</t>
  </si>
  <si>
    <t>Adjustable</t>
  </si>
  <si>
    <t>Lower</t>
  </si>
  <si>
    <t>Limit</t>
  </si>
  <si>
    <t>Result</t>
  </si>
  <si>
    <t>Upper</t>
  </si>
  <si>
    <t>$B$6</t>
  </si>
  <si>
    <t>$B$6&gt;=1</t>
  </si>
  <si>
    <t>$B$5</t>
  </si>
  <si>
    <t>$B$5&gt;=1</t>
  </si>
  <si>
    <t>$B$7</t>
  </si>
  <si>
    <t>$B$7&gt;=1</t>
  </si>
  <si>
    <t>$B$10</t>
  </si>
  <si>
    <t>$B$10&gt;=1</t>
  </si>
  <si>
    <t>Binding</t>
  </si>
  <si>
    <t>MissilesSurvivingL4</t>
  </si>
  <si>
    <t>DefenseLayer_1</t>
  </si>
  <si>
    <t>DefenseLayer_3</t>
  </si>
  <si>
    <t>DefenseLayer_2</t>
  </si>
  <si>
    <t>DefenseLayer_4</t>
  </si>
  <si>
    <t>MissilesSurvivingL3</t>
  </si>
  <si>
    <r>
      <t>M</t>
    </r>
    <r>
      <rPr>
        <vertAlign val="subscript"/>
        <sz val="10"/>
        <rFont val="Arial"/>
        <family val="2"/>
      </rPr>
      <t>0</t>
    </r>
  </si>
  <si>
    <r>
      <t>D</t>
    </r>
    <r>
      <rPr>
        <vertAlign val="subscript"/>
        <sz val="10"/>
        <rFont val="Arial"/>
        <family val="2"/>
      </rPr>
      <t>0</t>
    </r>
  </si>
  <si>
    <r>
      <t>D</t>
    </r>
    <r>
      <rPr>
        <vertAlign val="subscript"/>
        <sz val="10"/>
        <rFont val="Arial"/>
        <family val="2"/>
      </rPr>
      <t>1</t>
    </r>
  </si>
  <si>
    <r>
      <t>D</t>
    </r>
    <r>
      <rPr>
        <vertAlign val="subscript"/>
        <sz val="10"/>
        <rFont val="Arial"/>
        <family val="2"/>
      </rPr>
      <t>2</t>
    </r>
  </si>
  <si>
    <r>
      <t>D</t>
    </r>
    <r>
      <rPr>
        <vertAlign val="subscript"/>
        <sz val="10"/>
        <rFont val="Arial"/>
        <family val="2"/>
      </rPr>
      <t>3</t>
    </r>
  </si>
  <si>
    <r>
      <t>D</t>
    </r>
    <r>
      <rPr>
        <vertAlign val="subscript"/>
        <sz val="10"/>
        <rFont val="Arial"/>
        <family val="2"/>
      </rPr>
      <t>4</t>
    </r>
  </si>
  <si>
    <r>
      <t>M</t>
    </r>
    <r>
      <rPr>
        <vertAlign val="subscript"/>
        <sz val="10"/>
        <rFont val="Arial"/>
        <family val="2"/>
      </rPr>
      <t>1</t>
    </r>
  </si>
  <si>
    <r>
      <t>M</t>
    </r>
    <r>
      <rPr>
        <vertAlign val="sub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</si>
  <si>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3</t>
    </r>
  </si>
  <si>
    <r>
      <t>M</t>
    </r>
    <r>
      <rPr>
        <vertAlign val="subscript"/>
        <sz val="10"/>
        <rFont val="Arial"/>
        <family val="2"/>
      </rPr>
      <t>4</t>
    </r>
  </si>
  <si>
    <t>Worksheet: [Book1]Strategic Layered Defense</t>
  </si>
  <si>
    <t>Report Created: 6/21/2007 1:24:22 PM</t>
  </si>
  <si>
    <t>$B$9</t>
  </si>
  <si>
    <t>MissilesSurvivingL2</t>
  </si>
  <si>
    <t>$B$9&gt;=1</t>
  </si>
  <si>
    <t>$B$8</t>
  </si>
  <si>
    <t>MissilesSurvivingL1</t>
  </si>
  <si>
    <t>$B$8&gt;=1</t>
  </si>
  <si>
    <r>
      <t>D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/M</t>
    </r>
    <r>
      <rPr>
        <vertAlign val="subscript"/>
        <sz val="10"/>
        <rFont val="Arial"/>
        <family val="2"/>
      </rPr>
      <t>0</t>
    </r>
  </si>
  <si>
    <r>
      <t>D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/D</t>
    </r>
    <r>
      <rPr>
        <vertAlign val="subscript"/>
        <sz val="10"/>
        <rFont val="Arial"/>
        <family val="2"/>
      </rPr>
      <t>0</t>
    </r>
  </si>
  <si>
    <r>
      <t>D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/D</t>
    </r>
    <r>
      <rPr>
        <vertAlign val="subscript"/>
        <sz val="10"/>
        <rFont val="Arial"/>
        <family val="2"/>
      </rPr>
      <t>0</t>
    </r>
  </si>
  <si>
    <r>
      <t>D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/D</t>
    </r>
    <r>
      <rPr>
        <vertAlign val="subscript"/>
        <sz val="10"/>
        <rFont val="Arial"/>
        <family val="2"/>
      </rPr>
      <t>0</t>
    </r>
  </si>
  <si>
    <r>
      <t>D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/D</t>
    </r>
    <r>
      <rPr>
        <vertAlign val="subscript"/>
        <sz val="10"/>
        <rFont val="Arial"/>
        <family val="2"/>
      </rPr>
      <t>0</t>
    </r>
  </si>
  <si>
    <t>a</t>
  </si>
  <si>
    <r>
      <t>D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/M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x 100%</t>
    </r>
  </si>
  <si>
    <t>alpha = 1</t>
  </si>
  <si>
    <t>alpha = 3</t>
  </si>
  <si>
    <t>alpha = 10</t>
  </si>
  <si>
    <t>Layered Defense Against MIRVed Attack</t>
  </si>
  <si>
    <t>Strategic Layered Defense</t>
  </si>
  <si>
    <t>M0</t>
  </si>
  <si>
    <t>D0</t>
  </si>
  <si>
    <t>D1</t>
  </si>
  <si>
    <t>D2</t>
  </si>
  <si>
    <t>D3</t>
  </si>
  <si>
    <t>D4</t>
  </si>
  <si>
    <t>M1</t>
  </si>
  <si>
    <t>M2</t>
  </si>
  <si>
    <t>M3</t>
  </si>
  <si>
    <t>M4</t>
  </si>
  <si>
    <t>D0/M0</t>
  </si>
  <si>
    <t>D1/D0</t>
  </si>
  <si>
    <t>D2/D0</t>
  </si>
  <si>
    <t>D3/D0</t>
  </si>
  <si>
    <t>D4/D0</t>
  </si>
  <si>
    <t>4-Layer</t>
  </si>
  <si>
    <t>3-Layer</t>
  </si>
  <si>
    <t>2-Layer</t>
  </si>
  <si>
    <t>D4/M0</t>
  </si>
  <si>
    <r>
      <t>M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/M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x 100%</t>
    </r>
  </si>
  <si>
    <r>
      <t>M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/M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x 100%</t>
    </r>
  </si>
  <si>
    <r>
      <t>M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/M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x 100%</t>
    </r>
  </si>
  <si>
    <t>alpha</t>
  </si>
  <si>
    <t>Allocation Calculations for a 4-Layer Defense</t>
  </si>
  <si>
    <t>Calculations for a 2-Layer Defense</t>
  </si>
  <si>
    <t>Calculations for a 3-Layer Defense</t>
  </si>
  <si>
    <t>Copyright 2004, Dr. Jeffrey Strickland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</si>
</sst>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vertAlign val="subscript"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Symbol"/>
      <family val="1"/>
      <charset val="2"/>
    </font>
    <font>
      <sz val="10"/>
      <name val="Arial"/>
      <family val="2"/>
    </font>
    <font>
      <vertAlign val="subscript"/>
      <sz val="8"/>
      <color indexed="81"/>
      <name val="Tahoma"/>
      <family val="2"/>
    </font>
    <font>
      <b/>
      <sz val="10"/>
      <color rgb="FF0070C0"/>
      <name val="Arial"/>
      <family val="2"/>
    </font>
    <font>
      <b/>
      <sz val="11"/>
      <color rgb="FF0070C0"/>
      <name val="Arial"/>
      <family val="2"/>
    </font>
    <font>
      <b/>
      <sz val="12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1" xfId="0" applyNumberForma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5" xfId="0" applyNumberFormat="1" applyFill="1" applyBorder="1" applyAlignment="1"/>
    <xf numFmtId="0" fontId="0" fillId="0" borderId="0" xfId="0" applyProtection="1">
      <protection locked="0"/>
    </xf>
    <xf numFmtId="0" fontId="7" fillId="0" borderId="0" xfId="0" applyFont="1"/>
    <xf numFmtId="0" fontId="8" fillId="0" borderId="0" xfId="0" applyFont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0" xfId="0" applyBorder="1" applyProtection="1">
      <protection locked="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8" fillId="0" borderId="14" xfId="0" applyFont="1" applyBorder="1"/>
    <xf numFmtId="0" fontId="0" fillId="0" borderId="15" xfId="0" applyBorder="1"/>
    <xf numFmtId="0" fontId="0" fillId="0" borderId="16" xfId="0" applyBorder="1"/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Allocation of Intercepts 4-Layer Defense</a:t>
            </a:r>
          </a:p>
        </c:rich>
      </c:tx>
      <c:layout>
        <c:manualLayout>
          <c:xMode val="edge"/>
          <c:yMode val="edge"/>
          <c:x val="0.25080945781733194"/>
          <c:y val="3.26086956521739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88691293568112"/>
          <c:y val="0.18750000000000008"/>
          <c:w val="0.8543702821132344"/>
          <c:h val="0.61956521739130466"/>
        </c:manualLayout>
      </c:layout>
      <c:scatterChart>
        <c:scatterStyle val="smoothMarker"/>
        <c:ser>
          <c:idx val="0"/>
          <c:order val="0"/>
          <c:tx>
            <c:strRef>
              <c:f>'Strategic Layered Defense'!$B$19</c:f>
              <c:strCache>
                <c:ptCount val="1"/>
                <c:pt idx="0">
                  <c:v>D1/D0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dLbl>
              <c:idx val="44"/>
              <c:layout>
                <c:manualLayout>
                  <c:x val="-3.8403422620318886E-2"/>
                  <c:y val="-4.3355871276959904E-2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1</a:t>
                    </a: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/D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</c:dLbl>
            <c:delete val="1"/>
          </c:dLbls>
          <c:xVal>
            <c:numRef>
              <c:f>'Strategic Layered Defense'!$A$20:$A$67</c:f>
              <c:numCache>
                <c:formatCode>General</c:formatCode>
                <c:ptCount val="48"/>
                <c:pt idx="0">
                  <c:v>3.9700999175841648E-2</c:v>
                </c:pt>
                <c:pt idx="1">
                  <c:v>7.8807986960538437E-2</c:v>
                </c:pt>
                <c:pt idx="2">
                  <c:v>0.1173269347336587</c:v>
                </c:pt>
                <c:pt idx="3">
                  <c:v>0.15526379608808655</c:v>
                </c:pt>
                <c:pt idx="4">
                  <c:v>0.19262450794562383</c:v>
                </c:pt>
                <c:pt idx="5">
                  <c:v>0.22941499167910123</c:v>
                </c:pt>
                <c:pt idx="6">
                  <c:v>0.2656411542411023</c:v>
                </c:pt>
                <c:pt idx="7">
                  <c:v>0.30130888929940541</c:v>
                </c:pt>
                <c:pt idx="8">
                  <c:v>0.33642407837918387</c:v>
                </c:pt>
                <c:pt idx="9">
                  <c:v>0.37099259201199075</c:v>
                </c:pt>
                <c:pt idx="10">
                  <c:v>0.53583987370045993</c:v>
                </c:pt>
                <c:pt idx="11">
                  <c:v>0.68789656844786351</c:v>
                </c:pt>
                <c:pt idx="12">
                  <c:v>0.82789117212556451</c:v>
                </c:pt>
                <c:pt idx="13">
                  <c:v>0.95655421424443832</c:v>
                </c:pt>
                <c:pt idx="14">
                  <c:v>1.074622008474905</c:v>
                </c:pt>
                <c:pt idx="15">
                  <c:v>1.1828402715101263</c:v>
                </c:pt>
                <c:pt idx="16">
                  <c:v>1.281967396065202</c:v>
                </c:pt>
                <c:pt idx="17">
                  <c:v>1.3727770483636774</c:v>
                </c:pt>
                <c:pt idx="18">
                  <c:v>1.4560596141639346</c:v>
                </c:pt>
                <c:pt idx="19">
                  <c:v>1.5326218484073282</c:v>
                </c:pt>
                <c:pt idx="20">
                  <c:v>1.6032839165681685</c:v>
                </c:pt>
                <c:pt idx="21">
                  <c:v>1.6688729018811119</c:v>
                </c:pt>
                <c:pt idx="22">
                  <c:v>1.7302118793028141</c:v>
                </c:pt>
                <c:pt idx="23">
                  <c:v>1.7881039506316379</c:v>
                </c:pt>
                <c:pt idx="24">
                  <c:v>1.8433113412286457</c:v>
                </c:pt>
                <c:pt idx="25">
                  <c:v>1.8965308788614674</c:v>
                </c:pt>
                <c:pt idx="26">
                  <c:v>1.9483688416972487</c:v>
                </c:pt>
                <c:pt idx="27">
                  <c:v>1.9993198677906787</c:v>
                </c:pt>
                <c:pt idx="28">
                  <c:v>2.0999269282934905</c:v>
                </c:pt>
                <c:pt idx="29">
                  <c:v>2.1999969396493775</c:v>
                </c:pt>
                <c:pt idx="30">
                  <c:v>2.2999999722245512</c:v>
                </c:pt>
                <c:pt idx="31">
                  <c:v>2.3999999999808863</c:v>
                </c:pt>
                <c:pt idx="32">
                  <c:v>2.5</c:v>
                </c:pt>
                <c:pt idx="33">
                  <c:v>2.6</c:v>
                </c:pt>
                <c:pt idx="34">
                  <c:v>2.7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  <c:pt idx="38">
                  <c:v>3.1</c:v>
                </c:pt>
                <c:pt idx="39">
                  <c:v>3.2</c:v>
                </c:pt>
                <c:pt idx="40">
                  <c:v>3.3</c:v>
                </c:pt>
                <c:pt idx="41">
                  <c:v>3.4</c:v>
                </c:pt>
                <c:pt idx="42">
                  <c:v>3.5</c:v>
                </c:pt>
                <c:pt idx="43">
                  <c:v>3.6</c:v>
                </c:pt>
                <c:pt idx="44">
                  <c:v>3.7</c:v>
                </c:pt>
                <c:pt idx="45">
                  <c:v>3.8</c:v>
                </c:pt>
                <c:pt idx="46">
                  <c:v>3.9</c:v>
                </c:pt>
                <c:pt idx="47">
                  <c:v>4</c:v>
                </c:pt>
              </c:numCache>
            </c:numRef>
          </c:xVal>
          <c:yVal>
            <c:numRef>
              <c:f>'Strategic Layered Defense'!$B$20:$B$67</c:f>
              <c:numCache>
                <c:formatCode>General</c:formatCode>
                <c:ptCount val="48"/>
                <c:pt idx="0">
                  <c:v>0.25188282933909317</c:v>
                </c:pt>
                <c:pt idx="1">
                  <c:v>0.25378138398604966</c:v>
                </c:pt>
                <c:pt idx="2">
                  <c:v>0.25569576217176682</c:v>
                </c:pt>
                <c:pt idx="3">
                  <c:v>0.25762605969846708</c:v>
                </c:pt>
                <c:pt idx="4">
                  <c:v>0.2595723697532536</c:v>
                </c:pt>
                <c:pt idx="5">
                  <c:v>0.26153478271344266</c:v>
                </c:pt>
                <c:pt idx="6">
                  <c:v>0.26351338594345336</c:v>
                </c:pt>
                <c:pt idx="7">
                  <c:v>0.26550826358297513</c:v>
                </c:pt>
                <c:pt idx="8">
                  <c:v>0.26751949632618427</c:v>
                </c:pt>
                <c:pt idx="9">
                  <c:v>0.26954716119174671</c:v>
                </c:pt>
                <c:pt idx="10">
                  <c:v>0.27993437473048444</c:v>
                </c:pt>
                <c:pt idx="11">
                  <c:v>0.29074138347756306</c:v>
                </c:pt>
                <c:pt idx="12">
                  <c:v>0.30197205673559596</c:v>
                </c:pt>
                <c:pt idx="13">
                  <c:v>0.31362571564954483</c:v>
                </c:pt>
                <c:pt idx="14">
                  <c:v>0.32569591655461927</c:v>
                </c:pt>
                <c:pt idx="15">
                  <c:v>0.33816907458631079</c:v>
                </c:pt>
                <c:pt idx="16">
                  <c:v>0.35102296780807724</c:v>
                </c:pt>
                <c:pt idx="17">
                  <c:v>0.36422520364540617</c:v>
                </c:pt>
                <c:pt idx="18">
                  <c:v>0.37773178697481319</c:v>
                </c:pt>
                <c:pt idx="19">
                  <c:v>0.39148600199293038</c:v>
                </c:pt>
                <c:pt idx="20">
                  <c:v>0.4054179008988788</c:v>
                </c:pt>
                <c:pt idx="21">
                  <c:v>0.41944476371506628</c:v>
                </c:pt>
                <c:pt idx="22">
                  <c:v>0.43347292257767372</c:v>
                </c:pt>
                <c:pt idx="23">
                  <c:v>0.44740128207725532</c:v>
                </c:pt>
                <c:pt idx="24">
                  <c:v>0.46112665884941539</c:v>
                </c:pt>
                <c:pt idx="25">
                  <c:v>0.47455067040104898</c:v>
                </c:pt>
                <c:pt idx="26">
                  <c:v>0.48758734982255364</c:v>
                </c:pt>
                <c:pt idx="27">
                  <c:v>0.50017009089447828</c:v>
                </c:pt>
                <c:pt idx="28">
                  <c:v>0.52382775094651357</c:v>
                </c:pt>
                <c:pt idx="29">
                  <c:v>0.54545530422021815</c:v>
                </c:pt>
                <c:pt idx="30">
                  <c:v>0.56521739813007255</c:v>
                </c:pt>
                <c:pt idx="31">
                  <c:v>0.58333333333797899</c:v>
                </c:pt>
                <c:pt idx="32">
                  <c:v>0.6</c:v>
                </c:pt>
                <c:pt idx="33">
                  <c:v>0.61538461538461542</c:v>
                </c:pt>
                <c:pt idx="34">
                  <c:v>0.62962962962962954</c:v>
                </c:pt>
                <c:pt idx="35">
                  <c:v>0.6428571428571429</c:v>
                </c:pt>
                <c:pt idx="36">
                  <c:v>0.65517241379310343</c:v>
                </c:pt>
                <c:pt idx="37">
                  <c:v>0.66666666666666652</c:v>
                </c:pt>
                <c:pt idx="38">
                  <c:v>0.67741935483870963</c:v>
                </c:pt>
                <c:pt idx="39">
                  <c:v>0.6875</c:v>
                </c:pt>
                <c:pt idx="40">
                  <c:v>0.69696969696969702</c:v>
                </c:pt>
                <c:pt idx="41">
                  <c:v>0.70588235294117652</c:v>
                </c:pt>
                <c:pt idx="42">
                  <c:v>0.7142857142857143</c:v>
                </c:pt>
                <c:pt idx="43">
                  <c:v>0.72222222222222221</c:v>
                </c:pt>
                <c:pt idx="44">
                  <c:v>0.72972972972972971</c:v>
                </c:pt>
                <c:pt idx="45">
                  <c:v>0.73684210526315785</c:v>
                </c:pt>
                <c:pt idx="46">
                  <c:v>0.74358974358974372</c:v>
                </c:pt>
                <c:pt idx="47">
                  <c:v>0.75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'Strategic Layered Defense'!$C$19</c:f>
              <c:strCache>
                <c:ptCount val="1"/>
                <c:pt idx="0">
                  <c:v>D2/D0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dLbls>
            <c:dLbl>
              <c:idx val="44"/>
              <c:layout>
                <c:manualLayout>
                  <c:x val="-3.1930920483097508E-2"/>
                  <c:y val="-4.0361462969302812E-2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</a:t>
                    </a: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/D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</c:dLbl>
            <c:delete val="1"/>
          </c:dLbls>
          <c:xVal>
            <c:numRef>
              <c:f>'Strategic Layered Defense'!$A$20:$A$67</c:f>
              <c:numCache>
                <c:formatCode>General</c:formatCode>
                <c:ptCount val="48"/>
                <c:pt idx="0">
                  <c:v>3.9700999175841648E-2</c:v>
                </c:pt>
                <c:pt idx="1">
                  <c:v>7.8807986960538437E-2</c:v>
                </c:pt>
                <c:pt idx="2">
                  <c:v>0.1173269347336587</c:v>
                </c:pt>
                <c:pt idx="3">
                  <c:v>0.15526379608808655</c:v>
                </c:pt>
                <c:pt idx="4">
                  <c:v>0.19262450794562383</c:v>
                </c:pt>
                <c:pt idx="5">
                  <c:v>0.22941499167910123</c:v>
                </c:pt>
                <c:pt idx="6">
                  <c:v>0.2656411542411023</c:v>
                </c:pt>
                <c:pt idx="7">
                  <c:v>0.30130888929940541</c:v>
                </c:pt>
                <c:pt idx="8">
                  <c:v>0.33642407837918387</c:v>
                </c:pt>
                <c:pt idx="9">
                  <c:v>0.37099259201199075</c:v>
                </c:pt>
                <c:pt idx="10">
                  <c:v>0.53583987370045993</c:v>
                </c:pt>
                <c:pt idx="11">
                  <c:v>0.68789656844786351</c:v>
                </c:pt>
                <c:pt idx="12">
                  <c:v>0.82789117212556451</c:v>
                </c:pt>
                <c:pt idx="13">
                  <c:v>0.95655421424443832</c:v>
                </c:pt>
                <c:pt idx="14">
                  <c:v>1.074622008474905</c:v>
                </c:pt>
                <c:pt idx="15">
                  <c:v>1.1828402715101263</c:v>
                </c:pt>
                <c:pt idx="16">
                  <c:v>1.281967396065202</c:v>
                </c:pt>
                <c:pt idx="17">
                  <c:v>1.3727770483636774</c:v>
                </c:pt>
                <c:pt idx="18">
                  <c:v>1.4560596141639346</c:v>
                </c:pt>
                <c:pt idx="19">
                  <c:v>1.5326218484073282</c:v>
                </c:pt>
                <c:pt idx="20">
                  <c:v>1.6032839165681685</c:v>
                </c:pt>
                <c:pt idx="21">
                  <c:v>1.6688729018811119</c:v>
                </c:pt>
                <c:pt idx="22">
                  <c:v>1.7302118793028141</c:v>
                </c:pt>
                <c:pt idx="23">
                  <c:v>1.7881039506316379</c:v>
                </c:pt>
                <c:pt idx="24">
                  <c:v>1.8433113412286457</c:v>
                </c:pt>
                <c:pt idx="25">
                  <c:v>1.8965308788614674</c:v>
                </c:pt>
                <c:pt idx="26">
                  <c:v>1.9483688416972487</c:v>
                </c:pt>
                <c:pt idx="27">
                  <c:v>1.9993198677906787</c:v>
                </c:pt>
                <c:pt idx="28">
                  <c:v>2.0999269282934905</c:v>
                </c:pt>
                <c:pt idx="29">
                  <c:v>2.1999969396493775</c:v>
                </c:pt>
                <c:pt idx="30">
                  <c:v>2.2999999722245512</c:v>
                </c:pt>
                <c:pt idx="31">
                  <c:v>2.3999999999808863</c:v>
                </c:pt>
                <c:pt idx="32">
                  <c:v>2.5</c:v>
                </c:pt>
                <c:pt idx="33">
                  <c:v>2.6</c:v>
                </c:pt>
                <c:pt idx="34">
                  <c:v>2.7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  <c:pt idx="38">
                  <c:v>3.1</c:v>
                </c:pt>
                <c:pt idx="39">
                  <c:v>3.2</c:v>
                </c:pt>
                <c:pt idx="40">
                  <c:v>3.3</c:v>
                </c:pt>
                <c:pt idx="41">
                  <c:v>3.4</c:v>
                </c:pt>
                <c:pt idx="42">
                  <c:v>3.5</c:v>
                </c:pt>
                <c:pt idx="43">
                  <c:v>3.6</c:v>
                </c:pt>
                <c:pt idx="44">
                  <c:v>3.7</c:v>
                </c:pt>
                <c:pt idx="45">
                  <c:v>3.8</c:v>
                </c:pt>
                <c:pt idx="46">
                  <c:v>3.9</c:v>
                </c:pt>
                <c:pt idx="47">
                  <c:v>4</c:v>
                </c:pt>
              </c:numCache>
            </c:numRef>
          </c:xVal>
          <c:yVal>
            <c:numRef>
              <c:f>'Strategic Layered Defense'!$C$20:$C$67</c:f>
              <c:numCache>
                <c:formatCode>General</c:formatCode>
                <c:ptCount val="48"/>
                <c:pt idx="0">
                  <c:v>0.25062760276539103</c:v>
                </c:pt>
                <c:pt idx="1">
                  <c:v>0.25126040464857818</c:v>
                </c:pt>
                <c:pt idx="2">
                  <c:v>0.25189839416313697</c:v>
                </c:pt>
                <c:pt idx="3">
                  <c:v>0.25254155724384925</c:v>
                </c:pt>
                <c:pt idx="4">
                  <c:v>0.25318987713159241</c:v>
                </c:pt>
                <c:pt idx="5">
                  <c:v>0.25384333425432526</c:v>
                </c:pt>
                <c:pt idx="6">
                  <c:v>0.25450190610409257</c:v>
                </c:pt>
                <c:pt idx="7">
                  <c:v>0.25516556710999083</c:v>
                </c:pt>
                <c:pt idx="8">
                  <c:v>0.25583428850702994</c:v>
                </c:pt>
                <c:pt idx="9">
                  <c:v>0.25650803820084039</c:v>
                </c:pt>
                <c:pt idx="10">
                  <c:v>0.25995083682930226</c:v>
                </c:pt>
                <c:pt idx="11">
                  <c:v>0.26351235816021767</c:v>
                </c:pt>
                <c:pt idx="12">
                  <c:v>0.26718392993692441</c:v>
                </c:pt>
                <c:pt idx="13">
                  <c:v>0.27095357007339543</c:v>
                </c:pt>
                <c:pt idx="14">
                  <c:v>0.27480538082445466</c:v>
                </c:pt>
                <c:pt idx="15">
                  <c:v>0.2787189123544635</c:v>
                </c:pt>
                <c:pt idx="16">
                  <c:v>0.28266853703960826</c:v>
                </c:pt>
                <c:pt idx="17">
                  <c:v>0.28662290118877937</c:v>
                </c:pt>
                <c:pt idx="18">
                  <c:v>0.29054455291820425</c:v>
                </c:pt>
                <c:pt idx="19">
                  <c:v>0.29438988121880166</c:v>
                </c:pt>
                <c:pt idx="20">
                  <c:v>0.29810953524815842</c:v>
                </c:pt>
                <c:pt idx="21">
                  <c:v>0.301649511859863</c:v>
                </c:pt>
                <c:pt idx="22">
                  <c:v>0.30495308324411363</c:v>
                </c:pt>
                <c:pt idx="23">
                  <c:v>0.30796365932095671</c:v>
                </c:pt>
                <c:pt idx="24">
                  <c:v>0.31062851686770449</c:v>
                </c:pt>
                <c:pt idx="25">
                  <c:v>0.31290307311824589</c:v>
                </c:pt>
                <c:pt idx="26">
                  <c:v>0.31475507276706455</c:v>
                </c:pt>
                <c:pt idx="27">
                  <c:v>0.31616779736554806</c:v>
                </c:pt>
                <c:pt idx="28">
                  <c:v>0.31769149074347264</c:v>
                </c:pt>
                <c:pt idx="29">
                  <c:v>0.3176394364435659</c:v>
                </c:pt>
                <c:pt idx="30">
                  <c:v>0.31629052858743428</c:v>
                </c:pt>
                <c:pt idx="31">
                  <c:v>0.31391793169349735</c:v>
                </c:pt>
                <c:pt idx="32">
                  <c:v>0.31074793594062805</c:v>
                </c:pt>
                <c:pt idx="33">
                  <c:v>0.30696287769436331</c:v>
                </c:pt>
                <c:pt idx="34">
                  <c:v>0.30270980590639451</c:v>
                </c:pt>
                <c:pt idx="35">
                  <c:v>0.29810753992086197</c:v>
                </c:pt>
                <c:pt idx="36">
                  <c:v>0.29325220026805687</c:v>
                </c:pt>
                <c:pt idx="37">
                  <c:v>0.28822157225446238</c:v>
                </c:pt>
                <c:pt idx="38">
                  <c:v>0.28307857153129617</c:v>
                </c:pt>
                <c:pt idx="39">
                  <c:v>0.27787401301177062</c:v>
                </c:pt>
                <c:pt idx="40">
                  <c:v>0.27264883523551403</c:v>
                </c:pt>
                <c:pt idx="41">
                  <c:v>0.26743589609134927</c:v>
                </c:pt>
                <c:pt idx="42">
                  <c:v>0.26226142896460031</c:v>
                </c:pt>
                <c:pt idx="43">
                  <c:v>0.25714622827379613</c:v>
                </c:pt>
                <c:pt idx="44">
                  <c:v>0.25210661817844598</c:v>
                </c:pt>
                <c:pt idx="45">
                  <c:v>0.24715524667757421</c:v>
                </c:pt>
                <c:pt idx="46">
                  <c:v>0.24230173844707512</c:v>
                </c:pt>
                <c:pt idx="47">
                  <c:v>0.23755323290803398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'Strategic Layered Defense'!$D$19</c:f>
              <c:strCache>
                <c:ptCount val="1"/>
                <c:pt idx="0">
                  <c:v>D3/D0</c:v>
                </c:pt>
              </c:strCache>
            </c:strRef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dLbls>
            <c:dLbl>
              <c:idx val="44"/>
              <c:layout>
                <c:manualLayout>
                  <c:x val="-3.031279494879207E-2"/>
                  <c:y val="-3.584788314504167E-2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3</a:t>
                    </a: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/D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</c:dLbl>
            <c:delete val="1"/>
          </c:dLbls>
          <c:xVal>
            <c:numRef>
              <c:f>'Strategic Layered Defense'!$A$20:$A$67</c:f>
              <c:numCache>
                <c:formatCode>General</c:formatCode>
                <c:ptCount val="48"/>
                <c:pt idx="0">
                  <c:v>3.9700999175841648E-2</c:v>
                </c:pt>
                <c:pt idx="1">
                  <c:v>7.8807986960538437E-2</c:v>
                </c:pt>
                <c:pt idx="2">
                  <c:v>0.1173269347336587</c:v>
                </c:pt>
                <c:pt idx="3">
                  <c:v>0.15526379608808655</c:v>
                </c:pt>
                <c:pt idx="4">
                  <c:v>0.19262450794562383</c:v>
                </c:pt>
                <c:pt idx="5">
                  <c:v>0.22941499167910123</c:v>
                </c:pt>
                <c:pt idx="6">
                  <c:v>0.2656411542411023</c:v>
                </c:pt>
                <c:pt idx="7">
                  <c:v>0.30130888929940541</c:v>
                </c:pt>
                <c:pt idx="8">
                  <c:v>0.33642407837918387</c:v>
                </c:pt>
                <c:pt idx="9">
                  <c:v>0.37099259201199075</c:v>
                </c:pt>
                <c:pt idx="10">
                  <c:v>0.53583987370045993</c:v>
                </c:pt>
                <c:pt idx="11">
                  <c:v>0.68789656844786351</c:v>
                </c:pt>
                <c:pt idx="12">
                  <c:v>0.82789117212556451</c:v>
                </c:pt>
                <c:pt idx="13">
                  <c:v>0.95655421424443832</c:v>
                </c:pt>
                <c:pt idx="14">
                  <c:v>1.074622008474905</c:v>
                </c:pt>
                <c:pt idx="15">
                  <c:v>1.1828402715101263</c:v>
                </c:pt>
                <c:pt idx="16">
                  <c:v>1.281967396065202</c:v>
                </c:pt>
                <c:pt idx="17">
                  <c:v>1.3727770483636774</c:v>
                </c:pt>
                <c:pt idx="18">
                  <c:v>1.4560596141639346</c:v>
                </c:pt>
                <c:pt idx="19">
                  <c:v>1.5326218484073282</c:v>
                </c:pt>
                <c:pt idx="20">
                  <c:v>1.6032839165681685</c:v>
                </c:pt>
                <c:pt idx="21">
                  <c:v>1.6688729018811119</c:v>
                </c:pt>
                <c:pt idx="22">
                  <c:v>1.7302118793028141</c:v>
                </c:pt>
                <c:pt idx="23">
                  <c:v>1.7881039506316379</c:v>
                </c:pt>
                <c:pt idx="24">
                  <c:v>1.8433113412286457</c:v>
                </c:pt>
                <c:pt idx="25">
                  <c:v>1.8965308788614674</c:v>
                </c:pt>
                <c:pt idx="26">
                  <c:v>1.9483688416972487</c:v>
                </c:pt>
                <c:pt idx="27">
                  <c:v>1.9993198677906787</c:v>
                </c:pt>
                <c:pt idx="28">
                  <c:v>2.0999269282934905</c:v>
                </c:pt>
                <c:pt idx="29">
                  <c:v>2.1999969396493775</c:v>
                </c:pt>
                <c:pt idx="30">
                  <c:v>2.2999999722245512</c:v>
                </c:pt>
                <c:pt idx="31">
                  <c:v>2.3999999999808863</c:v>
                </c:pt>
                <c:pt idx="32">
                  <c:v>2.5</c:v>
                </c:pt>
                <c:pt idx="33">
                  <c:v>2.6</c:v>
                </c:pt>
                <c:pt idx="34">
                  <c:v>2.7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  <c:pt idx="38">
                  <c:v>3.1</c:v>
                </c:pt>
                <c:pt idx="39">
                  <c:v>3.2</c:v>
                </c:pt>
                <c:pt idx="40">
                  <c:v>3.3</c:v>
                </c:pt>
                <c:pt idx="41">
                  <c:v>3.4</c:v>
                </c:pt>
                <c:pt idx="42">
                  <c:v>3.5</c:v>
                </c:pt>
                <c:pt idx="43">
                  <c:v>3.6</c:v>
                </c:pt>
                <c:pt idx="44">
                  <c:v>3.7</c:v>
                </c:pt>
                <c:pt idx="45">
                  <c:v>3.8</c:v>
                </c:pt>
                <c:pt idx="46">
                  <c:v>3.9</c:v>
                </c:pt>
                <c:pt idx="47">
                  <c:v>4</c:v>
                </c:pt>
              </c:numCache>
            </c:numRef>
          </c:xVal>
          <c:yVal>
            <c:numRef>
              <c:f>'Strategic Layered Defense'!$D$20:$D$67</c:f>
              <c:numCache>
                <c:formatCode>General</c:formatCode>
                <c:ptCount val="48"/>
                <c:pt idx="0">
                  <c:v>0.24937238668673511</c:v>
                </c:pt>
                <c:pt idx="1">
                  <c:v>0.24873950990262186</c:v>
                </c:pt>
                <c:pt idx="2">
                  <c:v>0.248101313794721</c:v>
                </c:pt>
                <c:pt idx="3">
                  <c:v>0.247457741717309</c:v>
                </c:pt>
                <c:pt idx="4">
                  <c:v>0.24680873621839239</c:v>
                </c:pt>
                <c:pt idx="5">
                  <c:v>0.2461542390263598</c:v>
                </c:pt>
                <c:pt idx="6">
                  <c:v>0.24549419103682074</c:v>
                </c:pt>
                <c:pt idx="7">
                  <c:v>0.24482853229970222</c:v>
                </c:pt>
                <c:pt idx="8">
                  <c:v>0.24415720200666502</c:v>
                </c:pt>
                <c:pt idx="9">
                  <c:v>0.24348013847892322</c:v>
                </c:pt>
                <c:pt idx="10">
                  <c:v>0.24000660120946035</c:v>
                </c:pt>
                <c:pt idx="11">
                  <c:v>0.23637996228789457</c:v>
                </c:pt>
                <c:pt idx="12">
                  <c:v>0.23259147779909536</c:v>
                </c:pt>
                <c:pt idx="13">
                  <c:v>0.22863181882584085</c:v>
                </c:pt>
                <c:pt idx="14">
                  <c:v>0.22449110568042149</c:v>
                </c:pt>
                <c:pt idx="15">
                  <c:v>0.22015900110189568</c:v>
                </c:pt>
                <c:pt idx="16">
                  <c:v>0.21562489110038099</c:v>
                </c:pt>
                <c:pt idx="17">
                  <c:v>0.21087818956454432</c:v>
                </c:pt>
                <c:pt idx="18">
                  <c:v>0.20590880881394621</c:v>
                </c:pt>
                <c:pt idx="19">
                  <c:v>0.20070784002449474</c:v>
                </c:pt>
                <c:pt idx="20">
                  <c:v>0.19526848030051311</c:v>
                </c:pt>
                <c:pt idx="21">
                  <c:v>0.18958722097455907</c:v>
                </c:pt>
                <c:pt idx="22">
                  <c:v>0.1836652678549581</c:v>
                </c:pt>
                <c:pt idx="23">
                  <c:v>0.17751009427635472</c:v>
                </c:pt>
                <c:pt idx="24">
                  <c:v>0.17113693498859384</c:v>
                </c:pt>
                <c:pt idx="25">
                  <c:v>0.16456993041999071</c:v>
                </c:pt>
                <c:pt idx="26">
                  <c:v>0.15784256372387354</c:v>
                </c:pt>
                <c:pt idx="27">
                  <c:v>0.15099705164223212</c:v>
                </c:pt>
                <c:pt idx="28">
                  <c:v>0.13715199471505052</c:v>
                </c:pt>
                <c:pt idx="29">
                  <c:v>0.12345391600055497</c:v>
                </c:pt>
                <c:pt idx="30">
                  <c:v>0.11028047130264121</c:v>
                </c:pt>
                <c:pt idx="31">
                  <c:v>9.7907903131346868E-2</c:v>
                </c:pt>
                <c:pt idx="32">
                  <c:v>8.6507079426364791E-2</c:v>
                </c:pt>
                <c:pt idx="33">
                  <c:v>7.6161858198333127E-2</c:v>
                </c:pt>
                <c:pt idx="34">
                  <c:v>6.6889083966150994E-2</c:v>
                </c:pt>
                <c:pt idx="35">
                  <c:v>5.865680677392901E-2</c:v>
                </c:pt>
                <c:pt idx="36">
                  <c:v>5.1400365041757511E-2</c:v>
                </c:pt>
                <c:pt idx="37">
                  <c:v>4.5035980490453952E-2</c:v>
                </c:pt>
                <c:pt idx="38">
                  <c:v>3.9471567167875775E-2</c:v>
                </c:pt>
                <c:pt idx="39">
                  <c:v>3.4614658209835621E-2</c:v>
                </c:pt>
                <c:pt idx="40">
                  <c:v>3.0377620363858923E-2</c:v>
                </c:pt>
                <c:pt idx="41">
                  <c:v>2.6680567369718185E-2</c:v>
                </c:pt>
                <c:pt idx="42">
                  <c:v>2.3452530387126313E-2</c:v>
                </c:pt>
                <c:pt idx="43">
                  <c:v>2.0631469778125095E-2</c:v>
                </c:pt>
                <c:pt idx="44">
                  <c:v>1.8163635057995522E-2</c:v>
                </c:pt>
                <c:pt idx="45">
                  <c:v>1.600264492116639E-2</c:v>
                </c:pt>
                <c:pt idx="46">
                  <c:v>1.4108517472448833E-2</c:v>
                </c:pt>
                <c:pt idx="47">
                  <c:v>1.2446767027946353E-2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'Strategic Layered Defense'!$E$19</c:f>
              <c:strCache>
                <c:ptCount val="1"/>
                <c:pt idx="0">
                  <c:v>D4/D0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dLbls>
            <c:dLbl>
              <c:idx val="17"/>
              <c:layout>
                <c:manualLayout>
                  <c:x val="-5.5889817025938968E-2"/>
                  <c:y val="2.4981170831906881E-2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4</a:t>
                    </a: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/D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</c:dLbl>
            <c:delete val="1"/>
          </c:dLbls>
          <c:xVal>
            <c:numRef>
              <c:f>'Strategic Layered Defense'!$A$20:$A$67</c:f>
              <c:numCache>
                <c:formatCode>General</c:formatCode>
                <c:ptCount val="48"/>
                <c:pt idx="0">
                  <c:v>3.9700999175841648E-2</c:v>
                </c:pt>
                <c:pt idx="1">
                  <c:v>7.8807986960538437E-2</c:v>
                </c:pt>
                <c:pt idx="2">
                  <c:v>0.1173269347336587</c:v>
                </c:pt>
                <c:pt idx="3">
                  <c:v>0.15526379608808655</c:v>
                </c:pt>
                <c:pt idx="4">
                  <c:v>0.19262450794562383</c:v>
                </c:pt>
                <c:pt idx="5">
                  <c:v>0.22941499167910123</c:v>
                </c:pt>
                <c:pt idx="6">
                  <c:v>0.2656411542411023</c:v>
                </c:pt>
                <c:pt idx="7">
                  <c:v>0.30130888929940541</c:v>
                </c:pt>
                <c:pt idx="8">
                  <c:v>0.33642407837918387</c:v>
                </c:pt>
                <c:pt idx="9">
                  <c:v>0.37099259201199075</c:v>
                </c:pt>
                <c:pt idx="10">
                  <c:v>0.53583987370045993</c:v>
                </c:pt>
                <c:pt idx="11">
                  <c:v>0.68789656844786351</c:v>
                </c:pt>
                <c:pt idx="12">
                  <c:v>0.82789117212556451</c:v>
                </c:pt>
                <c:pt idx="13">
                  <c:v>0.95655421424443832</c:v>
                </c:pt>
                <c:pt idx="14">
                  <c:v>1.074622008474905</c:v>
                </c:pt>
                <c:pt idx="15">
                  <c:v>1.1828402715101263</c:v>
                </c:pt>
                <c:pt idx="16">
                  <c:v>1.281967396065202</c:v>
                </c:pt>
                <c:pt idx="17">
                  <c:v>1.3727770483636774</c:v>
                </c:pt>
                <c:pt idx="18">
                  <c:v>1.4560596141639346</c:v>
                </c:pt>
                <c:pt idx="19">
                  <c:v>1.5326218484073282</c:v>
                </c:pt>
                <c:pt idx="20">
                  <c:v>1.6032839165681685</c:v>
                </c:pt>
                <c:pt idx="21">
                  <c:v>1.6688729018811119</c:v>
                </c:pt>
                <c:pt idx="22">
                  <c:v>1.7302118793028141</c:v>
                </c:pt>
                <c:pt idx="23">
                  <c:v>1.7881039506316379</c:v>
                </c:pt>
                <c:pt idx="24">
                  <c:v>1.8433113412286457</c:v>
                </c:pt>
                <c:pt idx="25">
                  <c:v>1.8965308788614674</c:v>
                </c:pt>
                <c:pt idx="26">
                  <c:v>1.9483688416972487</c:v>
                </c:pt>
                <c:pt idx="27">
                  <c:v>1.9993198677906787</c:v>
                </c:pt>
                <c:pt idx="28">
                  <c:v>2.0999269282934905</c:v>
                </c:pt>
                <c:pt idx="29">
                  <c:v>2.1999969396493775</c:v>
                </c:pt>
                <c:pt idx="30">
                  <c:v>2.2999999722245512</c:v>
                </c:pt>
                <c:pt idx="31">
                  <c:v>2.3999999999808863</c:v>
                </c:pt>
                <c:pt idx="32">
                  <c:v>2.5</c:v>
                </c:pt>
                <c:pt idx="33">
                  <c:v>2.6</c:v>
                </c:pt>
                <c:pt idx="34">
                  <c:v>2.7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  <c:pt idx="38">
                  <c:v>3.1</c:v>
                </c:pt>
                <c:pt idx="39">
                  <c:v>3.2</c:v>
                </c:pt>
                <c:pt idx="40">
                  <c:v>3.3</c:v>
                </c:pt>
                <c:pt idx="41">
                  <c:v>3.4</c:v>
                </c:pt>
                <c:pt idx="42">
                  <c:v>3.5</c:v>
                </c:pt>
                <c:pt idx="43">
                  <c:v>3.6</c:v>
                </c:pt>
                <c:pt idx="44">
                  <c:v>3.7</c:v>
                </c:pt>
                <c:pt idx="45">
                  <c:v>3.8</c:v>
                </c:pt>
                <c:pt idx="46">
                  <c:v>3.9</c:v>
                </c:pt>
                <c:pt idx="47">
                  <c:v>4</c:v>
                </c:pt>
              </c:numCache>
            </c:numRef>
          </c:xVal>
          <c:yVal>
            <c:numRef>
              <c:f>'Strategic Layered Defense'!$E$20:$E$67</c:f>
              <c:numCache>
                <c:formatCode>General</c:formatCode>
                <c:ptCount val="48"/>
                <c:pt idx="0">
                  <c:v>0.24811718120878071</c:v>
                </c:pt>
                <c:pt idx="1">
                  <c:v>0.24621870146275035</c:v>
                </c:pt>
                <c:pt idx="2">
                  <c:v>0.24430452987037524</c:v>
                </c:pt>
                <c:pt idx="3">
                  <c:v>0.24237464134037465</c:v>
                </c:pt>
                <c:pt idx="4">
                  <c:v>0.24042901689676166</c:v>
                </c:pt>
                <c:pt idx="5">
                  <c:v>0.23846764400587225</c:v>
                </c:pt>
                <c:pt idx="6">
                  <c:v>0.23649051691563336</c:v>
                </c:pt>
                <c:pt idx="7">
                  <c:v>0.23449763700733181</c:v>
                </c:pt>
                <c:pt idx="8">
                  <c:v>0.23248901316012077</c:v>
                </c:pt>
                <c:pt idx="9">
                  <c:v>0.23046466212848965</c:v>
                </c:pt>
                <c:pt idx="10">
                  <c:v>0.2201081872307529</c:v>
                </c:pt>
                <c:pt idx="11">
                  <c:v>0.20936629607432464</c:v>
                </c:pt>
                <c:pt idx="12">
                  <c:v>0.19825253552838423</c:v>
                </c:pt>
                <c:pt idx="13">
                  <c:v>0.18678889545121902</c:v>
                </c:pt>
                <c:pt idx="14">
                  <c:v>0.1750075969405045</c:v>
                </c:pt>
                <c:pt idx="15">
                  <c:v>0.16295301195733009</c:v>
                </c:pt>
                <c:pt idx="16">
                  <c:v>0.15068360405193354</c:v>
                </c:pt>
                <c:pt idx="17">
                  <c:v>0.13827370560127022</c:v>
                </c:pt>
                <c:pt idx="18">
                  <c:v>0.12581485129303635</c:v>
                </c:pt>
                <c:pt idx="19">
                  <c:v>0.11341627676377336</c:v>
                </c:pt>
                <c:pt idx="20">
                  <c:v>0.10120408355244968</c:v>
                </c:pt>
                <c:pt idx="21">
                  <c:v>8.9318503450511594E-2</c:v>
                </c:pt>
                <c:pt idx="22">
                  <c:v>7.7908726323254449E-2</c:v>
                </c:pt>
                <c:pt idx="23">
                  <c:v>6.7124964325433162E-2</c:v>
                </c:pt>
                <c:pt idx="24">
                  <c:v>5.710788929428641E-2</c:v>
                </c:pt>
                <c:pt idx="25">
                  <c:v>4.7976326060714489E-2</c:v>
                </c:pt>
                <c:pt idx="26">
                  <c:v>3.9815013686508437E-2</c:v>
                </c:pt>
                <c:pt idx="27">
                  <c:v>3.2665060097741609E-2</c:v>
                </c:pt>
                <c:pt idx="28">
                  <c:v>2.1328763594963218E-2</c:v>
                </c:pt>
                <c:pt idx="29">
                  <c:v>1.3451343335661073E-2</c:v>
                </c:pt>
                <c:pt idx="30">
                  <c:v>8.2116019798518548E-3</c:v>
                </c:pt>
                <c:pt idx="31">
                  <c:v>4.8408318371768577E-3</c:v>
                </c:pt>
                <c:pt idx="32">
                  <c:v>2.7449846330070797E-3</c:v>
                </c:pt>
                <c:pt idx="33">
                  <c:v>1.4906487226881804E-3</c:v>
                </c:pt>
                <c:pt idx="34">
                  <c:v>7.7148049782478276E-4</c:v>
                </c:pt>
                <c:pt idx="35">
                  <c:v>3.7851044806617491E-4</c:v>
                </c:pt>
                <c:pt idx="36">
                  <c:v>1.7502089708216673E-4</c:v>
                </c:pt>
                <c:pt idx="37">
                  <c:v>7.5780588416938502E-5</c:v>
                </c:pt>
                <c:pt idx="38">
                  <c:v>3.0506462118387477E-5</c:v>
                </c:pt>
                <c:pt idx="39">
                  <c:v>1.1328778393707857E-5</c:v>
                </c:pt>
                <c:pt idx="40">
                  <c:v>3.8474309300930669E-6</c:v>
                </c:pt>
                <c:pt idx="41">
                  <c:v>1.1835977560819258E-6</c:v>
                </c:pt>
                <c:pt idx="42">
                  <c:v>3.2636255905981332E-7</c:v>
                </c:pt>
                <c:pt idx="43">
                  <c:v>7.9725856537037552E-8</c:v>
                </c:pt>
                <c:pt idx="44">
                  <c:v>1.7033828735991531E-8</c:v>
                </c:pt>
                <c:pt idx="45">
                  <c:v>3.1381014996432897E-9</c:v>
                </c:pt>
                <c:pt idx="46">
                  <c:v>4.9073251007654081E-10</c:v>
                </c:pt>
                <c:pt idx="47">
                  <c:v>6.4019634900056347E-11</c:v>
                </c:pt>
              </c:numCache>
            </c:numRef>
          </c:yVal>
          <c:smooth val="1"/>
        </c:ser>
        <c:axId val="99991552"/>
        <c:axId val="99993472"/>
      </c:scatterChart>
      <c:valAx>
        <c:axId val="99991552"/>
        <c:scaling>
          <c:orientation val="minMax"/>
          <c:max val="4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/M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</a:p>
            </c:rich>
          </c:tx>
          <c:layout>
            <c:manualLayout>
              <c:xMode val="edge"/>
              <c:yMode val="edge"/>
              <c:x val="0.51132766884049607"/>
              <c:y val="0.8913043478260865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93472"/>
        <c:crosses val="autoZero"/>
        <c:crossBetween val="midCat"/>
        <c:majorUnit val="1"/>
      </c:valAx>
      <c:valAx>
        <c:axId val="99993472"/>
        <c:scaling>
          <c:orientation val="minMax"/>
          <c:max val="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i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/D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</a:p>
            </c:rich>
          </c:tx>
          <c:layout>
            <c:manualLayout>
              <c:xMode val="edge"/>
              <c:yMode val="edge"/>
              <c:x val="2.589000854888588E-2"/>
              <c:y val="0.4510869565217391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915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Allocation of Intercepts 3-Layer Defense</a:t>
            </a:r>
          </a:p>
        </c:rich>
      </c:tx>
      <c:layout>
        <c:manualLayout>
          <c:xMode val="edge"/>
          <c:yMode val="edge"/>
          <c:x val="0.25080945781733194"/>
          <c:y val="3.26086956521740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88691293568112"/>
          <c:y val="0.18750000000000028"/>
          <c:w val="0.85437028211323462"/>
          <c:h val="0.61956521739130532"/>
        </c:manualLayout>
      </c:layout>
      <c:scatterChart>
        <c:scatterStyle val="smoothMarker"/>
        <c:ser>
          <c:idx val="0"/>
          <c:order val="0"/>
          <c:tx>
            <c:strRef>
              <c:f>'3-Layer Defense'!$B$16</c:f>
              <c:strCache>
                <c:ptCount val="1"/>
                <c:pt idx="0">
                  <c:v>D1/D0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dLbl>
              <c:idx val="44"/>
              <c:layout>
                <c:manualLayout>
                  <c:x val="-3.8403422620318886E-2"/>
                  <c:y val="-4.3355871276959855E-2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1</a:t>
                    </a: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/D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</c:dLbl>
            <c:delete val="1"/>
          </c:dLbls>
          <c:xVal>
            <c:numRef>
              <c:f>'3-Layer Defense'!$A$17:$A$147</c:f>
              <c:numCache>
                <c:formatCode>General</c:formatCode>
                <c:ptCount val="131"/>
                <c:pt idx="0">
                  <c:v>2.9850499169159689E-2</c:v>
                </c:pt>
                <c:pt idx="1">
                  <c:v>5.9403986746221306E-2</c:v>
                </c:pt>
                <c:pt idx="2">
                  <c:v>8.8663433102420017E-2</c:v>
                </c:pt>
                <c:pt idx="3">
                  <c:v>0.1176317891980915</c:v>
                </c:pt>
                <c:pt idx="4">
                  <c:v>0.14631198687003505</c:v>
                </c:pt>
                <c:pt idx="5">
                  <c:v>0.17470693911375917</c:v>
                </c:pt>
                <c:pt idx="6">
                  <c:v>0.20281954036055849</c:v>
                </c:pt>
                <c:pt idx="7">
                  <c:v>0.23065266674939111</c:v>
                </c:pt>
                <c:pt idx="8">
                  <c:v>0.25820917639350427</c:v>
                </c:pt>
                <c:pt idx="9">
                  <c:v>0.28549190964177468</c:v>
                </c:pt>
                <c:pt idx="10">
                  <c:v>0.41789713045429605</c:v>
                </c:pt>
                <c:pt idx="11">
                  <c:v>0.5438742118296962</c:v>
                </c:pt>
                <c:pt idx="12">
                  <c:v>0.66375964811010535</c:v>
                </c:pt>
                <c:pt idx="13">
                  <c:v>0.77788050912651097</c:v>
                </c:pt>
                <c:pt idx="14">
                  <c:v>0.88655499315233333</c:v>
                </c:pt>
                <c:pt idx="15">
                  <c:v>0.99009288660312511</c:v>
                </c:pt>
                <c:pt idx="16">
                  <c:v>1.0887959285490247</c:v>
                </c:pt>
                <c:pt idx="17">
                  <c:v>1.1829580789220577</c:v>
                </c:pt>
                <c:pt idx="18">
                  <c:v>1.2728656903341034</c:v>
                </c:pt>
                <c:pt idx="19">
                  <c:v>1.3587975846741571</c:v>
                </c:pt>
                <c:pt idx="20">
                  <c:v>1.4410250371175051</c:v>
                </c:pt>
                <c:pt idx="21">
                  <c:v>1.5198116718359784</c:v>
                </c:pt>
                <c:pt idx="22">
                  <c:v>1.5954132755169672</c:v>
                </c:pt>
                <c:pt idx="23">
                  <c:v>1.6680775367353229</c:v>
                </c:pt>
                <c:pt idx="24">
                  <c:v>1.7380437212188575</c:v>
                </c:pt>
                <c:pt idx="25">
                  <c:v>1.8055422950329965</c:v>
                </c:pt>
                <c:pt idx="26">
                  <c:v>1.8586809889625098</c:v>
                </c:pt>
                <c:pt idx="27">
                  <c:v>1.9094502172559296</c:v>
                </c:pt>
                <c:pt idx="28">
                  <c:v>1.9580574840079366</c:v>
                </c:pt>
                <c:pt idx="29">
                  <c:v>2.0046894856372557</c:v>
                </c:pt>
                <c:pt idx="30">
                  <c:v>2.0495141235279681</c:v>
                </c:pt>
                <c:pt idx="31">
                  <c:v>2.0926823317681031</c:v>
                </c:pt>
                <c:pt idx="32">
                  <c:v>2.1343297380301034</c:v>
                </c:pt>
                <c:pt idx="33">
                  <c:v>2.1745781732903269</c:v>
                </c:pt>
                <c:pt idx="34">
                  <c:v>2.2135370441471385</c:v>
                </c:pt>
                <c:pt idx="35">
                  <c:v>2.2513045798945175</c:v>
                </c:pt>
                <c:pt idx="36">
                  <c:v>2.2879689651778783</c:v>
                </c:pt>
                <c:pt idx="37">
                  <c:v>2.3236093679489329</c:v>
                </c:pt>
                <c:pt idx="38">
                  <c:v>2.358296871503851</c:v>
                </c:pt>
                <c:pt idx="39">
                  <c:v>2.3920953185982503</c:v>
                </c:pt>
                <c:pt idx="40">
                  <c:v>2.4250620749547855</c:v>
                </c:pt>
                <c:pt idx="41">
                  <c:v>2.4572487188908867</c:v>
                </c:pt>
                <c:pt idx="42">
                  <c:v>2.4887016632767591</c:v>
                </c:pt>
                <c:pt idx="43">
                  <c:v>2.5194627155722977</c:v>
                </c:pt>
                <c:pt idx="44">
                  <c:v>2.5495695812743784</c:v>
                </c:pt>
                <c:pt idx="45">
                  <c:v>2.5790563157242099</c:v>
                </c:pt>
                <c:pt idx="46">
                  <c:v>2.6079537288711845</c:v>
                </c:pt>
                <c:pt idx="47">
                  <c:v>2.6362897472599696</c:v>
                </c:pt>
                <c:pt idx="48">
                  <c:v>2.6640897371977399</c:v>
                </c:pt>
                <c:pt idx="49">
                  <c:v>2.6913767927658814</c:v>
                </c:pt>
                <c:pt idx="50">
                  <c:v>2.7181719920634024</c:v>
                </c:pt>
                <c:pt idx="51">
                  <c:v>2.7444946248065603</c:v>
                </c:pt>
                <c:pt idx="52">
                  <c:v>2.7703623941600091</c:v>
                </c:pt>
                <c:pt idx="53">
                  <c:v>2.7957915954387618</c:v>
                </c:pt>
                <c:pt idx="54">
                  <c:v>2.8207972740971146</c:v>
                </c:pt>
                <c:pt idx="55">
                  <c:v>2.845393365210223</c:v>
                </c:pt>
                <c:pt idx="56">
                  <c:v>2.8695928164562381</c:v>
                </c:pt>
                <c:pt idx="57">
                  <c:v>2.8934076964215318</c:v>
                </c:pt>
                <c:pt idx="58">
                  <c:v>2.9168492898785536</c:v>
                </c:pt>
                <c:pt idx="59">
                  <c:v>2.9399281815249356</c:v>
                </c:pt>
                <c:pt idx="60">
                  <c:v>2.9626543295234367</c:v>
                </c:pt>
                <c:pt idx="61">
                  <c:v>2.9850371300447458</c:v>
                </c:pt>
                <c:pt idx="62">
                  <c:v>3.0070854738887585</c:v>
                </c:pt>
                <c:pt idx="63">
                  <c:v>3.0288077961441608</c:v>
                </c:pt>
                <c:pt idx="64">
                  <c:v>3.0502121197405603</c:v>
                </c:pt>
                <c:pt idx="65">
                  <c:v>3.0713060936514349</c:v>
                </c:pt>
                <c:pt idx="66">
                  <c:v>3.0920970264192786</c:v>
                </c:pt>
                <c:pt idx="67">
                  <c:v>3.1125919155958988</c:v>
                </c:pt>
                <c:pt idx="68">
                  <c:v>3.1327974736203323</c:v>
                </c:pt>
                <c:pt idx="69">
                  <c:v>3.1527201505936606</c:v>
                </c:pt>
                <c:pt idx="70">
                  <c:v>3.17236615435356</c:v>
                </c:pt>
                <c:pt idx="71">
                  <c:v>3.191741468201164</c:v>
                </c:pt>
                <c:pt idx="72">
                  <c:v>3.2108518665882126</c:v>
                </c:pt>
                <c:pt idx="73">
                  <c:v>3.2297029290329493</c:v>
                </c:pt>
                <c:pt idx="74">
                  <c:v>3.2483000524983781</c:v>
                </c:pt>
                <c:pt idx="75">
                  <c:v>3.2666484624358079</c:v>
                </c:pt>
                <c:pt idx="76">
                  <c:v>3.2847532226696674</c:v>
                </c:pt>
                <c:pt idx="77">
                  <c:v>3.3026192442759843</c:v>
                </c:pt>
                <c:pt idx="78">
                  <c:v>3.3202512935863031</c:v>
                </c:pt>
                <c:pt idx="79">
                  <c:v>3.3376539994308634</c:v>
                </c:pt>
                <c:pt idx="80">
                  <c:v>3.3548318597192353</c:v>
                </c:pt>
                <c:pt idx="81">
                  <c:v>3.3717892474430324</c:v>
                </c:pt>
                <c:pt idx="82">
                  <c:v>3.3885304161736127</c:v>
                </c:pt>
                <c:pt idx="83">
                  <c:v>3.4050595051174968</c:v>
                </c:pt>
                <c:pt idx="84">
                  <c:v>3.4213805437834872</c:v>
                </c:pt>
                <c:pt idx="85">
                  <c:v>3.4374974563079377</c:v>
                </c:pt>
                <c:pt idx="86">
                  <c:v>3.4534140654781007</c:v>
                </c:pt>
                <c:pt idx="87">
                  <c:v>3.4691340964879522</c:v>
                </c:pt>
                <c:pt idx="88">
                  <c:v>3.4846611804560639</c:v>
                </c:pt>
                <c:pt idx="89">
                  <c:v>3.4999988577310432</c:v>
                </c:pt>
                <c:pt idx="90">
                  <c:v>3.5151505810065151</c:v>
                </c:pt>
                <c:pt idx="91">
                  <c:v>3.530119718264662</c:v>
                </c:pt>
                <c:pt idx="92">
                  <c:v>3.5449095555647401</c:v>
                </c:pt>
                <c:pt idx="93">
                  <c:v>3.5595232996908415</c:v>
                </c:pt>
                <c:pt idx="94">
                  <c:v>3.5739640806712649</c:v>
                </c:pt>
                <c:pt idx="95">
                  <c:v>3.5882349541803018</c:v>
                </c:pt>
                <c:pt idx="96">
                  <c:v>3.6023389038318623</c:v>
                </c:pt>
                <c:pt idx="97">
                  <c:v>3.6162788433732072</c:v>
                </c:pt>
                <c:pt idx="98">
                  <c:v>3.6300576187860734</c:v>
                </c:pt>
                <c:pt idx="99">
                  <c:v>3.6436780103016138</c:v>
                </c:pt>
                <c:pt idx="100">
                  <c:v>3.6571427343348613</c:v>
                </c:pt>
                <c:pt idx="101">
                  <c:v>3.6704544453438044</c:v>
                </c:pt>
                <c:pt idx="102">
                  <c:v>3.683615737617612</c:v>
                </c:pt>
                <c:pt idx="103">
                  <c:v>3.6966291469981125</c:v>
                </c:pt>
                <c:pt idx="104">
                  <c:v>3.7094971525382125</c:v>
                </c:pt>
                <c:pt idx="105">
                  <c:v>3.7222221781006066</c:v>
                </c:pt>
                <c:pt idx="106">
                  <c:v>3.7348065938998465</c:v>
                </c:pt>
                <c:pt idx="107">
                  <c:v>3.7472527179905497</c:v>
                </c:pt>
                <c:pt idx="108">
                  <c:v>3.759562817704337</c:v>
                </c:pt>
                <c:pt idx="109">
                  <c:v>3.7717391110378604</c:v>
                </c:pt>
                <c:pt idx="110">
                  <c:v>3.7837837679941337</c:v>
                </c:pt>
                <c:pt idx="111">
                  <c:v>3.7956989118792026</c:v>
                </c:pt>
                <c:pt idx="112">
                  <c:v>3.8074866205560745</c:v>
                </c:pt>
                <c:pt idx="113">
                  <c:v>3.81914892765769</c:v>
                </c:pt>
                <c:pt idx="114">
                  <c:v>3.8306878237606181</c:v>
                </c:pt>
                <c:pt idx="115">
                  <c:v>3.8421052575210535</c:v>
                </c:pt>
                <c:pt idx="116">
                  <c:v>3.8534031367746158</c:v>
                </c:pt>
                <c:pt idx="117">
                  <c:v>3.8645833296013499</c:v>
                </c:pt>
                <c:pt idx="118">
                  <c:v>3.8756476653572682</c:v>
                </c:pt>
                <c:pt idx="119">
                  <c:v>3.886597935673711</c:v>
                </c:pt>
                <c:pt idx="120">
                  <c:v>3.8974358954257156</c:v>
                </c:pt>
                <c:pt idx="121">
                  <c:v>3.9081632636705552</c:v>
                </c:pt>
                <c:pt idx="122">
                  <c:v>3.9187817245575367</c:v>
                </c:pt>
                <c:pt idx="123">
                  <c:v>3.9292929282100979</c:v>
                </c:pt>
                <c:pt idx="124">
                  <c:v>3.939698491581205</c:v>
                </c:pt>
                <c:pt idx="125">
                  <c:v>3.9499999992830062</c:v>
                </c:pt>
                <c:pt idx="126">
                  <c:v>3.9601990043916451</c:v>
                </c:pt>
                <c:pt idx="127">
                  <c:v>3.9702970292281132</c:v>
                </c:pt>
                <c:pt idx="128">
                  <c:v>3.9802955661159793</c:v>
                </c:pt>
                <c:pt idx="129">
                  <c:v>3.9901960781167909</c:v>
                </c:pt>
                <c:pt idx="130">
                  <c:v>3.9999999997439213</c:v>
                </c:pt>
              </c:numCache>
            </c:numRef>
          </c:xVal>
          <c:yVal>
            <c:numRef>
              <c:f>'3-Layer Defense'!$B$17:$B$147</c:f>
              <c:numCache>
                <c:formatCode>General</c:formatCode>
                <c:ptCount val="131"/>
                <c:pt idx="0">
                  <c:v>0.33500277309706061</c:v>
                </c:pt>
                <c:pt idx="1">
                  <c:v>0.3366777399207504</c:v>
                </c:pt>
                <c:pt idx="2">
                  <c:v>0.33835820416907775</c:v>
                </c:pt>
                <c:pt idx="3">
                  <c:v>0.34004413494587038</c:v>
                </c:pt>
                <c:pt idx="4">
                  <c:v>0.34173550007501191</c:v>
                </c:pt>
                <c:pt idx="5">
                  <c:v>0.34343226608149452</c:v>
                </c:pt>
                <c:pt idx="6">
                  <c:v>0.34513439817267538</c:v>
                </c:pt>
                <c:pt idx="7">
                  <c:v>0.34684186021972879</c:v>
                </c:pt>
                <c:pt idx="8">
                  <c:v>0.34855461473933935</c:v>
                </c:pt>
                <c:pt idx="9">
                  <c:v>0.35027262287564126</c:v>
                </c:pt>
                <c:pt idx="10">
                  <c:v>0.35894000955913469</c:v>
                </c:pt>
                <c:pt idx="11">
                  <c:v>0.36773208887246556</c:v>
                </c:pt>
                <c:pt idx="12">
                  <c:v>0.37664235949234692</c:v>
                </c:pt>
                <c:pt idx="13">
                  <c:v>0.38566334607981462</c:v>
                </c:pt>
                <c:pt idx="14">
                  <c:v>0.3947865645147417</c:v>
                </c:pt>
                <c:pt idx="15">
                  <c:v>0.4040024985659133</c:v>
                </c:pt>
                <c:pt idx="16">
                  <c:v>0.41330059031327282</c:v>
                </c:pt>
                <c:pt idx="17">
                  <c:v>0.42266924661913047</c:v>
                </c:pt>
                <c:pt idx="18">
                  <c:v>0.43209586382647752</c:v>
                </c:pt>
                <c:pt idx="19">
                  <c:v>0.44156687262870092</c:v>
                </c:pt>
                <c:pt idx="20">
                  <c:v>0.4510678046928322</c:v>
                </c:pt>
                <c:pt idx="21">
                  <c:v>0.46058338212021943</c:v>
                </c:pt>
                <c:pt idx="22">
                  <c:v>0.47009763019364054</c:v>
                </c:pt>
                <c:pt idx="23">
                  <c:v>0.47959401309708877</c:v>
                </c:pt>
                <c:pt idx="24">
                  <c:v>0.48905559142316102</c:v>
                </c:pt>
                <c:pt idx="25">
                  <c:v>0.49846519933422689</c:v>
                </c:pt>
                <c:pt idx="26">
                  <c:v>0.5060545973147158</c:v>
                </c:pt>
                <c:pt idx="27">
                  <c:v>0.51344211438602805</c:v>
                </c:pt>
                <c:pt idx="28">
                  <c:v>0.52062693973698648</c:v>
                </c:pt>
                <c:pt idx="29">
                  <c:v>0.52760904632374317</c:v>
                </c:pt>
                <c:pt idx="30">
                  <c:v>0.53438914260946258</c:v>
                </c:pt>
                <c:pt idx="31">
                  <c:v>0.54096861932294571</c:v>
                </c:pt>
                <c:pt idx="32">
                  <c:v>0.54734949255949672</c:v>
                </c:pt>
                <c:pt idx="33">
                  <c:v>0.55353434449422201</c:v>
                </c:pt>
                <c:pt idx="34">
                  <c:v>0.55952626289520335</c:v>
                </c:pt>
                <c:pt idx="35">
                  <c:v>0.56532878051840718</c:v>
                </c:pt>
                <c:pt idx="36">
                  <c:v>0.57094581534446098</c:v>
                </c:pt>
                <c:pt idx="37">
                  <c:v>0.57638161248588515</c:v>
                </c:pt>
                <c:pt idx="38">
                  <c:v>0.58164068845772687</c:v>
                </c:pt>
                <c:pt idx="39">
                  <c:v>0.58672777836974743</c:v>
                </c:pt>
                <c:pt idx="40">
                  <c:v>0.5916477864684776</c:v>
                </c:pt>
                <c:pt idx="41">
                  <c:v>0.59640574033579796</c:v>
                </c:pt>
                <c:pt idx="42">
                  <c:v>0.60100674893958217</c:v>
                </c:pt>
                <c:pt idx="43">
                  <c:v>0.60545596463294282</c:v>
                </c:pt>
                <c:pt idx="44">
                  <c:v>0.60975854911260463</c:v>
                </c:pt>
                <c:pt idx="45">
                  <c:v>0.61391964327414328</c:v>
                </c:pt>
                <c:pt idx="46">
                  <c:v>0.6179443408420553</c:v>
                </c:pt>
                <c:pt idx="47">
                  <c:v>0.62183766560520748</c:v>
                </c:pt>
                <c:pt idx="48">
                  <c:v>0.62560455205227938</c:v>
                </c:pt>
                <c:pt idx="49">
                  <c:v>0.62924982917622019</c:v>
                </c:pt>
                <c:pt idx="50">
                  <c:v>0.63277820720031919</c:v>
                </c:pt>
                <c:pt idx="51">
                  <c:v>0.63619426696993853</c:v>
                </c:pt>
                <c:pt idx="52">
                  <c:v>0.63950245175207954</c:v>
                </c:pt>
                <c:pt idx="53">
                  <c:v>0.64270706118851639</c:v>
                </c:pt>
                <c:pt idx="54">
                  <c:v>0.64581224715614616</c:v>
                </c:pt>
                <c:pt idx="55">
                  <c:v>0.64882201129946371</c:v>
                </c:pt>
                <c:pt idx="56">
                  <c:v>0.65174020401375277</c:v>
                </c:pt>
                <c:pt idx="57">
                  <c:v>0.65457052467295007</c:v>
                </c:pt>
                <c:pt idx="58">
                  <c:v>0.65731652291247977</c:v>
                </c:pt>
                <c:pt idx="59">
                  <c:v>0.65998160079415857</c:v>
                </c:pt>
                <c:pt idx="60">
                  <c:v>0.6625690156970554</c:v>
                </c:pt>
                <c:pt idx="61">
                  <c:v>0.66508188379462441</c:v>
                </c:pt>
                <c:pt idx="62">
                  <c:v>0.66752318399422028</c:v>
                </c:pt>
                <c:pt idx="63">
                  <c:v>0.66989576223007186</c:v>
                </c:pt>
                <c:pt idx="64">
                  <c:v>0.67220233601478563</c:v>
                </c:pt>
                <c:pt idx="65">
                  <c:v>0.67444549916738439</c:v>
                </c:pt>
                <c:pt idx="66">
                  <c:v>0.67662772664773041</c:v>
                </c:pt>
                <c:pt idx="67">
                  <c:v>0.67875137943791808</c:v>
                </c:pt>
                <c:pt idx="68">
                  <c:v>0.68081870942086242</c:v>
                </c:pt>
                <c:pt idx="69">
                  <c:v>0.68283186421490893</c:v>
                </c:pt>
                <c:pt idx="70">
                  <c:v>0.68479289193088932</c:v>
                </c:pt>
                <c:pt idx="71">
                  <c:v>0.68670374582471294</c:v>
                </c:pt>
                <c:pt idx="72">
                  <c:v>0.68856628882438553</c:v>
                </c:pt>
                <c:pt idx="73">
                  <c:v>0.69038229791535788</c:v>
                </c:pt>
                <c:pt idx="74">
                  <c:v>0.69215346837240166</c:v>
                </c:pt>
                <c:pt idx="75">
                  <c:v>0.69388141782985269</c:v>
                </c:pt>
                <c:pt idx="76">
                  <c:v>0.69556769018513831</c:v>
                </c:pt>
                <c:pt idx="77">
                  <c:v>0.69721375933305996</c:v>
                </c:pt>
                <c:pt idx="78">
                  <c:v>0.69882103273042107</c:v>
                </c:pt>
                <c:pt idx="79">
                  <c:v>0.7003908547923049</c:v>
                </c:pt>
                <c:pt idx="80">
                  <c:v>0.70192451012269064</c:v>
                </c:pt>
                <c:pt idx="81">
                  <c:v>0.70342322658318635</c:v>
                </c:pt>
                <c:pt idx="82">
                  <c:v>0.70488817820449401</c:v>
                </c:pt>
                <c:pt idx="83">
                  <c:v>0.70632048794584879</c:v>
                </c:pt>
                <c:pt idx="84">
                  <c:v>0.70772123030812817</c:v>
                </c:pt>
                <c:pt idx="85">
                  <c:v>0.70909143380661865</c:v>
                </c:pt>
                <c:pt idx="86">
                  <c:v>0.71043208330961172</c:v>
                </c:pt>
                <c:pt idx="87">
                  <c:v>0.71174412224906936</c:v>
                </c:pt>
                <c:pt idx="88">
                  <c:v>0.71302845470959964</c:v>
                </c:pt>
                <c:pt idx="89">
                  <c:v>0.71428594740190399</c:v>
                </c:pt>
                <c:pt idx="90">
                  <c:v>0.71551743152674152</c:v>
                </c:pt>
                <c:pt idx="91">
                  <c:v>0.71672370453528667</c:v>
                </c:pt>
                <c:pt idx="92">
                  <c:v>0.7179055317915688</c:v>
                </c:pt>
                <c:pt idx="93">
                  <c:v>0.71906364814246737</c:v>
                </c:pt>
                <c:pt idx="94">
                  <c:v>0.72019875940050737</c:v>
                </c:pt>
                <c:pt idx="95">
                  <c:v>0.72131154374446615</c:v>
                </c:pt>
                <c:pt idx="96">
                  <c:v>0.7224026530425558</c:v>
                </c:pt>
                <c:pt idx="97">
                  <c:v>0.72347271410271519</c:v>
                </c:pt>
                <c:pt idx="98">
                  <c:v>0.72452232985429166</c:v>
                </c:pt>
                <c:pt idx="99">
                  <c:v>0.72555208046517361</c:v>
                </c:pt>
                <c:pt idx="100">
                  <c:v>0.7265625243981958</c:v>
                </c:pt>
                <c:pt idx="101">
                  <c:v>0.72755419941042454</c:v>
                </c:pt>
                <c:pt idx="102">
                  <c:v>0.72852762349871891</c:v>
                </c:pt>
                <c:pt idx="103">
                  <c:v>0.72948329579475746</c:v>
                </c:pt>
                <c:pt idx="104">
                  <c:v>0.73042169741253071</c:v>
                </c:pt>
                <c:pt idx="105">
                  <c:v>0.73134329225111727</c:v>
                </c:pt>
                <c:pt idx="106">
                  <c:v>0.73224852775538163</c:v>
                </c:pt>
                <c:pt idx="107">
                  <c:v>0.73313783563707735</c:v>
                </c:pt>
                <c:pt idx="108">
                  <c:v>0.73401163255867552</c:v>
                </c:pt>
                <c:pt idx="109">
                  <c:v>0.73487032078209924</c:v>
                </c:pt>
                <c:pt idx="110">
                  <c:v>0.73571428878440603</c:v>
                </c:pt>
                <c:pt idx="111">
                  <c:v>0.73654391184232992</c:v>
                </c:pt>
                <c:pt idx="112">
                  <c:v>0.73735955258747987</c:v>
                </c:pt>
                <c:pt idx="113">
                  <c:v>0.73816156153387191</c:v>
                </c:pt>
                <c:pt idx="114">
                  <c:v>0.73895027757937237</c:v>
                </c:pt>
                <c:pt idx="115">
                  <c:v>0.73972602848252933</c:v>
                </c:pt>
                <c:pt idx="116">
                  <c:v>0.74048913131617433</c:v>
                </c:pt>
                <c:pt idx="117">
                  <c:v>0.7412398928990952</c:v>
                </c:pt>
                <c:pt idx="118">
                  <c:v>0.74197861020699796</c:v>
                </c:pt>
                <c:pt idx="119">
                  <c:v>0.74270557076389765</c:v>
                </c:pt>
                <c:pt idx="120">
                  <c:v>0.74342105301501349</c:v>
                </c:pt>
                <c:pt idx="121">
                  <c:v>0.74412532668217379</c:v>
                </c:pt>
                <c:pt idx="122">
                  <c:v>0.74481865310267559</c:v>
                </c:pt>
                <c:pt idx="123">
                  <c:v>0.7455012855524884</c:v>
                </c:pt>
                <c:pt idx="124">
                  <c:v>0.74617346955463548</c:v>
                </c:pt>
                <c:pt idx="125">
                  <c:v>0.74683544317353834</c:v>
                </c:pt>
                <c:pt idx="126">
                  <c:v>0.74748743729606137</c:v>
                </c:pt>
                <c:pt idx="127">
                  <c:v>0.74812967589995194</c:v>
                </c:pt>
                <c:pt idx="128">
                  <c:v>0.74876237631032805</c:v>
                </c:pt>
                <c:pt idx="129">
                  <c:v>0.74938574944482994</c:v>
                </c:pt>
                <c:pt idx="130">
                  <c:v>0.75000000004801481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'3-Layer Defense'!$C$16</c:f>
              <c:strCache>
                <c:ptCount val="1"/>
                <c:pt idx="0">
                  <c:v>D2/D0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dLbls>
            <c:dLbl>
              <c:idx val="44"/>
              <c:layout>
                <c:manualLayout>
                  <c:x val="-3.1930920483097557E-2"/>
                  <c:y val="-4.0361462969302812E-2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</a:t>
                    </a: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/D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</c:dLbl>
            <c:delete val="1"/>
          </c:dLbls>
          <c:xVal>
            <c:numRef>
              <c:f>'3-Layer Defense'!$A$17:$A$147</c:f>
              <c:numCache>
                <c:formatCode>General</c:formatCode>
                <c:ptCount val="131"/>
                <c:pt idx="0">
                  <c:v>2.9850499169159689E-2</c:v>
                </c:pt>
                <c:pt idx="1">
                  <c:v>5.9403986746221306E-2</c:v>
                </c:pt>
                <c:pt idx="2">
                  <c:v>8.8663433102420017E-2</c:v>
                </c:pt>
                <c:pt idx="3">
                  <c:v>0.1176317891980915</c:v>
                </c:pt>
                <c:pt idx="4">
                  <c:v>0.14631198687003505</c:v>
                </c:pt>
                <c:pt idx="5">
                  <c:v>0.17470693911375917</c:v>
                </c:pt>
                <c:pt idx="6">
                  <c:v>0.20281954036055849</c:v>
                </c:pt>
                <c:pt idx="7">
                  <c:v>0.23065266674939111</c:v>
                </c:pt>
                <c:pt idx="8">
                  <c:v>0.25820917639350427</c:v>
                </c:pt>
                <c:pt idx="9">
                  <c:v>0.28549190964177468</c:v>
                </c:pt>
                <c:pt idx="10">
                  <c:v>0.41789713045429605</c:v>
                </c:pt>
                <c:pt idx="11">
                  <c:v>0.5438742118296962</c:v>
                </c:pt>
                <c:pt idx="12">
                  <c:v>0.66375964811010535</c:v>
                </c:pt>
                <c:pt idx="13">
                  <c:v>0.77788050912651097</c:v>
                </c:pt>
                <c:pt idx="14">
                  <c:v>0.88655499315233333</c:v>
                </c:pt>
                <c:pt idx="15">
                  <c:v>0.99009288660312511</c:v>
                </c:pt>
                <c:pt idx="16">
                  <c:v>1.0887959285490247</c:v>
                </c:pt>
                <c:pt idx="17">
                  <c:v>1.1829580789220577</c:v>
                </c:pt>
                <c:pt idx="18">
                  <c:v>1.2728656903341034</c:v>
                </c:pt>
                <c:pt idx="19">
                  <c:v>1.3587975846741571</c:v>
                </c:pt>
                <c:pt idx="20">
                  <c:v>1.4410250371175051</c:v>
                </c:pt>
                <c:pt idx="21">
                  <c:v>1.5198116718359784</c:v>
                </c:pt>
                <c:pt idx="22">
                  <c:v>1.5954132755169672</c:v>
                </c:pt>
                <c:pt idx="23">
                  <c:v>1.6680775367353229</c:v>
                </c:pt>
                <c:pt idx="24">
                  <c:v>1.7380437212188575</c:v>
                </c:pt>
                <c:pt idx="25">
                  <c:v>1.8055422950329965</c:v>
                </c:pt>
                <c:pt idx="26">
                  <c:v>1.8586809889625098</c:v>
                </c:pt>
                <c:pt idx="27">
                  <c:v>1.9094502172559296</c:v>
                </c:pt>
                <c:pt idx="28">
                  <c:v>1.9580574840079366</c:v>
                </c:pt>
                <c:pt idx="29">
                  <c:v>2.0046894856372557</c:v>
                </c:pt>
                <c:pt idx="30">
                  <c:v>2.0495141235279681</c:v>
                </c:pt>
                <c:pt idx="31">
                  <c:v>2.0926823317681031</c:v>
                </c:pt>
                <c:pt idx="32">
                  <c:v>2.1343297380301034</c:v>
                </c:pt>
                <c:pt idx="33">
                  <c:v>2.1745781732903269</c:v>
                </c:pt>
                <c:pt idx="34">
                  <c:v>2.2135370441471385</c:v>
                </c:pt>
                <c:pt idx="35">
                  <c:v>2.2513045798945175</c:v>
                </c:pt>
                <c:pt idx="36">
                  <c:v>2.2879689651778783</c:v>
                </c:pt>
                <c:pt idx="37">
                  <c:v>2.3236093679489329</c:v>
                </c:pt>
                <c:pt idx="38">
                  <c:v>2.358296871503851</c:v>
                </c:pt>
                <c:pt idx="39">
                  <c:v>2.3920953185982503</c:v>
                </c:pt>
                <c:pt idx="40">
                  <c:v>2.4250620749547855</c:v>
                </c:pt>
                <c:pt idx="41">
                  <c:v>2.4572487188908867</c:v>
                </c:pt>
                <c:pt idx="42">
                  <c:v>2.4887016632767591</c:v>
                </c:pt>
                <c:pt idx="43">
                  <c:v>2.5194627155722977</c:v>
                </c:pt>
                <c:pt idx="44">
                  <c:v>2.5495695812743784</c:v>
                </c:pt>
                <c:pt idx="45">
                  <c:v>2.5790563157242099</c:v>
                </c:pt>
                <c:pt idx="46">
                  <c:v>2.6079537288711845</c:v>
                </c:pt>
                <c:pt idx="47">
                  <c:v>2.6362897472599696</c:v>
                </c:pt>
                <c:pt idx="48">
                  <c:v>2.6640897371977399</c:v>
                </c:pt>
                <c:pt idx="49">
                  <c:v>2.6913767927658814</c:v>
                </c:pt>
                <c:pt idx="50">
                  <c:v>2.7181719920634024</c:v>
                </c:pt>
                <c:pt idx="51">
                  <c:v>2.7444946248065603</c:v>
                </c:pt>
                <c:pt idx="52">
                  <c:v>2.7703623941600091</c:v>
                </c:pt>
                <c:pt idx="53">
                  <c:v>2.7957915954387618</c:v>
                </c:pt>
                <c:pt idx="54">
                  <c:v>2.8207972740971146</c:v>
                </c:pt>
                <c:pt idx="55">
                  <c:v>2.845393365210223</c:v>
                </c:pt>
                <c:pt idx="56">
                  <c:v>2.8695928164562381</c:v>
                </c:pt>
                <c:pt idx="57">
                  <c:v>2.8934076964215318</c:v>
                </c:pt>
                <c:pt idx="58">
                  <c:v>2.9168492898785536</c:v>
                </c:pt>
                <c:pt idx="59">
                  <c:v>2.9399281815249356</c:v>
                </c:pt>
                <c:pt idx="60">
                  <c:v>2.9626543295234367</c:v>
                </c:pt>
                <c:pt idx="61">
                  <c:v>2.9850371300447458</c:v>
                </c:pt>
                <c:pt idx="62">
                  <c:v>3.0070854738887585</c:v>
                </c:pt>
                <c:pt idx="63">
                  <c:v>3.0288077961441608</c:v>
                </c:pt>
                <c:pt idx="64">
                  <c:v>3.0502121197405603</c:v>
                </c:pt>
                <c:pt idx="65">
                  <c:v>3.0713060936514349</c:v>
                </c:pt>
                <c:pt idx="66">
                  <c:v>3.0920970264192786</c:v>
                </c:pt>
                <c:pt idx="67">
                  <c:v>3.1125919155958988</c:v>
                </c:pt>
                <c:pt idx="68">
                  <c:v>3.1327974736203323</c:v>
                </c:pt>
                <c:pt idx="69">
                  <c:v>3.1527201505936606</c:v>
                </c:pt>
                <c:pt idx="70">
                  <c:v>3.17236615435356</c:v>
                </c:pt>
                <c:pt idx="71">
                  <c:v>3.191741468201164</c:v>
                </c:pt>
                <c:pt idx="72">
                  <c:v>3.2108518665882126</c:v>
                </c:pt>
                <c:pt idx="73">
                  <c:v>3.2297029290329493</c:v>
                </c:pt>
                <c:pt idx="74">
                  <c:v>3.2483000524983781</c:v>
                </c:pt>
                <c:pt idx="75">
                  <c:v>3.2666484624358079</c:v>
                </c:pt>
                <c:pt idx="76">
                  <c:v>3.2847532226696674</c:v>
                </c:pt>
                <c:pt idx="77">
                  <c:v>3.3026192442759843</c:v>
                </c:pt>
                <c:pt idx="78">
                  <c:v>3.3202512935863031</c:v>
                </c:pt>
                <c:pt idx="79">
                  <c:v>3.3376539994308634</c:v>
                </c:pt>
                <c:pt idx="80">
                  <c:v>3.3548318597192353</c:v>
                </c:pt>
                <c:pt idx="81">
                  <c:v>3.3717892474430324</c:v>
                </c:pt>
                <c:pt idx="82">
                  <c:v>3.3885304161736127</c:v>
                </c:pt>
                <c:pt idx="83">
                  <c:v>3.4050595051174968</c:v>
                </c:pt>
                <c:pt idx="84">
                  <c:v>3.4213805437834872</c:v>
                </c:pt>
                <c:pt idx="85">
                  <c:v>3.4374974563079377</c:v>
                </c:pt>
                <c:pt idx="86">
                  <c:v>3.4534140654781007</c:v>
                </c:pt>
                <c:pt idx="87">
                  <c:v>3.4691340964879522</c:v>
                </c:pt>
                <c:pt idx="88">
                  <c:v>3.4846611804560639</c:v>
                </c:pt>
                <c:pt idx="89">
                  <c:v>3.4999988577310432</c:v>
                </c:pt>
                <c:pt idx="90">
                  <c:v>3.5151505810065151</c:v>
                </c:pt>
                <c:pt idx="91">
                  <c:v>3.530119718264662</c:v>
                </c:pt>
                <c:pt idx="92">
                  <c:v>3.5449095555647401</c:v>
                </c:pt>
                <c:pt idx="93">
                  <c:v>3.5595232996908415</c:v>
                </c:pt>
                <c:pt idx="94">
                  <c:v>3.5739640806712649</c:v>
                </c:pt>
                <c:pt idx="95">
                  <c:v>3.5882349541803018</c:v>
                </c:pt>
                <c:pt idx="96">
                  <c:v>3.6023389038318623</c:v>
                </c:pt>
                <c:pt idx="97">
                  <c:v>3.6162788433732072</c:v>
                </c:pt>
                <c:pt idx="98">
                  <c:v>3.6300576187860734</c:v>
                </c:pt>
                <c:pt idx="99">
                  <c:v>3.6436780103016138</c:v>
                </c:pt>
                <c:pt idx="100">
                  <c:v>3.6571427343348613</c:v>
                </c:pt>
                <c:pt idx="101">
                  <c:v>3.6704544453438044</c:v>
                </c:pt>
                <c:pt idx="102">
                  <c:v>3.683615737617612</c:v>
                </c:pt>
                <c:pt idx="103">
                  <c:v>3.6966291469981125</c:v>
                </c:pt>
                <c:pt idx="104">
                  <c:v>3.7094971525382125</c:v>
                </c:pt>
                <c:pt idx="105">
                  <c:v>3.7222221781006066</c:v>
                </c:pt>
                <c:pt idx="106">
                  <c:v>3.7348065938998465</c:v>
                </c:pt>
                <c:pt idx="107">
                  <c:v>3.7472527179905497</c:v>
                </c:pt>
                <c:pt idx="108">
                  <c:v>3.759562817704337</c:v>
                </c:pt>
                <c:pt idx="109">
                  <c:v>3.7717391110378604</c:v>
                </c:pt>
                <c:pt idx="110">
                  <c:v>3.7837837679941337</c:v>
                </c:pt>
                <c:pt idx="111">
                  <c:v>3.7956989118792026</c:v>
                </c:pt>
                <c:pt idx="112">
                  <c:v>3.8074866205560745</c:v>
                </c:pt>
                <c:pt idx="113">
                  <c:v>3.81914892765769</c:v>
                </c:pt>
                <c:pt idx="114">
                  <c:v>3.8306878237606181</c:v>
                </c:pt>
                <c:pt idx="115">
                  <c:v>3.8421052575210535</c:v>
                </c:pt>
                <c:pt idx="116">
                  <c:v>3.8534031367746158</c:v>
                </c:pt>
                <c:pt idx="117">
                  <c:v>3.8645833296013499</c:v>
                </c:pt>
                <c:pt idx="118">
                  <c:v>3.8756476653572682</c:v>
                </c:pt>
                <c:pt idx="119">
                  <c:v>3.886597935673711</c:v>
                </c:pt>
                <c:pt idx="120">
                  <c:v>3.8974358954257156</c:v>
                </c:pt>
                <c:pt idx="121">
                  <c:v>3.9081632636705552</c:v>
                </c:pt>
                <c:pt idx="122">
                  <c:v>3.9187817245575367</c:v>
                </c:pt>
                <c:pt idx="123">
                  <c:v>3.9292929282100979</c:v>
                </c:pt>
                <c:pt idx="124">
                  <c:v>3.939698491581205</c:v>
                </c:pt>
                <c:pt idx="125">
                  <c:v>3.9499999992830062</c:v>
                </c:pt>
                <c:pt idx="126">
                  <c:v>3.9601990043916451</c:v>
                </c:pt>
                <c:pt idx="127">
                  <c:v>3.9702970292281132</c:v>
                </c:pt>
                <c:pt idx="128">
                  <c:v>3.9802955661159793</c:v>
                </c:pt>
                <c:pt idx="129">
                  <c:v>3.9901960781167909</c:v>
                </c:pt>
                <c:pt idx="130">
                  <c:v>3.9999999997439213</c:v>
                </c:pt>
              </c:numCache>
            </c:numRef>
          </c:xVal>
          <c:yVal>
            <c:numRef>
              <c:f>'3-Layer Defense'!$C$17:$C$147</c:f>
              <c:numCache>
                <c:formatCode>General</c:formatCode>
                <c:ptCount val="131"/>
                <c:pt idx="0">
                  <c:v>0.33333332868054877</c:v>
                </c:pt>
                <c:pt idx="1">
                  <c:v>0.3333332959257036</c:v>
                </c:pt>
                <c:pt idx="2">
                  <c:v>0.33333320645673414</c:v>
                </c:pt>
                <c:pt idx="3">
                  <c:v>0.33333303110476714</c:v>
                </c:pt>
                <c:pt idx="4">
                  <c:v>0.33333274014389208</c:v>
                </c:pt>
                <c:pt idx="5">
                  <c:v>0.33333230329123753</c:v>
                </c:pt>
                <c:pt idx="6">
                  <c:v>0.33333168970734378</c:v>
                </c:pt>
                <c:pt idx="7">
                  <c:v>0.33333086799685657</c:v>
                </c:pt>
                <c:pt idx="8">
                  <c:v>0.33332980620954022</c:v>
                </c:pt>
                <c:pt idx="9">
                  <c:v>0.33332847184162667</c:v>
                </c:pt>
                <c:pt idx="10">
                  <c:v>0.33331653515667314</c:v>
                </c:pt>
                <c:pt idx="11">
                  <c:v>0.33329259409486234</c:v>
                </c:pt>
                <c:pt idx="12">
                  <c:v>0.33325197992738215</c:v>
                </c:pt>
                <c:pt idx="13">
                  <c:v>0.33318970751602922</c:v>
                </c:pt>
                <c:pt idx="14">
                  <c:v>0.33310049862924218</c:v>
                </c:pt>
                <c:pt idx="15">
                  <c:v>0.33297881282174246</c:v>
                </c:pt>
                <c:pt idx="16">
                  <c:v>0.3328188863280731</c:v>
                </c:pt>
                <c:pt idx="17">
                  <c:v>0.33261477925397498</c:v>
                </c:pt>
                <c:pt idx="18">
                  <c:v>0.33236043113745223</c:v>
                </c:pt>
                <c:pt idx="19">
                  <c:v>0.33204972469403499</c:v>
                </c:pt>
                <c:pt idx="20">
                  <c:v>0.33167655726165585</c:v>
                </c:pt>
                <c:pt idx="21">
                  <c:v>0.33123491912682196</c:v>
                </c:pt>
                <c:pt idx="22">
                  <c:v>0.33071897755646695</c:v>
                </c:pt>
                <c:pt idx="23">
                  <c:v>0.33012316499419087</c:v>
                </c:pt>
                <c:pt idx="24">
                  <c:v>0.32944226952457223</c:v>
                </c:pt>
                <c:pt idx="25">
                  <c:v>0.32867152538708927</c:v>
                </c:pt>
                <c:pt idx="26">
                  <c:v>0.3279767509795477</c:v>
                </c:pt>
                <c:pt idx="27">
                  <c:v>0.32723348714187395</c:v>
                </c:pt>
                <c:pt idx="28">
                  <c:v>0.3264434004361117</c:v>
                </c:pt>
                <c:pt idx="29">
                  <c:v>0.32560840854038026</c:v>
                </c:pt>
                <c:pt idx="30">
                  <c:v>0.32473064138316793</c:v>
                </c:pt>
                <c:pt idx="31">
                  <c:v>0.32381240306134124</c:v>
                </c:pt>
                <c:pt idx="32">
                  <c:v>0.32285613510775724</c:v>
                </c:pt>
                <c:pt idx="33">
                  <c:v>0.32186438158304753</c:v>
                </c:pt>
                <c:pt idx="34">
                  <c:v>0.32083975637311102</c:v>
                </c:pt>
                <c:pt idx="35">
                  <c:v>0.31978491298235745</c:v>
                </c:pt>
                <c:pt idx="36">
                  <c:v>0.31870251702550517</c:v>
                </c:pt>
                <c:pt idx="37">
                  <c:v>0.31759522153992575</c:v>
                </c:pt>
                <c:pt idx="38">
                  <c:v>0.31646564516772541</c:v>
                </c:pt>
                <c:pt idx="39">
                  <c:v>0.31531635319300838</c:v>
                </c:pt>
                <c:pt idx="40">
                  <c:v>0.31414984136560559</c:v>
                </c:pt>
                <c:pt idx="41">
                  <c:v>0.31296852239809481</c:v>
                </c:pt>
                <c:pt idx="42">
                  <c:v>0.31177471498790615</c:v>
                </c:pt>
                <c:pt idx="43">
                  <c:v>0.31057063519017447</c:v>
                </c:pt>
                <c:pt idx="44">
                  <c:v>0.30935838994900683</c:v>
                </c:pt>
                <c:pt idx="45">
                  <c:v>0.30813997258409331</c:v>
                </c:pt>
                <c:pt idx="46">
                  <c:v>0.3069172600251423</c:v>
                </c:pt>
                <c:pt idx="47">
                  <c:v>0.30569201158747339</c:v>
                </c:pt>
                <c:pt idx="48">
                  <c:v>0.3044658690872894</c:v>
                </c:pt>
                <c:pt idx="49">
                  <c:v>0.30324035810375316</c:v>
                </c:pt>
                <c:pt idx="50">
                  <c:v>0.30201689020617289</c:v>
                </c:pt>
                <c:pt idx="51">
                  <c:v>0.3007967659775912</c:v>
                </c:pt>
                <c:pt idx="52">
                  <c:v>0.29958117868023043</c:v>
                </c:pt>
                <c:pt idx="53">
                  <c:v>0.29837121842299502</c:v>
                </c:pt>
                <c:pt idx="54">
                  <c:v>0.29716787670611822</c:v>
                </c:pt>
                <c:pt idx="55">
                  <c:v>0.29597205123268722</c:v>
                </c:pt>
                <c:pt idx="56">
                  <c:v>0.29478455089089139</c:v>
                </c:pt>
                <c:pt idx="57">
                  <c:v>0.29360610082421335</c:v>
                </c:pt>
                <c:pt idx="58">
                  <c:v>0.29243734751924277</c:v>
                </c:pt>
                <c:pt idx="59">
                  <c:v>0.29127886385227481</c:v>
                </c:pt>
                <c:pt idx="60">
                  <c:v>0.29013115404627215</c:v>
                </c:pt>
                <c:pt idx="61">
                  <c:v>0.28899465849914052</c:v>
                </c:pt>
                <c:pt idx="62">
                  <c:v>0.28786975845257806</c:v>
                </c:pt>
                <c:pt idx="63">
                  <c:v>0.28675678047807096</c:v>
                </c:pt>
                <c:pt idx="64">
                  <c:v>0.28565600076295367</c:v>
                </c:pt>
                <c:pt idx="65">
                  <c:v>0.28456764918491334</c:v>
                </c:pt>
                <c:pt idx="66">
                  <c:v>0.28349191316795225</c:v>
                </c:pt>
                <c:pt idx="67">
                  <c:v>0.2824289413167147</c:v>
                </c:pt>
                <c:pt idx="68">
                  <c:v>0.2813788468293047</c:v>
                </c:pt>
                <c:pt idx="69">
                  <c:v>0.28034171069134245</c:v>
                </c:pt>
                <c:pt idx="70">
                  <c:v>0.27931758465610917</c:v>
                </c:pt>
                <c:pt idx="71">
                  <c:v>0.27830649401726631</c:v>
                </c:pt>
                <c:pt idx="72">
                  <c:v>0.27730844018188294</c:v>
                </c:pt>
                <c:pt idx="73">
                  <c:v>0.2763234030524081</c:v>
                </c:pt>
                <c:pt idx="74">
                  <c:v>0.27535134322684823</c:v>
                </c:pt>
                <c:pt idx="75">
                  <c:v>0.27439220402678577</c:v>
                </c:pt>
                <c:pt idx="76">
                  <c:v>0.27344591336306162</c:v>
                </c:pt>
                <c:pt idx="77">
                  <c:v>0.27251238544895895</c:v>
                </c:pt>
                <c:pt idx="78">
                  <c:v>0.27159152237061956</c:v>
                </c:pt>
                <c:pt idx="79">
                  <c:v>0.27068321552420915</c:v>
                </c:pt>
                <c:pt idx="80">
                  <c:v>0.26978734692905615</c:v>
                </c:pt>
                <c:pt idx="81">
                  <c:v>0.26890379042563889</c:v>
                </c:pt>
                <c:pt idx="82">
                  <c:v>0.2680324127669001</c:v>
                </c:pt>
                <c:pt idx="83">
                  <c:v>0.26717307461094947</c:v>
                </c:pt>
                <c:pt idx="84">
                  <c:v>0.26632563142277454</c:v>
                </c:pt>
                <c:pt idx="85">
                  <c:v>0.26548993429213619</c:v>
                </c:pt>
                <c:pt idx="86">
                  <c:v>0.2646658306743791</c:v>
                </c:pt>
                <c:pt idx="87">
                  <c:v>0.26385316506044981</c:v>
                </c:pt>
                <c:pt idx="88">
                  <c:v>0.26305177958198778</c:v>
                </c:pt>
                <c:pt idx="89">
                  <c:v>0.26226151455693936</c:v>
                </c:pt>
                <c:pt idx="90">
                  <c:v>0.26148220898075264</c:v>
                </c:pt>
                <c:pt idx="91">
                  <c:v>0.26071370096782842</c:v>
                </c:pt>
                <c:pt idx="92">
                  <c:v>0.25995582814755086</c:v>
                </c:pt>
                <c:pt idx="93">
                  <c:v>0.25920842801887883</c:v>
                </c:pt>
                <c:pt idx="94">
                  <c:v>0.25847133826716684</c:v>
                </c:pt>
                <c:pt idx="95">
                  <c:v>0.25774439704658569</c:v>
                </c:pt>
                <c:pt idx="96">
                  <c:v>0.25702744323123861</c:v>
                </c:pt>
                <c:pt idx="97">
                  <c:v>0.25632031663781063</c:v>
                </c:pt>
                <c:pt idx="98">
                  <c:v>0.25562285822235198</c:v>
                </c:pt>
                <c:pt idx="99">
                  <c:v>0.25493491025357617</c:v>
                </c:pt>
                <c:pt idx="100">
                  <c:v>0.25425631646484942</c:v>
                </c:pt>
                <c:pt idx="101">
                  <c:v>0.25358692218686002</c:v>
                </c:pt>
                <c:pt idx="102">
                  <c:v>0.25292657446278632</c:v>
                </c:pt>
                <c:pt idx="103">
                  <c:v>0.25227512214761966</c:v>
                </c:pt>
                <c:pt idx="104">
                  <c:v>0.25163241599315656</c:v>
                </c:pt>
                <c:pt idx="105">
                  <c:v>0.25099830872003831</c:v>
                </c:pt>
                <c:pt idx="106">
                  <c:v>0.25037265507809575</c:v>
                </c:pt>
                <c:pt idx="107">
                  <c:v>0.24975531189614308</c:v>
                </c:pt>
                <c:pt idx="108">
                  <c:v>0.2491461381222646</c:v>
                </c:pt>
                <c:pt idx="109">
                  <c:v>0.24854499485554249</c:v>
                </c:pt>
                <c:pt idx="110">
                  <c:v>0.24795174537008979</c:v>
                </c:pt>
                <c:pt idx="111">
                  <c:v>0.24736625513217342</c:v>
                </c:pt>
                <c:pt idx="112">
                  <c:v>0.2467883918111424</c:v>
                </c:pt>
                <c:pt idx="113">
                  <c:v>0.24621802528480999</c:v>
                </c:pt>
                <c:pt idx="114">
                  <c:v>0.24565502763987987</c:v>
                </c:pt>
                <c:pt idx="115">
                  <c:v>0.24509927316795313</c:v>
                </c:pt>
                <c:pt idx="116">
                  <c:v>0.24455063835760188</c:v>
                </c:pt>
                <c:pt idx="117">
                  <c:v>0.24400900188295221</c:v>
                </c:pt>
                <c:pt idx="118">
                  <c:v>0.24347424458917766</c:v>
                </c:pt>
                <c:pt idx="119">
                  <c:v>0.24294624947526644</c:v>
                </c:pt>
                <c:pt idx="120">
                  <c:v>0.24242490167439312</c:v>
                </c:pt>
                <c:pt idx="121">
                  <c:v>0.24191008843219339</c:v>
                </c:pt>
                <c:pt idx="122">
                  <c:v>0.24140169908321274</c:v>
                </c:pt>
                <c:pt idx="123">
                  <c:v>0.240899625025775</c:v>
                </c:pt>
                <c:pt idx="124">
                  <c:v>0.24040375969549221</c:v>
                </c:pt>
                <c:pt idx="125">
                  <c:v>0.23991399853761633</c:v>
                </c:pt>
                <c:pt idx="126">
                  <c:v>0.23943023897841517</c:v>
                </c:pt>
                <c:pt idx="127">
                  <c:v>0.23895238039573552</c:v>
                </c:pt>
                <c:pt idx="128">
                  <c:v>0.23848032408890141</c:v>
                </c:pt>
                <c:pt idx="129">
                  <c:v>0.23801397324808096</c:v>
                </c:pt>
                <c:pt idx="130">
                  <c:v>0.2375532329232421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'3-Layer Defense'!$D$16</c:f>
              <c:strCache>
                <c:ptCount val="1"/>
                <c:pt idx="0">
                  <c:v>D3/D0</c:v>
                </c:pt>
              </c:strCache>
            </c:strRef>
          </c:tx>
          <c:marker>
            <c:symbol val="none"/>
          </c:marker>
          <c:dLbls>
            <c:dLbl>
              <c:idx val="45"/>
              <c:layout>
                <c:manualLayout>
                  <c:x val="-4.0992448759438999E-2"/>
                  <c:y val="-5.4347826086956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  <a:r>
                      <a:rPr lang="en-US" baseline="-25000"/>
                      <a:t>3</a:t>
                    </a:r>
                    <a:r>
                      <a:rPr lang="en-US"/>
                      <a:t>/D</a:t>
                    </a:r>
                    <a:r>
                      <a:rPr lang="en-US" baseline="-25000"/>
                      <a:t>0</a:t>
                    </a:r>
                  </a:p>
                </c:rich>
              </c:tx>
              <c:showVal val="1"/>
            </c:dLbl>
            <c:delete val="1"/>
          </c:dLbls>
          <c:xVal>
            <c:numRef>
              <c:f>'3-Layer Defense'!$A$17:$A$147</c:f>
              <c:numCache>
                <c:formatCode>General</c:formatCode>
                <c:ptCount val="131"/>
                <c:pt idx="0">
                  <c:v>2.9850499169159689E-2</c:v>
                </c:pt>
                <c:pt idx="1">
                  <c:v>5.9403986746221306E-2</c:v>
                </c:pt>
                <c:pt idx="2">
                  <c:v>8.8663433102420017E-2</c:v>
                </c:pt>
                <c:pt idx="3">
                  <c:v>0.1176317891980915</c:v>
                </c:pt>
                <c:pt idx="4">
                  <c:v>0.14631198687003505</c:v>
                </c:pt>
                <c:pt idx="5">
                  <c:v>0.17470693911375917</c:v>
                </c:pt>
                <c:pt idx="6">
                  <c:v>0.20281954036055849</c:v>
                </c:pt>
                <c:pt idx="7">
                  <c:v>0.23065266674939111</c:v>
                </c:pt>
                <c:pt idx="8">
                  <c:v>0.25820917639350427</c:v>
                </c:pt>
                <c:pt idx="9">
                  <c:v>0.28549190964177468</c:v>
                </c:pt>
                <c:pt idx="10">
                  <c:v>0.41789713045429605</c:v>
                </c:pt>
                <c:pt idx="11">
                  <c:v>0.5438742118296962</c:v>
                </c:pt>
                <c:pt idx="12">
                  <c:v>0.66375964811010535</c:v>
                </c:pt>
                <c:pt idx="13">
                  <c:v>0.77788050912651097</c:v>
                </c:pt>
                <c:pt idx="14">
                  <c:v>0.88655499315233333</c:v>
                </c:pt>
                <c:pt idx="15">
                  <c:v>0.99009288660312511</c:v>
                </c:pt>
                <c:pt idx="16">
                  <c:v>1.0887959285490247</c:v>
                </c:pt>
                <c:pt idx="17">
                  <c:v>1.1829580789220577</c:v>
                </c:pt>
                <c:pt idx="18">
                  <c:v>1.2728656903341034</c:v>
                </c:pt>
                <c:pt idx="19">
                  <c:v>1.3587975846741571</c:v>
                </c:pt>
                <c:pt idx="20">
                  <c:v>1.4410250371175051</c:v>
                </c:pt>
                <c:pt idx="21">
                  <c:v>1.5198116718359784</c:v>
                </c:pt>
                <c:pt idx="22">
                  <c:v>1.5954132755169672</c:v>
                </c:pt>
                <c:pt idx="23">
                  <c:v>1.6680775367353229</c:v>
                </c:pt>
                <c:pt idx="24">
                  <c:v>1.7380437212188575</c:v>
                </c:pt>
                <c:pt idx="25">
                  <c:v>1.8055422950329965</c:v>
                </c:pt>
                <c:pt idx="26">
                  <c:v>1.8586809889625098</c:v>
                </c:pt>
                <c:pt idx="27">
                  <c:v>1.9094502172559296</c:v>
                </c:pt>
                <c:pt idx="28">
                  <c:v>1.9580574840079366</c:v>
                </c:pt>
                <c:pt idx="29">
                  <c:v>2.0046894856372557</c:v>
                </c:pt>
                <c:pt idx="30">
                  <c:v>2.0495141235279681</c:v>
                </c:pt>
                <c:pt idx="31">
                  <c:v>2.0926823317681031</c:v>
                </c:pt>
                <c:pt idx="32">
                  <c:v>2.1343297380301034</c:v>
                </c:pt>
                <c:pt idx="33">
                  <c:v>2.1745781732903269</c:v>
                </c:pt>
                <c:pt idx="34">
                  <c:v>2.2135370441471385</c:v>
                </c:pt>
                <c:pt idx="35">
                  <c:v>2.2513045798945175</c:v>
                </c:pt>
                <c:pt idx="36">
                  <c:v>2.2879689651778783</c:v>
                </c:pt>
                <c:pt idx="37">
                  <c:v>2.3236093679489329</c:v>
                </c:pt>
                <c:pt idx="38">
                  <c:v>2.358296871503851</c:v>
                </c:pt>
                <c:pt idx="39">
                  <c:v>2.3920953185982503</c:v>
                </c:pt>
                <c:pt idx="40">
                  <c:v>2.4250620749547855</c:v>
                </c:pt>
                <c:pt idx="41">
                  <c:v>2.4572487188908867</c:v>
                </c:pt>
                <c:pt idx="42">
                  <c:v>2.4887016632767591</c:v>
                </c:pt>
                <c:pt idx="43">
                  <c:v>2.5194627155722977</c:v>
                </c:pt>
                <c:pt idx="44">
                  <c:v>2.5495695812743784</c:v>
                </c:pt>
                <c:pt idx="45">
                  <c:v>2.5790563157242099</c:v>
                </c:pt>
                <c:pt idx="46">
                  <c:v>2.6079537288711845</c:v>
                </c:pt>
                <c:pt idx="47">
                  <c:v>2.6362897472599696</c:v>
                </c:pt>
                <c:pt idx="48">
                  <c:v>2.6640897371977399</c:v>
                </c:pt>
                <c:pt idx="49">
                  <c:v>2.6913767927658814</c:v>
                </c:pt>
                <c:pt idx="50">
                  <c:v>2.7181719920634024</c:v>
                </c:pt>
                <c:pt idx="51">
                  <c:v>2.7444946248065603</c:v>
                </c:pt>
                <c:pt idx="52">
                  <c:v>2.7703623941600091</c:v>
                </c:pt>
                <c:pt idx="53">
                  <c:v>2.7957915954387618</c:v>
                </c:pt>
                <c:pt idx="54">
                  <c:v>2.8207972740971146</c:v>
                </c:pt>
                <c:pt idx="55">
                  <c:v>2.845393365210223</c:v>
                </c:pt>
                <c:pt idx="56">
                  <c:v>2.8695928164562381</c:v>
                </c:pt>
                <c:pt idx="57">
                  <c:v>2.8934076964215318</c:v>
                </c:pt>
                <c:pt idx="58">
                  <c:v>2.9168492898785536</c:v>
                </c:pt>
                <c:pt idx="59">
                  <c:v>2.9399281815249356</c:v>
                </c:pt>
                <c:pt idx="60">
                  <c:v>2.9626543295234367</c:v>
                </c:pt>
                <c:pt idx="61">
                  <c:v>2.9850371300447458</c:v>
                </c:pt>
                <c:pt idx="62">
                  <c:v>3.0070854738887585</c:v>
                </c:pt>
                <c:pt idx="63">
                  <c:v>3.0288077961441608</c:v>
                </c:pt>
                <c:pt idx="64">
                  <c:v>3.0502121197405603</c:v>
                </c:pt>
                <c:pt idx="65">
                  <c:v>3.0713060936514349</c:v>
                </c:pt>
                <c:pt idx="66">
                  <c:v>3.0920970264192786</c:v>
                </c:pt>
                <c:pt idx="67">
                  <c:v>3.1125919155958988</c:v>
                </c:pt>
                <c:pt idx="68">
                  <c:v>3.1327974736203323</c:v>
                </c:pt>
                <c:pt idx="69">
                  <c:v>3.1527201505936606</c:v>
                </c:pt>
                <c:pt idx="70">
                  <c:v>3.17236615435356</c:v>
                </c:pt>
                <c:pt idx="71">
                  <c:v>3.191741468201164</c:v>
                </c:pt>
                <c:pt idx="72">
                  <c:v>3.2108518665882126</c:v>
                </c:pt>
                <c:pt idx="73">
                  <c:v>3.2297029290329493</c:v>
                </c:pt>
                <c:pt idx="74">
                  <c:v>3.2483000524983781</c:v>
                </c:pt>
                <c:pt idx="75">
                  <c:v>3.2666484624358079</c:v>
                </c:pt>
                <c:pt idx="76">
                  <c:v>3.2847532226696674</c:v>
                </c:pt>
                <c:pt idx="77">
                  <c:v>3.3026192442759843</c:v>
                </c:pt>
                <c:pt idx="78">
                  <c:v>3.3202512935863031</c:v>
                </c:pt>
                <c:pt idx="79">
                  <c:v>3.3376539994308634</c:v>
                </c:pt>
                <c:pt idx="80">
                  <c:v>3.3548318597192353</c:v>
                </c:pt>
                <c:pt idx="81">
                  <c:v>3.3717892474430324</c:v>
                </c:pt>
                <c:pt idx="82">
                  <c:v>3.3885304161736127</c:v>
                </c:pt>
                <c:pt idx="83">
                  <c:v>3.4050595051174968</c:v>
                </c:pt>
                <c:pt idx="84">
                  <c:v>3.4213805437834872</c:v>
                </c:pt>
                <c:pt idx="85">
                  <c:v>3.4374974563079377</c:v>
                </c:pt>
                <c:pt idx="86">
                  <c:v>3.4534140654781007</c:v>
                </c:pt>
                <c:pt idx="87">
                  <c:v>3.4691340964879522</c:v>
                </c:pt>
                <c:pt idx="88">
                  <c:v>3.4846611804560639</c:v>
                </c:pt>
                <c:pt idx="89">
                  <c:v>3.4999988577310432</c:v>
                </c:pt>
                <c:pt idx="90">
                  <c:v>3.5151505810065151</c:v>
                </c:pt>
                <c:pt idx="91">
                  <c:v>3.530119718264662</c:v>
                </c:pt>
                <c:pt idx="92">
                  <c:v>3.5449095555647401</c:v>
                </c:pt>
                <c:pt idx="93">
                  <c:v>3.5595232996908415</c:v>
                </c:pt>
                <c:pt idx="94">
                  <c:v>3.5739640806712649</c:v>
                </c:pt>
                <c:pt idx="95">
                  <c:v>3.5882349541803018</c:v>
                </c:pt>
                <c:pt idx="96">
                  <c:v>3.6023389038318623</c:v>
                </c:pt>
                <c:pt idx="97">
                  <c:v>3.6162788433732072</c:v>
                </c:pt>
                <c:pt idx="98">
                  <c:v>3.6300576187860734</c:v>
                </c:pt>
                <c:pt idx="99">
                  <c:v>3.6436780103016138</c:v>
                </c:pt>
                <c:pt idx="100">
                  <c:v>3.6571427343348613</c:v>
                </c:pt>
                <c:pt idx="101">
                  <c:v>3.6704544453438044</c:v>
                </c:pt>
                <c:pt idx="102">
                  <c:v>3.683615737617612</c:v>
                </c:pt>
                <c:pt idx="103">
                  <c:v>3.6966291469981125</c:v>
                </c:pt>
                <c:pt idx="104">
                  <c:v>3.7094971525382125</c:v>
                </c:pt>
                <c:pt idx="105">
                  <c:v>3.7222221781006066</c:v>
                </c:pt>
                <c:pt idx="106">
                  <c:v>3.7348065938998465</c:v>
                </c:pt>
                <c:pt idx="107">
                  <c:v>3.7472527179905497</c:v>
                </c:pt>
                <c:pt idx="108">
                  <c:v>3.759562817704337</c:v>
                </c:pt>
                <c:pt idx="109">
                  <c:v>3.7717391110378604</c:v>
                </c:pt>
                <c:pt idx="110">
                  <c:v>3.7837837679941337</c:v>
                </c:pt>
                <c:pt idx="111">
                  <c:v>3.7956989118792026</c:v>
                </c:pt>
                <c:pt idx="112">
                  <c:v>3.8074866205560745</c:v>
                </c:pt>
                <c:pt idx="113">
                  <c:v>3.81914892765769</c:v>
                </c:pt>
                <c:pt idx="114">
                  <c:v>3.8306878237606181</c:v>
                </c:pt>
                <c:pt idx="115">
                  <c:v>3.8421052575210535</c:v>
                </c:pt>
                <c:pt idx="116">
                  <c:v>3.8534031367746158</c:v>
                </c:pt>
                <c:pt idx="117">
                  <c:v>3.8645833296013499</c:v>
                </c:pt>
                <c:pt idx="118">
                  <c:v>3.8756476653572682</c:v>
                </c:pt>
                <c:pt idx="119">
                  <c:v>3.886597935673711</c:v>
                </c:pt>
                <c:pt idx="120">
                  <c:v>3.8974358954257156</c:v>
                </c:pt>
                <c:pt idx="121">
                  <c:v>3.9081632636705552</c:v>
                </c:pt>
                <c:pt idx="122">
                  <c:v>3.9187817245575367</c:v>
                </c:pt>
                <c:pt idx="123">
                  <c:v>3.9292929282100979</c:v>
                </c:pt>
                <c:pt idx="124">
                  <c:v>3.939698491581205</c:v>
                </c:pt>
                <c:pt idx="125">
                  <c:v>3.9499999992830062</c:v>
                </c:pt>
                <c:pt idx="126">
                  <c:v>3.9601990043916451</c:v>
                </c:pt>
                <c:pt idx="127">
                  <c:v>3.9702970292281132</c:v>
                </c:pt>
                <c:pt idx="128">
                  <c:v>3.9802955661159793</c:v>
                </c:pt>
                <c:pt idx="129">
                  <c:v>3.9901960781167909</c:v>
                </c:pt>
                <c:pt idx="130">
                  <c:v>3.9999999997439213</c:v>
                </c:pt>
              </c:numCache>
            </c:numRef>
          </c:xVal>
          <c:yVal>
            <c:numRef>
              <c:f>'3-Layer Defense'!$D$17:$D$147</c:f>
              <c:numCache>
                <c:formatCode>General</c:formatCode>
                <c:ptCount val="131"/>
                <c:pt idx="0">
                  <c:v>0.33166389822239062</c:v>
                </c:pt>
                <c:pt idx="1">
                  <c:v>0.329988964153546</c:v>
                </c:pt>
                <c:pt idx="2">
                  <c:v>0.32830858937418811</c:v>
                </c:pt>
                <c:pt idx="3">
                  <c:v>0.32662283394936248</c:v>
                </c:pt>
                <c:pt idx="4">
                  <c:v>0.32493175978109601</c:v>
                </c:pt>
                <c:pt idx="5">
                  <c:v>0.32323543062726795</c:v>
                </c:pt>
                <c:pt idx="6">
                  <c:v>0.32153391211998084</c:v>
                </c:pt>
                <c:pt idx="7">
                  <c:v>0.31982727178341464</c:v>
                </c:pt>
                <c:pt idx="8">
                  <c:v>0.31811557905112037</c:v>
                </c:pt>
                <c:pt idx="9">
                  <c:v>0.31639890528273207</c:v>
                </c:pt>
                <c:pt idx="10">
                  <c:v>0.30774345528419217</c:v>
                </c:pt>
                <c:pt idx="11">
                  <c:v>0.29897531703267211</c:v>
                </c:pt>
                <c:pt idx="12">
                  <c:v>0.29010566058027087</c:v>
                </c:pt>
                <c:pt idx="13">
                  <c:v>0.28114694640415627</c:v>
                </c:pt>
                <c:pt idx="14">
                  <c:v>0.27211293685601612</c:v>
                </c:pt>
                <c:pt idx="15">
                  <c:v>0.26301868861234429</c:v>
                </c:pt>
                <c:pt idx="16">
                  <c:v>0.25388052335865408</c:v>
                </c:pt>
                <c:pt idx="17">
                  <c:v>0.24471597412689458</c:v>
                </c:pt>
                <c:pt idx="18">
                  <c:v>0.23554370503607019</c:v>
                </c:pt>
                <c:pt idx="19">
                  <c:v>0.22638340267726401</c:v>
                </c:pt>
                <c:pt idx="20">
                  <c:v>0.21725563804551182</c:v>
                </c:pt>
                <c:pt idx="21">
                  <c:v>0.20818169875295858</c:v>
                </c:pt>
                <c:pt idx="22">
                  <c:v>0.1991833922498924</c:v>
                </c:pt>
                <c:pt idx="23">
                  <c:v>0.19028282190872034</c:v>
                </c:pt>
                <c:pt idx="24">
                  <c:v>0.18150213905226686</c:v>
                </c:pt>
                <c:pt idx="25">
                  <c:v>0.17286327527868389</c:v>
                </c:pt>
                <c:pt idx="26">
                  <c:v>0.16596865170573655</c:v>
                </c:pt>
                <c:pt idx="27">
                  <c:v>0.15932439847209795</c:v>
                </c:pt>
                <c:pt idx="28">
                  <c:v>0.15292965982690182</c:v>
                </c:pt>
                <c:pt idx="29">
                  <c:v>0.14678254513587663</c:v>
                </c:pt>
                <c:pt idx="30">
                  <c:v>0.14088021600736947</c:v>
                </c:pt>
                <c:pt idx="31">
                  <c:v>0.13521897761571314</c:v>
                </c:pt>
                <c:pt idx="32">
                  <c:v>0.12979437233274607</c:v>
                </c:pt>
                <c:pt idx="33">
                  <c:v>0.12460127392273052</c:v>
                </c:pt>
                <c:pt idx="34">
                  <c:v>0.11963398073168566</c:v>
                </c:pt>
                <c:pt idx="35">
                  <c:v>0.11488630649923535</c:v>
                </c:pt>
                <c:pt idx="36">
                  <c:v>0.1103516676300339</c:v>
                </c:pt>
                <c:pt idx="37">
                  <c:v>0.10602316597418926</c:v>
                </c:pt>
                <c:pt idx="38">
                  <c:v>0.10189366637454766</c:v>
                </c:pt>
                <c:pt idx="39">
                  <c:v>9.7955868437244159E-2</c:v>
                </c:pt>
                <c:pt idx="40">
                  <c:v>9.4202372165916828E-2</c:v>
                </c:pt>
                <c:pt idx="41">
                  <c:v>9.0625737266107217E-2</c:v>
                </c:pt>
                <c:pt idx="42">
                  <c:v>8.7218536072511746E-2</c:v>
                </c:pt>
                <c:pt idx="43">
                  <c:v>8.3973400176882679E-2</c:v>
                </c:pt>
                <c:pt idx="44">
                  <c:v>8.0883060938388582E-2</c:v>
                </c:pt>
                <c:pt idx="45">
                  <c:v>7.7940384141763366E-2</c:v>
                </c:pt>
                <c:pt idx="46">
                  <c:v>7.5138399132802361E-2</c:v>
                </c:pt>
                <c:pt idx="47">
                  <c:v>7.2470322807318965E-2</c:v>
                </c:pt>
                <c:pt idx="48">
                  <c:v>6.9929578860431316E-2</c:v>
                </c:pt>
                <c:pt idx="49">
                  <c:v>6.7509812720026624E-2</c:v>
                </c:pt>
                <c:pt idx="50">
                  <c:v>6.5204902593507988E-2</c:v>
                </c:pt>
                <c:pt idx="51">
                  <c:v>6.3008967052470374E-2</c:v>
                </c:pt>
                <c:pt idx="52">
                  <c:v>6.0916369567690011E-2</c:v>
                </c:pt>
                <c:pt idx="53">
                  <c:v>5.892172038848871E-2</c:v>
                </c:pt>
                <c:pt idx="54">
                  <c:v>5.7019876137735542E-2</c:v>
                </c:pt>
                <c:pt idx="55">
                  <c:v>5.5205937467849103E-2</c:v>
                </c:pt>
                <c:pt idx="56">
                  <c:v>5.3475245095355756E-2</c:v>
                </c:pt>
                <c:pt idx="57">
                  <c:v>5.1823374502836562E-2</c:v>
                </c:pt>
                <c:pt idx="58">
                  <c:v>5.0246129568277391E-2</c:v>
                </c:pt>
                <c:pt idx="59">
                  <c:v>4.8739535353566718E-2</c:v>
                </c:pt>
                <c:pt idx="60">
                  <c:v>4.7299830256672476E-2</c:v>
                </c:pt>
                <c:pt idx="61">
                  <c:v>4.5923457706234988E-2</c:v>
                </c:pt>
                <c:pt idx="62">
                  <c:v>4.460705755320165E-2</c:v>
                </c:pt>
                <c:pt idx="63">
                  <c:v>4.3347457291857162E-2</c:v>
                </c:pt>
                <c:pt idx="64">
                  <c:v>4.2141663222260581E-2</c:v>
                </c:pt>
                <c:pt idx="65">
                  <c:v>4.0986851647702265E-2</c:v>
                </c:pt>
                <c:pt idx="66">
                  <c:v>3.9880360184317405E-2</c:v>
                </c:pt>
                <c:pt idx="67">
                  <c:v>3.8819679245367208E-2</c:v>
                </c:pt>
                <c:pt idx="68">
                  <c:v>3.7802443749832874E-2</c:v>
                </c:pt>
                <c:pt idx="69">
                  <c:v>3.6826425093748651E-2</c:v>
                </c:pt>
                <c:pt idx="70">
                  <c:v>3.5889523413001556E-2</c:v>
                </c:pt>
                <c:pt idx="71">
                  <c:v>3.4989760158020723E-2</c:v>
                </c:pt>
                <c:pt idx="72">
                  <c:v>3.4125270993731589E-2</c:v>
                </c:pt>
                <c:pt idx="73">
                  <c:v>3.3294299032233972E-2</c:v>
                </c:pt>
                <c:pt idx="74">
                  <c:v>3.2495188400750136E-2</c:v>
                </c:pt>
                <c:pt idx="75">
                  <c:v>3.1726378143361447E-2</c:v>
                </c:pt>
                <c:pt idx="76">
                  <c:v>3.0986396451800055E-2</c:v>
                </c:pt>
                <c:pt idx="77">
                  <c:v>3.0273855217981101E-2</c:v>
                </c:pt>
                <c:pt idx="78">
                  <c:v>2.9587444898959338E-2</c:v>
                </c:pt>
                <c:pt idx="79">
                  <c:v>2.8925929683486031E-2</c:v>
                </c:pt>
                <c:pt idx="80">
                  <c:v>2.8288142948253256E-2</c:v>
                </c:pt>
                <c:pt idx="81">
                  <c:v>2.7672982991174721E-2</c:v>
                </c:pt>
                <c:pt idx="82">
                  <c:v>2.7079409028605991E-2</c:v>
                </c:pt>
                <c:pt idx="83">
                  <c:v>2.6506437443201854E-2</c:v>
                </c:pt>
                <c:pt idx="84">
                  <c:v>2.5953138269097356E-2</c:v>
                </c:pt>
                <c:pt idx="85">
                  <c:v>2.5418631901245044E-2</c:v>
                </c:pt>
                <c:pt idx="86">
                  <c:v>2.4902086016009111E-2</c:v>
                </c:pt>
                <c:pt idx="87">
                  <c:v>2.44027126904807E-2</c:v>
                </c:pt>
                <c:pt idx="88">
                  <c:v>2.3919765708412633E-2</c:v>
                </c:pt>
                <c:pt idx="89">
                  <c:v>2.3452538041156643E-2</c:v>
                </c:pt>
                <c:pt idx="90">
                  <c:v>2.3000359492505843E-2</c:v>
                </c:pt>
                <c:pt idx="91">
                  <c:v>2.25625944968849E-2</c:v>
                </c:pt>
                <c:pt idx="92">
                  <c:v>2.2138640060880333E-2</c:v>
                </c:pt>
                <c:pt idx="93">
                  <c:v>2.1727923838653827E-2</c:v>
                </c:pt>
                <c:pt idx="94">
                  <c:v>2.1329902332325665E-2</c:v>
                </c:pt>
                <c:pt idx="95">
                  <c:v>2.0944059208948162E-2</c:v>
                </c:pt>
                <c:pt idx="96">
                  <c:v>2.0569903726205437E-2</c:v>
                </c:pt>
                <c:pt idx="97">
                  <c:v>2.0206969259474149E-2</c:v>
                </c:pt>
                <c:pt idx="98">
                  <c:v>1.9854811923356371E-2</c:v>
                </c:pt>
                <c:pt idx="99">
                  <c:v>1.9513009281250153E-2</c:v>
                </c:pt>
                <c:pt idx="100">
                  <c:v>1.9181159136954833E-2</c:v>
                </c:pt>
                <c:pt idx="101">
                  <c:v>1.8858878402715402E-2</c:v>
                </c:pt>
                <c:pt idx="102">
                  <c:v>1.8545802038494714E-2</c:v>
                </c:pt>
                <c:pt idx="103">
                  <c:v>1.8241582057622951E-2</c:v>
                </c:pt>
                <c:pt idx="104">
                  <c:v>1.7945886594312722E-2</c:v>
                </c:pt>
                <c:pt idx="105">
                  <c:v>1.7658399028844429E-2</c:v>
                </c:pt>
                <c:pt idx="106">
                  <c:v>1.7378817166522592E-2</c:v>
                </c:pt>
                <c:pt idx="107">
                  <c:v>1.7106852466779527E-2</c:v>
                </c:pt>
                <c:pt idx="108">
                  <c:v>1.6842229319059869E-2</c:v>
                </c:pt>
                <c:pt idx="109">
                  <c:v>1.658468436235818E-2</c:v>
                </c:pt>
                <c:pt idx="110">
                  <c:v>1.6333965845504221E-2</c:v>
                </c:pt>
                <c:pt idx="111">
                  <c:v>1.6089833025496686E-2</c:v>
                </c:pt>
                <c:pt idx="112">
                  <c:v>1.5852055601377753E-2</c:v>
                </c:pt>
                <c:pt idx="113">
                  <c:v>1.5620413181318184E-2</c:v>
                </c:pt>
                <c:pt idx="114">
                  <c:v>1.5394694780747654E-2</c:v>
                </c:pt>
                <c:pt idx="115">
                  <c:v>1.5174698349517401E-2</c:v>
                </c:pt>
                <c:pt idx="116">
                  <c:v>1.4960230326223808E-2</c:v>
                </c:pt>
                <c:pt idx="117">
                  <c:v>1.4751105217952551E-2</c:v>
                </c:pt>
                <c:pt idx="118">
                  <c:v>1.4547145203824382E-2</c:v>
                </c:pt>
                <c:pt idx="119">
                  <c:v>1.4348179760835938E-2</c:v>
                </c:pt>
                <c:pt idx="120">
                  <c:v>1.4154045310593369E-2</c:v>
                </c:pt>
                <c:pt idx="121">
                  <c:v>1.3964584885632838E-2</c:v>
                </c:pt>
                <c:pt idx="122">
                  <c:v>1.3779647814111675E-2</c:v>
                </c:pt>
                <c:pt idx="123">
                  <c:v>1.3599089421736578E-2</c:v>
                </c:pt>
                <c:pt idx="124">
                  <c:v>1.342277074987229E-2</c:v>
                </c:pt>
                <c:pt idx="125">
                  <c:v>1.3250558288845318E-2</c:v>
                </c:pt>
                <c:pt idx="126">
                  <c:v>1.3082323725523395E-2</c:v>
                </c:pt>
                <c:pt idx="127">
                  <c:v>1.291794370431255E-2</c:v>
                </c:pt>
                <c:pt idx="128">
                  <c:v>1.275729960077066E-2</c:v>
                </c:pt>
                <c:pt idx="129">
                  <c:v>1.2600277307089127E-2</c:v>
                </c:pt>
                <c:pt idx="130">
                  <c:v>1.2446767028743189E-2</c:v>
                </c:pt>
              </c:numCache>
            </c:numRef>
          </c:yVal>
          <c:smooth val="1"/>
        </c:ser>
        <c:axId val="100746752"/>
        <c:axId val="100748672"/>
      </c:scatterChart>
      <c:valAx>
        <c:axId val="100746752"/>
        <c:scaling>
          <c:orientation val="minMax"/>
          <c:max val="4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/M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</a:p>
            </c:rich>
          </c:tx>
          <c:layout>
            <c:manualLayout>
              <c:xMode val="edge"/>
              <c:yMode val="edge"/>
              <c:x val="0.51132766884049607"/>
              <c:y val="0.8913043478260865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48672"/>
        <c:crosses val="autoZero"/>
        <c:crossBetween val="midCat"/>
        <c:majorUnit val="1"/>
      </c:valAx>
      <c:valAx>
        <c:axId val="100748672"/>
        <c:scaling>
          <c:orientation val="minMax"/>
          <c:max val="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i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/D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</a:p>
            </c:rich>
          </c:tx>
          <c:layout>
            <c:manualLayout>
              <c:xMode val="edge"/>
              <c:yMode val="edge"/>
              <c:x val="2.589000854888588E-2"/>
              <c:y val="0.4510869565217391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467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Allocation of Intercepts 3-Layer Defense</a:t>
            </a:r>
          </a:p>
        </c:rich>
      </c:tx>
      <c:layout>
        <c:manualLayout>
          <c:xMode val="edge"/>
          <c:yMode val="edge"/>
          <c:x val="0.25080945781733194"/>
          <c:y val="3.26086956521739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88691293568112"/>
          <c:y val="0.18750000000000022"/>
          <c:w val="0.85437028211323462"/>
          <c:h val="0.6195652173913051"/>
        </c:manualLayout>
      </c:layout>
      <c:scatterChart>
        <c:scatterStyle val="smoothMarker"/>
        <c:ser>
          <c:idx val="0"/>
          <c:order val="0"/>
          <c:tx>
            <c:strRef>
              <c:f>'2-Layer Defense'!$B$14</c:f>
              <c:strCache>
                <c:ptCount val="1"/>
                <c:pt idx="0">
                  <c:v>D1/D0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dLbl>
              <c:idx val="44"/>
              <c:layout>
                <c:manualLayout>
                  <c:x val="-3.8403422620318886E-2"/>
                  <c:y val="-4.3355871276959862E-2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1</a:t>
                    </a: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/D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</c:dLbl>
            <c:delete val="1"/>
          </c:dLbls>
          <c:xVal>
            <c:numRef>
              <c:f>'2-Layer Defense'!$A$15:$A$145</c:f>
              <c:numCache>
                <c:formatCode>General</c:formatCode>
                <c:ptCount val="131"/>
                <c:pt idx="0">
                  <c:v>1.9950166250831954E-2</c:v>
                </c:pt>
                <c:pt idx="1">
                  <c:v>3.9801326693244758E-2</c:v>
                </c:pt>
                <c:pt idx="2">
                  <c:v>5.9554466451491803E-2</c:v>
                </c:pt>
                <c:pt idx="3">
                  <c:v>7.9210560847676845E-2</c:v>
                </c:pt>
                <c:pt idx="4">
                  <c:v>9.8770575499285945E-2</c:v>
                </c:pt>
                <c:pt idx="5">
                  <c:v>0.11823546641575135</c:v>
                </c:pt>
                <c:pt idx="6">
                  <c:v>0.13760618009405179</c:v>
                </c:pt>
                <c:pt idx="7">
                  <c:v>0.15688365361336423</c:v>
                </c:pt>
                <c:pt idx="8">
                  <c:v>0.17606881472877178</c:v>
                </c:pt>
                <c:pt idx="9">
                  <c:v>0.19516258196404052</c:v>
                </c:pt>
                <c:pt idx="10">
                  <c:v>0.28929202357494221</c:v>
                </c:pt>
                <c:pt idx="11">
                  <c:v>0.38126924692201813</c:v>
                </c:pt>
                <c:pt idx="12">
                  <c:v>0.47119921692859507</c:v>
                </c:pt>
                <c:pt idx="13">
                  <c:v>0.55918177931828206</c:v>
                </c:pt>
                <c:pt idx="14">
                  <c:v>0.64531191028128665</c:v>
                </c:pt>
                <c:pt idx="15">
                  <c:v>0.72967995396436069</c:v>
                </c:pt>
                <c:pt idx="16">
                  <c:v>0.81237184837822662</c:v>
                </c:pt>
                <c:pt idx="17">
                  <c:v>0.89346934028736658</c:v>
                </c:pt>
                <c:pt idx="18">
                  <c:v>0.97305018961951328</c:v>
                </c:pt>
                <c:pt idx="19">
                  <c:v>1.0511883639059736</c:v>
                </c:pt>
                <c:pt idx="20">
                  <c:v>1.1279542232389839</c:v>
                </c:pt>
                <c:pt idx="21">
                  <c:v>1.2034146962085905</c:v>
                </c:pt>
                <c:pt idx="22">
                  <c:v>1.2776334472589854</c:v>
                </c:pt>
                <c:pt idx="23">
                  <c:v>1.3506710358827787</c:v>
                </c:pt>
                <c:pt idx="24">
                  <c:v>1.4225850680512733</c:v>
                </c:pt>
                <c:pt idx="25">
                  <c:v>1.4934303402594009</c:v>
                </c:pt>
                <c:pt idx="26">
                  <c:v>1.550198211273317</c:v>
                </c:pt>
                <c:pt idx="27">
                  <c:v>1.6052282099792119</c:v>
                </c:pt>
                <c:pt idx="28">
                  <c:v>1.6586124190570835</c:v>
                </c:pt>
                <c:pt idx="29">
                  <c:v>1.710436060728288</c:v>
                </c:pt>
                <c:pt idx="30">
                  <c:v>1.7607781310951938</c:v>
                </c:pt>
                <c:pt idx="31">
                  <c:v>1.8097119663919534</c:v>
                </c:pt>
                <c:pt idx="32">
                  <c:v>1.8573057493313716</c:v>
                </c:pt>
                <c:pt idx="33">
                  <c:v>1.9036229626537877</c:v>
                </c:pt>
                <c:pt idx="34">
                  <c:v>1.9487227960587674</c:v>
                </c:pt>
                <c:pt idx="35">
                  <c:v>1.992660511905624</c:v>
                </c:pt>
                <c:pt idx="36">
                  <c:v>2.0354877743847366</c:v>
                </c:pt>
                <c:pt idx="37">
                  <c:v>2.0772529462717024</c:v>
                </c:pt>
                <c:pt idx="38">
                  <c:v>2.118001356866698</c:v>
                </c:pt>
                <c:pt idx="39">
                  <c:v>2.1577755442802924</c:v>
                </c:pt>
                <c:pt idx="40">
                  <c:v>2.1966154748444446</c:v>
                </c:pt>
                <c:pt idx="41">
                  <c:v>2.2345587420952029</c:v>
                </c:pt>
                <c:pt idx="42">
                  <c:v>2.2716407474845353</c:v>
                </c:pt>
                <c:pt idx="43">
                  <c:v>2.3078948647268098</c:v>
                </c:pt>
                <c:pt idx="44">
                  <c:v>2.3433525894655012</c:v>
                </c:pt>
                <c:pt idx="45">
                  <c:v>2.3780436757534242</c:v>
                </c:pt>
                <c:pt idx="46">
                  <c:v>2.4119962606713812</c:v>
                </c:pt>
                <c:pt idx="47">
                  <c:v>2.4452369782624137</c:v>
                </c:pt>
                <c:pt idx="48">
                  <c:v>2.477791063829105</c:v>
                </c:pt>
                <c:pt idx="49">
                  <c:v>2.5096824495272307</c:v>
                </c:pt>
                <c:pt idx="50">
                  <c:v>2.5409338520885068</c:v>
                </c:pt>
                <c:pt idx="51">
                  <c:v>2.5715668534164418</c:v>
                </c:pt>
                <c:pt idx="52">
                  <c:v>2.6016019747209271</c:v>
                </c:pt>
                <c:pt idx="53">
                  <c:v>2.6310587447878326</c:v>
                </c:pt>
                <c:pt idx="54">
                  <c:v>2.6599557629184347</c:v>
                </c:pt>
                <c:pt idx="55">
                  <c:v>2.6883107570189946</c:v>
                </c:pt>
                <c:pt idx="56">
                  <c:v>2.7161406372723684</c:v>
                </c:pt>
                <c:pt idx="57">
                  <c:v>2.7434615457804892</c:v>
                </c:pt>
                <c:pt idx="58">
                  <c:v>2.7702889025281778</c:v>
                </c:pt>
                <c:pt idx="59">
                  <c:v>2.7966374479845544</c:v>
                </c:pt>
                <c:pt idx="60">
                  <c:v>2.8225212826277826</c:v>
                </c:pt>
                <c:pt idx="61">
                  <c:v>2.8479539036515948</c:v>
                </c:pt>
                <c:pt idx="62">
                  <c:v>2.8729482390876058</c:v>
                </c:pt>
                <c:pt idx="63">
                  <c:v>2.8975166795555576</c:v>
                </c:pt>
                <c:pt idx="64">
                  <c:v>2.9216711078339959</c:v>
                </c:pt>
                <c:pt idx="65">
                  <c:v>2.9454229264262595</c:v>
                </c:pt>
                <c:pt idx="66">
                  <c:v>2.9687830832808211</c:v>
                </c:pt>
                <c:pt idx="67">
                  <c:v>2.9917620958107429</c:v>
                </c:pt>
                <c:pt idx="68">
                  <c:v>3.0143700733441809</c:v>
                </c:pt>
                <c:pt idx="69">
                  <c:v>3.0366167381262716</c:v>
                </c:pt>
                <c:pt idx="70">
                  <c:v>3.0585114449822743</c:v>
                </c:pt>
                <c:pt idx="71">
                  <c:v>3.080063199742396</c:v>
                </c:pt>
                <c:pt idx="72">
                  <c:v>3.1012806765201613</c:v>
                </c:pt>
                <c:pt idx="73">
                  <c:v>3.1221722339284446</c:v>
                </c:pt>
                <c:pt idx="74">
                  <c:v>3.1427459303102765</c:v>
                </c:pt>
                <c:pt idx="75">
                  <c:v>3.1630095380551388</c:v>
                </c:pt>
                <c:pt idx="76">
                  <c:v>3.1829705570656972</c:v>
                </c:pt>
                <c:pt idx="77">
                  <c:v>3.2026362274346551</c:v>
                </c:pt>
                <c:pt idx="78">
                  <c:v>3.2220135413866196</c:v>
                </c:pt>
                <c:pt idx="79">
                  <c:v>3.2411092545355205</c:v>
                </c:pt>
                <c:pt idx="80">
                  <c:v>3.2599298965041434</c:v>
                </c:pt>
                <c:pt idx="81">
                  <c:v>3.2784817809487157</c:v>
                </c:pt>
                <c:pt idx="82">
                  <c:v>3.2967710150281753</c:v>
                </c:pt>
                <c:pt idx="83">
                  <c:v>3.31480350835472</c:v>
                </c:pt>
                <c:pt idx="84">
                  <c:v>3.3325849814594752</c:v>
                </c:pt>
                <c:pt idx="85">
                  <c:v>3.3501209738045796</c:v>
                </c:pt>
                <c:pt idx="86">
                  <c:v>3.367416851370669</c:v>
                </c:pt>
                <c:pt idx="87">
                  <c:v>3.3844778138466056</c:v>
                </c:pt>
                <c:pt idx="88">
                  <c:v>3.4013089014463542</c:v>
                </c:pt>
                <c:pt idx="89">
                  <c:v>3.4179150013761013</c:v>
                </c:pt>
                <c:pt idx="90">
                  <c:v>3.4343008539730748</c:v>
                </c:pt>
                <c:pt idx="91">
                  <c:v>3.450471058535999</c:v>
                </c:pt>
                <c:pt idx="92">
                  <c:v>3.466430078865717</c:v>
                </c:pt>
                <c:pt idx="93">
                  <c:v>3.482182248533245</c:v>
                </c:pt>
                <c:pt idx="94">
                  <c:v>3.4977317758913062</c:v>
                </c:pt>
                <c:pt idx="95">
                  <c:v>3.5130827488443321</c:v>
                </c:pt>
                <c:pt idx="96">
                  <c:v>3.5282391393908763</c:v>
                </c:pt>
                <c:pt idx="97">
                  <c:v>3.543204807951478</c:v>
                </c:pt>
                <c:pt idx="98">
                  <c:v>3.5579835074941291</c:v>
                </c:pt>
                <c:pt idx="99">
                  <c:v>3.572578887468711</c:v>
                </c:pt>
                <c:pt idx="100">
                  <c:v>3.5869944975610264</c:v>
                </c:pt>
                <c:pt idx="101">
                  <c:v>3.6012337912763597</c:v>
                </c:pt>
                <c:pt idx="102">
                  <c:v>3.6153001293618723</c:v>
                </c:pt>
                <c:pt idx="103">
                  <c:v>3.6291967830765457</c:v>
                </c:pt>
                <c:pt idx="104">
                  <c:v>3.6429269373168358</c:v>
                </c:pt>
                <c:pt idx="105">
                  <c:v>3.6564936936056918</c:v>
                </c:pt>
                <c:pt idx="106">
                  <c:v>3.6699000729521378</c:v>
                </c:pt>
                <c:pt idx="107">
                  <c:v>3.6831490185881468</c:v>
                </c:pt>
                <c:pt idx="108">
                  <c:v>3.6962433985891501</c:v>
                </c:pt>
                <c:pt idx="109">
                  <c:v>3.7091860083841364</c:v>
                </c:pt>
                <c:pt idx="110">
                  <c:v>3.7219795731609442</c:v>
                </c:pt>
                <c:pt idx="111">
                  <c:v>3.7346267501720067</c:v>
                </c:pt>
                <c:pt idx="112">
                  <c:v>3.7471301309455178</c:v>
                </c:pt>
                <c:pt idx="113">
                  <c:v>3.7594922434066889</c:v>
                </c:pt>
                <c:pt idx="114">
                  <c:v>3.7717155539134968</c:v>
                </c:pt>
                <c:pt idx="115">
                  <c:v>3.7838024692110763</c:v>
                </c:pt>
                <c:pt idx="116">
                  <c:v>3.7957553383086742</c:v>
                </c:pt>
                <c:pt idx="117">
                  <c:v>3.8075764542828545</c:v>
                </c:pt>
                <c:pt idx="118">
                  <c:v>3.8192680560104533</c:v>
                </c:pt>
                <c:pt idx="119">
                  <c:v>3.8308323298345712</c:v>
                </c:pt>
                <c:pt idx="120">
                  <c:v>3.8422714111667271</c:v>
                </c:pt>
                <c:pt idx="121">
                  <c:v>3.8535873860281162</c:v>
                </c:pt>
                <c:pt idx="122">
                  <c:v>3.8647822925327571</c:v>
                </c:pt>
                <c:pt idx="123">
                  <c:v>3.8758581223151709</c:v>
                </c:pt>
                <c:pt idx="124">
                  <c:v>3.8868168219050925</c:v>
                </c:pt>
                <c:pt idx="125">
                  <c:v>3.8976602940515677</c:v>
                </c:pt>
                <c:pt idx="126">
                  <c:v>3.9083903989986974</c:v>
                </c:pt>
                <c:pt idx="127">
                  <c:v>3.9190089557151451</c:v>
                </c:pt>
                <c:pt idx="128">
                  <c:v>3.9295177430794195</c:v>
                </c:pt>
                <c:pt idx="129">
                  <c:v>3.9399185010228601</c:v>
                </c:pt>
                <c:pt idx="130">
                  <c:v>3.9502129316321359</c:v>
                </c:pt>
              </c:numCache>
            </c:numRef>
          </c:xVal>
          <c:yVal>
            <c:numRef>
              <c:f>'2-Layer Defense'!$B$15:$B$145</c:f>
              <c:numCache>
                <c:formatCode>General</c:formatCode>
                <c:ptCount val="131"/>
                <c:pt idx="0">
                  <c:v>0.50124895573654593</c:v>
                </c:pt>
                <c:pt idx="1">
                  <c:v>0.5024958126180874</c:v>
                </c:pt>
                <c:pt idx="2">
                  <c:v>0.50374055528539652</c:v>
                </c:pt>
                <c:pt idx="3">
                  <c:v>0.50498316855653413</c:v>
                </c:pt>
                <c:pt idx="4">
                  <c:v>0.50622363742693266</c:v>
                </c:pt>
                <c:pt idx="5">
                  <c:v>0.50746194706943526</c:v>
                </c:pt>
                <c:pt idx="6">
                  <c:v>0.50869808283433227</c:v>
                </c:pt>
                <c:pt idx="7">
                  <c:v>0.50993203024935896</c:v>
                </c:pt>
                <c:pt idx="8">
                  <c:v>0.51116377501968224</c:v>
                </c:pt>
                <c:pt idx="9">
                  <c:v>0.51239330302785902</c:v>
                </c:pt>
                <c:pt idx="10">
                  <c:v>0.51850720993398536</c:v>
                </c:pt>
                <c:pt idx="11">
                  <c:v>0.52456368200319725</c:v>
                </c:pt>
                <c:pt idx="12">
                  <c:v>0.53056115336856491</c:v>
                </c:pt>
                <c:pt idx="13">
                  <c:v>0.5364981676723094</c:v>
                </c:pt>
                <c:pt idx="14">
                  <c:v>0.54237337700374633</c:v>
                </c:pt>
                <c:pt idx="15">
                  <c:v>0.54818554056034408</c:v>
                </c:pt>
                <c:pt idx="16">
                  <c:v>0.55393352305148758</c:v>
                </c:pt>
                <c:pt idx="17">
                  <c:v>0.5596162928648285</c:v>
                </c:pt>
                <c:pt idx="18">
                  <c:v>0.56523292001521896</c:v>
                </c:pt>
                <c:pt idx="19">
                  <c:v>0.57078257389621245</c:v>
                </c:pt>
                <c:pt idx="20">
                  <c:v>0.57626452085394786</c:v>
                </c:pt>
                <c:pt idx="21">
                  <c:v>0.58167812160295196</c:v>
                </c:pt>
                <c:pt idx="22">
                  <c:v>0.5870228285029937</c:v>
                </c:pt>
                <c:pt idx="23">
                  <c:v>0.59229818271562462</c:v>
                </c:pt>
                <c:pt idx="24">
                  <c:v>0.59750381125845198</c:v>
                </c:pt>
                <c:pt idx="25">
                  <c:v>0.60263942397452219</c:v>
                </c:pt>
                <c:pt idx="26">
                  <c:v>0.60675728598173662</c:v>
                </c:pt>
                <c:pt idx="27">
                  <c:v>0.6107493942406117</c:v>
                </c:pt>
                <c:pt idx="28">
                  <c:v>0.61462066967259976</c:v>
                </c:pt>
                <c:pt idx="29">
                  <c:v>0.61837582355574983</c:v>
                </c:pt>
                <c:pt idx="30">
                  <c:v>0.6220193651297018</c:v>
                </c:pt>
                <c:pt idx="31">
                  <c:v>0.62555560924711517</c:v>
                </c:pt>
                <c:pt idx="32">
                  <c:v>0.62898868400422503</c:v>
                </c:pt>
                <c:pt idx="33">
                  <c:v>0.6323225382959522</c:v>
                </c:pt>
                <c:pt idx="34">
                  <c:v>0.63556094925180562</c:v>
                </c:pt>
                <c:pt idx="35">
                  <c:v>0.63870752951797916</c:v>
                </c:pt>
                <c:pt idx="36">
                  <c:v>0.64176573435876383</c:v>
                </c:pt>
                <c:pt idx="37">
                  <c:v>0.64473886855690477</c:v>
                </c:pt>
                <c:pt idx="38">
                  <c:v>0.6476300930979686</c:v>
                </c:pt>
                <c:pt idx="39">
                  <c:v>0.65044243162833371</c:v>
                </c:pt>
                <c:pt idx="40">
                  <c:v>0.65317877668018243</c:v>
                </c:pt>
                <c:pt idx="41">
                  <c:v>0.65584189565998541</c:v>
                </c:pt>
                <c:pt idx="42">
                  <c:v>0.6584344365995215</c:v>
                </c:pt>
                <c:pt idx="43">
                  <c:v>0.66095893367054515</c:v>
                </c:pt>
                <c:pt idx="44">
                  <c:v>0.66341781246589615</c:v>
                </c:pt>
                <c:pt idx="45">
                  <c:v>0.66581339505116255</c:v>
                </c:pt>
                <c:pt idx="46">
                  <c:v>0.66814790479206732</c:v>
                </c:pt>
                <c:pt idx="47">
                  <c:v>0.67042347096353849</c:v>
                </c:pt>
                <c:pt idx="48">
                  <c:v>0.67264213314703347</c:v>
                </c:pt>
                <c:pt idx="49">
                  <c:v>0.67480584542311384</c:v>
                </c:pt>
                <c:pt idx="50">
                  <c:v>0.67691648036656105</c:v>
                </c:pt>
                <c:pt idx="51">
                  <c:v>0.67897583285150243</c:v>
                </c:pt>
                <c:pt idx="52">
                  <c:v>0.68098562367409465</c:v>
                </c:pt>
                <c:pt idx="53">
                  <c:v>0.68294750300031748</c:v>
                </c:pt>
                <c:pt idx="54">
                  <c:v>0.68486305364637379</c:v>
                </c:pt>
                <c:pt idx="55">
                  <c:v>0.68673379419907665</c:v>
                </c:pt>
                <c:pt idx="56">
                  <c:v>0.6885611819834665</c:v>
                </c:pt>
                <c:pt idx="57">
                  <c:v>0.69034661588470925</c:v>
                </c:pt>
                <c:pt idx="58">
                  <c:v>0.69209143903113368</c:v>
                </c:pt>
                <c:pt idx="59">
                  <c:v>0.69379694134504155</c:v>
                </c:pt>
                <c:pt idx="60">
                  <c:v>0.69546436196769224</c:v>
                </c:pt>
                <c:pt idx="61">
                  <c:v>0.69709489156462501</c:v>
                </c:pt>
                <c:pt idx="62">
                  <c:v>0.6986896745172384</c:v>
                </c:pt>
                <c:pt idx="63">
                  <c:v>0.70024981100629846</c:v>
                </c:pt>
                <c:pt idx="64">
                  <c:v>0.70177635899280477</c:v>
                </c:pt>
                <c:pt idx="65">
                  <c:v>0.70327033610140222</c:v>
                </c:pt>
                <c:pt idx="66">
                  <c:v>0.70473272141128673</c:v>
                </c:pt>
                <c:pt idx="67">
                  <c:v>0.70616445715932186</c:v>
                </c:pt>
                <c:pt idx="68">
                  <c:v>0.70756645035985999</c:v>
                </c:pt>
                <c:pt idx="69">
                  <c:v>0.70893957434553889</c:v>
                </c:pt>
                <c:pt idx="70">
                  <c:v>0.71028467023311681</c:v>
                </c:pt>
                <c:pt idx="71">
                  <c:v>0.71160254831820324</c:v>
                </c:pt>
                <c:pt idx="72">
                  <c:v>0.71289398940254989</c:v>
                </c:pt>
                <c:pt idx="73">
                  <c:v>0.71415974605737642</c:v>
                </c:pt>
                <c:pt idx="74">
                  <c:v>0.71540054382602758</c:v>
                </c:pt>
                <c:pt idx="75">
                  <c:v>0.71661708236908683</c:v>
                </c:pt>
                <c:pt idx="76">
                  <c:v>0.71781003655490982</c:v>
                </c:pt>
                <c:pt idx="77">
                  <c:v>0.71898005749838167</c:v>
                </c:pt>
                <c:pt idx="78">
                  <c:v>0.72012777355055846</c:v>
                </c:pt>
                <c:pt idx="79">
                  <c:v>0.7212537912417103</c:v>
                </c:pt>
                <c:pt idx="80">
                  <c:v>0.72235869618014847</c:v>
                </c:pt>
                <c:pt idx="81">
                  <c:v>0.72344305390909636</c:v>
                </c:pt>
                <c:pt idx="82">
                  <c:v>0.72450741072373825</c:v>
                </c:pt>
                <c:pt idx="83">
                  <c:v>0.72555229445047176</c:v>
                </c:pt>
                <c:pt idx="84">
                  <c:v>0.72657821519027521</c:v>
                </c:pt>
                <c:pt idx="85">
                  <c:v>0.72758566602800689</c:v>
                </c:pt>
                <c:pt idx="86">
                  <c:v>0.72857512370934641</c:v>
                </c:pt>
                <c:pt idx="87">
                  <c:v>0.72954704928700831</c:v>
                </c:pt>
                <c:pt idx="88">
                  <c:v>0.73050188873775979</c:v>
                </c:pt>
                <c:pt idx="89">
                  <c:v>0.7314400735517016</c:v>
                </c:pt>
                <c:pt idx="90">
                  <c:v>0.73236202129518913</c:v>
                </c:pt>
                <c:pt idx="91">
                  <c:v>0.73326813614869624</c:v>
                </c:pt>
                <c:pt idx="92">
                  <c:v>0.73415880942086176</c:v>
                </c:pt>
                <c:pt idx="93">
                  <c:v>0.73503442003988306</c:v>
                </c:pt>
                <c:pt idx="94">
                  <c:v>0.73589533502337012</c:v>
                </c:pt>
                <c:pt idx="95">
                  <c:v>0.7367419099277055</c:v>
                </c:pt>
                <c:pt idx="96">
                  <c:v>0.73757448927790759</c:v>
                </c:pt>
                <c:pt idx="97">
                  <c:v>0.73839340697893696</c:v>
                </c:pt>
                <c:pt idx="98">
                  <c:v>0.73919898670934125</c:v>
                </c:pt>
                <c:pt idx="99">
                  <c:v>0.73999154229808273</c:v>
                </c:pt>
                <c:pt idx="100">
                  <c:v>0.74077137808535221</c:v>
                </c:pt>
                <c:pt idx="101">
                  <c:v>0.74153878926812888</c:v>
                </c:pt>
                <c:pt idx="102">
                  <c:v>0.74229406223120897</c:v>
                </c:pt>
                <c:pt idx="103">
                  <c:v>0.74303747486438509</c:v>
                </c:pt>
                <c:pt idx="104">
                  <c:v>0.74376929686642734</c:v>
                </c:pt>
                <c:pt idx="105">
                  <c:v>0.74448979003648208</c:v>
                </c:pt>
                <c:pt idx="106">
                  <c:v>0.74519920855346977</c:v>
                </c:pt>
                <c:pt idx="107">
                  <c:v>0.74589779924404076</c:v>
                </c:pt>
                <c:pt idx="108">
                  <c:v>0.74658580183961243</c:v>
                </c:pt>
                <c:pt idx="109">
                  <c:v>0.7472634492229896</c:v>
                </c:pt>
                <c:pt idx="110">
                  <c:v>0.74793096766504163</c:v>
                </c:pt>
                <c:pt idx="111">
                  <c:v>0.74858857705188897</c:v>
                </c:pt>
                <c:pt idx="112">
                  <c:v>0.74923649110302615</c:v>
                </c:pt>
                <c:pt idx="113">
                  <c:v>0.74987491758079072</c:v>
                </c:pt>
                <c:pt idx="114">
                  <c:v>0.75050405849156243</c:v>
                </c:pt>
                <c:pt idx="115">
                  <c:v>0.75112411027906389</c:v>
                </c:pt>
                <c:pt idx="116">
                  <c:v>0.75173526401011026</c:v>
                </c:pt>
                <c:pt idx="117">
                  <c:v>0.75233770555314272</c:v>
                </c:pt>
                <c:pt idx="118">
                  <c:v>0.75293161574986134</c:v>
                </c:pt>
                <c:pt idx="119">
                  <c:v>0.75351717058025969</c:v>
                </c:pt>
                <c:pt idx="120">
                  <c:v>0.7540945413213469</c:v>
                </c:pt>
                <c:pt idx="121">
                  <c:v>0.75466389469983186</c:v>
                </c:pt>
                <c:pt idx="122">
                  <c:v>0.75522539303902747</c:v>
                </c:pt>
                <c:pt idx="123">
                  <c:v>0.75577919440022512</c:v>
                </c:pt>
                <c:pt idx="124">
                  <c:v>0.75632545271877294</c:v>
                </c:pt>
                <c:pt idx="125">
                  <c:v>0.75686431793508435</c:v>
                </c:pt>
                <c:pt idx="126">
                  <c:v>0.75739593612078948</c:v>
                </c:pt>
                <c:pt idx="127">
                  <c:v>0.75792044960023497</c:v>
                </c:pt>
                <c:pt idx="128">
                  <c:v>0.75843799706752679</c:v>
                </c:pt>
                <c:pt idx="129">
                  <c:v>0.75894871369929973</c:v>
                </c:pt>
                <c:pt idx="130">
                  <c:v>0.75945273126339286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'2-Layer Defense'!$C$14</c:f>
              <c:strCache>
                <c:ptCount val="1"/>
                <c:pt idx="0">
                  <c:v>D2/D0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dLbls>
            <c:dLbl>
              <c:idx val="44"/>
              <c:layout>
                <c:manualLayout>
                  <c:x val="-3.1930920483097543E-2"/>
                  <c:y val="-4.0361462969302812E-2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</a:t>
                    </a: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/D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</c:dLbl>
            <c:delete val="1"/>
          </c:dLbls>
          <c:xVal>
            <c:numRef>
              <c:f>'2-Layer Defense'!$A$15:$A$145</c:f>
              <c:numCache>
                <c:formatCode>General</c:formatCode>
                <c:ptCount val="131"/>
                <c:pt idx="0">
                  <c:v>1.9950166250831954E-2</c:v>
                </c:pt>
                <c:pt idx="1">
                  <c:v>3.9801326693244758E-2</c:v>
                </c:pt>
                <c:pt idx="2">
                  <c:v>5.9554466451491803E-2</c:v>
                </c:pt>
                <c:pt idx="3">
                  <c:v>7.9210560847676845E-2</c:v>
                </c:pt>
                <c:pt idx="4">
                  <c:v>9.8770575499285945E-2</c:v>
                </c:pt>
                <c:pt idx="5">
                  <c:v>0.11823546641575135</c:v>
                </c:pt>
                <c:pt idx="6">
                  <c:v>0.13760618009405179</c:v>
                </c:pt>
                <c:pt idx="7">
                  <c:v>0.15688365361336423</c:v>
                </c:pt>
                <c:pt idx="8">
                  <c:v>0.17606881472877178</c:v>
                </c:pt>
                <c:pt idx="9">
                  <c:v>0.19516258196404052</c:v>
                </c:pt>
                <c:pt idx="10">
                  <c:v>0.28929202357494221</c:v>
                </c:pt>
                <c:pt idx="11">
                  <c:v>0.38126924692201813</c:v>
                </c:pt>
                <c:pt idx="12">
                  <c:v>0.47119921692859507</c:v>
                </c:pt>
                <c:pt idx="13">
                  <c:v>0.55918177931828206</c:v>
                </c:pt>
                <c:pt idx="14">
                  <c:v>0.64531191028128665</c:v>
                </c:pt>
                <c:pt idx="15">
                  <c:v>0.72967995396436069</c:v>
                </c:pt>
                <c:pt idx="16">
                  <c:v>0.81237184837822662</c:v>
                </c:pt>
                <c:pt idx="17">
                  <c:v>0.89346934028736658</c:v>
                </c:pt>
                <c:pt idx="18">
                  <c:v>0.97305018961951328</c:v>
                </c:pt>
                <c:pt idx="19">
                  <c:v>1.0511883639059736</c:v>
                </c:pt>
                <c:pt idx="20">
                  <c:v>1.1279542232389839</c:v>
                </c:pt>
                <c:pt idx="21">
                  <c:v>1.2034146962085905</c:v>
                </c:pt>
                <c:pt idx="22">
                  <c:v>1.2776334472589854</c:v>
                </c:pt>
                <c:pt idx="23">
                  <c:v>1.3506710358827787</c:v>
                </c:pt>
                <c:pt idx="24">
                  <c:v>1.4225850680512733</c:v>
                </c:pt>
                <c:pt idx="25">
                  <c:v>1.4934303402594009</c:v>
                </c:pt>
                <c:pt idx="26">
                  <c:v>1.550198211273317</c:v>
                </c:pt>
                <c:pt idx="27">
                  <c:v>1.6052282099792119</c:v>
                </c:pt>
                <c:pt idx="28">
                  <c:v>1.6586124190570835</c:v>
                </c:pt>
                <c:pt idx="29">
                  <c:v>1.710436060728288</c:v>
                </c:pt>
                <c:pt idx="30">
                  <c:v>1.7607781310951938</c:v>
                </c:pt>
                <c:pt idx="31">
                  <c:v>1.8097119663919534</c:v>
                </c:pt>
                <c:pt idx="32">
                  <c:v>1.8573057493313716</c:v>
                </c:pt>
                <c:pt idx="33">
                  <c:v>1.9036229626537877</c:v>
                </c:pt>
                <c:pt idx="34">
                  <c:v>1.9487227960587674</c:v>
                </c:pt>
                <c:pt idx="35">
                  <c:v>1.992660511905624</c:v>
                </c:pt>
                <c:pt idx="36">
                  <c:v>2.0354877743847366</c:v>
                </c:pt>
                <c:pt idx="37">
                  <c:v>2.0772529462717024</c:v>
                </c:pt>
                <c:pt idx="38">
                  <c:v>2.118001356866698</c:v>
                </c:pt>
                <c:pt idx="39">
                  <c:v>2.1577755442802924</c:v>
                </c:pt>
                <c:pt idx="40">
                  <c:v>2.1966154748444446</c:v>
                </c:pt>
                <c:pt idx="41">
                  <c:v>2.2345587420952029</c:v>
                </c:pt>
                <c:pt idx="42">
                  <c:v>2.2716407474845353</c:v>
                </c:pt>
                <c:pt idx="43">
                  <c:v>2.3078948647268098</c:v>
                </c:pt>
                <c:pt idx="44">
                  <c:v>2.3433525894655012</c:v>
                </c:pt>
                <c:pt idx="45">
                  <c:v>2.3780436757534242</c:v>
                </c:pt>
                <c:pt idx="46">
                  <c:v>2.4119962606713812</c:v>
                </c:pt>
                <c:pt idx="47">
                  <c:v>2.4452369782624137</c:v>
                </c:pt>
                <c:pt idx="48">
                  <c:v>2.477791063829105</c:v>
                </c:pt>
                <c:pt idx="49">
                  <c:v>2.5096824495272307</c:v>
                </c:pt>
                <c:pt idx="50">
                  <c:v>2.5409338520885068</c:v>
                </c:pt>
                <c:pt idx="51">
                  <c:v>2.5715668534164418</c:v>
                </c:pt>
                <c:pt idx="52">
                  <c:v>2.6016019747209271</c:v>
                </c:pt>
                <c:pt idx="53">
                  <c:v>2.6310587447878326</c:v>
                </c:pt>
                <c:pt idx="54">
                  <c:v>2.6599557629184347</c:v>
                </c:pt>
                <c:pt idx="55">
                  <c:v>2.6883107570189946</c:v>
                </c:pt>
                <c:pt idx="56">
                  <c:v>2.7161406372723684</c:v>
                </c:pt>
                <c:pt idx="57">
                  <c:v>2.7434615457804892</c:v>
                </c:pt>
                <c:pt idx="58">
                  <c:v>2.7702889025281778</c:v>
                </c:pt>
                <c:pt idx="59">
                  <c:v>2.7966374479845544</c:v>
                </c:pt>
                <c:pt idx="60">
                  <c:v>2.8225212826277826</c:v>
                </c:pt>
                <c:pt idx="61">
                  <c:v>2.8479539036515948</c:v>
                </c:pt>
                <c:pt idx="62">
                  <c:v>2.8729482390876058</c:v>
                </c:pt>
                <c:pt idx="63">
                  <c:v>2.8975166795555576</c:v>
                </c:pt>
                <c:pt idx="64">
                  <c:v>2.9216711078339959</c:v>
                </c:pt>
                <c:pt idx="65">
                  <c:v>2.9454229264262595</c:v>
                </c:pt>
                <c:pt idx="66">
                  <c:v>2.9687830832808211</c:v>
                </c:pt>
                <c:pt idx="67">
                  <c:v>2.9917620958107429</c:v>
                </c:pt>
                <c:pt idx="68">
                  <c:v>3.0143700733441809</c:v>
                </c:pt>
                <c:pt idx="69">
                  <c:v>3.0366167381262716</c:v>
                </c:pt>
                <c:pt idx="70">
                  <c:v>3.0585114449822743</c:v>
                </c:pt>
                <c:pt idx="71">
                  <c:v>3.080063199742396</c:v>
                </c:pt>
                <c:pt idx="72">
                  <c:v>3.1012806765201613</c:v>
                </c:pt>
                <c:pt idx="73">
                  <c:v>3.1221722339284446</c:v>
                </c:pt>
                <c:pt idx="74">
                  <c:v>3.1427459303102765</c:v>
                </c:pt>
                <c:pt idx="75">
                  <c:v>3.1630095380551388</c:v>
                </c:pt>
                <c:pt idx="76">
                  <c:v>3.1829705570656972</c:v>
                </c:pt>
                <c:pt idx="77">
                  <c:v>3.2026362274346551</c:v>
                </c:pt>
                <c:pt idx="78">
                  <c:v>3.2220135413866196</c:v>
                </c:pt>
                <c:pt idx="79">
                  <c:v>3.2411092545355205</c:v>
                </c:pt>
                <c:pt idx="80">
                  <c:v>3.2599298965041434</c:v>
                </c:pt>
                <c:pt idx="81">
                  <c:v>3.2784817809487157</c:v>
                </c:pt>
                <c:pt idx="82">
                  <c:v>3.2967710150281753</c:v>
                </c:pt>
                <c:pt idx="83">
                  <c:v>3.31480350835472</c:v>
                </c:pt>
                <c:pt idx="84">
                  <c:v>3.3325849814594752</c:v>
                </c:pt>
                <c:pt idx="85">
                  <c:v>3.3501209738045796</c:v>
                </c:pt>
                <c:pt idx="86">
                  <c:v>3.367416851370669</c:v>
                </c:pt>
                <c:pt idx="87">
                  <c:v>3.3844778138466056</c:v>
                </c:pt>
                <c:pt idx="88">
                  <c:v>3.4013089014463542</c:v>
                </c:pt>
                <c:pt idx="89">
                  <c:v>3.4179150013761013</c:v>
                </c:pt>
                <c:pt idx="90">
                  <c:v>3.4343008539730748</c:v>
                </c:pt>
                <c:pt idx="91">
                  <c:v>3.450471058535999</c:v>
                </c:pt>
                <c:pt idx="92">
                  <c:v>3.466430078865717</c:v>
                </c:pt>
                <c:pt idx="93">
                  <c:v>3.482182248533245</c:v>
                </c:pt>
                <c:pt idx="94">
                  <c:v>3.4977317758913062</c:v>
                </c:pt>
                <c:pt idx="95">
                  <c:v>3.5130827488443321</c:v>
                </c:pt>
                <c:pt idx="96">
                  <c:v>3.5282391393908763</c:v>
                </c:pt>
                <c:pt idx="97">
                  <c:v>3.543204807951478</c:v>
                </c:pt>
                <c:pt idx="98">
                  <c:v>3.5579835074941291</c:v>
                </c:pt>
                <c:pt idx="99">
                  <c:v>3.572578887468711</c:v>
                </c:pt>
                <c:pt idx="100">
                  <c:v>3.5869944975610264</c:v>
                </c:pt>
                <c:pt idx="101">
                  <c:v>3.6012337912763597</c:v>
                </c:pt>
                <c:pt idx="102">
                  <c:v>3.6153001293618723</c:v>
                </c:pt>
                <c:pt idx="103">
                  <c:v>3.6291967830765457</c:v>
                </c:pt>
                <c:pt idx="104">
                  <c:v>3.6429269373168358</c:v>
                </c:pt>
                <c:pt idx="105">
                  <c:v>3.6564936936056918</c:v>
                </c:pt>
                <c:pt idx="106">
                  <c:v>3.6699000729521378</c:v>
                </c:pt>
                <c:pt idx="107">
                  <c:v>3.6831490185881468</c:v>
                </c:pt>
                <c:pt idx="108">
                  <c:v>3.6962433985891501</c:v>
                </c:pt>
                <c:pt idx="109">
                  <c:v>3.7091860083841364</c:v>
                </c:pt>
                <c:pt idx="110">
                  <c:v>3.7219795731609442</c:v>
                </c:pt>
                <c:pt idx="111">
                  <c:v>3.7346267501720067</c:v>
                </c:pt>
                <c:pt idx="112">
                  <c:v>3.7471301309455178</c:v>
                </c:pt>
                <c:pt idx="113">
                  <c:v>3.7594922434066889</c:v>
                </c:pt>
                <c:pt idx="114">
                  <c:v>3.7717155539134968</c:v>
                </c:pt>
                <c:pt idx="115">
                  <c:v>3.7838024692110763</c:v>
                </c:pt>
                <c:pt idx="116">
                  <c:v>3.7957553383086742</c:v>
                </c:pt>
                <c:pt idx="117">
                  <c:v>3.8075764542828545</c:v>
                </c:pt>
                <c:pt idx="118">
                  <c:v>3.8192680560104533</c:v>
                </c:pt>
                <c:pt idx="119">
                  <c:v>3.8308323298345712</c:v>
                </c:pt>
                <c:pt idx="120">
                  <c:v>3.8422714111667271</c:v>
                </c:pt>
                <c:pt idx="121">
                  <c:v>3.8535873860281162</c:v>
                </c:pt>
                <c:pt idx="122">
                  <c:v>3.8647822925327571</c:v>
                </c:pt>
                <c:pt idx="123">
                  <c:v>3.8758581223151709</c:v>
                </c:pt>
                <c:pt idx="124">
                  <c:v>3.8868168219050925</c:v>
                </c:pt>
                <c:pt idx="125">
                  <c:v>3.8976602940515677</c:v>
                </c:pt>
                <c:pt idx="126">
                  <c:v>3.9083903989986974</c:v>
                </c:pt>
                <c:pt idx="127">
                  <c:v>3.9190089557151451</c:v>
                </c:pt>
                <c:pt idx="128">
                  <c:v>3.9295177430794195</c:v>
                </c:pt>
                <c:pt idx="129">
                  <c:v>3.9399185010228601</c:v>
                </c:pt>
                <c:pt idx="130">
                  <c:v>3.9502129316321359</c:v>
                </c:pt>
              </c:numCache>
            </c:numRef>
          </c:xVal>
          <c:yVal>
            <c:numRef>
              <c:f>'2-Layer Defense'!$C$15:$C$145</c:f>
              <c:numCache>
                <c:formatCode>General</c:formatCode>
                <c:ptCount val="131"/>
                <c:pt idx="0">
                  <c:v>0.49875104426345401</c:v>
                </c:pt>
                <c:pt idx="1">
                  <c:v>0.4975041873819126</c:v>
                </c:pt>
                <c:pt idx="2">
                  <c:v>0.49625944471460348</c:v>
                </c:pt>
                <c:pt idx="3">
                  <c:v>0.49501683144346587</c:v>
                </c:pt>
                <c:pt idx="4">
                  <c:v>0.4937763625730674</c:v>
                </c:pt>
                <c:pt idx="5">
                  <c:v>0.49253805293056474</c:v>
                </c:pt>
                <c:pt idx="6">
                  <c:v>0.49130191716566768</c:v>
                </c:pt>
                <c:pt idx="7">
                  <c:v>0.49006796975064104</c:v>
                </c:pt>
                <c:pt idx="8">
                  <c:v>0.48883622498031781</c:v>
                </c:pt>
                <c:pt idx="9">
                  <c:v>0.48760669697214093</c:v>
                </c:pt>
                <c:pt idx="10">
                  <c:v>0.48149279006601464</c:v>
                </c:pt>
                <c:pt idx="11">
                  <c:v>0.47543631799680275</c:v>
                </c:pt>
                <c:pt idx="12">
                  <c:v>0.46943884663143509</c:v>
                </c:pt>
                <c:pt idx="13">
                  <c:v>0.46350183232769065</c:v>
                </c:pt>
                <c:pt idx="14">
                  <c:v>0.45762662299625367</c:v>
                </c:pt>
                <c:pt idx="15">
                  <c:v>0.45181445943965598</c:v>
                </c:pt>
                <c:pt idx="16">
                  <c:v>0.44606647694851242</c:v>
                </c:pt>
                <c:pt idx="17">
                  <c:v>0.44038370713517155</c:v>
                </c:pt>
                <c:pt idx="18">
                  <c:v>0.43476707998478104</c:v>
                </c:pt>
                <c:pt idx="19">
                  <c:v>0.4292174261037876</c:v>
                </c:pt>
                <c:pt idx="20">
                  <c:v>0.42373547914605214</c:v>
                </c:pt>
                <c:pt idx="21">
                  <c:v>0.41832187839704799</c:v>
                </c:pt>
                <c:pt idx="22">
                  <c:v>0.4129771714970063</c:v>
                </c:pt>
                <c:pt idx="23">
                  <c:v>0.40770181728437527</c:v>
                </c:pt>
                <c:pt idx="24">
                  <c:v>0.40249618874154808</c:v>
                </c:pt>
                <c:pt idx="25">
                  <c:v>0.39736057602547786</c:v>
                </c:pt>
                <c:pt idx="26">
                  <c:v>0.39324271401826344</c:v>
                </c:pt>
                <c:pt idx="27">
                  <c:v>0.38925060575938819</c:v>
                </c:pt>
                <c:pt idx="28">
                  <c:v>0.38537933032740024</c:v>
                </c:pt>
                <c:pt idx="29">
                  <c:v>0.38162417644425017</c:v>
                </c:pt>
                <c:pt idx="30">
                  <c:v>0.3779806348702982</c:v>
                </c:pt>
                <c:pt idx="31">
                  <c:v>0.37444439075288494</c:v>
                </c:pt>
                <c:pt idx="32">
                  <c:v>0.37101131599577492</c:v>
                </c:pt>
                <c:pt idx="33">
                  <c:v>0.36767746170404786</c:v>
                </c:pt>
                <c:pt idx="34">
                  <c:v>0.36443905074819427</c:v>
                </c:pt>
                <c:pt idx="35">
                  <c:v>0.36129247048202084</c:v>
                </c:pt>
                <c:pt idx="36">
                  <c:v>0.35823426564123612</c:v>
                </c:pt>
                <c:pt idx="37">
                  <c:v>0.35526113144309523</c:v>
                </c:pt>
                <c:pt idx="38">
                  <c:v>0.35236990690203146</c:v>
                </c:pt>
                <c:pt idx="39">
                  <c:v>0.34955756837166629</c:v>
                </c:pt>
                <c:pt idx="40">
                  <c:v>0.34682122331981763</c:v>
                </c:pt>
                <c:pt idx="41">
                  <c:v>0.34415810434001448</c:v>
                </c:pt>
                <c:pt idx="42">
                  <c:v>0.34156556340047861</c:v>
                </c:pt>
                <c:pt idx="43">
                  <c:v>0.3390410663294548</c:v>
                </c:pt>
                <c:pt idx="44">
                  <c:v>0.33658218753410385</c:v>
                </c:pt>
                <c:pt idx="45">
                  <c:v>0.3341866049488374</c:v>
                </c:pt>
                <c:pt idx="46">
                  <c:v>0.33185209520793274</c:v>
                </c:pt>
                <c:pt idx="47">
                  <c:v>0.32957652903646156</c:v>
                </c:pt>
                <c:pt idx="48">
                  <c:v>0.32735786685296642</c:v>
                </c:pt>
                <c:pt idx="49">
                  <c:v>0.32519415457688611</c:v>
                </c:pt>
                <c:pt idx="50">
                  <c:v>0.32308351963343901</c:v>
                </c:pt>
                <c:pt idx="51">
                  <c:v>0.32102416714849763</c:v>
                </c:pt>
                <c:pt idx="52">
                  <c:v>0.31901437632590546</c:v>
                </c:pt>
                <c:pt idx="53">
                  <c:v>0.31705249699968241</c:v>
                </c:pt>
                <c:pt idx="54">
                  <c:v>0.31513694635362621</c:v>
                </c:pt>
                <c:pt idx="55">
                  <c:v>0.31326620580092335</c:v>
                </c:pt>
                <c:pt idx="56">
                  <c:v>0.31143881801653345</c:v>
                </c:pt>
                <c:pt idx="57">
                  <c:v>0.30965338411529075</c:v>
                </c:pt>
                <c:pt idx="58">
                  <c:v>0.30790856096886626</c:v>
                </c:pt>
                <c:pt idx="59">
                  <c:v>0.30620305865495839</c:v>
                </c:pt>
                <c:pt idx="60">
                  <c:v>0.30453563803230776</c:v>
                </c:pt>
                <c:pt idx="61">
                  <c:v>0.30290510843537499</c:v>
                </c:pt>
                <c:pt idx="62">
                  <c:v>0.30131032548276154</c:v>
                </c:pt>
                <c:pt idx="63">
                  <c:v>0.29975018899370159</c:v>
                </c:pt>
                <c:pt idx="64">
                  <c:v>0.29822364100719528</c:v>
                </c:pt>
                <c:pt idx="65">
                  <c:v>0.29672966389859773</c:v>
                </c:pt>
                <c:pt idx="66">
                  <c:v>0.29526727858871332</c:v>
                </c:pt>
                <c:pt idx="67">
                  <c:v>0.2938355428406782</c:v>
                </c:pt>
                <c:pt idx="68">
                  <c:v>0.29243354964014007</c:v>
                </c:pt>
                <c:pt idx="69">
                  <c:v>0.29106042565446105</c:v>
                </c:pt>
                <c:pt idx="70">
                  <c:v>0.28971532976688319</c:v>
                </c:pt>
                <c:pt idx="71">
                  <c:v>0.28839745168179676</c:v>
                </c:pt>
                <c:pt idx="72">
                  <c:v>0.28710601059745006</c:v>
                </c:pt>
                <c:pt idx="73">
                  <c:v>0.28584025394262352</c:v>
                </c:pt>
                <c:pt idx="74">
                  <c:v>0.28459945617397248</c:v>
                </c:pt>
                <c:pt idx="75">
                  <c:v>0.28338291763091322</c:v>
                </c:pt>
                <c:pt idx="76">
                  <c:v>0.28218996344509018</c:v>
                </c:pt>
                <c:pt idx="77">
                  <c:v>0.28101994250161833</c:v>
                </c:pt>
                <c:pt idx="78">
                  <c:v>0.27987222644944149</c:v>
                </c:pt>
                <c:pt idx="79">
                  <c:v>0.2787462087582897</c:v>
                </c:pt>
                <c:pt idx="80">
                  <c:v>0.27764130381985147</c:v>
                </c:pt>
                <c:pt idx="81">
                  <c:v>0.2765569460909037</c:v>
                </c:pt>
                <c:pt idx="82">
                  <c:v>0.27549258927626175</c:v>
                </c:pt>
                <c:pt idx="83">
                  <c:v>0.2744477055495283</c:v>
                </c:pt>
                <c:pt idx="84">
                  <c:v>0.27342178480972468</c:v>
                </c:pt>
                <c:pt idx="85">
                  <c:v>0.27241433397199316</c:v>
                </c:pt>
                <c:pt idx="86">
                  <c:v>0.27142487629065359</c:v>
                </c:pt>
                <c:pt idx="87">
                  <c:v>0.27045295071299175</c:v>
                </c:pt>
                <c:pt idx="88">
                  <c:v>0.26949811126224033</c:v>
                </c:pt>
                <c:pt idx="89">
                  <c:v>0.26855992644829829</c:v>
                </c:pt>
                <c:pt idx="90">
                  <c:v>0.26763797870481093</c:v>
                </c:pt>
                <c:pt idx="91">
                  <c:v>0.26673186385130371</c:v>
                </c:pt>
                <c:pt idx="92">
                  <c:v>0.26584119057913835</c:v>
                </c:pt>
                <c:pt idx="93">
                  <c:v>0.26496557996011699</c:v>
                </c:pt>
                <c:pt idx="94">
                  <c:v>0.26410466497662999</c:v>
                </c:pt>
                <c:pt idx="95">
                  <c:v>0.26325809007229445</c:v>
                </c:pt>
                <c:pt idx="96">
                  <c:v>0.26242551072209236</c:v>
                </c:pt>
                <c:pt idx="97">
                  <c:v>0.26160659302106304</c:v>
                </c:pt>
                <c:pt idx="98">
                  <c:v>0.26080101329065875</c:v>
                </c:pt>
                <c:pt idx="99">
                  <c:v>0.26000845770191722</c:v>
                </c:pt>
                <c:pt idx="100">
                  <c:v>0.25922862191464779</c:v>
                </c:pt>
                <c:pt idx="101">
                  <c:v>0.25846121073187095</c:v>
                </c:pt>
                <c:pt idx="102">
                  <c:v>0.25770593776879097</c:v>
                </c:pt>
                <c:pt idx="103">
                  <c:v>0.25696252513561496</c:v>
                </c:pt>
                <c:pt idx="104">
                  <c:v>0.25623070313357266</c:v>
                </c:pt>
                <c:pt idx="105">
                  <c:v>0.25551020996351792</c:v>
                </c:pt>
                <c:pt idx="106">
                  <c:v>0.25480079144653028</c:v>
                </c:pt>
                <c:pt idx="107">
                  <c:v>0.2541022007559593</c:v>
                </c:pt>
                <c:pt idx="108">
                  <c:v>0.25341419816038752</c:v>
                </c:pt>
                <c:pt idx="109">
                  <c:v>0.25273655077701029</c:v>
                </c:pt>
                <c:pt idx="110">
                  <c:v>0.25206903233495831</c:v>
                </c:pt>
                <c:pt idx="111">
                  <c:v>0.25141142294811103</c:v>
                </c:pt>
                <c:pt idx="112">
                  <c:v>0.2507635088969738</c:v>
                </c:pt>
                <c:pt idx="113">
                  <c:v>0.25012508241920928</c:v>
                </c:pt>
                <c:pt idx="114">
                  <c:v>0.24949594150843754</c:v>
                </c:pt>
                <c:pt idx="115">
                  <c:v>0.24887588972093616</c:v>
                </c:pt>
                <c:pt idx="116">
                  <c:v>0.24826473598988977</c:v>
                </c:pt>
                <c:pt idx="117">
                  <c:v>0.24766229444685736</c:v>
                </c:pt>
                <c:pt idx="118">
                  <c:v>0.24706838425013869</c:v>
                </c:pt>
                <c:pt idx="119">
                  <c:v>0.24648282941974031</c:v>
                </c:pt>
                <c:pt idx="120">
                  <c:v>0.24590545867865299</c:v>
                </c:pt>
                <c:pt idx="121">
                  <c:v>0.24533610530016811</c:v>
                </c:pt>
                <c:pt idx="122">
                  <c:v>0.24477460696097253</c:v>
                </c:pt>
                <c:pt idx="123">
                  <c:v>0.24422080559977491</c:v>
                </c:pt>
                <c:pt idx="124">
                  <c:v>0.24367454728122703</c:v>
                </c:pt>
                <c:pt idx="125">
                  <c:v>0.24313568206491565</c:v>
                </c:pt>
                <c:pt idx="126">
                  <c:v>0.2426040638792106</c:v>
                </c:pt>
                <c:pt idx="127">
                  <c:v>0.24207955039976498</c:v>
                </c:pt>
                <c:pt idx="128">
                  <c:v>0.24156200293247315</c:v>
                </c:pt>
                <c:pt idx="129">
                  <c:v>0.24105128630070033</c:v>
                </c:pt>
                <c:pt idx="130">
                  <c:v>0.24054726873660712</c:v>
                </c:pt>
              </c:numCache>
            </c:numRef>
          </c:yVal>
          <c:smooth val="1"/>
        </c:ser>
        <c:axId val="101357440"/>
        <c:axId val="101376000"/>
      </c:scatterChart>
      <c:valAx>
        <c:axId val="101357440"/>
        <c:scaling>
          <c:orientation val="minMax"/>
          <c:max val="4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/M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</a:p>
            </c:rich>
          </c:tx>
          <c:layout>
            <c:manualLayout>
              <c:xMode val="edge"/>
              <c:yMode val="edge"/>
              <c:x val="0.51132766884049607"/>
              <c:y val="0.8913043478260865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76000"/>
        <c:crosses val="autoZero"/>
        <c:crossBetween val="midCat"/>
        <c:majorUnit val="1"/>
      </c:valAx>
      <c:valAx>
        <c:axId val="101376000"/>
        <c:scaling>
          <c:orientation val="minMax"/>
          <c:max val="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i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/D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</a:p>
            </c:rich>
          </c:tx>
          <c:layout>
            <c:manualLayout>
              <c:xMode val="edge"/>
              <c:yMode val="edge"/>
              <c:x val="2.589000854888588E-2"/>
              <c:y val="0.4510869565217391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574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Pentration of Attacking RVs in a 4-Layer Defense</a:t>
            </a:r>
          </a:p>
        </c:rich>
      </c:tx>
      <c:layout>
        <c:manualLayout>
          <c:xMode val="edge"/>
          <c:yMode val="edge"/>
          <c:x val="0.15090123280289491"/>
          <c:y val="3.296707719012547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891929045100165"/>
          <c:y val="0.17032989881564808"/>
          <c:w val="0.69885559208011672"/>
          <c:h val="0.64560526163995713"/>
        </c:manualLayout>
      </c:layout>
      <c:scatterChart>
        <c:scatterStyle val="smoothMarker"/>
        <c:ser>
          <c:idx val="0"/>
          <c:order val="0"/>
          <c:tx>
            <c:strRef>
              <c:f>Comparison!$A$1</c:f>
              <c:strCache>
                <c:ptCount val="1"/>
                <c:pt idx="0">
                  <c:v>4-Layer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dLbl>
              <c:idx val="21"/>
              <c:layout>
                <c:manualLayout>
                  <c:x val="-0.12612612612612611"/>
                  <c:y val="-8.3285049619756259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  <a:r>
                      <a:rPr lang="en-US" baseline="0"/>
                      <a:t>-Layers</a:t>
                    </a:r>
                    <a:endParaRPr lang="en-US"/>
                  </a:p>
                </c:rich>
              </c:tx>
              <c:showVal val="1"/>
            </c:dLbl>
            <c:delete val="1"/>
          </c:dLbls>
          <c:xVal>
            <c:numRef>
              <c:f>Comparison!$A$3:$A$133</c:f>
              <c:numCache>
                <c:formatCode>General</c:formatCode>
                <c:ptCount val="131"/>
                <c:pt idx="0">
                  <c:v>3.9700999175841648E-2</c:v>
                </c:pt>
                <c:pt idx="1">
                  <c:v>7.8807986960538437E-2</c:v>
                </c:pt>
                <c:pt idx="2">
                  <c:v>0.1173269347336587</c:v>
                </c:pt>
                <c:pt idx="3">
                  <c:v>0.15526379608808655</c:v>
                </c:pt>
                <c:pt idx="4">
                  <c:v>0.19262450794562383</c:v>
                </c:pt>
                <c:pt idx="5">
                  <c:v>0.22941499167910123</c:v>
                </c:pt>
                <c:pt idx="6">
                  <c:v>0.2656411542411023</c:v>
                </c:pt>
                <c:pt idx="7">
                  <c:v>0.30130888929940541</c:v>
                </c:pt>
                <c:pt idx="8">
                  <c:v>0.33642407837918387</c:v>
                </c:pt>
                <c:pt idx="9">
                  <c:v>0.37099259201199075</c:v>
                </c:pt>
                <c:pt idx="10">
                  <c:v>0.53583987370045993</c:v>
                </c:pt>
                <c:pt idx="11">
                  <c:v>0.68789656844786351</c:v>
                </c:pt>
                <c:pt idx="12">
                  <c:v>0.82789117212556451</c:v>
                </c:pt>
                <c:pt idx="13">
                  <c:v>0.95655421424443843</c:v>
                </c:pt>
                <c:pt idx="14">
                  <c:v>1.074622008474905</c:v>
                </c:pt>
                <c:pt idx="15">
                  <c:v>1.1828402715101263</c:v>
                </c:pt>
                <c:pt idx="16">
                  <c:v>1.281967396065202</c:v>
                </c:pt>
                <c:pt idx="17">
                  <c:v>1.3727770483636776</c:v>
                </c:pt>
                <c:pt idx="18">
                  <c:v>1.4560596141639346</c:v>
                </c:pt>
                <c:pt idx="19">
                  <c:v>1.5326218484073286</c:v>
                </c:pt>
                <c:pt idx="20">
                  <c:v>1.6032839165681685</c:v>
                </c:pt>
                <c:pt idx="21">
                  <c:v>1.6688729018811119</c:v>
                </c:pt>
                <c:pt idx="22">
                  <c:v>1.7302118793028136</c:v>
                </c:pt>
                <c:pt idx="23">
                  <c:v>1.7881039506316376</c:v>
                </c:pt>
                <c:pt idx="24">
                  <c:v>1.8433113412286457</c:v>
                </c:pt>
                <c:pt idx="25">
                  <c:v>1.8965308788614674</c:v>
                </c:pt>
                <c:pt idx="26">
                  <c:v>1.9386981832187007</c:v>
                </c:pt>
                <c:pt idx="27">
                  <c:v>1.9794182718108522</c:v>
                </c:pt>
                <c:pt idx="28">
                  <c:v>2.0189513861019623</c:v>
                </c:pt>
                <c:pt idx="29">
                  <c:v>2.0574866023784617</c:v>
                </c:pt>
                <c:pt idx="30">
                  <c:v>2.0951553624388097</c:v>
                </c:pt>
                <c:pt idx="31">
                  <c:v>2.1320455642575089</c:v>
                </c:pt>
                <c:pt idx="32">
                  <c:v>2.1682147360848192</c:v>
                </c:pt>
                <c:pt idx="33">
                  <c:v>2.2037010489374058</c:v>
                </c:pt>
                <c:pt idx="34">
                  <c:v>2.2385314839804802</c:v>
                </c:pt>
                <c:pt idx="35">
                  <c:v>2.2727271504131288</c:v>
                </c:pt>
                <c:pt idx="36">
                  <c:v>2.3063062870900106</c:v>
                </c:pt>
                <c:pt idx="37">
                  <c:v>2.3392857119402222</c:v>
                </c:pt>
                <c:pt idx="38">
                  <c:v>2.3716814157155919</c:v>
                </c:pt>
                <c:pt idx="39">
                  <c:v>2.4035087719159796</c:v>
                </c:pt>
                <c:pt idx="40">
                  <c:v>2.4347826086950484</c:v>
                </c:pt>
                <c:pt idx="41">
                  <c:v>2.4655172413792936</c:v>
                </c:pt>
                <c:pt idx="42">
                  <c:v>2.4957264957264957</c:v>
                </c:pt>
                <c:pt idx="43">
                  <c:v>2.5254237288135593</c:v>
                </c:pt>
                <c:pt idx="44">
                  <c:v>2.5546218487394956</c:v>
                </c:pt>
                <c:pt idx="45">
                  <c:v>2.5833333333333335</c:v>
                </c:pt>
                <c:pt idx="46">
                  <c:v>2.6115702479338845</c:v>
                </c:pt>
                <c:pt idx="47">
                  <c:v>2.639344262295082</c:v>
                </c:pt>
                <c:pt idx="48">
                  <c:v>2.6666666666666665</c:v>
                </c:pt>
                <c:pt idx="49">
                  <c:v>2.693548387096774</c:v>
                </c:pt>
                <c:pt idx="50">
                  <c:v>2.72</c:v>
                </c:pt>
                <c:pt idx="51">
                  <c:v>2.746031746031746</c:v>
                </c:pt>
                <c:pt idx="52">
                  <c:v>2.7716535433070866</c:v>
                </c:pt>
                <c:pt idx="53">
                  <c:v>2.796875</c:v>
                </c:pt>
                <c:pt idx="54">
                  <c:v>2.8217054263565893</c:v>
                </c:pt>
                <c:pt idx="55">
                  <c:v>2.8461538461538463</c:v>
                </c:pt>
                <c:pt idx="56">
                  <c:v>2.8702290076335877</c:v>
                </c:pt>
                <c:pt idx="57">
                  <c:v>2.893939393939394</c:v>
                </c:pt>
                <c:pt idx="58">
                  <c:v>2.9172932330827068</c:v>
                </c:pt>
                <c:pt idx="59">
                  <c:v>2.9402985074626864</c:v>
                </c:pt>
                <c:pt idx="60">
                  <c:v>2.9629629629629628</c:v>
                </c:pt>
                <c:pt idx="61">
                  <c:v>2.9852941176470589</c:v>
                </c:pt>
                <c:pt idx="62">
                  <c:v>3.0072992700729926</c:v>
                </c:pt>
              </c:numCache>
            </c:numRef>
          </c:xVal>
          <c:yVal>
            <c:numRef>
              <c:f>Comparison!$B$3:$B$133</c:f>
              <c:numCache>
                <c:formatCode>General</c:formatCode>
                <c:ptCount val="131"/>
                <c:pt idx="0">
                  <c:v>96.04983333040056</c:v>
                </c:pt>
                <c:pt idx="1">
                  <c:v>92.198666572292808</c:v>
                </c:pt>
                <c:pt idx="2">
                  <c:v>88.445499279291582</c:v>
                </c:pt>
                <c:pt idx="3">
                  <c:v>84.789330278870167</c:v>
                </c:pt>
                <c:pt idx="4">
                  <c:v>81.229157291115328</c:v>
                </c:pt>
                <c:pt idx="5">
                  <c:v>77.763976533652553</c:v>
                </c:pt>
                <c:pt idx="6">
                  <c:v>74.392782311883494</c:v>
                </c:pt>
                <c:pt idx="7">
                  <c:v>71.114566593626378</c:v>
                </c:pt>
                <c:pt idx="8">
                  <c:v>67.928318567208152</c:v>
                </c:pt>
                <c:pt idx="9">
                  <c:v>64.833024182004792</c:v>
                </c:pt>
                <c:pt idx="10">
                  <c:v>50.685076443893195</c:v>
                </c:pt>
                <c:pt idx="11">
                  <c:v>38.656103320032699</c:v>
                </c:pt>
                <c:pt idx="12">
                  <c:v>28.612425704112333</c:v>
                </c:pt>
                <c:pt idx="13">
                  <c:v>20.413689338314718</c:v>
                </c:pt>
                <c:pt idx="14">
                  <c:v>13.91014225477376</c:v>
                </c:pt>
                <c:pt idx="15">
                  <c:v>8.9393653598913954</c:v>
                </c:pt>
                <c:pt idx="16">
                  <c:v>5.3226211547106308</c:v>
                </c:pt>
                <c:pt idx="17">
                  <c:v>2.8614763539157635</c:v>
                </c:pt>
                <c:pt idx="18">
                  <c:v>1.3363834124112035</c:v>
                </c:pt>
                <c:pt idx="19">
                  <c:v>0.51063737540871978</c:v>
                </c:pt>
                <c:pt idx="20">
                  <c:v>0.14488794983632167</c:v>
                </c:pt>
                <c:pt idx="21">
                  <c:v>2.5905516364307924E-2</c:v>
                </c:pt>
                <c:pt idx="22">
                  <c:v>2.1774504371089103E-3</c:v>
                </c:pt>
                <c:pt idx="23">
                  <c:v>4.937918356750394E-5</c:v>
                </c:pt>
                <c:pt idx="24">
                  <c:v>9.7794527488302055E-8</c:v>
                </c:pt>
                <c:pt idx="25">
                  <c:v>1.4108614871378318E-12</c:v>
                </c:pt>
                <c:pt idx="26">
                  <c:v>8.8718221567379513E-20</c:v>
                </c:pt>
                <c:pt idx="27">
                  <c:v>6.1226634234084767E-33</c:v>
                </c:pt>
                <c:pt idx="28">
                  <c:v>8.4831017530714225E-59</c:v>
                </c:pt>
                <c:pt idx="29">
                  <c:v>7.0073534375750823E-114</c:v>
                </c:pt>
                <c:pt idx="30">
                  <c:v>2.1392147405974908E-242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3-Layer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dLbls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/>
                      <a:t>3-Layers</a:t>
                    </a:r>
                  </a:p>
                </c:rich>
              </c:tx>
              <c:showVal val="1"/>
            </c:dLbl>
            <c:delete val="1"/>
          </c:dLbls>
          <c:xVal>
            <c:numRef>
              <c:f>Comparison!$D$3:$D$133</c:f>
              <c:numCache>
                <c:formatCode>General</c:formatCode>
                <c:ptCount val="131"/>
                <c:pt idx="0">
                  <c:v>2.9850499169159689E-2</c:v>
                </c:pt>
                <c:pt idx="1">
                  <c:v>5.9403986746221306E-2</c:v>
                </c:pt>
                <c:pt idx="2">
                  <c:v>8.8663433102420017E-2</c:v>
                </c:pt>
                <c:pt idx="3">
                  <c:v>0.1176317891980915</c:v>
                </c:pt>
                <c:pt idx="4">
                  <c:v>0.14631198687003505</c:v>
                </c:pt>
                <c:pt idx="5">
                  <c:v>0.17470693911375917</c:v>
                </c:pt>
                <c:pt idx="6">
                  <c:v>0.20281954036055849</c:v>
                </c:pt>
                <c:pt idx="7">
                  <c:v>0.23065266674939111</c:v>
                </c:pt>
                <c:pt idx="8">
                  <c:v>0.25820917639350427</c:v>
                </c:pt>
                <c:pt idx="9">
                  <c:v>0.28549190964177468</c:v>
                </c:pt>
                <c:pt idx="10">
                  <c:v>0.41789713045429605</c:v>
                </c:pt>
                <c:pt idx="11">
                  <c:v>0.5438742118296962</c:v>
                </c:pt>
                <c:pt idx="12">
                  <c:v>0.66375964811010535</c:v>
                </c:pt>
                <c:pt idx="13">
                  <c:v>0.77788050912651097</c:v>
                </c:pt>
                <c:pt idx="14">
                  <c:v>0.88655499315233333</c:v>
                </c:pt>
                <c:pt idx="15">
                  <c:v>0.99009288660312511</c:v>
                </c:pt>
                <c:pt idx="16">
                  <c:v>1.0887959285490247</c:v>
                </c:pt>
                <c:pt idx="17">
                  <c:v>1.1829580789220577</c:v>
                </c:pt>
                <c:pt idx="18">
                  <c:v>1.2728656903341034</c:v>
                </c:pt>
                <c:pt idx="19">
                  <c:v>1.3587975846741571</c:v>
                </c:pt>
                <c:pt idx="20">
                  <c:v>1.4410250371175051</c:v>
                </c:pt>
                <c:pt idx="21">
                  <c:v>1.5198116718359784</c:v>
                </c:pt>
                <c:pt idx="22">
                  <c:v>1.5954132755169672</c:v>
                </c:pt>
                <c:pt idx="23">
                  <c:v>1.6680775367353229</c:v>
                </c:pt>
                <c:pt idx="24">
                  <c:v>1.7380437212188575</c:v>
                </c:pt>
                <c:pt idx="25">
                  <c:v>1.8055422950329965</c:v>
                </c:pt>
                <c:pt idx="26">
                  <c:v>1.8586809889625098</c:v>
                </c:pt>
                <c:pt idx="27">
                  <c:v>1.9094502172559296</c:v>
                </c:pt>
                <c:pt idx="28">
                  <c:v>1.9580574840079366</c:v>
                </c:pt>
                <c:pt idx="29">
                  <c:v>2.0046894856372557</c:v>
                </c:pt>
                <c:pt idx="30">
                  <c:v>2.0495141235279681</c:v>
                </c:pt>
                <c:pt idx="31">
                  <c:v>2.0926823317681031</c:v>
                </c:pt>
                <c:pt idx="32">
                  <c:v>2.1343297380301034</c:v>
                </c:pt>
                <c:pt idx="33">
                  <c:v>2.1745781732903269</c:v>
                </c:pt>
                <c:pt idx="34">
                  <c:v>2.2135370441471385</c:v>
                </c:pt>
                <c:pt idx="35">
                  <c:v>2.2513045798945175</c:v>
                </c:pt>
                <c:pt idx="36">
                  <c:v>2.2879689651778783</c:v>
                </c:pt>
                <c:pt idx="37">
                  <c:v>2.3236093679489329</c:v>
                </c:pt>
                <c:pt idx="38">
                  <c:v>2.358296871503851</c:v>
                </c:pt>
                <c:pt idx="39">
                  <c:v>2.3920953185982503</c:v>
                </c:pt>
                <c:pt idx="40">
                  <c:v>2.4250620749547855</c:v>
                </c:pt>
                <c:pt idx="41">
                  <c:v>2.4572487188908867</c:v>
                </c:pt>
                <c:pt idx="42">
                  <c:v>2.4887016632767591</c:v>
                </c:pt>
                <c:pt idx="43">
                  <c:v>2.5194627155722977</c:v>
                </c:pt>
                <c:pt idx="44">
                  <c:v>2.5495695812743784</c:v>
                </c:pt>
                <c:pt idx="45">
                  <c:v>2.5790563157242099</c:v>
                </c:pt>
                <c:pt idx="46">
                  <c:v>2.6079537288711845</c:v>
                </c:pt>
                <c:pt idx="47">
                  <c:v>2.6362897472599696</c:v>
                </c:pt>
                <c:pt idx="48">
                  <c:v>2.6640897371977399</c:v>
                </c:pt>
                <c:pt idx="49">
                  <c:v>2.6913767927658814</c:v>
                </c:pt>
                <c:pt idx="50">
                  <c:v>2.7181719920634024</c:v>
                </c:pt>
                <c:pt idx="51">
                  <c:v>2.7444946248065603</c:v>
                </c:pt>
                <c:pt idx="52">
                  <c:v>2.7703623941600091</c:v>
                </c:pt>
                <c:pt idx="53">
                  <c:v>2.7957915954387618</c:v>
                </c:pt>
                <c:pt idx="54">
                  <c:v>2.8207972740971146</c:v>
                </c:pt>
                <c:pt idx="55">
                  <c:v>2.845393365210223</c:v>
                </c:pt>
                <c:pt idx="56">
                  <c:v>2.8695928164562381</c:v>
                </c:pt>
                <c:pt idx="57">
                  <c:v>2.8934076964215318</c:v>
                </c:pt>
                <c:pt idx="58">
                  <c:v>2.9168492898785536</c:v>
                </c:pt>
                <c:pt idx="59">
                  <c:v>2.9399281815249356</c:v>
                </c:pt>
                <c:pt idx="60">
                  <c:v>2.9626543295234367</c:v>
                </c:pt>
                <c:pt idx="61">
                  <c:v>2.9850371300447458</c:v>
                </c:pt>
                <c:pt idx="62">
                  <c:v>3.0070854738887585</c:v>
                </c:pt>
              </c:numCache>
            </c:numRef>
          </c:xVal>
          <c:yVal>
            <c:numRef>
              <c:f>Comparison!$E$3:$E$133</c:f>
              <c:numCache>
                <c:formatCode>General</c:formatCode>
                <c:ptCount val="131"/>
                <c:pt idx="0">
                  <c:v>97.029900082415836</c:v>
                </c:pt>
                <c:pt idx="1">
                  <c:v>94.119201303946156</c:v>
                </c:pt>
                <c:pt idx="2">
                  <c:v>91.26730652663413</c:v>
                </c:pt>
                <c:pt idx="3">
                  <c:v>88.473620391191346</c:v>
                </c:pt>
                <c:pt idx="4">
                  <c:v>85.737549205437617</c:v>
                </c:pt>
                <c:pt idx="5">
                  <c:v>83.058500832089877</c:v>
                </c:pt>
                <c:pt idx="6">
                  <c:v>86.718045963944149</c:v>
                </c:pt>
                <c:pt idx="7">
                  <c:v>77.869111070059461</c:v>
                </c:pt>
                <c:pt idx="8">
                  <c:v>75.357592162081616</c:v>
                </c:pt>
                <c:pt idx="9">
                  <c:v>72.900740798800925</c:v>
                </c:pt>
                <c:pt idx="10">
                  <c:v>61.416012629954011</c:v>
                </c:pt>
                <c:pt idx="11">
                  <c:v>51.210343155213643</c:v>
                </c:pt>
                <c:pt idx="12">
                  <c:v>42.210882787443552</c:v>
                </c:pt>
                <c:pt idx="13">
                  <c:v>34.344578575556156</c:v>
                </c:pt>
                <c:pt idx="14">
                  <c:v>27.537799152509514</c:v>
                </c:pt>
                <c:pt idx="15">
                  <c:v>21.71597284898737</c:v>
                </c:pt>
                <c:pt idx="16">
                  <c:v>16.8032603934798</c:v>
                </c:pt>
                <c:pt idx="17">
                  <c:v>12.722295163632239</c:v>
                </c:pt>
                <c:pt idx="18">
                  <c:v>9.3940385836065445</c:v>
                </c:pt>
                <c:pt idx="19">
                  <c:v>6.7378151592671482</c:v>
                </c:pt>
                <c:pt idx="20">
                  <c:v>4.6716083431831485</c:v>
                </c:pt>
                <c:pt idx="21">
                  <c:v>3.1127098118888137</c:v>
                </c:pt>
                <c:pt idx="22">
                  <c:v>1.9788120697186211</c:v>
                </c:pt>
                <c:pt idx="23">
                  <c:v>1.1896049368362374</c:v>
                </c:pt>
                <c:pt idx="24">
                  <c:v>0.66886587713541223</c:v>
                </c:pt>
                <c:pt idx="25">
                  <c:v>0.34691211385323573</c:v>
                </c:pt>
                <c:pt idx="26">
                  <c:v>0.18958761872398583</c:v>
                </c:pt>
                <c:pt idx="27">
                  <c:v>9.7388505189279953E-2</c:v>
                </c:pt>
                <c:pt idx="28">
                  <c:v>4.6608962619306991E-2</c:v>
                </c:pt>
                <c:pt idx="29">
                  <c:v>2.0570531384558249E-2</c:v>
                </c:pt>
                <c:pt idx="30">
                  <c:v>8.2732799285393649E-3</c:v>
                </c:pt>
                <c:pt idx="31">
                  <c:v>2.9907440604441744E-3</c:v>
                </c:pt>
                <c:pt idx="32">
                  <c:v>9.5629806011620201E-4</c:v>
                </c:pt>
                <c:pt idx="33">
                  <c:v>2.6547662979088817E-4</c:v>
                </c:pt>
                <c:pt idx="34">
                  <c:v>6.261112630762987E-5</c:v>
                </c:pt>
                <c:pt idx="35">
                  <c:v>1.2231414369366285E-5</c:v>
                </c:pt>
                <c:pt idx="36">
                  <c:v>1.921629571160911E-6</c:v>
                </c:pt>
                <c:pt idx="37">
                  <c:v>2.3454920024491071E-7</c:v>
                </c:pt>
                <c:pt idx="38">
                  <c:v>2.1361132699428312E-8</c:v>
                </c:pt>
                <c:pt idx="39">
                  <c:v>1.3844948075794377E-9</c:v>
                </c:pt>
                <c:pt idx="40">
                  <c:v>6.0414577002948744E-11</c:v>
                </c:pt>
                <c:pt idx="41">
                  <c:v>1.6630185549516606E-12</c:v>
                </c:pt>
                <c:pt idx="42">
                  <c:v>2.6750541146875895E-14</c:v>
                </c:pt>
                <c:pt idx="43">
                  <c:v>2.2981149286042893E-16</c:v>
                </c:pt>
                <c:pt idx="44">
                  <c:v>9.4843945254610794E-19</c:v>
                </c:pt>
                <c:pt idx="45">
                  <c:v>1.6597024455970465E-21</c:v>
                </c:pt>
                <c:pt idx="46">
                  <c:v>1.0628662932125132E-24</c:v>
                </c:pt>
                <c:pt idx="47">
                  <c:v>2.0933339381019956E-28</c:v>
                </c:pt>
                <c:pt idx="48">
                  <c:v>1.0324227189511309E-32</c:v>
                </c:pt>
                <c:pt idx="49">
                  <c:v>9.9988545442902726E-38</c:v>
                </c:pt>
                <c:pt idx="50">
                  <c:v>1.4259163911660692E-43</c:v>
                </c:pt>
                <c:pt idx="51">
                  <c:v>2.1287142345463973E-50</c:v>
                </c:pt>
                <c:pt idx="52">
                  <c:v>2.2195099634394892E-58</c:v>
                </c:pt>
                <c:pt idx="53">
                  <c:v>9.9962893468832314E-68</c:v>
                </c:pt>
                <c:pt idx="54">
                  <c:v>1.0987569525629747E-78</c:v>
                </c:pt>
                <c:pt idx="55">
                  <c:v>1.4946996118011319E-91</c:v>
                </c:pt>
                <c:pt idx="56">
                  <c:v>1.1215052592872897E-106</c:v>
                </c:pt>
                <c:pt idx="57">
                  <c:v>1.772290981580171E-124</c:v>
                </c:pt>
                <c:pt idx="58">
                  <c:v>1.8719900816255335E-145</c:v>
                </c:pt>
                <c:pt idx="59">
                  <c:v>3.3605645954785126E-170</c:v>
                </c:pt>
                <c:pt idx="60">
                  <c:v>1.9989428858991071E-199</c:v>
                </c:pt>
                <c:pt idx="61">
                  <c:v>5.5850802538294056E-234</c:v>
                </c:pt>
                <c:pt idx="62">
                  <c:v>7.0888711105972997E-275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Comparison!$G$1</c:f>
              <c:strCache>
                <c:ptCount val="1"/>
                <c:pt idx="0">
                  <c:v>2-Layer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dLbls>
            <c:dLbl>
              <c:idx val="32"/>
              <c:layout/>
              <c:tx>
                <c:rich>
                  <a:bodyPr/>
                  <a:lstStyle/>
                  <a:p>
                    <a:r>
                      <a:rPr lang="en-US"/>
                      <a:t>2-Layers</a:t>
                    </a:r>
                  </a:p>
                </c:rich>
              </c:tx>
              <c:showVal val="1"/>
            </c:dLbl>
            <c:delete val="1"/>
          </c:dLbls>
          <c:xVal>
            <c:numRef>
              <c:f>Comparison!$D$3:$D$133</c:f>
              <c:numCache>
                <c:formatCode>General</c:formatCode>
                <c:ptCount val="131"/>
                <c:pt idx="0">
                  <c:v>2.9850499169159689E-2</c:v>
                </c:pt>
                <c:pt idx="1">
                  <c:v>5.9403986746221306E-2</c:v>
                </c:pt>
                <c:pt idx="2">
                  <c:v>8.8663433102420017E-2</c:v>
                </c:pt>
                <c:pt idx="3">
                  <c:v>0.1176317891980915</c:v>
                </c:pt>
                <c:pt idx="4">
                  <c:v>0.14631198687003505</c:v>
                </c:pt>
                <c:pt idx="5">
                  <c:v>0.17470693911375917</c:v>
                </c:pt>
                <c:pt idx="6">
                  <c:v>0.20281954036055849</c:v>
                </c:pt>
                <c:pt idx="7">
                  <c:v>0.23065266674939111</c:v>
                </c:pt>
                <c:pt idx="8">
                  <c:v>0.25820917639350427</c:v>
                </c:pt>
                <c:pt idx="9">
                  <c:v>0.28549190964177468</c:v>
                </c:pt>
                <c:pt idx="10">
                  <c:v>0.41789713045429605</c:v>
                </c:pt>
                <c:pt idx="11">
                  <c:v>0.5438742118296962</c:v>
                </c:pt>
                <c:pt idx="12">
                  <c:v>0.66375964811010535</c:v>
                </c:pt>
                <c:pt idx="13">
                  <c:v>0.77788050912651097</c:v>
                </c:pt>
                <c:pt idx="14">
                  <c:v>0.88655499315233333</c:v>
                </c:pt>
                <c:pt idx="15">
                  <c:v>0.99009288660312511</c:v>
                </c:pt>
                <c:pt idx="16">
                  <c:v>1.0887959285490247</c:v>
                </c:pt>
                <c:pt idx="17">
                  <c:v>1.1829580789220577</c:v>
                </c:pt>
                <c:pt idx="18">
                  <c:v>1.2728656903341034</c:v>
                </c:pt>
                <c:pt idx="19">
                  <c:v>1.3587975846741571</c:v>
                </c:pt>
                <c:pt idx="20">
                  <c:v>1.4410250371175051</c:v>
                </c:pt>
                <c:pt idx="21">
                  <c:v>1.5198116718359784</c:v>
                </c:pt>
                <c:pt idx="22">
                  <c:v>1.5954132755169672</c:v>
                </c:pt>
                <c:pt idx="23">
                  <c:v>1.6680775367353229</c:v>
                </c:pt>
                <c:pt idx="24">
                  <c:v>1.7380437212188575</c:v>
                </c:pt>
                <c:pt idx="25">
                  <c:v>1.8055422950329965</c:v>
                </c:pt>
                <c:pt idx="26">
                  <c:v>1.8586809889625098</c:v>
                </c:pt>
                <c:pt idx="27">
                  <c:v>1.9094502172559296</c:v>
                </c:pt>
                <c:pt idx="28">
                  <c:v>1.9580574840079366</c:v>
                </c:pt>
                <c:pt idx="29">
                  <c:v>2.0046894856372557</c:v>
                </c:pt>
                <c:pt idx="30">
                  <c:v>2.0495141235279681</c:v>
                </c:pt>
                <c:pt idx="31">
                  <c:v>2.0926823317681031</c:v>
                </c:pt>
                <c:pt idx="32">
                  <c:v>2.1343297380301034</c:v>
                </c:pt>
                <c:pt idx="33">
                  <c:v>2.1745781732903269</c:v>
                </c:pt>
                <c:pt idx="34">
                  <c:v>2.2135370441471385</c:v>
                </c:pt>
                <c:pt idx="35">
                  <c:v>2.2513045798945175</c:v>
                </c:pt>
                <c:pt idx="36">
                  <c:v>2.2879689651778783</c:v>
                </c:pt>
                <c:pt idx="37">
                  <c:v>2.3236093679489329</c:v>
                </c:pt>
                <c:pt idx="38">
                  <c:v>2.358296871503851</c:v>
                </c:pt>
                <c:pt idx="39">
                  <c:v>2.3920953185982503</c:v>
                </c:pt>
                <c:pt idx="40">
                  <c:v>2.4250620749547855</c:v>
                </c:pt>
                <c:pt idx="41">
                  <c:v>2.4572487188908867</c:v>
                </c:pt>
                <c:pt idx="42">
                  <c:v>2.4887016632767591</c:v>
                </c:pt>
                <c:pt idx="43">
                  <c:v>2.5194627155722977</c:v>
                </c:pt>
                <c:pt idx="44">
                  <c:v>2.5495695812743784</c:v>
                </c:pt>
                <c:pt idx="45">
                  <c:v>2.5790563157242099</c:v>
                </c:pt>
                <c:pt idx="46">
                  <c:v>2.6079537288711845</c:v>
                </c:pt>
                <c:pt idx="47">
                  <c:v>2.6362897472599696</c:v>
                </c:pt>
                <c:pt idx="48">
                  <c:v>2.6640897371977399</c:v>
                </c:pt>
                <c:pt idx="49">
                  <c:v>2.6913767927658814</c:v>
                </c:pt>
                <c:pt idx="50">
                  <c:v>2.7181719920634024</c:v>
                </c:pt>
                <c:pt idx="51">
                  <c:v>2.7444946248065603</c:v>
                </c:pt>
                <c:pt idx="52">
                  <c:v>2.7703623941600091</c:v>
                </c:pt>
                <c:pt idx="53">
                  <c:v>2.7957915954387618</c:v>
                </c:pt>
                <c:pt idx="54">
                  <c:v>2.8207972740971146</c:v>
                </c:pt>
                <c:pt idx="55">
                  <c:v>2.845393365210223</c:v>
                </c:pt>
                <c:pt idx="56">
                  <c:v>2.8695928164562381</c:v>
                </c:pt>
                <c:pt idx="57">
                  <c:v>2.8934076964215318</c:v>
                </c:pt>
                <c:pt idx="58">
                  <c:v>2.9168492898785536</c:v>
                </c:pt>
                <c:pt idx="59">
                  <c:v>2.9399281815249356</c:v>
                </c:pt>
                <c:pt idx="60">
                  <c:v>2.9626543295234367</c:v>
                </c:pt>
                <c:pt idx="61">
                  <c:v>2.9850371300447458</c:v>
                </c:pt>
                <c:pt idx="62">
                  <c:v>3.0070854738887585</c:v>
                </c:pt>
              </c:numCache>
            </c:numRef>
          </c:xVal>
          <c:yVal>
            <c:numRef>
              <c:f>Comparison!$H$3:$H$133</c:f>
              <c:numCache>
                <c:formatCode>General</c:formatCode>
                <c:ptCount val="131"/>
                <c:pt idx="0">
                  <c:v>98.014950083084031</c:v>
                </c:pt>
                <c:pt idx="1">
                  <c:v>96.059601325377869</c:v>
                </c:pt>
                <c:pt idx="2">
                  <c:v>94.133656689757998</c:v>
                </c:pt>
                <c:pt idx="3">
                  <c:v>92.23682108019085</c:v>
                </c:pt>
                <c:pt idx="4">
                  <c:v>90.368801312996496</c:v>
                </c:pt>
                <c:pt idx="5">
                  <c:v>88.529306088624082</c:v>
                </c:pt>
                <c:pt idx="6">
                  <c:v>86.718045963944149</c:v>
                </c:pt>
                <c:pt idx="7">
                  <c:v>84.93473332506089</c:v>
                </c:pt>
                <c:pt idx="8">
                  <c:v>83.179082360649574</c:v>
                </c:pt>
                <c:pt idx="9">
                  <c:v>81.45080903582253</c:v>
                </c:pt>
                <c:pt idx="10">
                  <c:v>73.210286954570392</c:v>
                </c:pt>
                <c:pt idx="11">
                  <c:v>65.612578817030382</c:v>
                </c:pt>
                <c:pt idx="12">
                  <c:v>58.624035188989467</c:v>
                </c:pt>
                <c:pt idx="13">
                  <c:v>52.211949087348899</c:v>
                </c:pt>
                <c:pt idx="14">
                  <c:v>46.344500684766672</c:v>
                </c:pt>
                <c:pt idx="15">
                  <c:v>40.990711339687486</c:v>
                </c:pt>
                <c:pt idx="16">
                  <c:v>36.120407145097516</c:v>
                </c:pt>
                <c:pt idx="17">
                  <c:v>31.704192107794228</c:v>
                </c:pt>
                <c:pt idx="18">
                  <c:v>27.713430966589677</c:v>
                </c:pt>
                <c:pt idx="19">
                  <c:v>24.120241532584295</c:v>
                </c:pt>
                <c:pt idx="20">
                  <c:v>20.897496288249517</c:v>
                </c:pt>
                <c:pt idx="21">
                  <c:v>18.018832816402153</c:v>
                </c:pt>
                <c:pt idx="22">
                  <c:v>15.45867244830329</c:v>
                </c:pt>
                <c:pt idx="23">
                  <c:v>13.192246326467719</c:v>
                </c:pt>
                <c:pt idx="24">
                  <c:v>11.195627878114221</c:v>
                </c:pt>
                <c:pt idx="25">
                  <c:v>9.4457704967003533</c:v>
                </c:pt>
                <c:pt idx="26">
                  <c:v>8.1913070443430751</c:v>
                </c:pt>
                <c:pt idx="27">
                  <c:v>7.0941939606815723</c:v>
                </c:pt>
                <c:pt idx="28">
                  <c:v>6.1359991720218803</c:v>
                </c:pt>
                <c:pt idx="29">
                  <c:v>5.3002822055051766</c:v>
                </c:pt>
                <c:pt idx="30">
                  <c:v>4.5723971710126809</c:v>
                </c:pt>
                <c:pt idx="31">
                  <c:v>3.9393139930010159</c:v>
                </c:pt>
                <c:pt idx="32">
                  <c:v>3.389456103531733</c:v>
                </c:pt>
                <c:pt idx="33">
                  <c:v>2.9125530413376857</c:v>
                </c:pt>
                <c:pt idx="34">
                  <c:v>2.4995065944604575</c:v>
                </c:pt>
                <c:pt idx="35">
                  <c:v>2.1422692832755033</c:v>
                </c:pt>
                <c:pt idx="36">
                  <c:v>1.8337341128427882</c:v>
                </c:pt>
                <c:pt idx="37">
                  <c:v>1.5676346336781226</c:v>
                </c:pt>
                <c:pt idx="38">
                  <c:v>1.3384544425352434</c:v>
                </c:pt>
                <c:pt idx="39">
                  <c:v>1.1413453331574439</c:v>
                </c:pt>
                <c:pt idx="40">
                  <c:v>0.9720533740866516</c:v>
                </c:pt>
                <c:pt idx="41">
                  <c:v>0.82685224884236375</c:v>
                </c:pt>
                <c:pt idx="42">
                  <c:v>0.70248324497363579</c:v>
                </c:pt>
                <c:pt idx="43">
                  <c:v>0.59610132412615036</c:v>
                </c:pt>
                <c:pt idx="44">
                  <c:v>0.50522674651174015</c:v>
                </c:pt>
                <c:pt idx="45">
                  <c:v>0.42770176091234013</c:v>
                </c:pt>
                <c:pt idx="46">
                  <c:v>0.36165190626998567</c:v>
                </c:pt>
                <c:pt idx="47">
                  <c:v>0.30545150351127404</c:v>
                </c:pt>
                <c:pt idx="48">
                  <c:v>0.25769294689267391</c:v>
                </c:pt>
                <c:pt idx="49">
                  <c:v>0.21715943308930069</c:v>
                </c:pt>
                <c:pt idx="50">
                  <c:v>0.18280079365975296</c:v>
                </c:pt>
                <c:pt idx="51">
                  <c:v>0.15371212251854535</c:v>
                </c:pt>
                <c:pt idx="52">
                  <c:v>0.12911491470777767</c:v>
                </c:pt>
                <c:pt idx="53">
                  <c:v>0.10834045612380452</c:v>
                </c:pt>
                <c:pt idx="54">
                  <c:v>9.0815225947468881E-2</c:v>
                </c:pt>
                <c:pt idx="55">
                  <c:v>7.6048094362335394E-2</c:v>
                </c:pt>
                <c:pt idx="56">
                  <c:v>6.3619117735015385E-2</c:v>
                </c:pt>
                <c:pt idx="57">
                  <c:v>5.3169751786214067E-2</c:v>
                </c:pt>
                <c:pt idx="58">
                  <c:v>4.439432041531579E-2</c:v>
                </c:pt>
                <c:pt idx="59">
                  <c:v>3.7032593775072405E-2</c:v>
                </c:pt>
                <c:pt idx="60">
                  <c:v>3.0863343952629151E-2</c:v>
                </c:pt>
                <c:pt idx="61">
                  <c:v>2.5698760231325914E-2</c:v>
                </c:pt>
                <c:pt idx="62">
                  <c:v>2.1379618423429503E-2</c:v>
                </c:pt>
              </c:numCache>
            </c:numRef>
          </c:yVal>
          <c:smooth val="1"/>
        </c:ser>
        <c:axId val="101540992"/>
        <c:axId val="101542912"/>
      </c:scatterChart>
      <c:valAx>
        <c:axId val="101540992"/>
        <c:scaling>
          <c:orientation val="minMax"/>
          <c:max val="3"/>
          <c:min val="0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/M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</a:p>
            </c:rich>
          </c:tx>
          <c:layout>
            <c:manualLayout>
              <c:xMode val="edge"/>
              <c:yMode val="edge"/>
              <c:x val="0.41891984031848356"/>
              <c:y val="0.890111084133386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42912"/>
        <c:crossesAt val="1.0000000000000005E-2"/>
        <c:crossBetween val="midCat"/>
        <c:majorUnit val="1"/>
      </c:valAx>
      <c:valAx>
        <c:axId val="101542912"/>
        <c:scaling>
          <c:logBase val="10"/>
          <c:orientation val="minMax"/>
          <c:min val="1.0000000000000005E-2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(M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4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/M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 x 100</a:t>
                </a:r>
              </a:p>
            </c:rich>
          </c:tx>
          <c:layout>
            <c:manualLayout>
              <c:xMode val="edge"/>
              <c:yMode val="edge"/>
              <c:x val="3.6036115296213658E-2"/>
              <c:y val="0.376374131253932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409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Pentration of Attacking RVs in a 4-Layer Defense</a:t>
            </a:r>
          </a:p>
        </c:rich>
      </c:tx>
      <c:layout>
        <c:manualLayout>
          <c:xMode val="edge"/>
          <c:yMode val="edge"/>
          <c:x val="0.15090123280289475"/>
          <c:y val="3.29670771901254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891929045100151"/>
          <c:y val="0.17032989881564808"/>
          <c:w val="0.74920745872823369"/>
          <c:h val="0.64560526163995691"/>
        </c:manualLayout>
      </c:layout>
      <c:scatterChart>
        <c:scatterStyle val="smoothMarker"/>
        <c:ser>
          <c:idx val="0"/>
          <c:order val="0"/>
          <c:tx>
            <c:v>alpha = 1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-0.15970520493070361"/>
                  <c:y val="5.4945054945054944E-2"/>
                </c:manualLayout>
              </c:layout>
              <c:tx>
                <c:rich>
                  <a:bodyPr/>
                  <a:lstStyle/>
                  <a:p>
                    <a:r>
                      <a:rPr lang="el-GR" sz="1000"/>
                      <a:t>α</a:t>
                    </a:r>
                    <a:r>
                      <a:rPr lang="en-US" sz="1000"/>
                      <a:t> = 1</a:t>
                    </a:r>
                  </a:p>
                </c:rich>
              </c:tx>
              <c:showVal val="1"/>
            </c:dLbl>
            <c:delete val="1"/>
          </c:dLbls>
          <c:xVal>
            <c:numRef>
              <c:f>'Layered Def Against MIRVed Atk'!$A$37:$A$55</c:f>
              <c:numCache>
                <c:formatCode>General</c:formatCode>
                <c:ptCount val="19"/>
                <c:pt idx="0">
                  <c:v>1.805755121310636</c:v>
                </c:pt>
                <c:pt idx="1">
                  <c:v>1.7881039506316379</c:v>
                </c:pt>
                <c:pt idx="2">
                  <c:v>1.7302118793028141</c:v>
                </c:pt>
                <c:pt idx="3">
                  <c:v>1.6688729018811119</c:v>
                </c:pt>
                <c:pt idx="4">
                  <c:v>1.6032839165681685</c:v>
                </c:pt>
                <c:pt idx="5">
                  <c:v>1.5326218484073282</c:v>
                </c:pt>
                <c:pt idx="6">
                  <c:v>1.4560596141639346</c:v>
                </c:pt>
                <c:pt idx="7">
                  <c:v>1.3727770483636774</c:v>
                </c:pt>
                <c:pt idx="8">
                  <c:v>1.281967396065202</c:v>
                </c:pt>
                <c:pt idx="9">
                  <c:v>1.1828402715101263</c:v>
                </c:pt>
                <c:pt idx="10">
                  <c:v>1.074622008474905</c:v>
                </c:pt>
                <c:pt idx="11">
                  <c:v>0.95655421424443832</c:v>
                </c:pt>
                <c:pt idx="12">
                  <c:v>0.82789117212556451</c:v>
                </c:pt>
                <c:pt idx="13">
                  <c:v>0.68789656844786351</c:v>
                </c:pt>
                <c:pt idx="14">
                  <c:v>0.53583987370045993</c:v>
                </c:pt>
                <c:pt idx="15">
                  <c:v>0.37099259201199075</c:v>
                </c:pt>
                <c:pt idx="16">
                  <c:v>0.19262450794562383</c:v>
                </c:pt>
                <c:pt idx="17">
                  <c:v>3.9700999175841648E-2</c:v>
                </c:pt>
                <c:pt idx="18">
                  <c:v>3.9970009999166787E-3</c:v>
                </c:pt>
              </c:numCache>
            </c:numRef>
          </c:xVal>
          <c:yVal>
            <c:numRef>
              <c:f>'Layered Def Against MIRVed Atk'!$B$37:$B$55</c:f>
              <c:numCache>
                <c:formatCode>General</c:formatCode>
                <c:ptCount val="19"/>
                <c:pt idx="0">
                  <c:v>9.7806315876485269E-6</c:v>
                </c:pt>
                <c:pt idx="1">
                  <c:v>4.9379183567503946E-5</c:v>
                </c:pt>
                <c:pt idx="2">
                  <c:v>2.1774504371089103E-3</c:v>
                </c:pt>
                <c:pt idx="3">
                  <c:v>2.5905516364307924E-2</c:v>
                </c:pt>
                <c:pt idx="4">
                  <c:v>0.14488794983632167</c:v>
                </c:pt>
                <c:pt idx="5">
                  <c:v>0.51063737540871978</c:v>
                </c:pt>
                <c:pt idx="6">
                  <c:v>1.3363834124112035</c:v>
                </c:pt>
                <c:pt idx="7">
                  <c:v>2.8614763539157635</c:v>
                </c:pt>
                <c:pt idx="8">
                  <c:v>5.3226211547106308</c:v>
                </c:pt>
                <c:pt idx="9">
                  <c:v>8.9393653598913954</c:v>
                </c:pt>
                <c:pt idx="10">
                  <c:v>13.910142254773762</c:v>
                </c:pt>
                <c:pt idx="11">
                  <c:v>20.413689338314718</c:v>
                </c:pt>
                <c:pt idx="12">
                  <c:v>28.612425704112333</c:v>
                </c:pt>
                <c:pt idx="13">
                  <c:v>38.656103320032699</c:v>
                </c:pt>
                <c:pt idx="14">
                  <c:v>50.685076443893195</c:v>
                </c:pt>
                <c:pt idx="15">
                  <c:v>64.833024182004792</c:v>
                </c:pt>
                <c:pt idx="16">
                  <c:v>81.229157291115328</c:v>
                </c:pt>
                <c:pt idx="17">
                  <c:v>96.04983333040056</c:v>
                </c:pt>
                <c:pt idx="18">
                  <c:v>99.60049983333333</c:v>
                </c:pt>
              </c:numCache>
            </c:numRef>
          </c:yVal>
          <c:smooth val="1"/>
        </c:ser>
        <c:ser>
          <c:idx val="1"/>
          <c:order val="1"/>
          <c:tx>
            <c:v>alpha = 3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>
                <c:manualLayout>
                  <c:x val="-0.1203930600923953"/>
                  <c:y val="6.2271062271062244E-2"/>
                </c:manualLayout>
              </c:layout>
              <c:tx>
                <c:rich>
                  <a:bodyPr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800" b="0" i="0" u="none" strike="noStrike" kern="1200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l-GR" sz="1000" b="0" i="0" baseline="0"/>
                      <a:t>α</a:t>
                    </a:r>
                    <a:r>
                      <a:rPr lang="en-US" sz="1000" b="0" i="0" baseline="0"/>
                      <a:t> = 3</a:t>
                    </a:r>
                    <a:endParaRPr lang="en-US" sz="1000" baseline="0"/>
                  </a:p>
                </c:rich>
              </c:tx>
              <c:spPr/>
              <c:showVal val="1"/>
            </c:dLbl>
            <c:delete val="1"/>
          </c:dLbls>
          <c:xVal>
            <c:numRef>
              <c:f>'Layered Def Against MIRVed Atk'!$D$37:$D$55</c:f>
              <c:numCache>
                <c:formatCode>General</c:formatCode>
                <c:ptCount val="19"/>
                <c:pt idx="0">
                  <c:v>2.1918829840146716</c:v>
                </c:pt>
                <c:pt idx="1">
                  <c:v>2.0691572891375514</c:v>
                </c:pt>
                <c:pt idx="2">
                  <c:v>1.9160877258636686</c:v>
                </c:pt>
                <c:pt idx="3">
                  <c:v>1.8231414320571333</c:v>
                </c:pt>
                <c:pt idx="4">
                  <c:v>1.7165367888659255</c:v>
                </c:pt>
                <c:pt idx="5">
                  <c:v>1.594261433725517</c:v>
                </c:pt>
                <c:pt idx="6">
                  <c:v>1.4543278985527233</c:v>
                </c:pt>
                <c:pt idx="7">
                  <c:v>1.2947668397227556</c:v>
                </c:pt>
                <c:pt idx="8">
                  <c:v>1.1136167474884184</c:v>
                </c:pt>
                <c:pt idx="9">
                  <c:v>0.90891295346979983</c:v>
                </c:pt>
                <c:pt idx="10">
                  <c:v>0.67867743405748782</c:v>
                </c:pt>
                <c:pt idx="11">
                  <c:v>0.42091002127300042</c:v>
                </c:pt>
                <c:pt idx="12">
                  <c:v>0.13358110461284839</c:v>
                </c:pt>
                <c:pt idx="13">
                  <c:v>-0.18537436771482418</c:v>
                </c:pt>
                <c:pt idx="14">
                  <c:v>-0.74340889817866473</c:v>
                </c:pt>
                <c:pt idx="15">
                  <c:v>-0.37771206946562208</c:v>
                </c:pt>
                <c:pt idx="16">
                  <c:v>-0.22168311901031665</c:v>
                </c:pt>
                <c:pt idx="17">
                  <c:v>-0.13734246290685945</c:v>
                </c:pt>
                <c:pt idx="18">
                  <c:v>-8.584085133474556E-2</c:v>
                </c:pt>
              </c:numCache>
            </c:numRef>
          </c:xVal>
          <c:yVal>
            <c:numRef>
              <c:f>'Layered Def Against MIRVed Atk'!$E$37:$E$55</c:f>
              <c:numCache>
                <c:formatCode>General</c:formatCode>
                <c:ptCount val="19"/>
                <c:pt idx="0">
                  <c:v>3.9188954526378957E-5</c:v>
                </c:pt>
                <c:pt idx="1">
                  <c:v>0.10674624925248778</c:v>
                </c:pt>
                <c:pt idx="2">
                  <c:v>2.1554670243031642</c:v>
                </c:pt>
                <c:pt idx="3">
                  <c:v>5.2984056943344946</c:v>
                </c:pt>
                <c:pt idx="4">
                  <c:v>10.642460961094109</c:v>
                </c:pt>
                <c:pt idx="5">
                  <c:v>18.694731708073835</c:v>
                </c:pt>
                <c:pt idx="6">
                  <c:v>29.903757429147444</c:v>
                </c:pt>
                <c:pt idx="7">
                  <c:v>44.678551093363197</c:v>
                </c:pt>
                <c:pt idx="8">
                  <c:v>63.403912141286156</c:v>
                </c:pt>
                <c:pt idx="9">
                  <c:v>86.451182576530471</c:v>
                </c:pt>
                <c:pt idx="10">
                  <c:v>114.18552875900883</c:v>
                </c:pt>
                <c:pt idx="11">
                  <c:v>146.97086345729966</c:v>
                </c:pt>
                <c:pt idx="12">
                  <c:v>185.17321476131028</c:v>
                </c:pt>
                <c:pt idx="13">
                  <c:v>229.16307984304191</c:v>
                </c:pt>
                <c:pt idx="14">
                  <c:v>279.317119497448</c:v>
                </c:pt>
                <c:pt idx="15">
                  <c:v>336.01943276402875</c:v>
                </c:pt>
                <c:pt idx="16">
                  <c:v>399.66257574070949</c:v>
                </c:pt>
                <c:pt idx="17">
                  <c:v>470.64843880265619</c:v>
                </c:pt>
                <c:pt idx="18">
                  <c:v>549.38906222604987</c:v>
                </c:pt>
              </c:numCache>
            </c:numRef>
          </c:yVal>
          <c:smooth val="1"/>
        </c:ser>
        <c:ser>
          <c:idx val="2"/>
          <c:order val="2"/>
          <c:tx>
            <c:v>alpha = 10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dLbls>
            <c:dLbl>
              <c:idx val="4"/>
              <c:layout>
                <c:manualLayout>
                  <c:x val="-9.0090090090090211E-3"/>
                  <c:y val="7.3260073260073286E-3"/>
                </c:manualLayout>
              </c:layout>
              <c:tx>
                <c:rich>
                  <a:bodyPr/>
                  <a:lstStyle/>
                  <a:p>
                    <a:r>
                      <a:rPr lang="el-GR" sz="1000" b="0" i="0" baseline="0"/>
                      <a:t>α</a:t>
                    </a:r>
                    <a:r>
                      <a:rPr lang="en-US" sz="1000" b="0" i="0" baseline="0"/>
                      <a:t> = 10</a:t>
                    </a:r>
                    <a:endParaRPr lang="en-US" sz="1000"/>
                  </a:p>
                </c:rich>
              </c:tx>
              <c:showVal val="1"/>
            </c:dLbl>
            <c:delete val="1"/>
          </c:dLbls>
          <c:xVal>
            <c:numRef>
              <c:f>'Layered Def Against MIRVed Atk'!$G$37:$G$55</c:f>
              <c:numCache>
                <c:formatCode>General</c:formatCode>
                <c:ptCount val="19"/>
                <c:pt idx="0">
                  <c:v>2.4572820918587004</c:v>
                </c:pt>
                <c:pt idx="1">
                  <c:v>2.4321117096699165</c:v>
                </c:pt>
                <c:pt idx="2">
                  <c:v>2.4045282629953464</c:v>
                </c:pt>
                <c:pt idx="3">
                  <c:v>2.3621890986459175</c:v>
                </c:pt>
                <c:pt idx="4">
                  <c:v>2.2791013223507921</c:v>
                </c:pt>
                <c:pt idx="5">
                  <c:v>2.1787248370469778</c:v>
                </c:pt>
                <c:pt idx="6">
                  <c:v>2.0568521261926276</c:v>
                </c:pt>
                <c:pt idx="7">
                  <c:v>1.9092287036698281</c:v>
                </c:pt>
                <c:pt idx="8">
                  <c:v>1.7315324975923636</c:v>
                </c:pt>
                <c:pt idx="9">
                  <c:v>1.519329181620825</c:v>
                </c:pt>
                <c:pt idx="10">
                  <c:v>1.2680250818790677</c:v>
                </c:pt>
                <c:pt idx="11">
                  <c:v>0.97282829064459075</c:v>
                </c:pt>
                <c:pt idx="12">
                  <c:v>0.62872139294605334</c:v>
                </c:pt>
                <c:pt idx="13">
                  <c:v>0.23044538405008752</c:v>
                </c:pt>
                <c:pt idx="14">
                  <c:v>0.14380962160232286</c:v>
                </c:pt>
                <c:pt idx="15">
                  <c:v>5.4742332744233693E-2</c:v>
                </c:pt>
                <c:pt idx="16">
                  <c:v>-3.6802139681128526E-2</c:v>
                </c:pt>
                <c:pt idx="17">
                  <c:v>-0.13086984952699396</c:v>
                </c:pt>
                <c:pt idx="18">
                  <c:v>-0.22750724583046222</c:v>
                </c:pt>
              </c:numCache>
            </c:numRef>
          </c:xVal>
          <c:yVal>
            <c:numRef>
              <c:f>'Layered Def Against MIRVed Atk'!$H$37:$H$55</c:f>
              <c:numCache>
                <c:formatCode>General</c:formatCode>
                <c:ptCount val="19"/>
                <c:pt idx="0">
                  <c:v>6.0524983112146165E-3</c:v>
                </c:pt>
                <c:pt idx="1">
                  <c:v>3.2171315549215283E-2</c:v>
                </c:pt>
                <c:pt idx="2">
                  <c:v>0.11931484637796817</c:v>
                </c:pt>
                <c:pt idx="3">
                  <c:v>0.47585336738317402</c:v>
                </c:pt>
                <c:pt idx="4">
                  <c:v>2.3613715389858441</c:v>
                </c:pt>
                <c:pt idx="5">
                  <c:v>6.9457722295773552</c:v>
                </c:pt>
                <c:pt idx="6">
                  <c:v>15.355173280648124</c:v>
                </c:pt>
                <c:pt idx="7">
                  <c:v>28.562886399859789</c:v>
                </c:pt>
                <c:pt idx="8">
                  <c:v>47.45676580099061</c:v>
                </c:pt>
                <c:pt idx="9">
                  <c:v>72.894352359070567</c:v>
                </c:pt>
                <c:pt idx="10">
                  <c:v>105.73715946421837</c:v>
                </c:pt>
                <c:pt idx="11">
                  <c:v>146.87100928194937</c:v>
                </c:pt>
                <c:pt idx="12">
                  <c:v>197.21789123046207</c:v>
                </c:pt>
                <c:pt idx="13">
                  <c:v>257.74254314930647</c:v>
                </c:pt>
                <c:pt idx="14">
                  <c:v>271.15692049868869</c:v>
                </c:pt>
                <c:pt idx="15">
                  <c:v>285.02699590097114</c:v>
                </c:pt>
                <c:pt idx="16">
                  <c:v>299.36115557452064</c:v>
                </c:pt>
                <c:pt idx="17">
                  <c:v>314.16786114771395</c:v>
                </c:pt>
                <c:pt idx="18">
                  <c:v>329.45564951485028</c:v>
                </c:pt>
              </c:numCache>
            </c:numRef>
          </c:yVal>
          <c:smooth val="1"/>
        </c:ser>
        <c:axId val="101887360"/>
        <c:axId val="101717504"/>
      </c:scatterChart>
      <c:valAx>
        <c:axId val="101887360"/>
        <c:scaling>
          <c:orientation val="minMax"/>
          <c:min val="0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/M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</a:p>
            </c:rich>
          </c:tx>
          <c:layout>
            <c:manualLayout>
              <c:xMode val="edge"/>
              <c:yMode val="edge"/>
              <c:x val="0.41891984031848345"/>
              <c:y val="0.890111084133386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17504"/>
        <c:crossesAt val="1.0000000000000005E-2"/>
        <c:crossBetween val="midCat"/>
        <c:majorUnit val="1"/>
      </c:valAx>
      <c:valAx>
        <c:axId val="101717504"/>
        <c:scaling>
          <c:logBase val="10"/>
          <c:orientation val="minMax"/>
          <c:min val="1.0000000000000005E-2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(M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4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/M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 x 100</a:t>
                </a:r>
              </a:p>
            </c:rich>
          </c:tx>
          <c:layout>
            <c:manualLayout>
              <c:xMode val="edge"/>
              <c:yMode val="edge"/>
              <c:x val="3.6036115296213637E-2"/>
              <c:y val="0.376374131253932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8736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Allocation of Intercepts 4-Layer Defense</a:t>
            </a:r>
          </a:p>
        </c:rich>
      </c:tx>
      <c:layout>
        <c:manualLayout>
          <c:xMode val="edge"/>
          <c:yMode val="edge"/>
          <c:x val="0.25080945781733194"/>
          <c:y val="3.26086956521739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88691293568112"/>
          <c:y val="0.18750000000000014"/>
          <c:w val="0.85437028211323462"/>
          <c:h val="0.61956521739130488"/>
        </c:manualLayout>
      </c:layout>
      <c:scatterChart>
        <c:scatterStyle val="smoothMarker"/>
        <c:ser>
          <c:idx val="0"/>
          <c:order val="0"/>
          <c:tx>
            <c:strRef>
              <c:f>'MIRVed Atk with alpha=10'!$R$27</c:f>
              <c:strCache>
                <c:ptCount val="1"/>
                <c:pt idx="0">
                  <c:v>D1/D0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dLbl>
              <c:idx val="44"/>
              <c:layout>
                <c:manualLayout>
                  <c:x val="-3.8403422620318886E-2"/>
                  <c:y val="-4.3355871276959876E-2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1</a:t>
                    </a: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/D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</c:dLbl>
            <c:delete val="1"/>
          </c:dLbls>
          <c:xVal>
            <c:numRef>
              <c:f>'MIRVed Atk with alpha=10'!$Q$28:$Q$158</c:f>
              <c:numCache>
                <c:formatCode>General</c:formatCode>
                <c:ptCount val="131"/>
                <c:pt idx="0">
                  <c:v>1.9950166250831954E-2</c:v>
                </c:pt>
                <c:pt idx="1">
                  <c:v>3.9801326693244758E-2</c:v>
                </c:pt>
                <c:pt idx="2">
                  <c:v>5.9554466451491803E-2</c:v>
                </c:pt>
                <c:pt idx="3">
                  <c:v>7.9210560847676845E-2</c:v>
                </c:pt>
                <c:pt idx="4">
                  <c:v>9.8770575499285945E-2</c:v>
                </c:pt>
                <c:pt idx="5">
                  <c:v>0.11823546641575135</c:v>
                </c:pt>
                <c:pt idx="6">
                  <c:v>0.13760618009405179</c:v>
                </c:pt>
                <c:pt idx="7">
                  <c:v>0.15688365361336423</c:v>
                </c:pt>
                <c:pt idx="8">
                  <c:v>0.17606881472877178</c:v>
                </c:pt>
                <c:pt idx="9">
                  <c:v>0.19516258196404052</c:v>
                </c:pt>
                <c:pt idx="10">
                  <c:v>0.28929202357494221</c:v>
                </c:pt>
                <c:pt idx="11">
                  <c:v>0.38126924692201813</c:v>
                </c:pt>
                <c:pt idx="12">
                  <c:v>0.47119921692859507</c:v>
                </c:pt>
                <c:pt idx="13">
                  <c:v>0.55918177931828206</c:v>
                </c:pt>
                <c:pt idx="14">
                  <c:v>0.64531191028128665</c:v>
                </c:pt>
                <c:pt idx="15">
                  <c:v>0.72967995396436069</c:v>
                </c:pt>
                <c:pt idx="16">
                  <c:v>0.81237184837822662</c:v>
                </c:pt>
                <c:pt idx="17">
                  <c:v>0.89346934028736658</c:v>
                </c:pt>
                <c:pt idx="18">
                  <c:v>0.97305018961951328</c:v>
                </c:pt>
                <c:pt idx="19">
                  <c:v>1.0511883639059736</c:v>
                </c:pt>
                <c:pt idx="20">
                  <c:v>1.1279542232389839</c:v>
                </c:pt>
                <c:pt idx="21">
                  <c:v>1.2034146962085905</c:v>
                </c:pt>
                <c:pt idx="22">
                  <c:v>1.2776334472589854</c:v>
                </c:pt>
                <c:pt idx="23">
                  <c:v>1.3506710358827787</c:v>
                </c:pt>
                <c:pt idx="24">
                  <c:v>1.4225850680512733</c:v>
                </c:pt>
                <c:pt idx="25">
                  <c:v>1.4934303402594009</c:v>
                </c:pt>
                <c:pt idx="26">
                  <c:v>1.5632589765454987</c:v>
                </c:pt>
                <c:pt idx="27">
                  <c:v>1.6321205588285577</c:v>
                </c:pt>
                <c:pt idx="28">
                  <c:v>1.7000622508888446</c:v>
                </c:pt>
                <c:pt idx="29">
                  <c:v>1.7671289163019204</c:v>
                </c:pt>
                <c:pt idx="30">
                  <c:v>1.8333632306209466</c:v>
                </c:pt>
                <c:pt idx="31">
                  <c:v>1.9092287036698281</c:v>
                </c:pt>
                <c:pt idx="32">
                  <c:v>2.0568521261926276</c:v>
                </c:pt>
                <c:pt idx="33">
                  <c:v>2.1787248370469778</c:v>
                </c:pt>
                <c:pt idx="34">
                  <c:v>2.2791013223507921</c:v>
                </c:pt>
                <c:pt idx="35">
                  <c:v>2.3621890986459175</c:v>
                </c:pt>
                <c:pt idx="36">
                  <c:v>2.4321117096699165</c:v>
                </c:pt>
                <c:pt idx="37">
                  <c:v>2.4927775676571797</c:v>
                </c:pt>
                <c:pt idx="38">
                  <c:v>2.5476427896521474</c:v>
                </c:pt>
                <c:pt idx="39">
                  <c:v>2.599424203884003</c:v>
                </c:pt>
                <c:pt idx="40">
                  <c:v>2.6499057666650385</c:v>
                </c:pt>
                <c:pt idx="41">
                  <c:v>2.6999912072748815</c:v>
                </c:pt>
                <c:pt idx="42">
                  <c:v>2.7499996314790796</c:v>
                </c:pt>
                <c:pt idx="43">
                  <c:v>2.7999999951476822</c:v>
                </c:pt>
                <c:pt idx="44">
                  <c:v>2.8499999999883516</c:v>
                </c:pt>
                <c:pt idx="45">
                  <c:v>2.8999999999999977</c:v>
                </c:pt>
                <c:pt idx="46">
                  <c:v>2.95</c:v>
                </c:pt>
                <c:pt idx="47">
                  <c:v>3</c:v>
                </c:pt>
                <c:pt idx="48">
                  <c:v>3.05</c:v>
                </c:pt>
                <c:pt idx="49">
                  <c:v>3.1</c:v>
                </c:pt>
                <c:pt idx="50">
                  <c:v>3.1500000000000004</c:v>
                </c:pt>
                <c:pt idx="51">
                  <c:v>3.2000000000000006</c:v>
                </c:pt>
                <c:pt idx="52">
                  <c:v>3.25</c:v>
                </c:pt>
                <c:pt idx="53">
                  <c:v>3.3</c:v>
                </c:pt>
                <c:pt idx="54">
                  <c:v>3.3499999999999996</c:v>
                </c:pt>
                <c:pt idx="55">
                  <c:v>3.4000000000000004</c:v>
                </c:pt>
                <c:pt idx="56">
                  <c:v>3.45</c:v>
                </c:pt>
                <c:pt idx="57">
                  <c:v>3.5</c:v>
                </c:pt>
                <c:pt idx="58">
                  <c:v>3.5499999999999994</c:v>
                </c:pt>
                <c:pt idx="59">
                  <c:v>3.6000000000000005</c:v>
                </c:pt>
                <c:pt idx="60">
                  <c:v>3.65</c:v>
                </c:pt>
                <c:pt idx="61">
                  <c:v>3.6999999999999993</c:v>
                </c:pt>
                <c:pt idx="62">
                  <c:v>3.75</c:v>
                </c:pt>
                <c:pt idx="63">
                  <c:v>3.8000000000000007</c:v>
                </c:pt>
                <c:pt idx="64">
                  <c:v>3.85</c:v>
                </c:pt>
                <c:pt idx="65">
                  <c:v>3.9</c:v>
                </c:pt>
                <c:pt idx="66">
                  <c:v>3.95</c:v>
                </c:pt>
                <c:pt idx="67">
                  <c:v>4</c:v>
                </c:pt>
                <c:pt idx="68">
                  <c:v>4.05</c:v>
                </c:pt>
                <c:pt idx="69">
                  <c:v>4.0999999999999996</c:v>
                </c:pt>
                <c:pt idx="70">
                  <c:v>4.1500000000000004</c:v>
                </c:pt>
                <c:pt idx="71">
                  <c:v>4.2</c:v>
                </c:pt>
                <c:pt idx="72">
                  <c:v>4.2500000000000009</c:v>
                </c:pt>
                <c:pt idx="73">
                  <c:v>4.3</c:v>
                </c:pt>
                <c:pt idx="74">
                  <c:v>4.3499999999999996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4.5</c:v>
                </c:pt>
                <c:pt idx="78">
                  <c:v>4.55</c:v>
                </c:pt>
                <c:pt idx="79">
                  <c:v>4.5999999999999996</c:v>
                </c:pt>
                <c:pt idx="80">
                  <c:v>4.6500000000000004</c:v>
                </c:pt>
                <c:pt idx="81">
                  <c:v>4.6999999999999993</c:v>
                </c:pt>
                <c:pt idx="82">
                  <c:v>4.7500000000000009</c:v>
                </c:pt>
                <c:pt idx="83">
                  <c:v>4.8</c:v>
                </c:pt>
                <c:pt idx="84">
                  <c:v>4.8499999999999996</c:v>
                </c:pt>
                <c:pt idx="85">
                  <c:v>4.9000000000000004</c:v>
                </c:pt>
                <c:pt idx="86">
                  <c:v>4.9499999999999993</c:v>
                </c:pt>
                <c:pt idx="87">
                  <c:v>5</c:v>
                </c:pt>
                <c:pt idx="88">
                  <c:v>5.0500000000000007</c:v>
                </c:pt>
                <c:pt idx="89">
                  <c:v>5.0999999999999996</c:v>
                </c:pt>
                <c:pt idx="90">
                  <c:v>5.15</c:v>
                </c:pt>
                <c:pt idx="91">
                  <c:v>5.2</c:v>
                </c:pt>
                <c:pt idx="92">
                  <c:v>5.25</c:v>
                </c:pt>
                <c:pt idx="93">
                  <c:v>5.3</c:v>
                </c:pt>
                <c:pt idx="94">
                  <c:v>5.3500000000000014</c:v>
                </c:pt>
                <c:pt idx="95">
                  <c:v>5.4</c:v>
                </c:pt>
                <c:pt idx="96">
                  <c:v>5.45</c:v>
                </c:pt>
                <c:pt idx="97">
                  <c:v>5.5</c:v>
                </c:pt>
                <c:pt idx="98">
                  <c:v>5.55</c:v>
                </c:pt>
                <c:pt idx="99">
                  <c:v>5.6</c:v>
                </c:pt>
                <c:pt idx="100">
                  <c:v>5.65</c:v>
                </c:pt>
                <c:pt idx="101">
                  <c:v>5.6999999999999993</c:v>
                </c:pt>
                <c:pt idx="102">
                  <c:v>5.75</c:v>
                </c:pt>
                <c:pt idx="103">
                  <c:v>5.8</c:v>
                </c:pt>
                <c:pt idx="104">
                  <c:v>5.8499999999999988</c:v>
                </c:pt>
                <c:pt idx="105">
                  <c:v>5.9</c:v>
                </c:pt>
                <c:pt idx="106">
                  <c:v>5.95</c:v>
                </c:pt>
                <c:pt idx="107">
                  <c:v>6</c:v>
                </c:pt>
                <c:pt idx="108">
                  <c:v>6.05</c:v>
                </c:pt>
                <c:pt idx="109">
                  <c:v>6.1</c:v>
                </c:pt>
                <c:pt idx="110">
                  <c:v>6.15</c:v>
                </c:pt>
                <c:pt idx="111">
                  <c:v>6.1999999999999993</c:v>
                </c:pt>
                <c:pt idx="112">
                  <c:v>6.25</c:v>
                </c:pt>
                <c:pt idx="113">
                  <c:v>6.3</c:v>
                </c:pt>
                <c:pt idx="114">
                  <c:v>6.35</c:v>
                </c:pt>
                <c:pt idx="115">
                  <c:v>6.4</c:v>
                </c:pt>
                <c:pt idx="116">
                  <c:v>6.45</c:v>
                </c:pt>
                <c:pt idx="117">
                  <c:v>6.5</c:v>
                </c:pt>
                <c:pt idx="118">
                  <c:v>6.55</c:v>
                </c:pt>
                <c:pt idx="119">
                  <c:v>6.6</c:v>
                </c:pt>
                <c:pt idx="120">
                  <c:v>6.65</c:v>
                </c:pt>
                <c:pt idx="121">
                  <c:v>6.7</c:v>
                </c:pt>
                <c:pt idx="122">
                  <c:v>6.75</c:v>
                </c:pt>
                <c:pt idx="123">
                  <c:v>6.8</c:v>
                </c:pt>
                <c:pt idx="124">
                  <c:v>6.85</c:v>
                </c:pt>
                <c:pt idx="125">
                  <c:v>6.9</c:v>
                </c:pt>
                <c:pt idx="126">
                  <c:v>6.95</c:v>
                </c:pt>
                <c:pt idx="127">
                  <c:v>7</c:v>
                </c:pt>
                <c:pt idx="128">
                  <c:v>7.05</c:v>
                </c:pt>
                <c:pt idx="129">
                  <c:v>7.1</c:v>
                </c:pt>
                <c:pt idx="130">
                  <c:v>7.15</c:v>
                </c:pt>
              </c:numCache>
            </c:numRef>
          </c:xVal>
          <c:yVal>
            <c:numRef>
              <c:f>'MIRVed Atk with alpha=10'!$R$28:$R$158</c:f>
              <c:numCache>
                <c:formatCode>General</c:formatCode>
                <c:ptCount val="131"/>
                <c:pt idx="0">
                  <c:v>0.50124895573654593</c:v>
                </c:pt>
                <c:pt idx="1">
                  <c:v>0.5024958126180874</c:v>
                </c:pt>
                <c:pt idx="2">
                  <c:v>0.50374055528539652</c:v>
                </c:pt>
                <c:pt idx="3">
                  <c:v>0.50498316855653413</c:v>
                </c:pt>
                <c:pt idx="4">
                  <c:v>0.50622363742693266</c:v>
                </c:pt>
                <c:pt idx="5">
                  <c:v>0.50746194706943526</c:v>
                </c:pt>
                <c:pt idx="6">
                  <c:v>0.50869808283433227</c:v>
                </c:pt>
                <c:pt idx="7">
                  <c:v>0.50993203024935896</c:v>
                </c:pt>
                <c:pt idx="8">
                  <c:v>0.51116377501968224</c:v>
                </c:pt>
                <c:pt idx="9">
                  <c:v>0.51239330302785902</c:v>
                </c:pt>
                <c:pt idx="10">
                  <c:v>0.51850720993398536</c:v>
                </c:pt>
                <c:pt idx="11">
                  <c:v>0.52456368200319725</c:v>
                </c:pt>
                <c:pt idx="12">
                  <c:v>0.53056115336856491</c:v>
                </c:pt>
                <c:pt idx="13">
                  <c:v>0.5364981676723094</c:v>
                </c:pt>
                <c:pt idx="14">
                  <c:v>0.54237337700374633</c:v>
                </c:pt>
                <c:pt idx="15">
                  <c:v>0.54818554056034408</c:v>
                </c:pt>
                <c:pt idx="16">
                  <c:v>0.55393352305148758</c:v>
                </c:pt>
                <c:pt idx="17">
                  <c:v>0.5596162928648285</c:v>
                </c:pt>
                <c:pt idx="18">
                  <c:v>0.56523292001521896</c:v>
                </c:pt>
                <c:pt idx="19">
                  <c:v>0.57078257389621245</c:v>
                </c:pt>
                <c:pt idx="20">
                  <c:v>0.57626452085394786</c:v>
                </c:pt>
                <c:pt idx="21">
                  <c:v>0.58167812160295196</c:v>
                </c:pt>
                <c:pt idx="22">
                  <c:v>0.5870228285029937</c:v>
                </c:pt>
                <c:pt idx="23">
                  <c:v>0.59229818271562462</c:v>
                </c:pt>
                <c:pt idx="24">
                  <c:v>0.59750381125845198</c:v>
                </c:pt>
                <c:pt idx="25">
                  <c:v>0.60263942397452219</c:v>
                </c:pt>
                <c:pt idx="26">
                  <c:v>0.60770481043346836</c:v>
                </c:pt>
                <c:pt idx="27">
                  <c:v>0.61269983678028206</c:v>
                </c:pt>
                <c:pt idx="28">
                  <c:v>0.61762444254675253</c:v>
                </c:pt>
                <c:pt idx="29">
                  <c:v>0.62247863743974918</c:v>
                </c:pt>
                <c:pt idx="30">
                  <c:v>0.62726249811964618</c:v>
                </c:pt>
                <c:pt idx="31">
                  <c:v>0.62852606274639466</c:v>
                </c:pt>
                <c:pt idx="32">
                  <c:v>0.60772477713982997</c:v>
                </c:pt>
                <c:pt idx="33">
                  <c:v>0.59667929510640139</c:v>
                </c:pt>
                <c:pt idx="34">
                  <c:v>0.5923387375369229</c:v>
                </c:pt>
                <c:pt idx="35">
                  <c:v>0.59267058712722231</c:v>
                </c:pt>
                <c:pt idx="36">
                  <c:v>0.59618972033023621</c:v>
                </c:pt>
                <c:pt idx="37">
                  <c:v>0.60173840597007822</c:v>
                </c:pt>
                <c:pt idx="38">
                  <c:v>0.60840554503782507</c:v>
                </c:pt>
                <c:pt idx="39">
                  <c:v>0.61552092867694119</c:v>
                </c:pt>
                <c:pt idx="40">
                  <c:v>0.62266365119713651</c:v>
                </c:pt>
                <c:pt idx="41">
                  <c:v>0.62963168006603287</c:v>
                </c:pt>
                <c:pt idx="42">
                  <c:v>0.63636372164121613</c:v>
                </c:pt>
                <c:pt idx="43">
                  <c:v>0.64285714397119542</c:v>
                </c:pt>
                <c:pt idx="44">
                  <c:v>0.64912280702019687</c:v>
                </c:pt>
                <c:pt idx="45">
                  <c:v>0.65517241379310398</c:v>
                </c:pt>
                <c:pt idx="46">
                  <c:v>0.66101694915254239</c:v>
                </c:pt>
                <c:pt idx="47">
                  <c:v>0.66666666666666663</c:v>
                </c:pt>
                <c:pt idx="48">
                  <c:v>0.67213114754098358</c:v>
                </c:pt>
                <c:pt idx="49">
                  <c:v>0.67741935483870963</c:v>
                </c:pt>
                <c:pt idx="50">
                  <c:v>0.68253968253968245</c:v>
                </c:pt>
                <c:pt idx="51">
                  <c:v>0.68749999999999989</c:v>
                </c:pt>
                <c:pt idx="52">
                  <c:v>0.69230769230769229</c:v>
                </c:pt>
                <c:pt idx="53">
                  <c:v>0.69696969696969702</c:v>
                </c:pt>
                <c:pt idx="54">
                  <c:v>0.70149253731343297</c:v>
                </c:pt>
                <c:pt idx="55">
                  <c:v>0.70588235294117641</c:v>
                </c:pt>
                <c:pt idx="56">
                  <c:v>0.71014492753623193</c:v>
                </c:pt>
                <c:pt idx="57">
                  <c:v>0.7142857142857143</c:v>
                </c:pt>
                <c:pt idx="58">
                  <c:v>0.71830985915492973</c:v>
                </c:pt>
                <c:pt idx="59">
                  <c:v>0.7222222222222221</c:v>
                </c:pt>
                <c:pt idx="60">
                  <c:v>0.72602739726027399</c:v>
                </c:pt>
                <c:pt idx="61">
                  <c:v>0.72972972972972983</c:v>
                </c:pt>
                <c:pt idx="62">
                  <c:v>0.73333333333333328</c:v>
                </c:pt>
                <c:pt idx="63">
                  <c:v>0.73684210526315774</c:v>
                </c:pt>
                <c:pt idx="64">
                  <c:v>0.74025974025974028</c:v>
                </c:pt>
                <c:pt idx="65">
                  <c:v>0.74358974358974361</c:v>
                </c:pt>
                <c:pt idx="66">
                  <c:v>0.74683544303797467</c:v>
                </c:pt>
                <c:pt idx="67">
                  <c:v>0.75</c:v>
                </c:pt>
                <c:pt idx="68">
                  <c:v>0.75308641975308643</c:v>
                </c:pt>
                <c:pt idx="69">
                  <c:v>0.75609756097560976</c:v>
                </c:pt>
                <c:pt idx="70">
                  <c:v>0.75903614457831325</c:v>
                </c:pt>
                <c:pt idx="71">
                  <c:v>0.76190476190476175</c:v>
                </c:pt>
                <c:pt idx="72">
                  <c:v>0.76470588235294112</c:v>
                </c:pt>
                <c:pt idx="73">
                  <c:v>0.76744186046511642</c:v>
                </c:pt>
                <c:pt idx="74">
                  <c:v>0.77011494252873558</c:v>
                </c:pt>
                <c:pt idx="75">
                  <c:v>0.77272727272727271</c:v>
                </c:pt>
                <c:pt idx="76">
                  <c:v>0.7752808988764045</c:v>
                </c:pt>
                <c:pt idx="77">
                  <c:v>0.77777777777777779</c:v>
                </c:pt>
                <c:pt idx="78">
                  <c:v>0.78021978021978022</c:v>
                </c:pt>
                <c:pt idx="79">
                  <c:v>0.78260869565217406</c:v>
                </c:pt>
                <c:pt idx="80">
                  <c:v>0.78494623655913975</c:v>
                </c:pt>
                <c:pt idx="81">
                  <c:v>0.78723404255319163</c:v>
                </c:pt>
                <c:pt idx="82">
                  <c:v>0.78947368421052622</c:v>
                </c:pt>
                <c:pt idx="83">
                  <c:v>0.79166666666666663</c:v>
                </c:pt>
                <c:pt idx="84">
                  <c:v>0.79381443298969068</c:v>
                </c:pt>
                <c:pt idx="85">
                  <c:v>0.79591836734693877</c:v>
                </c:pt>
                <c:pt idx="86">
                  <c:v>0.79797979797979812</c:v>
                </c:pt>
                <c:pt idx="87">
                  <c:v>0.8</c:v>
                </c:pt>
                <c:pt idx="88">
                  <c:v>0.80198019801980192</c:v>
                </c:pt>
                <c:pt idx="89">
                  <c:v>0.80392156862745101</c:v>
                </c:pt>
                <c:pt idx="90">
                  <c:v>0.80582524271844658</c:v>
                </c:pt>
                <c:pt idx="91">
                  <c:v>0.80769230769230771</c:v>
                </c:pt>
                <c:pt idx="92">
                  <c:v>0.80952380952380953</c:v>
                </c:pt>
                <c:pt idx="93">
                  <c:v>0.81132075471698117</c:v>
                </c:pt>
                <c:pt idx="94">
                  <c:v>0.81308411214953258</c:v>
                </c:pt>
                <c:pt idx="95">
                  <c:v>0.81481481481481477</c:v>
                </c:pt>
                <c:pt idx="96">
                  <c:v>0.8165137614678899</c:v>
                </c:pt>
                <c:pt idx="97">
                  <c:v>0.81818181818181823</c:v>
                </c:pt>
                <c:pt idx="98">
                  <c:v>0.81981981981981977</c:v>
                </c:pt>
                <c:pt idx="99">
                  <c:v>0.8214285714285714</c:v>
                </c:pt>
                <c:pt idx="100">
                  <c:v>0.82300884955752207</c:v>
                </c:pt>
                <c:pt idx="101">
                  <c:v>0.82456140350877205</c:v>
                </c:pt>
                <c:pt idx="102">
                  <c:v>0.82608695652173914</c:v>
                </c:pt>
                <c:pt idx="103">
                  <c:v>0.82758620689655171</c:v>
                </c:pt>
                <c:pt idx="104">
                  <c:v>0.82905982905982922</c:v>
                </c:pt>
                <c:pt idx="105">
                  <c:v>0.83050847457627119</c:v>
                </c:pt>
                <c:pt idx="106">
                  <c:v>0.83193277310924374</c:v>
                </c:pt>
                <c:pt idx="107">
                  <c:v>0.83333333333333337</c:v>
                </c:pt>
                <c:pt idx="108">
                  <c:v>0.83471074380165289</c:v>
                </c:pt>
                <c:pt idx="109">
                  <c:v>0.83606557377049184</c:v>
                </c:pt>
                <c:pt idx="110">
                  <c:v>0.83739837398373984</c:v>
                </c:pt>
                <c:pt idx="111">
                  <c:v>0.83870967741935498</c:v>
                </c:pt>
                <c:pt idx="112">
                  <c:v>0.84</c:v>
                </c:pt>
                <c:pt idx="113">
                  <c:v>0.84126984126984128</c:v>
                </c:pt>
                <c:pt idx="114">
                  <c:v>0.84251968503937003</c:v>
                </c:pt>
                <c:pt idx="115">
                  <c:v>0.84375</c:v>
                </c:pt>
                <c:pt idx="116">
                  <c:v>0.84496124031007747</c:v>
                </c:pt>
                <c:pt idx="117">
                  <c:v>0.84615384615384615</c:v>
                </c:pt>
                <c:pt idx="118">
                  <c:v>0.84732824427480913</c:v>
                </c:pt>
                <c:pt idx="119">
                  <c:v>0.84848484848484851</c:v>
                </c:pt>
                <c:pt idx="120">
                  <c:v>0.84962406015037595</c:v>
                </c:pt>
                <c:pt idx="121">
                  <c:v>0.85074626865671643</c:v>
                </c:pt>
                <c:pt idx="122">
                  <c:v>0.85185185185185186</c:v>
                </c:pt>
                <c:pt idx="123">
                  <c:v>0.8529411764705882</c:v>
                </c:pt>
                <c:pt idx="124">
                  <c:v>0.85401459854014594</c:v>
                </c:pt>
                <c:pt idx="125">
                  <c:v>0.85507246376811596</c:v>
                </c:pt>
                <c:pt idx="126">
                  <c:v>0.85611510791366907</c:v>
                </c:pt>
                <c:pt idx="127">
                  <c:v>0.8571428571428571</c:v>
                </c:pt>
                <c:pt idx="128">
                  <c:v>0.85815602836879434</c:v>
                </c:pt>
                <c:pt idx="129">
                  <c:v>0.85915492957746475</c:v>
                </c:pt>
                <c:pt idx="130">
                  <c:v>0.8601398601398601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'MIRVed Atk with alpha=10'!$S$27</c:f>
              <c:strCache>
                <c:ptCount val="1"/>
                <c:pt idx="0">
                  <c:v>D2/D0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dLbls>
            <c:dLbl>
              <c:idx val="44"/>
              <c:layout>
                <c:manualLayout>
                  <c:x val="-3.1930920483097522E-2"/>
                  <c:y val="-4.0361462969302812E-2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</a:t>
                    </a: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/D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</c:dLbl>
            <c:delete val="1"/>
          </c:dLbls>
          <c:xVal>
            <c:numRef>
              <c:f>'MIRVed Atk with alpha=10'!$Q$28:$Q$158</c:f>
              <c:numCache>
                <c:formatCode>General</c:formatCode>
                <c:ptCount val="131"/>
                <c:pt idx="0">
                  <c:v>1.9950166250831954E-2</c:v>
                </c:pt>
                <c:pt idx="1">
                  <c:v>3.9801326693244758E-2</c:v>
                </c:pt>
                <c:pt idx="2">
                  <c:v>5.9554466451491803E-2</c:v>
                </c:pt>
                <c:pt idx="3">
                  <c:v>7.9210560847676845E-2</c:v>
                </c:pt>
                <c:pt idx="4">
                  <c:v>9.8770575499285945E-2</c:v>
                </c:pt>
                <c:pt idx="5">
                  <c:v>0.11823546641575135</c:v>
                </c:pt>
                <c:pt idx="6">
                  <c:v>0.13760618009405179</c:v>
                </c:pt>
                <c:pt idx="7">
                  <c:v>0.15688365361336423</c:v>
                </c:pt>
                <c:pt idx="8">
                  <c:v>0.17606881472877178</c:v>
                </c:pt>
                <c:pt idx="9">
                  <c:v>0.19516258196404052</c:v>
                </c:pt>
                <c:pt idx="10">
                  <c:v>0.28929202357494221</c:v>
                </c:pt>
                <c:pt idx="11">
                  <c:v>0.38126924692201813</c:v>
                </c:pt>
                <c:pt idx="12">
                  <c:v>0.47119921692859507</c:v>
                </c:pt>
                <c:pt idx="13">
                  <c:v>0.55918177931828206</c:v>
                </c:pt>
                <c:pt idx="14">
                  <c:v>0.64531191028128665</c:v>
                </c:pt>
                <c:pt idx="15">
                  <c:v>0.72967995396436069</c:v>
                </c:pt>
                <c:pt idx="16">
                  <c:v>0.81237184837822662</c:v>
                </c:pt>
                <c:pt idx="17">
                  <c:v>0.89346934028736658</c:v>
                </c:pt>
                <c:pt idx="18">
                  <c:v>0.97305018961951328</c:v>
                </c:pt>
                <c:pt idx="19">
                  <c:v>1.0511883639059736</c:v>
                </c:pt>
                <c:pt idx="20">
                  <c:v>1.1279542232389839</c:v>
                </c:pt>
                <c:pt idx="21">
                  <c:v>1.2034146962085905</c:v>
                </c:pt>
                <c:pt idx="22">
                  <c:v>1.2776334472589854</c:v>
                </c:pt>
                <c:pt idx="23">
                  <c:v>1.3506710358827787</c:v>
                </c:pt>
                <c:pt idx="24">
                  <c:v>1.4225850680512733</c:v>
                </c:pt>
                <c:pt idx="25">
                  <c:v>1.4934303402594009</c:v>
                </c:pt>
                <c:pt idx="26">
                  <c:v>1.5632589765454987</c:v>
                </c:pt>
                <c:pt idx="27">
                  <c:v>1.6321205588285577</c:v>
                </c:pt>
                <c:pt idx="28">
                  <c:v>1.7000622508888446</c:v>
                </c:pt>
                <c:pt idx="29">
                  <c:v>1.7671289163019204</c:v>
                </c:pt>
                <c:pt idx="30">
                  <c:v>1.8333632306209466</c:v>
                </c:pt>
                <c:pt idx="31">
                  <c:v>1.9092287036698281</c:v>
                </c:pt>
                <c:pt idx="32">
                  <c:v>2.0568521261926276</c:v>
                </c:pt>
                <c:pt idx="33">
                  <c:v>2.1787248370469778</c:v>
                </c:pt>
                <c:pt idx="34">
                  <c:v>2.2791013223507921</c:v>
                </c:pt>
                <c:pt idx="35">
                  <c:v>2.3621890986459175</c:v>
                </c:pt>
                <c:pt idx="36">
                  <c:v>2.4321117096699165</c:v>
                </c:pt>
                <c:pt idx="37">
                  <c:v>2.4927775676571797</c:v>
                </c:pt>
                <c:pt idx="38">
                  <c:v>2.5476427896521474</c:v>
                </c:pt>
                <c:pt idx="39">
                  <c:v>2.599424203884003</c:v>
                </c:pt>
                <c:pt idx="40">
                  <c:v>2.6499057666650385</c:v>
                </c:pt>
                <c:pt idx="41">
                  <c:v>2.6999912072748815</c:v>
                </c:pt>
                <c:pt idx="42">
                  <c:v>2.7499996314790796</c:v>
                </c:pt>
                <c:pt idx="43">
                  <c:v>2.7999999951476822</c:v>
                </c:pt>
                <c:pt idx="44">
                  <c:v>2.8499999999883516</c:v>
                </c:pt>
                <c:pt idx="45">
                  <c:v>2.8999999999999977</c:v>
                </c:pt>
                <c:pt idx="46">
                  <c:v>2.95</c:v>
                </c:pt>
                <c:pt idx="47">
                  <c:v>3</c:v>
                </c:pt>
                <c:pt idx="48">
                  <c:v>3.05</c:v>
                </c:pt>
                <c:pt idx="49">
                  <c:v>3.1</c:v>
                </c:pt>
                <c:pt idx="50">
                  <c:v>3.1500000000000004</c:v>
                </c:pt>
                <c:pt idx="51">
                  <c:v>3.2000000000000006</c:v>
                </c:pt>
                <c:pt idx="52">
                  <c:v>3.25</c:v>
                </c:pt>
                <c:pt idx="53">
                  <c:v>3.3</c:v>
                </c:pt>
                <c:pt idx="54">
                  <c:v>3.3499999999999996</c:v>
                </c:pt>
                <c:pt idx="55">
                  <c:v>3.4000000000000004</c:v>
                </c:pt>
                <c:pt idx="56">
                  <c:v>3.45</c:v>
                </c:pt>
                <c:pt idx="57">
                  <c:v>3.5</c:v>
                </c:pt>
                <c:pt idx="58">
                  <c:v>3.5499999999999994</c:v>
                </c:pt>
                <c:pt idx="59">
                  <c:v>3.6000000000000005</c:v>
                </c:pt>
                <c:pt idx="60">
                  <c:v>3.65</c:v>
                </c:pt>
                <c:pt idx="61">
                  <c:v>3.6999999999999993</c:v>
                </c:pt>
                <c:pt idx="62">
                  <c:v>3.75</c:v>
                </c:pt>
                <c:pt idx="63">
                  <c:v>3.8000000000000007</c:v>
                </c:pt>
                <c:pt idx="64">
                  <c:v>3.85</c:v>
                </c:pt>
                <c:pt idx="65">
                  <c:v>3.9</c:v>
                </c:pt>
                <c:pt idx="66">
                  <c:v>3.95</c:v>
                </c:pt>
                <c:pt idx="67">
                  <c:v>4</c:v>
                </c:pt>
                <c:pt idx="68">
                  <c:v>4.05</c:v>
                </c:pt>
                <c:pt idx="69">
                  <c:v>4.0999999999999996</c:v>
                </c:pt>
                <c:pt idx="70">
                  <c:v>4.1500000000000004</c:v>
                </c:pt>
                <c:pt idx="71">
                  <c:v>4.2</c:v>
                </c:pt>
                <c:pt idx="72">
                  <c:v>4.2500000000000009</c:v>
                </c:pt>
                <c:pt idx="73">
                  <c:v>4.3</c:v>
                </c:pt>
                <c:pt idx="74">
                  <c:v>4.3499999999999996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4.5</c:v>
                </c:pt>
                <c:pt idx="78">
                  <c:v>4.55</c:v>
                </c:pt>
                <c:pt idx="79">
                  <c:v>4.5999999999999996</c:v>
                </c:pt>
                <c:pt idx="80">
                  <c:v>4.6500000000000004</c:v>
                </c:pt>
                <c:pt idx="81">
                  <c:v>4.6999999999999993</c:v>
                </c:pt>
                <c:pt idx="82">
                  <c:v>4.7500000000000009</c:v>
                </c:pt>
                <c:pt idx="83">
                  <c:v>4.8</c:v>
                </c:pt>
                <c:pt idx="84">
                  <c:v>4.8499999999999996</c:v>
                </c:pt>
                <c:pt idx="85">
                  <c:v>4.9000000000000004</c:v>
                </c:pt>
                <c:pt idx="86">
                  <c:v>4.9499999999999993</c:v>
                </c:pt>
                <c:pt idx="87">
                  <c:v>5</c:v>
                </c:pt>
                <c:pt idx="88">
                  <c:v>5.0500000000000007</c:v>
                </c:pt>
                <c:pt idx="89">
                  <c:v>5.0999999999999996</c:v>
                </c:pt>
                <c:pt idx="90">
                  <c:v>5.15</c:v>
                </c:pt>
                <c:pt idx="91">
                  <c:v>5.2</c:v>
                </c:pt>
                <c:pt idx="92">
                  <c:v>5.25</c:v>
                </c:pt>
                <c:pt idx="93">
                  <c:v>5.3</c:v>
                </c:pt>
                <c:pt idx="94">
                  <c:v>5.3500000000000014</c:v>
                </c:pt>
                <c:pt idx="95">
                  <c:v>5.4</c:v>
                </c:pt>
                <c:pt idx="96">
                  <c:v>5.45</c:v>
                </c:pt>
                <c:pt idx="97">
                  <c:v>5.5</c:v>
                </c:pt>
                <c:pt idx="98">
                  <c:v>5.55</c:v>
                </c:pt>
                <c:pt idx="99">
                  <c:v>5.6</c:v>
                </c:pt>
                <c:pt idx="100">
                  <c:v>5.65</c:v>
                </c:pt>
                <c:pt idx="101">
                  <c:v>5.6999999999999993</c:v>
                </c:pt>
                <c:pt idx="102">
                  <c:v>5.75</c:v>
                </c:pt>
                <c:pt idx="103">
                  <c:v>5.8</c:v>
                </c:pt>
                <c:pt idx="104">
                  <c:v>5.8499999999999988</c:v>
                </c:pt>
                <c:pt idx="105">
                  <c:v>5.9</c:v>
                </c:pt>
                <c:pt idx="106">
                  <c:v>5.95</c:v>
                </c:pt>
                <c:pt idx="107">
                  <c:v>6</c:v>
                </c:pt>
                <c:pt idx="108">
                  <c:v>6.05</c:v>
                </c:pt>
                <c:pt idx="109">
                  <c:v>6.1</c:v>
                </c:pt>
                <c:pt idx="110">
                  <c:v>6.15</c:v>
                </c:pt>
                <c:pt idx="111">
                  <c:v>6.1999999999999993</c:v>
                </c:pt>
                <c:pt idx="112">
                  <c:v>6.25</c:v>
                </c:pt>
                <c:pt idx="113">
                  <c:v>6.3</c:v>
                </c:pt>
                <c:pt idx="114">
                  <c:v>6.35</c:v>
                </c:pt>
                <c:pt idx="115">
                  <c:v>6.4</c:v>
                </c:pt>
                <c:pt idx="116">
                  <c:v>6.45</c:v>
                </c:pt>
                <c:pt idx="117">
                  <c:v>6.5</c:v>
                </c:pt>
                <c:pt idx="118">
                  <c:v>6.55</c:v>
                </c:pt>
                <c:pt idx="119">
                  <c:v>6.6</c:v>
                </c:pt>
                <c:pt idx="120">
                  <c:v>6.65</c:v>
                </c:pt>
                <c:pt idx="121">
                  <c:v>6.7</c:v>
                </c:pt>
                <c:pt idx="122">
                  <c:v>6.75</c:v>
                </c:pt>
                <c:pt idx="123">
                  <c:v>6.8</c:v>
                </c:pt>
                <c:pt idx="124">
                  <c:v>6.85</c:v>
                </c:pt>
                <c:pt idx="125">
                  <c:v>6.9</c:v>
                </c:pt>
                <c:pt idx="126">
                  <c:v>6.95</c:v>
                </c:pt>
                <c:pt idx="127">
                  <c:v>7</c:v>
                </c:pt>
                <c:pt idx="128">
                  <c:v>7.05</c:v>
                </c:pt>
                <c:pt idx="129">
                  <c:v>7.1</c:v>
                </c:pt>
                <c:pt idx="130">
                  <c:v>7.15</c:v>
                </c:pt>
              </c:numCache>
            </c:numRef>
          </c:xVal>
          <c:yVal>
            <c:numRef>
              <c:f>'MIRVed Atk with alpha=10'!$S$28:$S$158</c:f>
              <c:numCache>
                <c:formatCode>General</c:formatCode>
                <c:ptCount val="131"/>
                <c:pt idx="0">
                  <c:v>0.49875104426345401</c:v>
                </c:pt>
                <c:pt idx="1">
                  <c:v>0.4975041873819126</c:v>
                </c:pt>
                <c:pt idx="2">
                  <c:v>0.49625944471460348</c:v>
                </c:pt>
                <c:pt idx="3">
                  <c:v>0.49501683144346587</c:v>
                </c:pt>
                <c:pt idx="4">
                  <c:v>0.4937763625730674</c:v>
                </c:pt>
                <c:pt idx="5">
                  <c:v>0.49253805293056474</c:v>
                </c:pt>
                <c:pt idx="6">
                  <c:v>0.49130191716566768</c:v>
                </c:pt>
                <c:pt idx="7">
                  <c:v>0.49006796975064104</c:v>
                </c:pt>
                <c:pt idx="8">
                  <c:v>0.48883622498031781</c:v>
                </c:pt>
                <c:pt idx="9">
                  <c:v>0.48760669697214093</c:v>
                </c:pt>
                <c:pt idx="10">
                  <c:v>0.48149279006601464</c:v>
                </c:pt>
                <c:pt idx="11">
                  <c:v>0.47543631799680275</c:v>
                </c:pt>
                <c:pt idx="12">
                  <c:v>0.46943884663143509</c:v>
                </c:pt>
                <c:pt idx="13">
                  <c:v>0.46350183232769065</c:v>
                </c:pt>
                <c:pt idx="14">
                  <c:v>0.45762662299625367</c:v>
                </c:pt>
                <c:pt idx="15">
                  <c:v>0.45181445943965598</c:v>
                </c:pt>
                <c:pt idx="16">
                  <c:v>0.44606647694851242</c:v>
                </c:pt>
                <c:pt idx="17">
                  <c:v>0.44038370713517155</c:v>
                </c:pt>
                <c:pt idx="18">
                  <c:v>0.43476707998478104</c:v>
                </c:pt>
                <c:pt idx="19">
                  <c:v>0.4292174261037876</c:v>
                </c:pt>
                <c:pt idx="20">
                  <c:v>0.42373547914605214</c:v>
                </c:pt>
                <c:pt idx="21">
                  <c:v>0.41832187839704799</c:v>
                </c:pt>
                <c:pt idx="22">
                  <c:v>0.4129771714970063</c:v>
                </c:pt>
                <c:pt idx="23">
                  <c:v>0.40770181728437527</c:v>
                </c:pt>
                <c:pt idx="24">
                  <c:v>0.40249618874154808</c:v>
                </c:pt>
                <c:pt idx="25">
                  <c:v>0.39736057602547786</c:v>
                </c:pt>
                <c:pt idx="26">
                  <c:v>0.39229518956653175</c:v>
                </c:pt>
                <c:pt idx="27">
                  <c:v>0.38730016321971794</c:v>
                </c:pt>
                <c:pt idx="28">
                  <c:v>0.38237555745324747</c:v>
                </c:pt>
                <c:pt idx="29">
                  <c:v>0.37752136256025082</c:v>
                </c:pt>
                <c:pt idx="30">
                  <c:v>0.37273750188035382</c:v>
                </c:pt>
                <c:pt idx="31">
                  <c:v>0.36601470884267917</c:v>
                </c:pt>
                <c:pt idx="32">
                  <c:v>0.34688697065478291</c:v>
                </c:pt>
                <c:pt idx="33">
                  <c:v>0.33389632072675623</c:v>
                </c:pt>
                <c:pt idx="34">
                  <c:v>0.32502273246458718</c:v>
                </c:pt>
                <c:pt idx="35">
                  <c:v>0.31894272837439996</c:v>
                </c:pt>
                <c:pt idx="36">
                  <c:v>0.31471815577504281</c:v>
                </c:pt>
                <c:pt idx="37">
                  <c:v>0.31164827938567585</c:v>
                </c:pt>
                <c:pt idx="38">
                  <c:v>0.30920819408941391</c:v>
                </c:pt>
                <c:pt idx="39">
                  <c:v>0.30703087276514385</c:v>
                </c:pt>
                <c:pt idx="40">
                  <c:v>0.30489766902015836</c:v>
                </c:pt>
                <c:pt idx="41">
                  <c:v>0.30271079170372117</c:v>
                </c:pt>
                <c:pt idx="42">
                  <c:v>0.30044587900732611</c:v>
                </c:pt>
                <c:pt idx="43">
                  <c:v>0.29810754043747356</c:v>
                </c:pt>
                <c:pt idx="44">
                  <c:v>0.29570625743502343</c:v>
                </c:pt>
                <c:pt idx="45">
                  <c:v>0.29325220026805715</c:v>
                </c:pt>
                <c:pt idx="46">
                  <c:v>0.29075455200457168</c:v>
                </c:pt>
                <c:pt idx="47">
                  <c:v>0.28822157225446243</c:v>
                </c:pt>
                <c:pt idx="48">
                  <c:v>0.28566068734826089</c:v>
                </c:pt>
                <c:pt idx="49">
                  <c:v>0.28307857153129617</c:v>
                </c:pt>
                <c:pt idx="50">
                  <c:v>0.28048121975444534</c:v>
                </c:pt>
                <c:pt idx="51">
                  <c:v>0.27787401301177062</c:v>
                </c:pt>
                <c:pt idx="52">
                  <c:v>0.2752617770578879</c:v>
                </c:pt>
                <c:pt idx="53">
                  <c:v>0.27264883523551403</c:v>
                </c:pt>
                <c:pt idx="54">
                  <c:v>0.27003905605505985</c:v>
                </c:pt>
                <c:pt idx="55">
                  <c:v>0.26743589609134921</c:v>
                </c:pt>
                <c:pt idx="56">
                  <c:v>0.26484243869583463</c:v>
                </c:pt>
                <c:pt idx="57">
                  <c:v>0.26226142896460031</c:v>
                </c:pt>
                <c:pt idx="58">
                  <c:v>0.25969530535178786</c:v>
                </c:pt>
                <c:pt idx="59">
                  <c:v>0.25714622827379607</c:v>
                </c:pt>
                <c:pt idx="60">
                  <c:v>0.25461610601084123</c:v>
                </c:pt>
                <c:pt idx="61">
                  <c:v>0.25210661817844604</c:v>
                </c:pt>
                <c:pt idx="62">
                  <c:v>0.24961923701154462</c:v>
                </c:pt>
                <c:pt idx="63">
                  <c:v>0.24715524667757419</c:v>
                </c:pt>
                <c:pt idx="64">
                  <c:v>0.24471576081173027</c:v>
                </c:pt>
                <c:pt idx="65">
                  <c:v>0.24230173844707506</c:v>
                </c:pt>
                <c:pt idx="66">
                  <c:v>0.23991399849406775</c:v>
                </c:pt>
                <c:pt idx="67">
                  <c:v>0.23755323290803398</c:v>
                </c:pt>
                <c:pt idx="68">
                  <c:v>0.23522001866885409</c:v>
                </c:pt>
                <c:pt idx="69">
                  <c:v>0.23291482868449809</c:v>
                </c:pt>
                <c:pt idx="70">
                  <c:v>0.23063804171878552</c:v>
                </c:pt>
                <c:pt idx="71">
                  <c:v>0.22838995143372229</c:v>
                </c:pt>
                <c:pt idx="72">
                  <c:v>0.22617077462783008</c:v>
                </c:pt>
                <c:pt idx="73">
                  <c:v>0.22398065874389769</c:v>
                </c:pt>
                <c:pt idx="74">
                  <c:v>0.22181968871244942</c:v>
                </c:pt>
                <c:pt idx="75">
                  <c:v>0.21968789319083501</c:v>
                </c:pt>
                <c:pt idx="76">
                  <c:v>0.21758525025211956</c:v>
                </c:pt>
                <c:pt idx="77">
                  <c:v>0.21551169257281813</c:v>
                </c:pt>
                <c:pt idx="78">
                  <c:v>0.21346711216390341</c:v>
                </c:pt>
                <c:pt idx="79">
                  <c:v>0.21145136468537121</c:v>
                </c:pt>
                <c:pt idx="80">
                  <c:v>0.20946427338091281</c:v>
                </c:pt>
                <c:pt idx="81">
                  <c:v>0.20750563266588526</c:v>
                </c:pt>
                <c:pt idx="82">
                  <c:v>0.20557521139873491</c:v>
                </c:pt>
                <c:pt idx="83">
                  <c:v>0.20367275586329883</c:v>
                </c:pt>
                <c:pt idx="84">
                  <c:v>0.20179799248693253</c:v>
                </c:pt>
                <c:pt idx="85">
                  <c:v>0.19995063031718277</c:v>
                </c:pt>
                <c:pt idx="86">
                  <c:v>0.19813036327769962</c:v>
                </c:pt>
                <c:pt idx="87">
                  <c:v>0.19633687222225316</c:v>
                </c:pt>
                <c:pt idx="88">
                  <c:v>0.19456982680406068</c:v>
                </c:pt>
                <c:pt idx="89">
                  <c:v>0.19282888717612526</c:v>
                </c:pt>
                <c:pt idx="90">
                  <c:v>0.19111370553692147</c:v>
                </c:pt>
                <c:pt idx="91">
                  <c:v>0.18942392753452353</c:v>
                </c:pt>
                <c:pt idx="92">
                  <c:v>0.18775919354114298</c:v>
                </c:pt>
                <c:pt idx="93">
                  <c:v>0.1861191398090187</c:v>
                </c:pt>
                <c:pt idx="94">
                  <c:v>0.18450339951766728</c:v>
                </c:pt>
                <c:pt idx="95">
                  <c:v>0.18291160372165399</c:v>
                </c:pt>
                <c:pt idx="96">
                  <c:v>0.1813433822072669</c:v>
                </c:pt>
                <c:pt idx="97">
                  <c:v>0.17979836426577411</c:v>
                </c:pt>
                <c:pt idx="98">
                  <c:v>0.1782761793902968</c:v>
                </c:pt>
                <c:pt idx="99">
                  <c:v>0.17677645790274399</c:v>
                </c:pt>
                <c:pt idx="100">
                  <c:v>0.17529883151671796</c:v>
                </c:pt>
                <c:pt idx="101">
                  <c:v>0.1738429338418078</c:v>
                </c:pt>
                <c:pt idx="102">
                  <c:v>0.17240840083423989</c:v>
                </c:pt>
                <c:pt idx="103">
                  <c:v>0.17099487119844481</c:v>
                </c:pt>
                <c:pt idx="104">
                  <c:v>0.16960198674372212</c:v>
                </c:pt>
                <c:pt idx="105">
                  <c:v>0.16822939269984333</c:v>
                </c:pt>
                <c:pt idx="106">
                  <c:v>0.16687673799511729</c:v>
                </c:pt>
                <c:pt idx="107">
                  <c:v>0.16554367550015242</c:v>
                </c:pt>
                <c:pt idx="108">
                  <c:v>0.16422986224028821</c:v>
                </c:pt>
                <c:pt idx="109">
                  <c:v>0.16293495957942367</c:v>
                </c:pt>
                <c:pt idx="110">
                  <c:v>0.16165863337774924</c:v>
                </c:pt>
                <c:pt idx="111">
                  <c:v>0.16040055412568377</c:v>
                </c:pt>
                <c:pt idx="112">
                  <c:v>0.15916039705613097</c:v>
                </c:pt>
                <c:pt idx="113">
                  <c:v>0.15793784223699839</c:v>
                </c:pt>
                <c:pt idx="114">
                  <c:v>0.15673257464576196</c:v>
                </c:pt>
                <c:pt idx="115">
                  <c:v>0.15554428422771677</c:v>
                </c:pt>
                <c:pt idx="116">
                  <c:v>0.15437266593941823</c:v>
                </c:pt>
                <c:pt idx="117">
                  <c:v>0.15321741977869785</c:v>
                </c:pt>
                <c:pt idx="118">
                  <c:v>0.15207825080252271</c:v>
                </c:pt>
                <c:pt idx="119">
                  <c:v>0.15095486913386624</c:v>
                </c:pt>
                <c:pt idx="120">
                  <c:v>0.14984698995865983</c:v>
                </c:pt>
                <c:pt idx="121">
                  <c:v>0.14875433351381026</c:v>
                </c:pt>
                <c:pt idx="122">
                  <c:v>0.14767662506718376</c:v>
                </c:pt>
                <c:pt idx="123">
                  <c:v>0.14661359489038592</c:v>
                </c:pt>
                <c:pt idx="124">
                  <c:v>0.14556497822509662</c:v>
                </c:pt>
                <c:pt idx="125">
                  <c:v>0.14453051524365676</c:v>
                </c:pt>
                <c:pt idx="126">
                  <c:v>0.14350995100454553</c:v>
                </c:pt>
                <c:pt idx="127">
                  <c:v>0.14250303540333339</c:v>
                </c:pt>
                <c:pt idx="128">
                  <c:v>0.14150952311964679</c:v>
                </c:pt>
                <c:pt idx="129">
                  <c:v>0.1405291735606358</c:v>
                </c:pt>
                <c:pt idx="130">
                  <c:v>0.13956175080139333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'MIRVed Atk with alpha=10'!$T$27</c:f>
              <c:strCache>
                <c:ptCount val="1"/>
                <c:pt idx="0">
                  <c:v>D3/D0</c:v>
                </c:pt>
              </c:strCache>
            </c:strRef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dLbls>
            <c:dLbl>
              <c:idx val="44"/>
              <c:layout>
                <c:manualLayout>
                  <c:x val="-3.0312794948792059E-2"/>
                  <c:y val="-3.584788314504167E-2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3</a:t>
                    </a: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/D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</c:dLbl>
            <c:delete val="1"/>
          </c:dLbls>
          <c:xVal>
            <c:numRef>
              <c:f>'MIRVed Atk with alpha=10'!$Q$28:$Q$158</c:f>
              <c:numCache>
                <c:formatCode>General</c:formatCode>
                <c:ptCount val="131"/>
                <c:pt idx="0">
                  <c:v>1.9950166250831954E-2</c:v>
                </c:pt>
                <c:pt idx="1">
                  <c:v>3.9801326693244758E-2</c:v>
                </c:pt>
                <c:pt idx="2">
                  <c:v>5.9554466451491803E-2</c:v>
                </c:pt>
                <c:pt idx="3">
                  <c:v>7.9210560847676845E-2</c:v>
                </c:pt>
                <c:pt idx="4">
                  <c:v>9.8770575499285945E-2</c:v>
                </c:pt>
                <c:pt idx="5">
                  <c:v>0.11823546641575135</c:v>
                </c:pt>
                <c:pt idx="6">
                  <c:v>0.13760618009405179</c:v>
                </c:pt>
                <c:pt idx="7">
                  <c:v>0.15688365361336423</c:v>
                </c:pt>
                <c:pt idx="8">
                  <c:v>0.17606881472877178</c:v>
                </c:pt>
                <c:pt idx="9">
                  <c:v>0.19516258196404052</c:v>
                </c:pt>
                <c:pt idx="10">
                  <c:v>0.28929202357494221</c:v>
                </c:pt>
                <c:pt idx="11">
                  <c:v>0.38126924692201813</c:v>
                </c:pt>
                <c:pt idx="12">
                  <c:v>0.47119921692859507</c:v>
                </c:pt>
                <c:pt idx="13">
                  <c:v>0.55918177931828206</c:v>
                </c:pt>
                <c:pt idx="14">
                  <c:v>0.64531191028128665</c:v>
                </c:pt>
                <c:pt idx="15">
                  <c:v>0.72967995396436069</c:v>
                </c:pt>
                <c:pt idx="16">
                  <c:v>0.81237184837822662</c:v>
                </c:pt>
                <c:pt idx="17">
                  <c:v>0.89346934028736658</c:v>
                </c:pt>
                <c:pt idx="18">
                  <c:v>0.97305018961951328</c:v>
                </c:pt>
                <c:pt idx="19">
                  <c:v>1.0511883639059736</c:v>
                </c:pt>
                <c:pt idx="20">
                  <c:v>1.1279542232389839</c:v>
                </c:pt>
                <c:pt idx="21">
                  <c:v>1.2034146962085905</c:v>
                </c:pt>
                <c:pt idx="22">
                  <c:v>1.2776334472589854</c:v>
                </c:pt>
                <c:pt idx="23">
                  <c:v>1.3506710358827787</c:v>
                </c:pt>
                <c:pt idx="24">
                  <c:v>1.4225850680512733</c:v>
                </c:pt>
                <c:pt idx="25">
                  <c:v>1.4934303402594009</c:v>
                </c:pt>
                <c:pt idx="26">
                  <c:v>1.5632589765454987</c:v>
                </c:pt>
                <c:pt idx="27">
                  <c:v>1.6321205588285577</c:v>
                </c:pt>
                <c:pt idx="28">
                  <c:v>1.7000622508888446</c:v>
                </c:pt>
                <c:pt idx="29">
                  <c:v>1.7671289163019204</c:v>
                </c:pt>
                <c:pt idx="30">
                  <c:v>1.8333632306209466</c:v>
                </c:pt>
                <c:pt idx="31">
                  <c:v>1.9092287036698281</c:v>
                </c:pt>
                <c:pt idx="32">
                  <c:v>2.0568521261926276</c:v>
                </c:pt>
                <c:pt idx="33">
                  <c:v>2.1787248370469778</c:v>
                </c:pt>
                <c:pt idx="34">
                  <c:v>2.2791013223507921</c:v>
                </c:pt>
                <c:pt idx="35">
                  <c:v>2.3621890986459175</c:v>
                </c:pt>
                <c:pt idx="36">
                  <c:v>2.4321117096699165</c:v>
                </c:pt>
                <c:pt idx="37">
                  <c:v>2.4927775676571797</c:v>
                </c:pt>
                <c:pt idx="38">
                  <c:v>2.5476427896521474</c:v>
                </c:pt>
                <c:pt idx="39">
                  <c:v>2.599424203884003</c:v>
                </c:pt>
                <c:pt idx="40">
                  <c:v>2.6499057666650385</c:v>
                </c:pt>
                <c:pt idx="41">
                  <c:v>2.6999912072748815</c:v>
                </c:pt>
                <c:pt idx="42">
                  <c:v>2.7499996314790796</c:v>
                </c:pt>
                <c:pt idx="43">
                  <c:v>2.7999999951476822</c:v>
                </c:pt>
                <c:pt idx="44">
                  <c:v>2.8499999999883516</c:v>
                </c:pt>
                <c:pt idx="45">
                  <c:v>2.8999999999999977</c:v>
                </c:pt>
                <c:pt idx="46">
                  <c:v>2.95</c:v>
                </c:pt>
                <c:pt idx="47">
                  <c:v>3</c:v>
                </c:pt>
                <c:pt idx="48">
                  <c:v>3.05</c:v>
                </c:pt>
                <c:pt idx="49">
                  <c:v>3.1</c:v>
                </c:pt>
                <c:pt idx="50">
                  <c:v>3.1500000000000004</c:v>
                </c:pt>
                <c:pt idx="51">
                  <c:v>3.2000000000000006</c:v>
                </c:pt>
                <c:pt idx="52">
                  <c:v>3.25</c:v>
                </c:pt>
                <c:pt idx="53">
                  <c:v>3.3</c:v>
                </c:pt>
                <c:pt idx="54">
                  <c:v>3.3499999999999996</c:v>
                </c:pt>
                <c:pt idx="55">
                  <c:v>3.4000000000000004</c:v>
                </c:pt>
                <c:pt idx="56">
                  <c:v>3.45</c:v>
                </c:pt>
                <c:pt idx="57">
                  <c:v>3.5</c:v>
                </c:pt>
                <c:pt idx="58">
                  <c:v>3.5499999999999994</c:v>
                </c:pt>
                <c:pt idx="59">
                  <c:v>3.6000000000000005</c:v>
                </c:pt>
                <c:pt idx="60">
                  <c:v>3.65</c:v>
                </c:pt>
                <c:pt idx="61">
                  <c:v>3.6999999999999993</c:v>
                </c:pt>
                <c:pt idx="62">
                  <c:v>3.75</c:v>
                </c:pt>
                <c:pt idx="63">
                  <c:v>3.8000000000000007</c:v>
                </c:pt>
                <c:pt idx="64">
                  <c:v>3.85</c:v>
                </c:pt>
                <c:pt idx="65">
                  <c:v>3.9</c:v>
                </c:pt>
                <c:pt idx="66">
                  <c:v>3.95</c:v>
                </c:pt>
                <c:pt idx="67">
                  <c:v>4</c:v>
                </c:pt>
                <c:pt idx="68">
                  <c:v>4.05</c:v>
                </c:pt>
                <c:pt idx="69">
                  <c:v>4.0999999999999996</c:v>
                </c:pt>
                <c:pt idx="70">
                  <c:v>4.1500000000000004</c:v>
                </c:pt>
                <c:pt idx="71">
                  <c:v>4.2</c:v>
                </c:pt>
                <c:pt idx="72">
                  <c:v>4.2500000000000009</c:v>
                </c:pt>
                <c:pt idx="73">
                  <c:v>4.3</c:v>
                </c:pt>
                <c:pt idx="74">
                  <c:v>4.3499999999999996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4.5</c:v>
                </c:pt>
                <c:pt idx="78">
                  <c:v>4.55</c:v>
                </c:pt>
                <c:pt idx="79">
                  <c:v>4.5999999999999996</c:v>
                </c:pt>
                <c:pt idx="80">
                  <c:v>4.6500000000000004</c:v>
                </c:pt>
                <c:pt idx="81">
                  <c:v>4.6999999999999993</c:v>
                </c:pt>
                <c:pt idx="82">
                  <c:v>4.7500000000000009</c:v>
                </c:pt>
                <c:pt idx="83">
                  <c:v>4.8</c:v>
                </c:pt>
                <c:pt idx="84">
                  <c:v>4.8499999999999996</c:v>
                </c:pt>
                <c:pt idx="85">
                  <c:v>4.9000000000000004</c:v>
                </c:pt>
                <c:pt idx="86">
                  <c:v>4.9499999999999993</c:v>
                </c:pt>
                <c:pt idx="87">
                  <c:v>5</c:v>
                </c:pt>
                <c:pt idx="88">
                  <c:v>5.0500000000000007</c:v>
                </c:pt>
                <c:pt idx="89">
                  <c:v>5.0999999999999996</c:v>
                </c:pt>
                <c:pt idx="90">
                  <c:v>5.15</c:v>
                </c:pt>
                <c:pt idx="91">
                  <c:v>5.2</c:v>
                </c:pt>
                <c:pt idx="92">
                  <c:v>5.25</c:v>
                </c:pt>
                <c:pt idx="93">
                  <c:v>5.3</c:v>
                </c:pt>
                <c:pt idx="94">
                  <c:v>5.3500000000000014</c:v>
                </c:pt>
                <c:pt idx="95">
                  <c:v>5.4</c:v>
                </c:pt>
                <c:pt idx="96">
                  <c:v>5.45</c:v>
                </c:pt>
                <c:pt idx="97">
                  <c:v>5.5</c:v>
                </c:pt>
                <c:pt idx="98">
                  <c:v>5.55</c:v>
                </c:pt>
                <c:pt idx="99">
                  <c:v>5.6</c:v>
                </c:pt>
                <c:pt idx="100">
                  <c:v>5.65</c:v>
                </c:pt>
                <c:pt idx="101">
                  <c:v>5.6999999999999993</c:v>
                </c:pt>
                <c:pt idx="102">
                  <c:v>5.75</c:v>
                </c:pt>
                <c:pt idx="103">
                  <c:v>5.8</c:v>
                </c:pt>
                <c:pt idx="104">
                  <c:v>5.8499999999999988</c:v>
                </c:pt>
                <c:pt idx="105">
                  <c:v>5.9</c:v>
                </c:pt>
                <c:pt idx="106">
                  <c:v>5.95</c:v>
                </c:pt>
                <c:pt idx="107">
                  <c:v>6</c:v>
                </c:pt>
                <c:pt idx="108">
                  <c:v>6.05</c:v>
                </c:pt>
                <c:pt idx="109">
                  <c:v>6.1</c:v>
                </c:pt>
                <c:pt idx="110">
                  <c:v>6.15</c:v>
                </c:pt>
                <c:pt idx="111">
                  <c:v>6.1999999999999993</c:v>
                </c:pt>
                <c:pt idx="112">
                  <c:v>6.25</c:v>
                </c:pt>
                <c:pt idx="113">
                  <c:v>6.3</c:v>
                </c:pt>
                <c:pt idx="114">
                  <c:v>6.35</c:v>
                </c:pt>
                <c:pt idx="115">
                  <c:v>6.4</c:v>
                </c:pt>
                <c:pt idx="116">
                  <c:v>6.45</c:v>
                </c:pt>
                <c:pt idx="117">
                  <c:v>6.5</c:v>
                </c:pt>
                <c:pt idx="118">
                  <c:v>6.55</c:v>
                </c:pt>
                <c:pt idx="119">
                  <c:v>6.6</c:v>
                </c:pt>
                <c:pt idx="120">
                  <c:v>6.65</c:v>
                </c:pt>
                <c:pt idx="121">
                  <c:v>6.7</c:v>
                </c:pt>
                <c:pt idx="122">
                  <c:v>6.75</c:v>
                </c:pt>
                <c:pt idx="123">
                  <c:v>6.8</c:v>
                </c:pt>
                <c:pt idx="124">
                  <c:v>6.85</c:v>
                </c:pt>
                <c:pt idx="125">
                  <c:v>6.9</c:v>
                </c:pt>
                <c:pt idx="126">
                  <c:v>6.95</c:v>
                </c:pt>
                <c:pt idx="127">
                  <c:v>7</c:v>
                </c:pt>
                <c:pt idx="128">
                  <c:v>7.05</c:v>
                </c:pt>
                <c:pt idx="129">
                  <c:v>7.1</c:v>
                </c:pt>
                <c:pt idx="130">
                  <c:v>7.15</c:v>
                </c:pt>
              </c:numCache>
            </c:numRef>
          </c:xVal>
          <c:yVal>
            <c:numRef>
              <c:f>'MIRVed Atk with alpha=10'!$T$28:$T$158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2.7416656106425694E-3</c:v>
                </c:pt>
                <c:pt idx="32">
                  <c:v>2.3844795366470294E-2</c:v>
                </c:pt>
                <c:pt idx="33">
                  <c:v>3.8400751944948117E-2</c:v>
                </c:pt>
                <c:pt idx="34">
                  <c:v>4.8437455835684047E-2</c:v>
                </c:pt>
                <c:pt idx="35">
                  <c:v>5.5210228399543447E-2</c:v>
                </c:pt>
                <c:pt idx="36">
                  <c:v>5.9537779687322115E-2</c:v>
                </c:pt>
                <c:pt idx="37">
                  <c:v>6.1981279969741725E-2</c:v>
                </c:pt>
                <c:pt idx="38">
                  <c:v>6.2948876364251949E-2</c:v>
                </c:pt>
                <c:pt idx="39">
                  <c:v>6.2759918508492371E-2</c:v>
                </c:pt>
                <c:pt idx="40">
                  <c:v>6.1681902501996282E-2</c:v>
                </c:pt>
                <c:pt idx="41">
                  <c:v>5.9945954703617479E-2</c:v>
                </c:pt>
                <c:pt idx="42">
                  <c:v>5.7748586266284457E-2</c:v>
                </c:pt>
                <c:pt idx="43">
                  <c:v>5.525021283708044E-2</c:v>
                </c:pt>
                <c:pt idx="44">
                  <c:v>5.2576933553551787E-2</c:v>
                </c:pt>
                <c:pt idx="45">
                  <c:v>4.9825176968018046E-2</c:v>
                </c:pt>
                <c:pt idx="46">
                  <c:v>4.706684162576906E-2</c:v>
                </c:pt>
                <c:pt idx="47">
                  <c:v>4.4353955194701519E-2</c:v>
                </c:pt>
                <c:pt idx="48">
                  <c:v>4.1722726441892247E-2</c:v>
                </c:pt>
                <c:pt idx="49">
                  <c:v>3.9197009008810291E-2</c:v>
                </c:pt>
                <c:pt idx="50">
                  <c:v>3.6791211817661144E-2</c:v>
                </c:pt>
                <c:pt idx="51">
                  <c:v>3.4512699204292251E-2</c:v>
                </c:pt>
                <c:pt idx="52">
                  <c:v>3.2363730518340295E-2</c:v>
                </c:pt>
                <c:pt idx="53">
                  <c:v>3.0342993485488086E-2</c:v>
                </c:pt>
                <c:pt idx="54">
                  <c:v>2.8446787782348611E-2</c:v>
                </c:pt>
                <c:pt idx="55">
                  <c:v>2.6669914989913442E-2</c:v>
                </c:pt>
                <c:pt idx="56">
                  <c:v>2.5006328567864614E-2</c:v>
                </c:pt>
                <c:pt idx="57">
                  <c:v>2.3449593124094774E-2</c:v>
                </c:pt>
                <c:pt idx="58">
                  <c:v>2.1993196562176427E-2</c:v>
                </c:pt>
                <c:pt idx="59">
                  <c:v>2.0630752245416259E-2</c:v>
                </c:pt>
                <c:pt idx="60">
                  <c:v>1.935612166922095E-2</c:v>
                </c:pt>
                <c:pt idx="61">
                  <c:v>1.8163481753536902E-2</c:v>
                </c:pt>
                <c:pt idx="62">
                  <c:v>1.7047355105631601E-2</c:v>
                </c:pt>
                <c:pt idx="63">
                  <c:v>1.6002616678252889E-2</c:v>
                </c:pt>
                <c:pt idx="64">
                  <c:v>1.5024486248909964E-2</c:v>
                </c:pt>
                <c:pt idx="65">
                  <c:v>1.4108513055856239E-2</c:v>
                </c:pt>
                <c:pt idx="66">
                  <c:v>1.3250556652783036E-2</c:v>
                </c:pt>
                <c:pt idx="67">
                  <c:v>1.2446766451769637E-2</c:v>
                </c:pt>
                <c:pt idx="68">
                  <c:v>1.1693561363294382E-2</c:v>
                </c:pt>
                <c:pt idx="69">
                  <c:v>1.0987610271540342E-2</c:v>
                </c:pt>
                <c:pt idx="70">
                  <c:v>1.0325813682318913E-2</c:v>
                </c:pt>
                <c:pt idx="71">
                  <c:v>9.705286655668395E-3</c:v>
                </c:pt>
                <c:pt idx="72">
                  <c:v>9.1233430176661124E-3</c:v>
                </c:pt>
                <c:pt idx="73">
                  <c:v>8.5774807905945032E-3</c:v>
                </c:pt>
                <c:pt idx="74">
                  <c:v>8.0653687587232542E-3</c:v>
                </c:pt>
                <c:pt idx="75">
                  <c:v>7.5848340818722923E-3</c:v>
                </c:pt>
                <c:pt idx="76">
                  <c:v>7.1338508714718944E-3</c:v>
                </c:pt>
                <c:pt idx="77">
                  <c:v>6.7105296494033547E-3</c:v>
                </c:pt>
                <c:pt idx="78">
                  <c:v>6.3131076163162282E-3</c:v>
                </c:pt>
                <c:pt idx="79">
                  <c:v>5.9399396624548843E-3</c:v>
                </c:pt>
                <c:pt idx="80">
                  <c:v>5.5894900599473838E-3</c:v>
                </c:pt>
                <c:pt idx="81">
                  <c:v>5.2603247809232742E-3</c:v>
                </c:pt>
                <c:pt idx="82">
                  <c:v>4.9511043907387586E-3</c:v>
                </c:pt>
                <c:pt idx="83">
                  <c:v>4.6605774700345E-3</c:v>
                </c:pt>
                <c:pt idx="84">
                  <c:v>4.387574523376736E-3</c:v>
                </c:pt>
                <c:pt idx="85">
                  <c:v>4.1310023358784474E-3</c:v>
                </c:pt>
                <c:pt idx="86">
                  <c:v>3.8898387425024086E-3</c:v>
                </c:pt>
                <c:pt idx="87">
                  <c:v>3.6631277777468356E-3</c:v>
                </c:pt>
                <c:pt idx="88">
                  <c:v>3.4499751761373292E-3</c:v>
                </c:pt>
                <c:pt idx="89">
                  <c:v>3.2495441964237753E-3</c:v>
                </c:pt>
                <c:pt idx="90">
                  <c:v>3.061051744631939E-3</c:v>
                </c:pt>
                <c:pt idx="91">
                  <c:v>2.883764773168789E-3</c:v>
                </c:pt>
                <c:pt idx="92">
                  <c:v>2.7169969350474771E-3</c:v>
                </c:pt>
                <c:pt idx="93">
                  <c:v>2.5601054740001764E-3</c:v>
                </c:pt>
                <c:pt idx="94">
                  <c:v>2.4124883327999755E-3</c:v>
                </c:pt>
                <c:pt idx="95">
                  <c:v>2.2735814635311919E-3</c:v>
                </c:pt>
                <c:pt idx="96">
                  <c:v>2.1428563248432004E-3</c:v>
                </c:pt>
                <c:pt idx="97">
                  <c:v>2.0198175524076922E-3</c:v>
                </c:pt>
                <c:pt idx="98">
                  <c:v>1.9040007898833613E-3</c:v>
                </c:pt>
                <c:pt idx="99">
                  <c:v>1.794970668684569E-3</c:v>
                </c:pt>
                <c:pt idx="100">
                  <c:v>1.6923189257599123E-3</c:v>
                </c:pt>
                <c:pt idx="101">
                  <c:v>1.5956626494203188E-3</c:v>
                </c:pt>
                <c:pt idx="102">
                  <c:v>1.5046426440209798E-3</c:v>
                </c:pt>
                <c:pt idx="103">
                  <c:v>1.4189219050034533E-3</c:v>
                </c:pt>
                <c:pt idx="104">
                  <c:v>1.3381841964488503E-3</c:v>
                </c:pt>
                <c:pt idx="105">
                  <c:v>1.2621327238854811E-3</c:v>
                </c:pt>
                <c:pt idx="106">
                  <c:v>1.1904888956390115E-3</c:v>
                </c:pt>
                <c:pt idx="107">
                  <c:v>1.1229911665142445E-3</c:v>
                </c:pt>
                <c:pt idx="108">
                  <c:v>1.0593939580589064E-3</c:v>
                </c:pt>
                <c:pt idx="109">
                  <c:v>9.9946665008453076E-4</c:v>
                </c:pt>
                <c:pt idx="110">
                  <c:v>9.4299263851091723E-4</c:v>
                </c:pt>
                <c:pt idx="111">
                  <c:v>8.8976845496141488E-4</c:v>
                </c:pt>
                <c:pt idx="112">
                  <c:v>8.3960294386902152E-4</c:v>
                </c:pt>
                <c:pt idx="113">
                  <c:v>7.9231649316035191E-4</c:v>
                </c:pt>
                <c:pt idx="114">
                  <c:v>7.4774031486794931E-4</c:v>
                </c:pt>
                <c:pt idx="115">
                  <c:v>7.05715772283229E-4</c:v>
                </c:pt>
                <c:pt idx="116">
                  <c:v>6.6609375050423881E-4</c:v>
                </c:pt>
                <c:pt idx="117">
                  <c:v>6.2873406745601022E-4</c:v>
                </c:pt>
                <c:pt idx="118">
                  <c:v>5.9350492266811142E-4</c:v>
                </c:pt>
                <c:pt idx="119">
                  <c:v>5.6028238128529267E-4</c:v>
                </c:pt>
                <c:pt idx="120">
                  <c:v>5.2894989096422982E-4</c:v>
                </c:pt>
                <c:pt idx="121">
                  <c:v>4.9939782947332418E-4</c:v>
                </c:pt>
                <c:pt idx="122">
                  <c:v>4.7152308096439508E-4</c:v>
                </c:pt>
                <c:pt idx="123">
                  <c:v>4.4522863902585522E-4</c:v>
                </c:pt>
                <c:pt idx="124">
                  <c:v>4.2042323475740775E-4</c:v>
                </c:pt>
                <c:pt idx="125">
                  <c:v>3.9702098822729979E-4</c:v>
                </c:pt>
                <c:pt idx="126">
                  <c:v>3.7494108178539541E-4</c:v>
                </c:pt>
                <c:pt idx="127">
                  <c:v>3.5410745380947978E-4</c:v>
                </c:pt>
                <c:pt idx="128">
                  <c:v>3.3444851155889826E-4</c:v>
                </c:pt>
                <c:pt idx="129">
                  <c:v>3.1589686189940891E-4</c:v>
                </c:pt>
                <c:pt idx="130">
                  <c:v>2.9838905874653263E-4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'MIRVed Atk with alpha=10'!$U$27</c:f>
              <c:strCache>
                <c:ptCount val="1"/>
                <c:pt idx="0">
                  <c:v>D4/D0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dLbls>
            <c:dLbl>
              <c:idx val="17"/>
              <c:layout>
                <c:manualLayout>
                  <c:x val="-5.5889817025938988E-2"/>
                  <c:y val="2.4981170831906881E-2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4</a:t>
                    </a: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/D</a:t>
                    </a:r>
                    <a:r>
                      <a:rPr lang="en-US" sz="10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</c:dLbl>
            <c:delete val="1"/>
          </c:dLbls>
          <c:xVal>
            <c:numRef>
              <c:f>'MIRVed Atk with alpha=10'!$Q$28:$Q$158</c:f>
              <c:numCache>
                <c:formatCode>General</c:formatCode>
                <c:ptCount val="131"/>
                <c:pt idx="0">
                  <c:v>1.9950166250831954E-2</c:v>
                </c:pt>
                <c:pt idx="1">
                  <c:v>3.9801326693244758E-2</c:v>
                </c:pt>
                <c:pt idx="2">
                  <c:v>5.9554466451491803E-2</c:v>
                </c:pt>
                <c:pt idx="3">
                  <c:v>7.9210560847676845E-2</c:v>
                </c:pt>
                <c:pt idx="4">
                  <c:v>9.8770575499285945E-2</c:v>
                </c:pt>
                <c:pt idx="5">
                  <c:v>0.11823546641575135</c:v>
                </c:pt>
                <c:pt idx="6">
                  <c:v>0.13760618009405179</c:v>
                </c:pt>
                <c:pt idx="7">
                  <c:v>0.15688365361336423</c:v>
                </c:pt>
                <c:pt idx="8">
                  <c:v>0.17606881472877178</c:v>
                </c:pt>
                <c:pt idx="9">
                  <c:v>0.19516258196404052</c:v>
                </c:pt>
                <c:pt idx="10">
                  <c:v>0.28929202357494221</c:v>
                </c:pt>
                <c:pt idx="11">
                  <c:v>0.38126924692201813</c:v>
                </c:pt>
                <c:pt idx="12">
                  <c:v>0.47119921692859507</c:v>
                </c:pt>
                <c:pt idx="13">
                  <c:v>0.55918177931828206</c:v>
                </c:pt>
                <c:pt idx="14">
                  <c:v>0.64531191028128665</c:v>
                </c:pt>
                <c:pt idx="15">
                  <c:v>0.72967995396436069</c:v>
                </c:pt>
                <c:pt idx="16">
                  <c:v>0.81237184837822662</c:v>
                </c:pt>
                <c:pt idx="17">
                  <c:v>0.89346934028736658</c:v>
                </c:pt>
                <c:pt idx="18">
                  <c:v>0.97305018961951328</c:v>
                </c:pt>
                <c:pt idx="19">
                  <c:v>1.0511883639059736</c:v>
                </c:pt>
                <c:pt idx="20">
                  <c:v>1.1279542232389839</c:v>
                </c:pt>
                <c:pt idx="21">
                  <c:v>1.2034146962085905</c:v>
                </c:pt>
                <c:pt idx="22">
                  <c:v>1.2776334472589854</c:v>
                </c:pt>
                <c:pt idx="23">
                  <c:v>1.3506710358827787</c:v>
                </c:pt>
                <c:pt idx="24">
                  <c:v>1.4225850680512733</c:v>
                </c:pt>
                <c:pt idx="25">
                  <c:v>1.4934303402594009</c:v>
                </c:pt>
                <c:pt idx="26">
                  <c:v>1.5632589765454987</c:v>
                </c:pt>
                <c:pt idx="27">
                  <c:v>1.6321205588285577</c:v>
                </c:pt>
                <c:pt idx="28">
                  <c:v>1.7000622508888446</c:v>
                </c:pt>
                <c:pt idx="29">
                  <c:v>1.7671289163019204</c:v>
                </c:pt>
                <c:pt idx="30">
                  <c:v>1.8333632306209466</c:v>
                </c:pt>
                <c:pt idx="31">
                  <c:v>1.9092287036698281</c:v>
                </c:pt>
                <c:pt idx="32">
                  <c:v>2.0568521261926276</c:v>
                </c:pt>
                <c:pt idx="33">
                  <c:v>2.1787248370469778</c:v>
                </c:pt>
                <c:pt idx="34">
                  <c:v>2.2791013223507921</c:v>
                </c:pt>
                <c:pt idx="35">
                  <c:v>2.3621890986459175</c:v>
                </c:pt>
                <c:pt idx="36">
                  <c:v>2.4321117096699165</c:v>
                </c:pt>
                <c:pt idx="37">
                  <c:v>2.4927775676571797</c:v>
                </c:pt>
                <c:pt idx="38">
                  <c:v>2.5476427896521474</c:v>
                </c:pt>
                <c:pt idx="39">
                  <c:v>2.599424203884003</c:v>
                </c:pt>
                <c:pt idx="40">
                  <c:v>2.6499057666650385</c:v>
                </c:pt>
                <c:pt idx="41">
                  <c:v>2.6999912072748815</c:v>
                </c:pt>
                <c:pt idx="42">
                  <c:v>2.7499996314790796</c:v>
                </c:pt>
                <c:pt idx="43">
                  <c:v>2.7999999951476822</c:v>
                </c:pt>
                <c:pt idx="44">
                  <c:v>2.8499999999883516</c:v>
                </c:pt>
                <c:pt idx="45">
                  <c:v>2.8999999999999977</c:v>
                </c:pt>
                <c:pt idx="46">
                  <c:v>2.95</c:v>
                </c:pt>
                <c:pt idx="47">
                  <c:v>3</c:v>
                </c:pt>
                <c:pt idx="48">
                  <c:v>3.05</c:v>
                </c:pt>
                <c:pt idx="49">
                  <c:v>3.1</c:v>
                </c:pt>
                <c:pt idx="50">
                  <c:v>3.1500000000000004</c:v>
                </c:pt>
                <c:pt idx="51">
                  <c:v>3.2000000000000006</c:v>
                </c:pt>
                <c:pt idx="52">
                  <c:v>3.25</c:v>
                </c:pt>
                <c:pt idx="53">
                  <c:v>3.3</c:v>
                </c:pt>
                <c:pt idx="54">
                  <c:v>3.3499999999999996</c:v>
                </c:pt>
                <c:pt idx="55">
                  <c:v>3.4000000000000004</c:v>
                </c:pt>
                <c:pt idx="56">
                  <c:v>3.45</c:v>
                </c:pt>
                <c:pt idx="57">
                  <c:v>3.5</c:v>
                </c:pt>
                <c:pt idx="58">
                  <c:v>3.5499999999999994</c:v>
                </c:pt>
                <c:pt idx="59">
                  <c:v>3.6000000000000005</c:v>
                </c:pt>
                <c:pt idx="60">
                  <c:v>3.65</c:v>
                </c:pt>
                <c:pt idx="61">
                  <c:v>3.6999999999999993</c:v>
                </c:pt>
                <c:pt idx="62">
                  <c:v>3.75</c:v>
                </c:pt>
                <c:pt idx="63">
                  <c:v>3.8000000000000007</c:v>
                </c:pt>
                <c:pt idx="64">
                  <c:v>3.85</c:v>
                </c:pt>
                <c:pt idx="65">
                  <c:v>3.9</c:v>
                </c:pt>
                <c:pt idx="66">
                  <c:v>3.95</c:v>
                </c:pt>
                <c:pt idx="67">
                  <c:v>4</c:v>
                </c:pt>
                <c:pt idx="68">
                  <c:v>4.05</c:v>
                </c:pt>
                <c:pt idx="69">
                  <c:v>4.0999999999999996</c:v>
                </c:pt>
                <c:pt idx="70">
                  <c:v>4.1500000000000004</c:v>
                </c:pt>
                <c:pt idx="71">
                  <c:v>4.2</c:v>
                </c:pt>
                <c:pt idx="72">
                  <c:v>4.2500000000000009</c:v>
                </c:pt>
                <c:pt idx="73">
                  <c:v>4.3</c:v>
                </c:pt>
                <c:pt idx="74">
                  <c:v>4.3499999999999996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4.5</c:v>
                </c:pt>
                <c:pt idx="78">
                  <c:v>4.55</c:v>
                </c:pt>
                <c:pt idx="79">
                  <c:v>4.5999999999999996</c:v>
                </c:pt>
                <c:pt idx="80">
                  <c:v>4.6500000000000004</c:v>
                </c:pt>
                <c:pt idx="81">
                  <c:v>4.6999999999999993</c:v>
                </c:pt>
                <c:pt idx="82">
                  <c:v>4.7500000000000009</c:v>
                </c:pt>
                <c:pt idx="83">
                  <c:v>4.8</c:v>
                </c:pt>
                <c:pt idx="84">
                  <c:v>4.8499999999999996</c:v>
                </c:pt>
                <c:pt idx="85">
                  <c:v>4.9000000000000004</c:v>
                </c:pt>
                <c:pt idx="86">
                  <c:v>4.9499999999999993</c:v>
                </c:pt>
                <c:pt idx="87">
                  <c:v>5</c:v>
                </c:pt>
                <c:pt idx="88">
                  <c:v>5.0500000000000007</c:v>
                </c:pt>
                <c:pt idx="89">
                  <c:v>5.0999999999999996</c:v>
                </c:pt>
                <c:pt idx="90">
                  <c:v>5.15</c:v>
                </c:pt>
                <c:pt idx="91">
                  <c:v>5.2</c:v>
                </c:pt>
                <c:pt idx="92">
                  <c:v>5.25</c:v>
                </c:pt>
                <c:pt idx="93">
                  <c:v>5.3</c:v>
                </c:pt>
                <c:pt idx="94">
                  <c:v>5.3500000000000014</c:v>
                </c:pt>
                <c:pt idx="95">
                  <c:v>5.4</c:v>
                </c:pt>
                <c:pt idx="96">
                  <c:v>5.45</c:v>
                </c:pt>
                <c:pt idx="97">
                  <c:v>5.5</c:v>
                </c:pt>
                <c:pt idx="98">
                  <c:v>5.55</c:v>
                </c:pt>
                <c:pt idx="99">
                  <c:v>5.6</c:v>
                </c:pt>
                <c:pt idx="100">
                  <c:v>5.65</c:v>
                </c:pt>
                <c:pt idx="101">
                  <c:v>5.6999999999999993</c:v>
                </c:pt>
                <c:pt idx="102">
                  <c:v>5.75</c:v>
                </c:pt>
                <c:pt idx="103">
                  <c:v>5.8</c:v>
                </c:pt>
                <c:pt idx="104">
                  <c:v>5.8499999999999988</c:v>
                </c:pt>
                <c:pt idx="105">
                  <c:v>5.9</c:v>
                </c:pt>
                <c:pt idx="106">
                  <c:v>5.95</c:v>
                </c:pt>
                <c:pt idx="107">
                  <c:v>6</c:v>
                </c:pt>
                <c:pt idx="108">
                  <c:v>6.05</c:v>
                </c:pt>
                <c:pt idx="109">
                  <c:v>6.1</c:v>
                </c:pt>
                <c:pt idx="110">
                  <c:v>6.15</c:v>
                </c:pt>
                <c:pt idx="111">
                  <c:v>6.1999999999999993</c:v>
                </c:pt>
                <c:pt idx="112">
                  <c:v>6.25</c:v>
                </c:pt>
                <c:pt idx="113">
                  <c:v>6.3</c:v>
                </c:pt>
                <c:pt idx="114">
                  <c:v>6.35</c:v>
                </c:pt>
                <c:pt idx="115">
                  <c:v>6.4</c:v>
                </c:pt>
                <c:pt idx="116">
                  <c:v>6.45</c:v>
                </c:pt>
                <c:pt idx="117">
                  <c:v>6.5</c:v>
                </c:pt>
                <c:pt idx="118">
                  <c:v>6.55</c:v>
                </c:pt>
                <c:pt idx="119">
                  <c:v>6.6</c:v>
                </c:pt>
                <c:pt idx="120">
                  <c:v>6.65</c:v>
                </c:pt>
                <c:pt idx="121">
                  <c:v>6.7</c:v>
                </c:pt>
                <c:pt idx="122">
                  <c:v>6.75</c:v>
                </c:pt>
                <c:pt idx="123">
                  <c:v>6.8</c:v>
                </c:pt>
                <c:pt idx="124">
                  <c:v>6.85</c:v>
                </c:pt>
                <c:pt idx="125">
                  <c:v>6.9</c:v>
                </c:pt>
                <c:pt idx="126">
                  <c:v>6.95</c:v>
                </c:pt>
                <c:pt idx="127">
                  <c:v>7</c:v>
                </c:pt>
                <c:pt idx="128">
                  <c:v>7.05</c:v>
                </c:pt>
                <c:pt idx="129">
                  <c:v>7.1</c:v>
                </c:pt>
                <c:pt idx="130">
                  <c:v>7.15</c:v>
                </c:pt>
              </c:numCache>
            </c:numRef>
          </c:xVal>
          <c:yVal>
            <c:numRef>
              <c:f>'MIRVed Atk with alpha=10'!$U$28:$U$158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2.7175628002838116E-3</c:v>
                </c:pt>
                <c:pt idx="32">
                  <c:v>2.1543456838916862E-2</c:v>
                </c:pt>
                <c:pt idx="33">
                  <c:v>3.1023632221894276E-2</c:v>
                </c:pt>
                <c:pt idx="34">
                  <c:v>3.4201074162805926E-2</c:v>
                </c:pt>
                <c:pt idx="35">
                  <c:v>3.3176456098834281E-2</c:v>
                </c:pt>
                <c:pt idx="36">
                  <c:v>2.9554344207398928E-2</c:v>
                </c:pt>
                <c:pt idx="37">
                  <c:v>2.4632034674504304E-2</c:v>
                </c:pt>
                <c:pt idx="38">
                  <c:v>1.943738450850907E-2</c:v>
                </c:pt>
                <c:pt idx="39">
                  <c:v>1.4688280049422742E-2</c:v>
                </c:pt>
                <c:pt idx="40">
                  <c:v>1.0756777280709099E-2</c:v>
                </c:pt>
                <c:pt idx="41">
                  <c:v>7.7115735266285648E-3</c:v>
                </c:pt>
                <c:pt idx="42">
                  <c:v>5.441813085173372E-3</c:v>
                </c:pt>
                <c:pt idx="43">
                  <c:v>3.7851027542507394E-3</c:v>
                </c:pt>
                <c:pt idx="44">
                  <c:v>2.594001991227972E-3</c:v>
                </c:pt>
                <c:pt idx="45">
                  <c:v>1.7502089708209111E-3</c:v>
                </c:pt>
                <c:pt idx="46">
                  <c:v>1.1616572171168947E-3</c:v>
                </c:pt>
                <c:pt idx="47">
                  <c:v>7.5780588416938523E-4</c:v>
                </c:pt>
                <c:pt idx="48">
                  <c:v>4.8543866886323865E-4</c:v>
                </c:pt>
                <c:pt idx="49">
                  <c:v>3.0506462118387476E-4</c:v>
                </c:pt>
                <c:pt idx="50">
                  <c:v>1.8788588821090212E-4</c:v>
                </c:pt>
                <c:pt idx="51">
                  <c:v>1.1328778393707856E-4</c:v>
                </c:pt>
                <c:pt idx="52">
                  <c:v>6.6800116079499417E-5</c:v>
                </c:pt>
                <c:pt idx="53">
                  <c:v>3.8474309300930664E-5</c:v>
                </c:pt>
                <c:pt idx="54">
                  <c:v>2.1618849158741077E-5</c:v>
                </c:pt>
                <c:pt idx="55">
                  <c:v>1.1835977560819256E-5</c:v>
                </c:pt>
                <c:pt idx="56">
                  <c:v>6.3052000688616706E-6</c:v>
                </c:pt>
                <c:pt idx="57">
                  <c:v>3.263625590598133E-6</c:v>
                </c:pt>
                <c:pt idx="58">
                  <c:v>1.6389311061588247E-6</c:v>
                </c:pt>
                <c:pt idx="59">
                  <c:v>7.9725856537037534E-7</c:v>
                </c:pt>
                <c:pt idx="60">
                  <c:v>3.7505966387080791E-7</c:v>
                </c:pt>
                <c:pt idx="61">
                  <c:v>1.7033828735991532E-7</c:v>
                </c:pt>
                <c:pt idx="62">
                  <c:v>7.4549490419631351E-8</c:v>
                </c:pt>
                <c:pt idx="63">
                  <c:v>3.1381014996432896E-8</c:v>
                </c:pt>
                <c:pt idx="64">
                  <c:v>1.2679619505081051E-8</c:v>
                </c:pt>
                <c:pt idx="65">
                  <c:v>4.9073251007654075E-9</c:v>
                </c:pt>
                <c:pt idx="66">
                  <c:v>1.8151745298591468E-9</c:v>
                </c:pt>
                <c:pt idx="67">
                  <c:v>6.4019634900056347E-10</c:v>
                </c:pt>
                <c:pt idx="68">
                  <c:v>2.1476510699106298E-10</c:v>
                </c:pt>
                <c:pt idx="69">
                  <c:v>6.8351803821362239E-11</c:v>
                </c:pt>
                <c:pt idx="70">
                  <c:v>2.0582337266070993E-11</c:v>
                </c:pt>
                <c:pt idx="71">
                  <c:v>5.8473670705724971E-12</c:v>
                </c:pt>
                <c:pt idx="72">
                  <c:v>1.5625940749643911E-12</c:v>
                </c:pt>
                <c:pt idx="73">
                  <c:v>3.9154777731415339E-13</c:v>
                </c:pt>
                <c:pt idx="74">
                  <c:v>9.1693546360422827E-14</c:v>
                </c:pt>
                <c:pt idx="75">
                  <c:v>1.9998492577401126E-14</c:v>
                </c:pt>
                <c:pt idx="76">
                  <c:v>4.0473610776495788E-15</c:v>
                </c:pt>
                <c:pt idx="77">
                  <c:v>7.5716970661132619E-16</c:v>
                </c:pt>
                <c:pt idx="78">
                  <c:v>1.3040852802540925E-16</c:v>
                </c:pt>
                <c:pt idx="79">
                  <c:v>2.0590422072026328E-17</c:v>
                </c:pt>
                <c:pt idx="80">
                  <c:v>2.9670954111952205E-18</c:v>
                </c:pt>
                <c:pt idx="81">
                  <c:v>3.883881309369746E-19</c:v>
                </c:pt>
                <c:pt idx="82">
                  <c:v>4.5954208245809091E-20</c:v>
                </c:pt>
                <c:pt idx="83">
                  <c:v>4.8894099650095231E-21</c:v>
                </c:pt>
                <c:pt idx="84">
                  <c:v>4.6525488180086079E-22</c:v>
                </c:pt>
                <c:pt idx="85">
                  <c:v>3.9367594930588015E-23</c:v>
                </c:pt>
                <c:pt idx="86">
                  <c:v>2.9443053456471745E-24</c:v>
                </c:pt>
                <c:pt idx="87">
                  <c:v>1.9340659026287415E-25</c:v>
                </c:pt>
                <c:pt idx="88">
                  <c:v>1.1084384489558886E-26</c:v>
                </c:pt>
                <c:pt idx="89">
                  <c:v>5.5038043863848677E-28</c:v>
                </c:pt>
                <c:pt idx="90">
                  <c:v>2.3503300780148364E-29</c:v>
                </c:pt>
                <c:pt idx="91">
                  <c:v>8.565421215823109E-31</c:v>
                </c:pt>
                <c:pt idx="92">
                  <c:v>2.642347285749482E-32</c:v>
                </c:pt>
                <c:pt idx="93">
                  <c:v>6.8412997440161353E-34</c:v>
                </c:pt>
                <c:pt idx="94">
                  <c:v>1.4732986429229494E-35</c:v>
                </c:pt>
                <c:pt idx="95">
                  <c:v>2.6142203695755533E-37</c:v>
                </c:pt>
                <c:pt idx="96">
                  <c:v>3.7842363473041618E-39</c:v>
                </c:pt>
                <c:pt idx="97">
                  <c:v>4.4224529711103257E-41</c:v>
                </c:pt>
                <c:pt idx="98">
                  <c:v>4.1269467549663267E-43</c:v>
                </c:pt>
                <c:pt idx="99">
                  <c:v>3.0399225497912604E-45</c:v>
                </c:pt>
                <c:pt idx="100">
                  <c:v>1.7462023452303055E-47</c:v>
                </c:pt>
                <c:pt idx="101">
                  <c:v>7.7229863005314404E-50</c:v>
                </c:pt>
                <c:pt idx="102">
                  <c:v>2.5948417878538763E-52</c:v>
                </c:pt>
                <c:pt idx="103">
                  <c:v>6.5305408898342945E-55</c:v>
                </c:pt>
                <c:pt idx="104">
                  <c:v>1.2130088020695812E-57</c:v>
                </c:pt>
                <c:pt idx="105">
                  <c:v>1.6371528020928068E-60</c:v>
                </c:pt>
                <c:pt idx="106">
                  <c:v>1.5794723105407474E-63</c:v>
                </c:pt>
                <c:pt idx="107">
                  <c:v>1.070667899411533E-66</c:v>
                </c:pt>
                <c:pt idx="108">
                  <c:v>5.0079109101838243E-70</c:v>
                </c:pt>
                <c:pt idx="109">
                  <c:v>1.5858187103655503E-73</c:v>
                </c:pt>
                <c:pt idx="110">
                  <c:v>3.3324069638707903E-77</c:v>
                </c:pt>
                <c:pt idx="111">
                  <c:v>4.5502694833071517E-81</c:v>
                </c:pt>
                <c:pt idx="112">
                  <c:v>3.9490224809513874E-85</c:v>
                </c:pt>
                <c:pt idx="113">
                  <c:v>2.1282472662495886E-89</c:v>
                </c:pt>
                <c:pt idx="114">
                  <c:v>6.9506220200206105E-94</c:v>
                </c:pt>
                <c:pt idx="115">
                  <c:v>1.3407243288744124E-98</c:v>
                </c:pt>
                <c:pt idx="116">
                  <c:v>1.4867665079324578E-103</c:v>
                </c:pt>
                <c:pt idx="117">
                  <c:v>9.2130945083250103E-109</c:v>
                </c:pt>
                <c:pt idx="118">
                  <c:v>3.0964761492924727E-114</c:v>
                </c:pt>
                <c:pt idx="119">
                  <c:v>5.4702218713137403E-120</c:v>
                </c:pt>
                <c:pt idx="120">
                  <c:v>4.9146676493820799E-126</c:v>
                </c:pt>
                <c:pt idx="121">
                  <c:v>2.1690924944354908E-132</c:v>
                </c:pt>
                <c:pt idx="122">
                  <c:v>4.5344791625793481E-139</c:v>
                </c:pt>
                <c:pt idx="123">
                  <c:v>4.3211697812341394E-146</c:v>
                </c:pt>
                <c:pt idx="124">
                  <c:v>1.8030419127606707E-153</c:v>
                </c:pt>
                <c:pt idx="125">
                  <c:v>3.1575480349733027E-161</c:v>
                </c:pt>
                <c:pt idx="126">
                  <c:v>2.2197289377109947E-169</c:v>
                </c:pt>
                <c:pt idx="127">
                  <c:v>5.9776529290810193E-178</c:v>
                </c:pt>
                <c:pt idx="128">
                  <c:v>5.8705000716442226E-187</c:v>
                </c:pt>
                <c:pt idx="129">
                  <c:v>1.9965056016714135E-196</c:v>
                </c:pt>
                <c:pt idx="130">
                  <c:v>2.2269103035229519E-206</c:v>
                </c:pt>
              </c:numCache>
            </c:numRef>
          </c:yVal>
          <c:smooth val="1"/>
        </c:ser>
        <c:axId val="101915648"/>
        <c:axId val="101942400"/>
      </c:scatterChart>
      <c:valAx>
        <c:axId val="101915648"/>
        <c:scaling>
          <c:orientation val="minMax"/>
          <c:max val="4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/M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</a:p>
            </c:rich>
          </c:tx>
          <c:layout>
            <c:manualLayout>
              <c:xMode val="edge"/>
              <c:yMode val="edge"/>
              <c:x val="0.51132766884049607"/>
              <c:y val="0.8913043478260865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942400"/>
        <c:crosses val="autoZero"/>
        <c:crossBetween val="midCat"/>
        <c:majorUnit val="1"/>
      </c:valAx>
      <c:valAx>
        <c:axId val="101942400"/>
        <c:scaling>
          <c:orientation val="minMax"/>
          <c:max val="1"/>
          <c:min val="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i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/D</a:t>
                </a:r>
                <a:r>
                  <a:rPr lang="en-US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</a:p>
            </c:rich>
          </c:tx>
          <c:layout>
            <c:manualLayout>
              <c:xMode val="edge"/>
              <c:yMode val="edge"/>
              <c:x val="2.589000854888588E-2"/>
              <c:y val="0.4510869565217391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915648"/>
        <c:crosses val="autoZero"/>
        <c:crossBetween val="midCat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9525</xdr:rowOff>
    </xdr:from>
    <xdr:ext cx="1476375" cy="990600"/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352800" y="733425"/>
          <a:ext cx="1476375" cy="990600"/>
        </a:xfrm>
        <a:prstGeom prst="rect">
          <a:avLst/>
        </a:prstGeom>
        <a:solidFill>
          <a:srgbClr val="FFFF99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Minimize: M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4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Subject to: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3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4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0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 0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i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&lt;&gt; 0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by changing 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oneCellAnchor>
  <xdr:twoCellAnchor>
    <xdr:from>
      <xdr:col>10</xdr:col>
      <xdr:colOff>9525</xdr:colOff>
      <xdr:row>0</xdr:row>
      <xdr:rowOff>85725</xdr:rowOff>
    </xdr:from>
    <xdr:to>
      <xdr:col>19</xdr:col>
      <xdr:colOff>409575</xdr:colOff>
      <xdr:row>20</xdr:row>
      <xdr:rowOff>95250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9525</xdr:colOff>
      <xdr:row>10</xdr:row>
      <xdr:rowOff>9525</xdr:rowOff>
    </xdr:from>
    <xdr:ext cx="2670988" cy="465512"/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3362325" y="1895475"/>
          <a:ext cx="2670988" cy="465512"/>
        </a:xfrm>
        <a:prstGeom prst="rect">
          <a:avLst/>
        </a:prstGeom>
        <a:solidFill>
          <a:srgbClr val="CCFFCC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i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number of intercepts for the ith layer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i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number of missile penetrating the ith layer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number of attacking missiles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4</xdr:row>
      <xdr:rowOff>0</xdr:rowOff>
    </xdr:from>
    <xdr:ext cx="1178784" cy="76046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838325" y="723900"/>
          <a:ext cx="1178784" cy="760465"/>
        </a:xfrm>
        <a:prstGeom prst="rect">
          <a:avLst/>
        </a:prstGeom>
        <a:solidFill>
          <a:srgbClr val="FFFF99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Minimize: M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3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Subject to: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3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0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 0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i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&lt;&gt; 0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by changing 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oneCellAnchor>
  <xdr:oneCellAnchor>
    <xdr:from>
      <xdr:col>2</xdr:col>
      <xdr:colOff>600075</xdr:colOff>
      <xdr:row>9</xdr:row>
      <xdr:rowOff>28575</xdr:rowOff>
    </xdr:from>
    <xdr:ext cx="2670988" cy="465512"/>
    <xdr:sp macro="" textlink="">
      <xdr:nvSpPr>
        <xdr:cNvPr id="3" name="Text Box 6"/>
        <xdr:cNvSpPr txBox="1">
          <a:spLocks noChangeArrowheads="1"/>
        </xdr:cNvSpPr>
      </xdr:nvSpPr>
      <xdr:spPr bwMode="auto">
        <a:xfrm>
          <a:off x="1905000" y="1914525"/>
          <a:ext cx="2670988" cy="465512"/>
        </a:xfrm>
        <a:prstGeom prst="rect">
          <a:avLst/>
        </a:prstGeom>
        <a:solidFill>
          <a:srgbClr val="CCFFCC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i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number of intercepts for the ith layer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i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number of missile penetrating the ith layer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number of attacking missiles</a:t>
          </a:r>
        </a:p>
      </xdr:txBody>
    </xdr:sp>
    <xdr:clientData/>
  </xdr:oneCellAnchor>
  <xdr:twoCellAnchor>
    <xdr:from>
      <xdr:col>9</xdr:col>
      <xdr:colOff>161924</xdr:colOff>
      <xdr:row>1</xdr:row>
      <xdr:rowOff>0</xdr:rowOff>
    </xdr:from>
    <xdr:to>
      <xdr:col>18</xdr:col>
      <xdr:colOff>161925</xdr:colOff>
      <xdr:row>20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4</xdr:row>
      <xdr:rowOff>0</xdr:rowOff>
    </xdr:from>
    <xdr:ext cx="928139" cy="76046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838325" y="723900"/>
          <a:ext cx="928139" cy="760465"/>
        </a:xfrm>
        <a:prstGeom prst="rect">
          <a:avLst/>
        </a:prstGeom>
        <a:solidFill>
          <a:srgbClr val="FFFF99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Minimize: M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3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Subject to: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0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 0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i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&lt;&gt; 0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by changing 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oneCellAnchor>
  <xdr:oneCellAnchor>
    <xdr:from>
      <xdr:col>2</xdr:col>
      <xdr:colOff>600075</xdr:colOff>
      <xdr:row>8</xdr:row>
      <xdr:rowOff>0</xdr:rowOff>
    </xdr:from>
    <xdr:ext cx="2670988" cy="465512"/>
    <xdr:sp macro="" textlink="">
      <xdr:nvSpPr>
        <xdr:cNvPr id="3" name="Text Box 6"/>
        <xdr:cNvSpPr txBox="1">
          <a:spLocks noChangeArrowheads="1"/>
        </xdr:cNvSpPr>
      </xdr:nvSpPr>
      <xdr:spPr bwMode="auto">
        <a:xfrm>
          <a:off x="1819275" y="1714500"/>
          <a:ext cx="2670988" cy="465512"/>
        </a:xfrm>
        <a:prstGeom prst="rect">
          <a:avLst/>
        </a:prstGeom>
        <a:solidFill>
          <a:srgbClr val="CCFFCC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i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number of intercepts for the ith layer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i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number of missile penetrating the ith layer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number of attacking missiles</a:t>
          </a:r>
        </a:p>
      </xdr:txBody>
    </xdr:sp>
    <xdr:clientData/>
  </xdr:oneCellAnchor>
  <xdr:twoCellAnchor>
    <xdr:from>
      <xdr:col>8</xdr:col>
      <xdr:colOff>133350</xdr:colOff>
      <xdr:row>0</xdr:row>
      <xdr:rowOff>76200</xdr:rowOff>
    </xdr:from>
    <xdr:to>
      <xdr:col>17</xdr:col>
      <xdr:colOff>533400</xdr:colOff>
      <xdr:row>20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161924</xdr:rowOff>
    </xdr:from>
    <xdr:to>
      <xdr:col>16</xdr:col>
      <xdr:colOff>38100</xdr:colOff>
      <xdr:row>38</xdr:row>
      <xdr:rowOff>85724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6</xdr:row>
      <xdr:rowOff>0</xdr:rowOff>
    </xdr:from>
    <xdr:ext cx="1476375" cy="990600"/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1838325" y="1085850"/>
          <a:ext cx="1476375" cy="990600"/>
        </a:xfrm>
        <a:prstGeom prst="rect">
          <a:avLst/>
        </a:prstGeom>
        <a:solidFill>
          <a:srgbClr val="FFFF99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Minimize: M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4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Subject to: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3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4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0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 0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i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&lt;&gt; 0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by changing 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oneCellAnchor>
  <xdr:twoCellAnchor>
    <xdr:from>
      <xdr:col>3</xdr:col>
      <xdr:colOff>0</xdr:colOff>
      <xdr:row>12</xdr:row>
      <xdr:rowOff>0</xdr:rowOff>
    </xdr:from>
    <xdr:to>
      <xdr:col>7</xdr:col>
      <xdr:colOff>257174</xdr:colOff>
      <xdr:row>33</xdr:row>
      <xdr:rowOff>28575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9525</xdr:colOff>
      <xdr:row>6</xdr:row>
      <xdr:rowOff>19050</xdr:rowOff>
    </xdr:from>
    <xdr:ext cx="2670988" cy="465512"/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3667125" y="1104900"/>
          <a:ext cx="2670988" cy="465512"/>
        </a:xfrm>
        <a:prstGeom prst="rect">
          <a:avLst/>
        </a:prstGeom>
        <a:solidFill>
          <a:srgbClr val="CCFFCC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i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number of intercepts for the ith layer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i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number of missile penetrating the ith layer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number of attacking missiles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4</xdr:row>
      <xdr:rowOff>0</xdr:rowOff>
    </xdr:from>
    <xdr:ext cx="1476375" cy="9906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143125" y="723900"/>
          <a:ext cx="1476375" cy="990600"/>
        </a:xfrm>
        <a:prstGeom prst="rect">
          <a:avLst/>
        </a:prstGeom>
        <a:solidFill>
          <a:srgbClr val="FFFF99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Minimize: M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4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Subject to: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3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4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0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 0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i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&lt;&gt; 0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by changing 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oneCellAnchor>
  <xdr:twoCellAnchor>
    <xdr:from>
      <xdr:col>8</xdr:col>
      <xdr:colOff>0</xdr:colOff>
      <xdr:row>1</xdr:row>
      <xdr:rowOff>9525</xdr:rowOff>
    </xdr:from>
    <xdr:to>
      <xdr:col>17</xdr:col>
      <xdr:colOff>400050</xdr:colOff>
      <xdr:row>20</xdr:row>
      <xdr:rowOff>19050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600075</xdr:colOff>
      <xdr:row>10</xdr:row>
      <xdr:rowOff>28575</xdr:rowOff>
    </xdr:from>
    <xdr:ext cx="2670988" cy="465512"/>
    <xdr:sp macro="" textlink="">
      <xdr:nvSpPr>
        <xdr:cNvPr id="4" name="Text Box 6"/>
        <xdr:cNvSpPr txBox="1">
          <a:spLocks noChangeArrowheads="1"/>
        </xdr:cNvSpPr>
      </xdr:nvSpPr>
      <xdr:spPr bwMode="auto">
        <a:xfrm>
          <a:off x="2124075" y="1914525"/>
          <a:ext cx="2670988" cy="465512"/>
        </a:xfrm>
        <a:prstGeom prst="rect">
          <a:avLst/>
        </a:prstGeom>
        <a:solidFill>
          <a:srgbClr val="CCFFCC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i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number of intercepts for the ith layer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i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number of missile penetrating the ith layer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number of attacking missiles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3.xml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2"/>
  <sheetViews>
    <sheetView workbookViewId="0">
      <selection activeCell="E1" sqref="E1"/>
    </sheetView>
  </sheetViews>
  <sheetFormatPr defaultRowHeight="12.75"/>
  <cols>
    <col min="1" max="1" width="10.42578125" bestFit="1" customWidth="1"/>
    <col min="2" max="2" width="12.42578125" bestFit="1" customWidth="1"/>
  </cols>
  <sheetData>
    <row r="1" spans="1:10">
      <c r="A1" s="12" t="s">
        <v>77</v>
      </c>
      <c r="B1" s="13"/>
      <c r="C1" s="13"/>
      <c r="D1" s="13"/>
      <c r="E1" s="13" t="s">
        <v>104</v>
      </c>
      <c r="F1" s="13"/>
      <c r="G1" s="13"/>
      <c r="H1" s="13"/>
      <c r="I1" s="13"/>
      <c r="J1" s="14"/>
    </row>
    <row r="2" spans="1:10">
      <c r="A2" s="15"/>
      <c r="B2" s="16"/>
      <c r="C2" s="16"/>
      <c r="D2" s="16"/>
      <c r="E2" s="16"/>
      <c r="F2" s="16"/>
      <c r="G2" s="16"/>
      <c r="H2" s="16"/>
      <c r="I2" s="16"/>
      <c r="J2" s="17"/>
    </row>
    <row r="3" spans="1:10" ht="15.75">
      <c r="A3" s="15" t="s">
        <v>48</v>
      </c>
      <c r="B3" s="18">
        <v>100</v>
      </c>
      <c r="C3" s="16"/>
      <c r="D3" s="16"/>
      <c r="E3" s="16"/>
      <c r="F3" s="16"/>
      <c r="G3" s="16"/>
      <c r="H3" s="16"/>
      <c r="I3" s="16"/>
      <c r="J3" s="17"/>
    </row>
    <row r="4" spans="1:10" ht="15.75">
      <c r="A4" s="15" t="s">
        <v>49</v>
      </c>
      <c r="B4" s="16">
        <f>SUM(B6:B9)</f>
        <v>180.57551170557375</v>
      </c>
      <c r="C4" s="16"/>
      <c r="D4" s="16"/>
      <c r="E4" s="16"/>
      <c r="F4" s="16"/>
      <c r="G4" s="16"/>
      <c r="H4" s="16"/>
      <c r="I4" s="16"/>
      <c r="J4" s="17"/>
    </row>
    <row r="5" spans="1:10">
      <c r="A5" s="15"/>
      <c r="B5" s="16"/>
      <c r="C5" s="16"/>
      <c r="D5" s="16"/>
      <c r="E5" s="16"/>
      <c r="F5" s="16"/>
      <c r="G5" s="16"/>
      <c r="H5" s="16"/>
      <c r="I5" s="16"/>
      <c r="J5" s="17"/>
    </row>
    <row r="6" spans="1:10" ht="15.75">
      <c r="A6" s="15" t="s">
        <v>50</v>
      </c>
      <c r="B6" s="16">
        <v>81.57551136098499</v>
      </c>
      <c r="C6" s="16"/>
      <c r="D6" s="16"/>
      <c r="E6" s="16"/>
      <c r="F6" s="16"/>
      <c r="G6" s="16"/>
      <c r="H6" s="16"/>
      <c r="I6" s="16"/>
      <c r="J6" s="17"/>
    </row>
    <row r="7" spans="1:10" ht="15.75">
      <c r="A7" s="15" t="s">
        <v>51</v>
      </c>
      <c r="B7" s="16">
        <f>B3-B10</f>
        <v>55.769478945504055</v>
      </c>
      <c r="C7" s="16"/>
      <c r="D7" s="16"/>
      <c r="E7" s="16"/>
      <c r="F7" s="16"/>
      <c r="G7" s="16"/>
      <c r="H7" s="16"/>
      <c r="I7" s="16"/>
      <c r="J7" s="17"/>
    </row>
    <row r="8" spans="1:10" ht="15.75">
      <c r="A8" s="15" t="s">
        <v>52</v>
      </c>
      <c r="B8" s="16">
        <f>B10-B11</f>
        <v>31.695419647542778</v>
      </c>
      <c r="C8" s="16"/>
      <c r="D8" s="16"/>
      <c r="E8" s="16"/>
      <c r="F8" s="16"/>
      <c r="G8" s="16"/>
      <c r="H8" s="16"/>
      <c r="I8" s="16"/>
      <c r="J8" s="17"/>
    </row>
    <row r="9" spans="1:10" ht="15.75">
      <c r="A9" s="15" t="s">
        <v>53</v>
      </c>
      <c r="B9" s="16">
        <f>B11-B12</f>
        <v>11.535101751541928</v>
      </c>
      <c r="C9" s="16"/>
      <c r="D9" s="16"/>
      <c r="E9" s="16"/>
      <c r="F9" s="16"/>
      <c r="G9" s="16"/>
      <c r="H9" s="16"/>
      <c r="I9" s="16"/>
      <c r="J9" s="17"/>
    </row>
    <row r="10" spans="1:10" ht="15.75">
      <c r="A10" s="15" t="s">
        <v>54</v>
      </c>
      <c r="B10" s="16">
        <f>B3*EXP(-B6/B3)</f>
        <v>44.230521054495945</v>
      </c>
      <c r="C10" s="16"/>
      <c r="D10" s="16"/>
      <c r="E10" s="16"/>
      <c r="F10" s="16"/>
      <c r="G10" s="16"/>
      <c r="H10" s="16"/>
      <c r="I10" s="16"/>
      <c r="J10" s="17"/>
    </row>
    <row r="11" spans="1:10" ht="15.75">
      <c r="A11" s="15" t="s">
        <v>55</v>
      </c>
      <c r="B11" s="16">
        <f>B10*EXP(-B7/B10)</f>
        <v>12.535101406953165</v>
      </c>
      <c r="C11" s="16"/>
      <c r="D11" s="16"/>
      <c r="E11" s="16"/>
      <c r="F11" s="16"/>
      <c r="G11" s="16"/>
      <c r="H11" s="16"/>
      <c r="I11" s="16"/>
      <c r="J11" s="17"/>
    </row>
    <row r="12" spans="1:10" ht="15.75">
      <c r="A12" s="15" t="s">
        <v>56</v>
      </c>
      <c r="B12" s="16">
        <f>B11*EXP(-B8/B11)</f>
        <v>0.99999965541123792</v>
      </c>
      <c r="C12" s="16"/>
      <c r="D12" s="16"/>
      <c r="E12" s="16"/>
      <c r="F12" s="16"/>
      <c r="G12" s="16"/>
      <c r="H12" s="16"/>
      <c r="I12" s="16"/>
      <c r="J12" s="17"/>
    </row>
    <row r="13" spans="1:10" ht="15.75">
      <c r="A13" s="15" t="s">
        <v>57</v>
      </c>
      <c r="B13" s="16">
        <f>B12*EXP(-B9/B12)</f>
        <v>9.7806357492103369E-6</v>
      </c>
      <c r="C13" s="16"/>
      <c r="D13" s="16"/>
      <c r="E13" s="16"/>
      <c r="F13" s="16"/>
      <c r="G13" s="16"/>
      <c r="H13" s="16"/>
      <c r="I13" s="16"/>
      <c r="J13" s="17"/>
    </row>
    <row r="14" spans="1:10">
      <c r="A14" s="15"/>
      <c r="B14" s="16"/>
      <c r="C14" s="16"/>
      <c r="D14" s="16"/>
      <c r="E14" s="16"/>
      <c r="F14" s="16"/>
      <c r="G14" s="16"/>
      <c r="H14" s="16"/>
      <c r="I14" s="16"/>
      <c r="J14" s="17"/>
    </row>
    <row r="15" spans="1:10">
      <c r="A15" s="15" t="s">
        <v>0</v>
      </c>
      <c r="B15" s="16">
        <f>SUM(B6:B9)-B4</f>
        <v>0</v>
      </c>
      <c r="C15" s="16"/>
      <c r="D15" s="16"/>
      <c r="E15" s="16"/>
      <c r="F15" s="16"/>
      <c r="G15" s="16"/>
      <c r="H15" s="16"/>
      <c r="I15" s="16"/>
      <c r="J15" s="17"/>
    </row>
    <row r="16" spans="1:10">
      <c r="A16" s="15"/>
      <c r="B16" s="16"/>
      <c r="C16" s="16"/>
      <c r="D16" s="16"/>
      <c r="E16" s="16"/>
      <c r="F16" s="16"/>
      <c r="G16" s="16"/>
      <c r="H16" s="16"/>
      <c r="I16" s="16"/>
      <c r="J16" s="17"/>
    </row>
    <row r="17" spans="1:22" ht="13.5" thickBot="1">
      <c r="A17" s="19"/>
      <c r="B17" s="20"/>
      <c r="C17" s="20"/>
      <c r="D17" s="20"/>
      <c r="E17" s="20"/>
      <c r="F17" s="20"/>
      <c r="G17" s="20"/>
      <c r="H17" s="20"/>
      <c r="I17" s="20"/>
      <c r="J17" s="21"/>
    </row>
    <row r="18" spans="1:22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 spans="1:22" ht="15.75">
      <c r="A19" s="11" t="s">
        <v>66</v>
      </c>
      <c r="B19" t="s">
        <v>67</v>
      </c>
      <c r="C19" t="s">
        <v>68</v>
      </c>
      <c r="D19" t="s">
        <v>69</v>
      </c>
      <c r="E19" t="s">
        <v>70</v>
      </c>
    </row>
    <row r="20" spans="1:22">
      <c r="A20">
        <v>3.9700999175841648E-2</v>
      </c>
      <c r="B20">
        <v>0.25188282933909317</v>
      </c>
      <c r="C20">
        <v>0.25062760276539103</v>
      </c>
      <c r="D20">
        <v>0.24937238668673511</v>
      </c>
      <c r="E20">
        <v>0.24811718120878071</v>
      </c>
    </row>
    <row r="21" spans="1:22">
      <c r="A21">
        <v>7.8807986960538437E-2</v>
      </c>
      <c r="B21">
        <v>0.25378138398604966</v>
      </c>
      <c r="C21">
        <v>0.25126040464857818</v>
      </c>
      <c r="D21">
        <v>0.24873950990262186</v>
      </c>
      <c r="E21">
        <v>0.24621870146275035</v>
      </c>
    </row>
    <row r="22" spans="1:22">
      <c r="A22">
        <v>0.1173269347336587</v>
      </c>
      <c r="B22">
        <v>0.25569576217176682</v>
      </c>
      <c r="C22">
        <v>0.25189839416313697</v>
      </c>
      <c r="D22">
        <v>0.248101313794721</v>
      </c>
      <c r="E22">
        <v>0.24430452987037524</v>
      </c>
    </row>
    <row r="23" spans="1:22">
      <c r="A23">
        <v>0.15526379608808655</v>
      </c>
      <c r="B23">
        <v>0.25762605969846708</v>
      </c>
      <c r="C23">
        <v>0.25254155724384925</v>
      </c>
      <c r="D23">
        <v>0.247457741717309</v>
      </c>
      <c r="E23">
        <v>0.24237464134037465</v>
      </c>
    </row>
    <row r="24" spans="1:22">
      <c r="A24">
        <v>0.19262450794562383</v>
      </c>
      <c r="B24">
        <v>0.2595723697532536</v>
      </c>
      <c r="C24">
        <v>0.25318987713159241</v>
      </c>
      <c r="D24">
        <v>0.24680873621839239</v>
      </c>
      <c r="E24">
        <v>0.24042901689676166</v>
      </c>
    </row>
    <row r="25" spans="1:22">
      <c r="A25">
        <v>0.22941499167910123</v>
      </c>
      <c r="B25">
        <v>0.26153478271344266</v>
      </c>
      <c r="C25">
        <v>0.25384333425432526</v>
      </c>
      <c r="D25">
        <v>0.2461542390263598</v>
      </c>
      <c r="E25">
        <v>0.23846764400587225</v>
      </c>
    </row>
    <row r="26" spans="1:22">
      <c r="A26">
        <v>0.2656411542411023</v>
      </c>
      <c r="B26">
        <v>0.26351338594345336</v>
      </c>
      <c r="C26">
        <v>0.25450190610409257</v>
      </c>
      <c r="D26">
        <v>0.24549419103682074</v>
      </c>
      <c r="E26">
        <v>0.23649051691563336</v>
      </c>
    </row>
    <row r="27" spans="1:22">
      <c r="A27">
        <v>0.30130888929940541</v>
      </c>
      <c r="B27">
        <v>0.26550826358297513</v>
      </c>
      <c r="C27">
        <v>0.25516556710999083</v>
      </c>
      <c r="D27">
        <v>0.24482853229970222</v>
      </c>
      <c r="E27">
        <v>0.23449763700733181</v>
      </c>
    </row>
    <row r="28" spans="1:22">
      <c r="A28">
        <v>0.33642407837918387</v>
      </c>
      <c r="B28">
        <v>0.26751949632618427</v>
      </c>
      <c r="C28">
        <v>0.25583428850702994</v>
      </c>
      <c r="D28">
        <v>0.24415720200666502</v>
      </c>
      <c r="E28">
        <v>0.23248901316012077</v>
      </c>
    </row>
    <row r="29" spans="1:22">
      <c r="A29">
        <v>0.37099259201199075</v>
      </c>
      <c r="B29">
        <v>0.26954716119174671</v>
      </c>
      <c r="C29">
        <v>0.25650803820084039</v>
      </c>
      <c r="D29">
        <v>0.24348013847892322</v>
      </c>
      <c r="E29">
        <v>0.23046466212848965</v>
      </c>
      <c r="M29" s="11"/>
    </row>
    <row r="30" spans="1:22" ht="13.5" thickBot="1">
      <c r="A30">
        <v>0.53583987370045993</v>
      </c>
      <c r="B30">
        <v>0.27993437473048444</v>
      </c>
      <c r="C30">
        <v>0.25995083682930226</v>
      </c>
      <c r="D30">
        <v>0.24000660120946035</v>
      </c>
      <c r="E30">
        <v>0.2201081872307529</v>
      </c>
      <c r="M30" s="11"/>
    </row>
    <row r="31" spans="1:22" ht="15.75" thickBot="1">
      <c r="A31">
        <v>0.68789656844786351</v>
      </c>
      <c r="B31">
        <v>0.29074138347756306</v>
      </c>
      <c r="C31">
        <v>0.26351235816021767</v>
      </c>
      <c r="D31">
        <v>0.23637996228789457</v>
      </c>
      <c r="E31">
        <v>0.20936629607432464</v>
      </c>
      <c r="G31" s="26" t="s">
        <v>101</v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8"/>
    </row>
    <row r="32" spans="1:22">
      <c r="A32">
        <v>0.82789117212556451</v>
      </c>
      <c r="B32">
        <v>0.30197205673559596</v>
      </c>
      <c r="C32">
        <v>0.26718392993692441</v>
      </c>
      <c r="D32">
        <v>0.23259147779909536</v>
      </c>
      <c r="E32">
        <v>0.19825253552838423</v>
      </c>
      <c r="G32" s="22" t="s">
        <v>80</v>
      </c>
      <c r="H32" s="13" t="s">
        <v>79</v>
      </c>
      <c r="I32" s="13" t="s">
        <v>81</v>
      </c>
      <c r="J32" s="13" t="s">
        <v>82</v>
      </c>
      <c r="K32" s="13" t="s">
        <v>83</v>
      </c>
      <c r="L32" s="13" t="s">
        <v>78</v>
      </c>
      <c r="M32" s="13" t="s">
        <v>84</v>
      </c>
      <c r="N32" s="13" t="s">
        <v>85</v>
      </c>
      <c r="O32" s="13" t="s">
        <v>86</v>
      </c>
      <c r="P32" s="13" t="s">
        <v>87</v>
      </c>
      <c r="Q32" s="13" t="s">
        <v>88</v>
      </c>
      <c r="R32" s="13" t="s">
        <v>89</v>
      </c>
      <c r="S32" s="13" t="s">
        <v>90</v>
      </c>
      <c r="T32" s="13" t="s">
        <v>91</v>
      </c>
      <c r="U32" s="13" t="s">
        <v>92</v>
      </c>
      <c r="V32" s="14" t="s">
        <v>96</v>
      </c>
    </row>
    <row r="33" spans="1:22">
      <c r="A33">
        <v>0.95655421424443832</v>
      </c>
      <c r="B33">
        <v>0.31362571564954483</v>
      </c>
      <c r="C33">
        <v>0.27095357007339543</v>
      </c>
      <c r="D33">
        <v>0.22863181882584085</v>
      </c>
      <c r="E33">
        <v>0.18678889545121902</v>
      </c>
      <c r="G33" s="15">
        <v>1</v>
      </c>
      <c r="H33" s="16">
        <f>I33+J33+K33+G33</f>
        <v>3.9700999175841645</v>
      </c>
      <c r="I33" s="16">
        <f>L33-M33</f>
        <v>0.99501662508319555</v>
      </c>
      <c r="J33" s="16">
        <f>M33-N33</f>
        <v>0.99003329183277344</v>
      </c>
      <c r="K33" s="16">
        <f>N33-O33</f>
        <v>0.98505000066819548</v>
      </c>
      <c r="L33" s="16">
        <v>100</v>
      </c>
      <c r="M33" s="16">
        <f>L33*EXP(-(G33/L33))</f>
        <v>99.004983374916804</v>
      </c>
      <c r="N33" s="16">
        <f>M33*EXP(-(I33/M33))</f>
        <v>98.014950083084031</v>
      </c>
      <c r="O33" s="16">
        <f>N33*EXP(-(J33/N33))</f>
        <v>97.029900082415836</v>
      </c>
      <c r="P33" s="16">
        <f>O33*EXP(-(K33/O33))</f>
        <v>96.04983333040056</v>
      </c>
      <c r="Q33" s="16">
        <f>H33/L33</f>
        <v>3.9700999175841648E-2</v>
      </c>
      <c r="R33" s="16">
        <f>G33/H33</f>
        <v>0.25188282933909317</v>
      </c>
      <c r="S33" s="16">
        <f>I33/H33</f>
        <v>0.25062760276539103</v>
      </c>
      <c r="T33" s="16">
        <f>J33/H33</f>
        <v>0.24937238668673511</v>
      </c>
      <c r="U33" s="16">
        <f>K33/H33</f>
        <v>0.24811718120878071</v>
      </c>
      <c r="V33" s="17">
        <f>K33/L33*100</f>
        <v>0.98505000066819548</v>
      </c>
    </row>
    <row r="34" spans="1:22">
      <c r="A34">
        <v>1.074622008474905</v>
      </c>
      <c r="B34">
        <v>0.32569591655461927</v>
      </c>
      <c r="C34">
        <v>0.27480538082445466</v>
      </c>
      <c r="D34">
        <v>0.22449110568042149</v>
      </c>
      <c r="E34">
        <v>0.1750075969405045</v>
      </c>
      <c r="G34" s="15">
        <v>2</v>
      </c>
      <c r="H34" s="16">
        <f t="shared" ref="H34:H58" si="0">I34+J34+K34+G34</f>
        <v>7.8807986960538443</v>
      </c>
      <c r="I34" s="16">
        <f t="shared" ref="I34:I58" si="1">L34-M34</f>
        <v>1.9801326693244761</v>
      </c>
      <c r="J34" s="16">
        <f t="shared" ref="J34:J58" si="2">M34-N34</f>
        <v>1.9602660052976546</v>
      </c>
      <c r="K34" s="16">
        <f t="shared" ref="K34:K58" si="3">N34-O34</f>
        <v>1.9404000214317136</v>
      </c>
      <c r="L34" s="16">
        <v>100</v>
      </c>
      <c r="M34" s="16">
        <f t="shared" ref="M34:M58" si="4">L34*EXP(-(G34/L34))</f>
        <v>98.019867330675524</v>
      </c>
      <c r="N34" s="16">
        <f t="shared" ref="N34:N58" si="5">M34*EXP(-(I34/M34))</f>
        <v>96.059601325377869</v>
      </c>
      <c r="O34" s="16">
        <f t="shared" ref="O34:O58" si="6">N34*EXP(-(J34/N34))</f>
        <v>94.119201303946156</v>
      </c>
      <c r="P34" s="16">
        <f t="shared" ref="P34:P58" si="7">O34*EXP(-(K34/O34))</f>
        <v>92.198666572292808</v>
      </c>
      <c r="Q34" s="16">
        <f t="shared" ref="Q34:Q58" si="8">H34/L34</f>
        <v>7.8807986960538437E-2</v>
      </c>
      <c r="R34" s="16">
        <f t="shared" ref="R34:R58" si="9">G34/H34</f>
        <v>0.25378138398604966</v>
      </c>
      <c r="S34" s="16">
        <f t="shared" ref="S34:S58" si="10">I34/H34</f>
        <v>0.25126040464857818</v>
      </c>
      <c r="T34" s="16">
        <f t="shared" ref="T34:T58" si="11">J34/H34</f>
        <v>0.24873950990262186</v>
      </c>
      <c r="U34" s="16">
        <f t="shared" ref="U34:U58" si="12">K34/H34</f>
        <v>0.24621870146275035</v>
      </c>
      <c r="V34" s="17">
        <f t="shared" ref="V34:V97" si="13">K34/L34*100</f>
        <v>1.9404000214317139</v>
      </c>
    </row>
    <row r="35" spans="1:22">
      <c r="A35">
        <v>1.1828402715101263</v>
      </c>
      <c r="B35">
        <v>0.33816907458631079</v>
      </c>
      <c r="C35">
        <v>0.2787189123544635</v>
      </c>
      <c r="D35">
        <v>0.22015900110189568</v>
      </c>
      <c r="E35">
        <v>0.16295301195733009</v>
      </c>
      <c r="G35" s="15">
        <v>3</v>
      </c>
      <c r="H35" s="16">
        <f t="shared" si="0"/>
        <v>11.73269347336587</v>
      </c>
      <c r="I35" s="16">
        <f t="shared" si="1"/>
        <v>2.9554466451491805</v>
      </c>
      <c r="J35" s="16">
        <f t="shared" si="2"/>
        <v>2.910896665092821</v>
      </c>
      <c r="K35" s="16">
        <f t="shared" si="3"/>
        <v>2.8663501631238688</v>
      </c>
      <c r="L35" s="16">
        <v>100</v>
      </c>
      <c r="M35" s="16">
        <f t="shared" si="4"/>
        <v>97.044553354850819</v>
      </c>
      <c r="N35" s="16">
        <f t="shared" si="5"/>
        <v>94.133656689757998</v>
      </c>
      <c r="O35" s="16">
        <f t="shared" si="6"/>
        <v>91.26730652663413</v>
      </c>
      <c r="P35" s="16">
        <f t="shared" si="7"/>
        <v>88.445499279291582</v>
      </c>
      <c r="Q35" s="16">
        <f t="shared" si="8"/>
        <v>0.1173269347336587</v>
      </c>
      <c r="R35" s="16">
        <f t="shared" si="9"/>
        <v>0.25569576217176682</v>
      </c>
      <c r="S35" s="16">
        <f t="shared" si="10"/>
        <v>0.25189839416313697</v>
      </c>
      <c r="T35" s="16">
        <f t="shared" si="11"/>
        <v>0.248101313794721</v>
      </c>
      <c r="U35" s="16">
        <f t="shared" si="12"/>
        <v>0.24430452987037524</v>
      </c>
      <c r="V35" s="17">
        <f t="shared" si="13"/>
        <v>2.8663501631238688</v>
      </c>
    </row>
    <row r="36" spans="1:22">
      <c r="A36">
        <v>1.281967396065202</v>
      </c>
      <c r="B36">
        <v>0.35102296780807724</v>
      </c>
      <c r="C36">
        <v>0.28266853703960826</v>
      </c>
      <c r="D36">
        <v>0.21562489110038099</v>
      </c>
      <c r="E36">
        <v>0.15068360405193354</v>
      </c>
      <c r="G36" s="15">
        <v>4</v>
      </c>
      <c r="H36" s="16">
        <f t="shared" si="0"/>
        <v>15.526379608808654</v>
      </c>
      <c r="I36" s="16">
        <f t="shared" si="1"/>
        <v>3.9210560847676845</v>
      </c>
      <c r="J36" s="16">
        <f t="shared" si="2"/>
        <v>3.8421228350414651</v>
      </c>
      <c r="K36" s="16">
        <f t="shared" si="3"/>
        <v>3.763200688999504</v>
      </c>
      <c r="L36" s="16">
        <v>100</v>
      </c>
      <c r="M36" s="16">
        <f t="shared" si="4"/>
        <v>96.078943915232315</v>
      </c>
      <c r="N36" s="16">
        <f t="shared" si="5"/>
        <v>92.23682108019085</v>
      </c>
      <c r="O36" s="16">
        <f t="shared" si="6"/>
        <v>88.473620391191346</v>
      </c>
      <c r="P36" s="16">
        <f t="shared" si="7"/>
        <v>84.789330278870167</v>
      </c>
      <c r="Q36" s="16">
        <f t="shared" si="8"/>
        <v>0.15526379608808655</v>
      </c>
      <c r="R36" s="16">
        <f t="shared" si="9"/>
        <v>0.25762605969846708</v>
      </c>
      <c r="S36" s="16">
        <f t="shared" si="10"/>
        <v>0.25254155724384925</v>
      </c>
      <c r="T36" s="16">
        <f t="shared" si="11"/>
        <v>0.247457741717309</v>
      </c>
      <c r="U36" s="16">
        <f t="shared" si="12"/>
        <v>0.24237464134037465</v>
      </c>
      <c r="V36" s="17">
        <f t="shared" si="13"/>
        <v>3.763200688999504</v>
      </c>
    </row>
    <row r="37" spans="1:22">
      <c r="A37">
        <v>1.3727770483636774</v>
      </c>
      <c r="B37">
        <v>0.36422520364540617</v>
      </c>
      <c r="C37">
        <v>0.28662290118877937</v>
      </c>
      <c r="D37">
        <v>0.21087818956454432</v>
      </c>
      <c r="E37">
        <v>0.13827370560127022</v>
      </c>
      <c r="G37" s="15">
        <v>5</v>
      </c>
      <c r="H37" s="16">
        <f t="shared" si="0"/>
        <v>19.262450794562383</v>
      </c>
      <c r="I37" s="16">
        <f t="shared" si="1"/>
        <v>4.877057549928594</v>
      </c>
      <c r="J37" s="16">
        <f t="shared" si="2"/>
        <v>4.7541411370749103</v>
      </c>
      <c r="K37" s="16">
        <f t="shared" si="3"/>
        <v>4.6312521075588791</v>
      </c>
      <c r="L37" s="16">
        <v>100</v>
      </c>
      <c r="M37" s="16">
        <f t="shared" si="4"/>
        <v>95.122942450071406</v>
      </c>
      <c r="N37" s="16">
        <f t="shared" si="5"/>
        <v>90.368801312996496</v>
      </c>
      <c r="O37" s="16">
        <f t="shared" si="6"/>
        <v>85.737549205437617</v>
      </c>
      <c r="P37" s="16">
        <f t="shared" si="7"/>
        <v>81.229157291115328</v>
      </c>
      <c r="Q37" s="16">
        <f t="shared" si="8"/>
        <v>0.19262450794562383</v>
      </c>
      <c r="R37" s="16">
        <f t="shared" si="9"/>
        <v>0.2595723697532536</v>
      </c>
      <c r="S37" s="16">
        <f t="shared" si="10"/>
        <v>0.25318987713159241</v>
      </c>
      <c r="T37" s="16">
        <f t="shared" si="11"/>
        <v>0.24680873621839239</v>
      </c>
      <c r="U37" s="16">
        <f t="shared" si="12"/>
        <v>0.24042901689676166</v>
      </c>
      <c r="V37" s="17">
        <f t="shared" si="13"/>
        <v>4.6312521075588791</v>
      </c>
    </row>
    <row r="38" spans="1:22">
      <c r="A38">
        <v>1.4560596141639346</v>
      </c>
      <c r="B38">
        <v>0.37773178697481319</v>
      </c>
      <c r="C38">
        <v>0.29054455291820425</v>
      </c>
      <c r="D38">
        <v>0.20590880881394621</v>
      </c>
      <c r="E38">
        <v>0.12581485129303635</v>
      </c>
      <c r="G38" s="15">
        <v>6</v>
      </c>
      <c r="H38" s="16">
        <f t="shared" si="0"/>
        <v>22.941499167910123</v>
      </c>
      <c r="I38" s="16">
        <f t="shared" si="1"/>
        <v>5.8235466415751347</v>
      </c>
      <c r="J38" s="16">
        <f t="shared" si="2"/>
        <v>5.647147269800783</v>
      </c>
      <c r="K38" s="16">
        <f t="shared" si="3"/>
        <v>5.4708052565342058</v>
      </c>
      <c r="L38" s="16">
        <v>100</v>
      </c>
      <c r="M38" s="16">
        <f t="shared" si="4"/>
        <v>94.176453358424865</v>
      </c>
      <c r="N38" s="16">
        <f t="shared" si="5"/>
        <v>88.529306088624082</v>
      </c>
      <c r="O38" s="16">
        <f t="shared" si="6"/>
        <v>83.058500832089877</v>
      </c>
      <c r="P38" s="16">
        <f t="shared" si="7"/>
        <v>77.763976533652553</v>
      </c>
      <c r="Q38" s="16">
        <f t="shared" si="8"/>
        <v>0.22941499167910123</v>
      </c>
      <c r="R38" s="16">
        <f t="shared" si="9"/>
        <v>0.26153478271344266</v>
      </c>
      <c r="S38" s="16">
        <f t="shared" si="10"/>
        <v>0.25384333425432526</v>
      </c>
      <c r="T38" s="16">
        <f t="shared" si="11"/>
        <v>0.2461542390263598</v>
      </c>
      <c r="U38" s="16">
        <f t="shared" si="12"/>
        <v>0.23846764400587225</v>
      </c>
      <c r="V38" s="17">
        <f t="shared" si="13"/>
        <v>5.4708052565342058</v>
      </c>
    </row>
    <row r="39" spans="1:22">
      <c r="A39">
        <v>1.5326218484073282</v>
      </c>
      <c r="B39">
        <v>0.39148600199293038</v>
      </c>
      <c r="C39">
        <v>0.29438988121880166</v>
      </c>
      <c r="D39">
        <v>0.20070784002449474</v>
      </c>
      <c r="E39">
        <v>0.11341627676377336</v>
      </c>
      <c r="G39" s="15">
        <v>7</v>
      </c>
      <c r="H39" s="16">
        <f t="shared" si="0"/>
        <v>26.564115424110227</v>
      </c>
      <c r="I39" s="16">
        <f t="shared" si="1"/>
        <v>6.760618009405178</v>
      </c>
      <c r="J39" s="16">
        <f t="shared" si="2"/>
        <v>6.5213360266506726</v>
      </c>
      <c r="K39" s="16">
        <f t="shared" si="3"/>
        <v>6.2821613880543765</v>
      </c>
      <c r="L39" s="16">
        <v>100</v>
      </c>
      <c r="M39" s="16">
        <f t="shared" si="4"/>
        <v>93.239381990594822</v>
      </c>
      <c r="N39" s="16">
        <f t="shared" si="5"/>
        <v>86.718045963944149</v>
      </c>
      <c r="O39" s="16">
        <f t="shared" si="6"/>
        <v>80.435884575889773</v>
      </c>
      <c r="P39" s="16">
        <f t="shared" si="7"/>
        <v>74.392782311883494</v>
      </c>
      <c r="Q39" s="16">
        <f t="shared" si="8"/>
        <v>0.2656411542411023</v>
      </c>
      <c r="R39" s="16">
        <f t="shared" si="9"/>
        <v>0.26351338594345336</v>
      </c>
      <c r="S39" s="16">
        <f t="shared" si="10"/>
        <v>0.25450190610409257</v>
      </c>
      <c r="T39" s="16">
        <f t="shared" si="11"/>
        <v>0.24549419103682074</v>
      </c>
      <c r="U39" s="16">
        <f t="shared" si="12"/>
        <v>0.23649051691563336</v>
      </c>
      <c r="V39" s="17">
        <f t="shared" si="13"/>
        <v>6.2821613880543765</v>
      </c>
    </row>
    <row r="40" spans="1:22">
      <c r="A40">
        <v>1.6032839165681685</v>
      </c>
      <c r="B40">
        <v>0.4054179008988788</v>
      </c>
      <c r="C40">
        <v>0.29810953524815842</v>
      </c>
      <c r="D40">
        <v>0.19526848030051311</v>
      </c>
      <c r="E40">
        <v>0.10120408355244968</v>
      </c>
      <c r="G40" s="15">
        <v>8</v>
      </c>
      <c r="H40" s="16">
        <f t="shared" si="0"/>
        <v>30.130888929940539</v>
      </c>
      <c r="I40" s="16">
        <f t="shared" si="1"/>
        <v>7.6883653613364231</v>
      </c>
      <c r="J40" s="16">
        <f t="shared" si="2"/>
        <v>7.3769013136026871</v>
      </c>
      <c r="K40" s="16">
        <f t="shared" si="3"/>
        <v>7.0656222550014292</v>
      </c>
      <c r="L40" s="16">
        <v>100</v>
      </c>
      <c r="M40" s="16">
        <f t="shared" si="4"/>
        <v>92.311634638663577</v>
      </c>
      <c r="N40" s="16">
        <f t="shared" si="5"/>
        <v>84.93473332506089</v>
      </c>
      <c r="O40" s="16">
        <f t="shared" si="6"/>
        <v>77.869111070059461</v>
      </c>
      <c r="P40" s="16">
        <f t="shared" si="7"/>
        <v>71.114566593626378</v>
      </c>
      <c r="Q40" s="16">
        <f t="shared" si="8"/>
        <v>0.30130888929940541</v>
      </c>
      <c r="R40" s="16">
        <f t="shared" si="9"/>
        <v>0.26550826358297513</v>
      </c>
      <c r="S40" s="16">
        <f t="shared" si="10"/>
        <v>0.25516556710999083</v>
      </c>
      <c r="T40" s="16">
        <f t="shared" si="11"/>
        <v>0.24482853229970222</v>
      </c>
      <c r="U40" s="16">
        <f t="shared" si="12"/>
        <v>0.23449763700733181</v>
      </c>
      <c r="V40" s="17">
        <f t="shared" si="13"/>
        <v>7.0656222550014292</v>
      </c>
    </row>
    <row r="41" spans="1:22">
      <c r="A41">
        <v>1.6688729018811119</v>
      </c>
      <c r="B41">
        <v>0.41944476371506628</v>
      </c>
      <c r="C41">
        <v>0.301649511859863</v>
      </c>
      <c r="D41">
        <v>0.18958722097455907</v>
      </c>
      <c r="E41">
        <v>8.9318503450511594E-2</v>
      </c>
      <c r="G41" s="15">
        <v>9</v>
      </c>
      <c r="H41" s="16">
        <f t="shared" si="0"/>
        <v>33.642407837918384</v>
      </c>
      <c r="I41" s="16">
        <f t="shared" si="1"/>
        <v>8.606881472877177</v>
      </c>
      <c r="J41" s="16">
        <f t="shared" si="2"/>
        <v>8.2140361664732495</v>
      </c>
      <c r="K41" s="16">
        <f t="shared" si="3"/>
        <v>7.8214901985679575</v>
      </c>
      <c r="L41" s="16">
        <v>100</v>
      </c>
      <c r="M41" s="16">
        <f t="shared" si="4"/>
        <v>91.393118527122823</v>
      </c>
      <c r="N41" s="16">
        <f t="shared" si="5"/>
        <v>83.179082360649574</v>
      </c>
      <c r="O41" s="16">
        <f t="shared" si="6"/>
        <v>75.357592162081616</v>
      </c>
      <c r="P41" s="16">
        <f t="shared" si="7"/>
        <v>67.928318567208152</v>
      </c>
      <c r="Q41" s="16">
        <f t="shared" si="8"/>
        <v>0.33642407837918387</v>
      </c>
      <c r="R41" s="16">
        <f t="shared" si="9"/>
        <v>0.26751949632618427</v>
      </c>
      <c r="S41" s="16">
        <f t="shared" si="10"/>
        <v>0.25583428850702994</v>
      </c>
      <c r="T41" s="16">
        <f t="shared" si="11"/>
        <v>0.24415720200666502</v>
      </c>
      <c r="U41" s="16">
        <f t="shared" si="12"/>
        <v>0.23248901316012077</v>
      </c>
      <c r="V41" s="17">
        <f t="shared" si="13"/>
        <v>7.8214901985679566</v>
      </c>
    </row>
    <row r="42" spans="1:22">
      <c r="A42">
        <v>1.7302118793028141</v>
      </c>
      <c r="B42">
        <v>0.43347292257767372</v>
      </c>
      <c r="C42">
        <v>0.30495308324411363</v>
      </c>
      <c r="D42">
        <v>0.1836652678549581</v>
      </c>
      <c r="E42">
        <v>7.7908726323254449E-2</v>
      </c>
      <c r="G42" s="15">
        <v>10</v>
      </c>
      <c r="H42" s="16">
        <f t="shared" si="0"/>
        <v>37.099259201199075</v>
      </c>
      <c r="I42" s="16">
        <f t="shared" si="1"/>
        <v>9.5162581964040527</v>
      </c>
      <c r="J42" s="16">
        <f t="shared" si="2"/>
        <v>9.032932767773417</v>
      </c>
      <c r="K42" s="16">
        <f t="shared" si="3"/>
        <v>8.5500682370216055</v>
      </c>
      <c r="L42" s="16">
        <v>100</v>
      </c>
      <c r="M42" s="16">
        <f t="shared" si="4"/>
        <v>90.483741803595947</v>
      </c>
      <c r="N42" s="16">
        <f t="shared" si="5"/>
        <v>81.45080903582253</v>
      </c>
      <c r="O42" s="16">
        <f t="shared" si="6"/>
        <v>72.900740798800925</v>
      </c>
      <c r="P42" s="16">
        <f t="shared" si="7"/>
        <v>64.833024182004792</v>
      </c>
      <c r="Q42" s="16">
        <f t="shared" si="8"/>
        <v>0.37099259201199075</v>
      </c>
      <c r="R42" s="16">
        <f t="shared" si="9"/>
        <v>0.26954716119174671</v>
      </c>
      <c r="S42" s="16">
        <f t="shared" si="10"/>
        <v>0.25650803820084039</v>
      </c>
      <c r="T42" s="16">
        <f t="shared" si="11"/>
        <v>0.24348013847892322</v>
      </c>
      <c r="U42" s="16">
        <f t="shared" si="12"/>
        <v>0.23046466212848965</v>
      </c>
      <c r="V42" s="17">
        <f t="shared" si="13"/>
        <v>8.5500682370216055</v>
      </c>
    </row>
    <row r="43" spans="1:22">
      <c r="A43">
        <v>1.7881039506316379</v>
      </c>
      <c r="B43">
        <v>0.44740128207725532</v>
      </c>
      <c r="C43">
        <v>0.30796365932095671</v>
      </c>
      <c r="D43">
        <v>0.17751009427635472</v>
      </c>
      <c r="E43">
        <v>6.7124964325433162E-2</v>
      </c>
      <c r="G43" s="15">
        <v>15</v>
      </c>
      <c r="H43" s="16">
        <f t="shared" si="0"/>
        <v>53.583987370045989</v>
      </c>
      <c r="I43" s="16">
        <f t="shared" si="1"/>
        <v>13.929202357494219</v>
      </c>
      <c r="J43" s="16">
        <f t="shared" si="2"/>
        <v>12.860510687935388</v>
      </c>
      <c r="K43" s="16">
        <f t="shared" si="3"/>
        <v>11.794274324616381</v>
      </c>
      <c r="L43" s="16">
        <v>100</v>
      </c>
      <c r="M43" s="16">
        <f t="shared" si="4"/>
        <v>86.070797642505781</v>
      </c>
      <c r="N43" s="16">
        <f t="shared" si="5"/>
        <v>73.210286954570392</v>
      </c>
      <c r="O43" s="16">
        <f t="shared" si="6"/>
        <v>61.416012629954011</v>
      </c>
      <c r="P43" s="16">
        <f t="shared" si="7"/>
        <v>50.685076443893195</v>
      </c>
      <c r="Q43" s="16">
        <f t="shared" si="8"/>
        <v>0.53583987370045993</v>
      </c>
      <c r="R43" s="16">
        <f t="shared" si="9"/>
        <v>0.27993437473048444</v>
      </c>
      <c r="S43" s="16">
        <f t="shared" si="10"/>
        <v>0.25995083682930226</v>
      </c>
      <c r="T43" s="16">
        <f t="shared" si="11"/>
        <v>0.24000660120946035</v>
      </c>
      <c r="U43" s="16">
        <f t="shared" si="12"/>
        <v>0.2201081872307529</v>
      </c>
      <c r="V43" s="17">
        <f t="shared" si="13"/>
        <v>11.794274324616381</v>
      </c>
    </row>
    <row r="44" spans="1:22">
      <c r="A44">
        <v>1.8433113412286457</v>
      </c>
      <c r="B44">
        <v>0.46112665884941539</v>
      </c>
      <c r="C44">
        <v>0.31062851686770449</v>
      </c>
      <c r="D44">
        <v>0.17113693498859384</v>
      </c>
      <c r="E44">
        <v>5.710788929428641E-2</v>
      </c>
      <c r="G44" s="15">
        <v>20</v>
      </c>
      <c r="H44" s="16">
        <f t="shared" si="0"/>
        <v>68.78965684478635</v>
      </c>
      <c r="I44" s="16">
        <f t="shared" si="1"/>
        <v>18.126924692201811</v>
      </c>
      <c r="J44" s="16">
        <f t="shared" si="2"/>
        <v>16.260496490767807</v>
      </c>
      <c r="K44" s="16">
        <f t="shared" si="3"/>
        <v>14.402235661816732</v>
      </c>
      <c r="L44" s="16">
        <v>100</v>
      </c>
      <c r="M44" s="16">
        <f t="shared" si="4"/>
        <v>81.873075307798189</v>
      </c>
      <c r="N44" s="16">
        <f t="shared" si="5"/>
        <v>65.612578817030382</v>
      </c>
      <c r="O44" s="16">
        <f t="shared" si="6"/>
        <v>51.21034315521365</v>
      </c>
      <c r="P44" s="16">
        <f t="shared" si="7"/>
        <v>38.656103320032699</v>
      </c>
      <c r="Q44" s="16">
        <f t="shared" si="8"/>
        <v>0.68789656844786351</v>
      </c>
      <c r="R44" s="16">
        <f t="shared" si="9"/>
        <v>0.29074138347756306</v>
      </c>
      <c r="S44" s="16">
        <f t="shared" si="10"/>
        <v>0.26351235816021767</v>
      </c>
      <c r="T44" s="16">
        <f t="shared" si="11"/>
        <v>0.23637996228789457</v>
      </c>
      <c r="U44" s="16">
        <f t="shared" si="12"/>
        <v>0.20936629607432464</v>
      </c>
      <c r="V44" s="17">
        <f t="shared" si="13"/>
        <v>14.402235661816732</v>
      </c>
    </row>
    <row r="45" spans="1:22">
      <c r="A45">
        <v>1.8965308788614674</v>
      </c>
      <c r="B45">
        <v>0.47455067040104898</v>
      </c>
      <c r="C45">
        <v>0.31290307311824589</v>
      </c>
      <c r="D45">
        <v>0.16456993041999071</v>
      </c>
      <c r="E45">
        <v>4.7976326060714489E-2</v>
      </c>
      <c r="G45" s="15">
        <v>25</v>
      </c>
      <c r="H45" s="16">
        <f t="shared" si="0"/>
        <v>82.789117212556448</v>
      </c>
      <c r="I45" s="16">
        <f t="shared" si="1"/>
        <v>22.119921692859506</v>
      </c>
      <c r="J45" s="16">
        <f t="shared" si="2"/>
        <v>19.256043118151027</v>
      </c>
      <c r="K45" s="16">
        <f t="shared" si="3"/>
        <v>16.413152401545915</v>
      </c>
      <c r="L45" s="16">
        <v>100</v>
      </c>
      <c r="M45" s="16">
        <f t="shared" si="4"/>
        <v>77.880078307140494</v>
      </c>
      <c r="N45" s="16">
        <f t="shared" si="5"/>
        <v>58.624035188989467</v>
      </c>
      <c r="O45" s="16">
        <f t="shared" si="6"/>
        <v>42.210882787443552</v>
      </c>
      <c r="P45" s="16">
        <f t="shared" si="7"/>
        <v>28.612425704112333</v>
      </c>
      <c r="Q45" s="16">
        <f t="shared" si="8"/>
        <v>0.82789117212556451</v>
      </c>
      <c r="R45" s="16">
        <f t="shared" si="9"/>
        <v>0.30197205673559596</v>
      </c>
      <c r="S45" s="16">
        <f t="shared" si="10"/>
        <v>0.26718392993692441</v>
      </c>
      <c r="T45" s="16">
        <f t="shared" si="11"/>
        <v>0.23259147779909536</v>
      </c>
      <c r="U45" s="16">
        <f t="shared" si="12"/>
        <v>0.19825253552838423</v>
      </c>
      <c r="V45" s="17">
        <f t="shared" si="13"/>
        <v>16.413152401545915</v>
      </c>
    </row>
    <row r="46" spans="1:22">
      <c r="A46">
        <v>1.9483688416972487</v>
      </c>
      <c r="B46">
        <v>0.48758734982255364</v>
      </c>
      <c r="C46">
        <v>0.31475507276706455</v>
      </c>
      <c r="D46">
        <v>0.15784256372387354</v>
      </c>
      <c r="E46">
        <v>3.9815013686508437E-2</v>
      </c>
      <c r="G46" s="15">
        <v>30</v>
      </c>
      <c r="H46" s="16">
        <f t="shared" si="0"/>
        <v>95.655421424443844</v>
      </c>
      <c r="I46" s="16">
        <f t="shared" si="1"/>
        <v>25.918177931828211</v>
      </c>
      <c r="J46" s="16">
        <f t="shared" si="2"/>
        <v>21.869872980822898</v>
      </c>
      <c r="K46" s="16">
        <f t="shared" si="3"/>
        <v>17.867370511792735</v>
      </c>
      <c r="L46" s="16">
        <v>100</v>
      </c>
      <c r="M46" s="16">
        <f t="shared" si="4"/>
        <v>74.081822068171789</v>
      </c>
      <c r="N46" s="16">
        <f t="shared" si="5"/>
        <v>52.211949087348891</v>
      </c>
      <c r="O46" s="16">
        <f t="shared" si="6"/>
        <v>34.344578575556156</v>
      </c>
      <c r="P46" s="16">
        <f t="shared" si="7"/>
        <v>20.413689338314718</v>
      </c>
      <c r="Q46" s="16">
        <f t="shared" si="8"/>
        <v>0.95655421424443843</v>
      </c>
      <c r="R46" s="16">
        <f t="shared" si="9"/>
        <v>0.31362571564954478</v>
      </c>
      <c r="S46" s="16">
        <f t="shared" si="10"/>
        <v>0.27095357007339538</v>
      </c>
      <c r="T46" s="16">
        <f t="shared" si="11"/>
        <v>0.22863181882584083</v>
      </c>
      <c r="U46" s="16">
        <f t="shared" si="12"/>
        <v>0.18678889545121899</v>
      </c>
      <c r="V46" s="17">
        <f t="shared" si="13"/>
        <v>17.867370511792735</v>
      </c>
    </row>
    <row r="47" spans="1:22">
      <c r="A47">
        <v>1.9993198677906787</v>
      </c>
      <c r="B47">
        <v>0.50017009089447828</v>
      </c>
      <c r="C47">
        <v>0.31616779736554806</v>
      </c>
      <c r="D47">
        <v>0.15099705164223212</v>
      </c>
      <c r="E47">
        <v>3.2665060097741609E-2</v>
      </c>
      <c r="G47" s="15">
        <v>35</v>
      </c>
      <c r="H47" s="16">
        <f t="shared" si="0"/>
        <v>107.46220084749049</v>
      </c>
      <c r="I47" s="16">
        <f t="shared" si="1"/>
        <v>29.53119102812866</v>
      </c>
      <c r="J47" s="16">
        <f t="shared" si="2"/>
        <v>24.124308287104668</v>
      </c>
      <c r="K47" s="16">
        <f t="shared" si="3"/>
        <v>18.806701532257158</v>
      </c>
      <c r="L47" s="16">
        <v>100</v>
      </c>
      <c r="M47" s="16">
        <f t="shared" si="4"/>
        <v>70.46880897187134</v>
      </c>
      <c r="N47" s="16">
        <f t="shared" si="5"/>
        <v>46.344500684766672</v>
      </c>
      <c r="O47" s="16">
        <f t="shared" si="6"/>
        <v>27.537799152509514</v>
      </c>
      <c r="P47" s="16">
        <f t="shared" si="7"/>
        <v>13.910142254773762</v>
      </c>
      <c r="Q47" s="16">
        <f t="shared" si="8"/>
        <v>1.074622008474905</v>
      </c>
      <c r="R47" s="16">
        <f t="shared" si="9"/>
        <v>0.32569591655461927</v>
      </c>
      <c r="S47" s="16">
        <f t="shared" si="10"/>
        <v>0.27480538082445466</v>
      </c>
      <c r="T47" s="16">
        <f t="shared" si="11"/>
        <v>0.22449110568042149</v>
      </c>
      <c r="U47" s="16">
        <f t="shared" si="12"/>
        <v>0.1750075969405045</v>
      </c>
      <c r="V47" s="17">
        <f t="shared" si="13"/>
        <v>18.806701532257158</v>
      </c>
    </row>
    <row r="48" spans="1:22">
      <c r="A48">
        <v>2.0999269282934905</v>
      </c>
      <c r="B48">
        <v>0.52382775094651357</v>
      </c>
      <c r="C48">
        <v>0.31769149074347264</v>
      </c>
      <c r="D48">
        <v>0.13715199471505052</v>
      </c>
      <c r="E48">
        <v>2.1328763594963218E-2</v>
      </c>
      <c r="G48" s="15">
        <v>40</v>
      </c>
      <c r="H48" s="16">
        <f t="shared" si="0"/>
        <v>118.28402715101262</v>
      </c>
      <c r="I48" s="16">
        <f t="shared" si="1"/>
        <v>32.967995396436066</v>
      </c>
      <c r="J48" s="16">
        <f t="shared" si="2"/>
        <v>26.041293263876447</v>
      </c>
      <c r="K48" s="16">
        <f t="shared" si="3"/>
        <v>19.274738490700116</v>
      </c>
      <c r="L48" s="16">
        <v>100</v>
      </c>
      <c r="M48" s="16">
        <f t="shared" si="4"/>
        <v>67.032004603563934</v>
      </c>
      <c r="N48" s="16">
        <f t="shared" si="5"/>
        <v>40.990711339687486</v>
      </c>
      <c r="O48" s="16">
        <f t="shared" si="6"/>
        <v>21.71597284898737</v>
      </c>
      <c r="P48" s="16">
        <f t="shared" si="7"/>
        <v>8.9393653598913954</v>
      </c>
      <c r="Q48" s="16">
        <f t="shared" si="8"/>
        <v>1.1828402715101263</v>
      </c>
      <c r="R48" s="16">
        <f t="shared" si="9"/>
        <v>0.33816907458631079</v>
      </c>
      <c r="S48" s="16">
        <f t="shared" si="10"/>
        <v>0.2787189123544635</v>
      </c>
      <c r="T48" s="16">
        <f t="shared" si="11"/>
        <v>0.22015900110189568</v>
      </c>
      <c r="U48" s="16">
        <f t="shared" si="12"/>
        <v>0.16295301195733009</v>
      </c>
      <c r="V48" s="17">
        <f t="shared" si="13"/>
        <v>19.274738490700116</v>
      </c>
    </row>
    <row r="49" spans="1:22">
      <c r="A49">
        <v>2.1999969396493775</v>
      </c>
      <c r="B49">
        <v>0.54545530422021815</v>
      </c>
      <c r="C49">
        <v>0.3176394364435659</v>
      </c>
      <c r="D49">
        <v>0.12345391600055497</v>
      </c>
      <c r="E49">
        <v>1.3451343335661073E-2</v>
      </c>
      <c r="G49" s="15">
        <v>45</v>
      </c>
      <c r="H49" s="16">
        <f t="shared" si="0"/>
        <v>128.1967396065202</v>
      </c>
      <c r="I49" s="16">
        <f t="shared" si="1"/>
        <v>36.237184837822667</v>
      </c>
      <c r="J49" s="16">
        <f t="shared" si="2"/>
        <v>27.642408017079816</v>
      </c>
      <c r="K49" s="16">
        <f t="shared" si="3"/>
        <v>19.317146751617717</v>
      </c>
      <c r="L49" s="16">
        <v>100</v>
      </c>
      <c r="M49" s="16">
        <f t="shared" si="4"/>
        <v>63.762815162177333</v>
      </c>
      <c r="N49" s="16">
        <f t="shared" si="5"/>
        <v>36.120407145097516</v>
      </c>
      <c r="O49" s="16">
        <f t="shared" si="6"/>
        <v>16.8032603934798</v>
      </c>
      <c r="P49" s="16">
        <f t="shared" si="7"/>
        <v>5.3226211547106308</v>
      </c>
      <c r="Q49" s="16">
        <f t="shared" si="8"/>
        <v>1.281967396065202</v>
      </c>
      <c r="R49" s="16">
        <f t="shared" si="9"/>
        <v>0.35102296780807724</v>
      </c>
      <c r="S49" s="16">
        <f t="shared" si="10"/>
        <v>0.28266853703960826</v>
      </c>
      <c r="T49" s="16">
        <f t="shared" si="11"/>
        <v>0.21562489110038099</v>
      </c>
      <c r="U49" s="16">
        <f t="shared" si="12"/>
        <v>0.15068360405193354</v>
      </c>
      <c r="V49" s="17">
        <f t="shared" si="13"/>
        <v>19.317146751617717</v>
      </c>
    </row>
    <row r="50" spans="1:22">
      <c r="A50">
        <v>2.2999999722245512</v>
      </c>
      <c r="B50">
        <v>0.56521739813007255</v>
      </c>
      <c r="C50">
        <v>0.31629052858743428</v>
      </c>
      <c r="D50">
        <v>0.11028047130264121</v>
      </c>
      <c r="E50">
        <v>8.2116019798518548E-3</v>
      </c>
      <c r="G50" s="15">
        <v>50</v>
      </c>
      <c r="H50" s="16">
        <f t="shared" si="0"/>
        <v>137.27770483636777</v>
      </c>
      <c r="I50" s="16">
        <f t="shared" si="1"/>
        <v>39.346934028736655</v>
      </c>
      <c r="J50" s="16">
        <f t="shared" si="2"/>
        <v>28.948873863469121</v>
      </c>
      <c r="K50" s="16">
        <f t="shared" si="3"/>
        <v>18.981896944161985</v>
      </c>
      <c r="L50" s="16">
        <v>100</v>
      </c>
      <c r="M50" s="16">
        <f t="shared" si="4"/>
        <v>60.653065971263345</v>
      </c>
      <c r="N50" s="16">
        <f t="shared" si="5"/>
        <v>31.704192107794224</v>
      </c>
      <c r="O50" s="16">
        <f t="shared" si="6"/>
        <v>12.722295163632239</v>
      </c>
      <c r="P50" s="16">
        <f t="shared" si="7"/>
        <v>2.8614763539157635</v>
      </c>
      <c r="Q50" s="16">
        <f t="shared" si="8"/>
        <v>1.3727770483636776</v>
      </c>
      <c r="R50" s="16">
        <f t="shared" si="9"/>
        <v>0.36422520364540606</v>
      </c>
      <c r="S50" s="16">
        <f t="shared" si="10"/>
        <v>0.28662290118877931</v>
      </c>
      <c r="T50" s="16">
        <f t="shared" si="11"/>
        <v>0.21087818956454429</v>
      </c>
      <c r="U50" s="16">
        <f t="shared" si="12"/>
        <v>0.1382737056012702</v>
      </c>
      <c r="V50" s="17">
        <f t="shared" si="13"/>
        <v>18.981896944161985</v>
      </c>
    </row>
    <row r="51" spans="1:22">
      <c r="A51">
        <v>2.3999999999808863</v>
      </c>
      <c r="B51">
        <v>0.58333333333797899</v>
      </c>
      <c r="C51">
        <v>0.31391793169349735</v>
      </c>
      <c r="D51">
        <v>9.7907903131346868E-2</v>
      </c>
      <c r="E51">
        <v>4.8408318371768577E-3</v>
      </c>
      <c r="G51" s="15">
        <v>55</v>
      </c>
      <c r="H51" s="16">
        <f t="shared" si="0"/>
        <v>145.60596141639346</v>
      </c>
      <c r="I51" s="16">
        <f t="shared" si="1"/>
        <v>42.305018961951333</v>
      </c>
      <c r="J51" s="16">
        <f t="shared" si="2"/>
        <v>29.98155007145899</v>
      </c>
      <c r="K51" s="16">
        <f t="shared" si="3"/>
        <v>18.319392382983132</v>
      </c>
      <c r="L51" s="16">
        <v>100</v>
      </c>
      <c r="M51" s="16">
        <f t="shared" si="4"/>
        <v>57.694981038048667</v>
      </c>
      <c r="N51" s="16">
        <f t="shared" si="5"/>
        <v>27.713430966589677</v>
      </c>
      <c r="O51" s="16">
        <f t="shared" si="6"/>
        <v>9.3940385836065445</v>
      </c>
      <c r="P51" s="16">
        <f t="shared" si="7"/>
        <v>1.3363834124112035</v>
      </c>
      <c r="Q51" s="16">
        <f t="shared" si="8"/>
        <v>1.4560596141639346</v>
      </c>
      <c r="R51" s="16">
        <f t="shared" si="9"/>
        <v>0.37773178697481319</v>
      </c>
      <c r="S51" s="16">
        <f t="shared" si="10"/>
        <v>0.29054455291820425</v>
      </c>
      <c r="T51" s="16">
        <f t="shared" si="11"/>
        <v>0.20590880881394621</v>
      </c>
      <c r="U51" s="16">
        <f t="shared" si="12"/>
        <v>0.12581485129303635</v>
      </c>
      <c r="V51" s="17">
        <f t="shared" si="13"/>
        <v>18.319392382983132</v>
      </c>
    </row>
    <row r="52" spans="1:22">
      <c r="A52">
        <v>2.5</v>
      </c>
      <c r="B52">
        <v>0.6</v>
      </c>
      <c r="C52">
        <v>0.31074793594062805</v>
      </c>
      <c r="D52">
        <v>8.6507079426364791E-2</v>
      </c>
      <c r="E52">
        <v>2.7449846330070797E-3</v>
      </c>
      <c r="G52" s="15">
        <v>60</v>
      </c>
      <c r="H52" s="16">
        <f t="shared" si="0"/>
        <v>153.26218484073286</v>
      </c>
      <c r="I52" s="16">
        <f t="shared" si="1"/>
        <v>45.118836390597359</v>
      </c>
      <c r="J52" s="16">
        <f t="shared" si="2"/>
        <v>30.760922076818346</v>
      </c>
      <c r="K52" s="16">
        <f t="shared" si="3"/>
        <v>17.382426373317145</v>
      </c>
      <c r="L52" s="16">
        <v>100</v>
      </c>
      <c r="M52" s="16">
        <f t="shared" si="4"/>
        <v>54.881163609402641</v>
      </c>
      <c r="N52" s="16">
        <f t="shared" si="5"/>
        <v>24.120241532584295</v>
      </c>
      <c r="O52" s="16">
        <f t="shared" si="6"/>
        <v>6.7378151592671482</v>
      </c>
      <c r="P52" s="16">
        <f t="shared" si="7"/>
        <v>0.51063737540871978</v>
      </c>
      <c r="Q52" s="16">
        <f t="shared" si="8"/>
        <v>1.5326218484073286</v>
      </c>
      <c r="R52" s="16">
        <f t="shared" si="9"/>
        <v>0.39148600199293032</v>
      </c>
      <c r="S52" s="16">
        <f t="shared" si="10"/>
        <v>0.29438988121880161</v>
      </c>
      <c r="T52" s="16">
        <f t="shared" si="11"/>
        <v>0.20070784002449468</v>
      </c>
      <c r="U52" s="16">
        <f t="shared" si="12"/>
        <v>0.11341627676377335</v>
      </c>
      <c r="V52" s="17">
        <f t="shared" si="13"/>
        <v>17.382426373317145</v>
      </c>
    </row>
    <row r="53" spans="1:22">
      <c r="A53">
        <v>2.6</v>
      </c>
      <c r="B53">
        <v>0.61538461538461542</v>
      </c>
      <c r="C53">
        <v>0.30696287769436331</v>
      </c>
      <c r="D53">
        <v>7.6161858198333127E-2</v>
      </c>
      <c r="E53">
        <v>1.4906487226881804E-3</v>
      </c>
      <c r="G53" s="15">
        <v>65</v>
      </c>
      <c r="H53" s="16">
        <f t="shared" si="0"/>
        <v>160.32839165681685</v>
      </c>
      <c r="I53" s="16">
        <f t="shared" si="1"/>
        <v>47.795422323898393</v>
      </c>
      <c r="J53" s="16">
        <f t="shared" si="2"/>
        <v>31.30708138785209</v>
      </c>
      <c r="K53" s="16">
        <f t="shared" si="3"/>
        <v>16.225887945066368</v>
      </c>
      <c r="L53" s="16">
        <v>100</v>
      </c>
      <c r="M53" s="16">
        <f t="shared" si="4"/>
        <v>52.204577676101607</v>
      </c>
      <c r="N53" s="16">
        <f t="shared" si="5"/>
        <v>20.897496288249517</v>
      </c>
      <c r="O53" s="16">
        <f t="shared" si="6"/>
        <v>4.6716083431831485</v>
      </c>
      <c r="P53" s="16">
        <f t="shared" si="7"/>
        <v>0.14488794983632167</v>
      </c>
      <c r="Q53" s="16">
        <f t="shared" si="8"/>
        <v>1.6032839165681685</v>
      </c>
      <c r="R53" s="16">
        <f t="shared" si="9"/>
        <v>0.4054179008988788</v>
      </c>
      <c r="S53" s="16">
        <f t="shared" si="10"/>
        <v>0.29810953524815842</v>
      </c>
      <c r="T53" s="16">
        <f t="shared" si="11"/>
        <v>0.19526848030051311</v>
      </c>
      <c r="U53" s="16">
        <f t="shared" si="12"/>
        <v>0.10120408355244968</v>
      </c>
      <c r="V53" s="17">
        <f t="shared" si="13"/>
        <v>16.225887945066368</v>
      </c>
    </row>
    <row r="54" spans="1:22">
      <c r="A54">
        <v>2.7</v>
      </c>
      <c r="B54">
        <v>0.62962962962962954</v>
      </c>
      <c r="C54">
        <v>0.30270980590639451</v>
      </c>
      <c r="D54">
        <v>6.6889083966150994E-2</v>
      </c>
      <c r="E54">
        <v>7.7148049782478276E-4</v>
      </c>
      <c r="G54" s="15">
        <v>70</v>
      </c>
      <c r="H54" s="16">
        <f t="shared" si="0"/>
        <v>166.88729018811119</v>
      </c>
      <c r="I54" s="16">
        <f t="shared" si="1"/>
        <v>50.341469620859044</v>
      </c>
      <c r="J54" s="16">
        <f t="shared" si="2"/>
        <v>31.639697562738803</v>
      </c>
      <c r="K54" s="16">
        <f t="shared" si="3"/>
        <v>14.90612300451334</v>
      </c>
      <c r="L54" s="16">
        <v>100</v>
      </c>
      <c r="M54" s="16">
        <f t="shared" si="4"/>
        <v>49.658530379140956</v>
      </c>
      <c r="N54" s="16">
        <f t="shared" si="5"/>
        <v>18.018832816402153</v>
      </c>
      <c r="O54" s="16">
        <f t="shared" si="6"/>
        <v>3.1127098118888137</v>
      </c>
      <c r="P54" s="16">
        <f t="shared" si="7"/>
        <v>2.5905516364307924E-2</v>
      </c>
      <c r="Q54" s="16">
        <f t="shared" si="8"/>
        <v>1.6688729018811119</v>
      </c>
      <c r="R54" s="16">
        <f t="shared" si="9"/>
        <v>0.41944476371506628</v>
      </c>
      <c r="S54" s="16">
        <f t="shared" si="10"/>
        <v>0.301649511859863</v>
      </c>
      <c r="T54" s="16">
        <f t="shared" si="11"/>
        <v>0.18958722097455907</v>
      </c>
      <c r="U54" s="16">
        <f t="shared" si="12"/>
        <v>8.9318503450511594E-2</v>
      </c>
      <c r="V54" s="17">
        <f t="shared" si="13"/>
        <v>14.906123004513338</v>
      </c>
    </row>
    <row r="55" spans="1:22">
      <c r="A55">
        <v>2.8</v>
      </c>
      <c r="B55">
        <v>0.6428571428571429</v>
      </c>
      <c r="C55">
        <v>0.29810753992086197</v>
      </c>
      <c r="D55">
        <v>5.865680677392901E-2</v>
      </c>
      <c r="E55">
        <v>3.7851044806617491E-4</v>
      </c>
      <c r="G55" s="15">
        <v>75</v>
      </c>
      <c r="H55" s="16">
        <f t="shared" si="0"/>
        <v>173.02118793028137</v>
      </c>
      <c r="I55" s="16">
        <f t="shared" si="1"/>
        <v>52.763344725898534</v>
      </c>
      <c r="J55" s="16">
        <f t="shared" si="2"/>
        <v>31.777982825798176</v>
      </c>
      <c r="K55" s="16">
        <f t="shared" si="3"/>
        <v>13.47986037858467</v>
      </c>
      <c r="L55" s="16">
        <v>100</v>
      </c>
      <c r="M55" s="16">
        <f t="shared" si="4"/>
        <v>47.236655274101466</v>
      </c>
      <c r="N55" s="16">
        <f t="shared" si="5"/>
        <v>15.458672448303291</v>
      </c>
      <c r="O55" s="16">
        <f t="shared" si="6"/>
        <v>1.9788120697186211</v>
      </c>
      <c r="P55" s="16">
        <f t="shared" si="7"/>
        <v>2.1774504371089103E-3</v>
      </c>
      <c r="Q55" s="16">
        <f t="shared" si="8"/>
        <v>1.7302118793028136</v>
      </c>
      <c r="R55" s="16">
        <f t="shared" si="9"/>
        <v>0.43347292257767378</v>
      </c>
      <c r="S55" s="16">
        <f t="shared" si="10"/>
        <v>0.30495308324411369</v>
      </c>
      <c r="T55" s="16">
        <f t="shared" si="11"/>
        <v>0.18366526785495813</v>
      </c>
      <c r="U55" s="16">
        <f t="shared" si="12"/>
        <v>7.7908726323254462E-2</v>
      </c>
      <c r="V55" s="17">
        <f t="shared" si="13"/>
        <v>13.479860378584672</v>
      </c>
    </row>
    <row r="56" spans="1:22">
      <c r="A56">
        <v>2.9</v>
      </c>
      <c r="B56">
        <v>0.65517241379310343</v>
      </c>
      <c r="C56">
        <v>0.29325220026805687</v>
      </c>
      <c r="D56">
        <v>5.1400365041757511E-2</v>
      </c>
      <c r="E56">
        <v>1.7502089708216673E-4</v>
      </c>
      <c r="G56" s="15">
        <v>80</v>
      </c>
      <c r="H56" s="16">
        <f t="shared" si="0"/>
        <v>178.81039506316375</v>
      </c>
      <c r="I56" s="16">
        <f t="shared" si="1"/>
        <v>55.067103588277845</v>
      </c>
      <c r="J56" s="16">
        <f t="shared" si="2"/>
        <v>31.740650085254437</v>
      </c>
      <c r="K56" s="16">
        <f t="shared" si="3"/>
        <v>12.00264138963148</v>
      </c>
      <c r="L56" s="16">
        <v>100</v>
      </c>
      <c r="M56" s="16">
        <f t="shared" si="4"/>
        <v>44.932896411722155</v>
      </c>
      <c r="N56" s="16">
        <f t="shared" si="5"/>
        <v>13.192246326467718</v>
      </c>
      <c r="O56" s="16">
        <f t="shared" si="6"/>
        <v>1.1896049368362374</v>
      </c>
      <c r="P56" s="16">
        <f t="shared" si="7"/>
        <v>4.937918356750394E-5</v>
      </c>
      <c r="Q56" s="16">
        <f t="shared" si="8"/>
        <v>1.7881039506316376</v>
      </c>
      <c r="R56" s="16">
        <f t="shared" si="9"/>
        <v>0.44740128207725538</v>
      </c>
      <c r="S56" s="16">
        <f t="shared" si="10"/>
        <v>0.30796365932095671</v>
      </c>
      <c r="T56" s="16">
        <f t="shared" si="11"/>
        <v>0.17751009427635475</v>
      </c>
      <c r="U56" s="16">
        <f t="shared" si="12"/>
        <v>6.7124964325433176E-2</v>
      </c>
      <c r="V56" s="17">
        <f t="shared" si="13"/>
        <v>12.00264138963148</v>
      </c>
    </row>
    <row r="57" spans="1:22">
      <c r="A57">
        <v>3</v>
      </c>
      <c r="B57">
        <v>0.66666666666666652</v>
      </c>
      <c r="C57">
        <v>0.28822157225446238</v>
      </c>
      <c r="D57">
        <v>4.5035980490453952E-2</v>
      </c>
      <c r="E57">
        <v>7.5780588416938502E-5</v>
      </c>
      <c r="G57" s="15">
        <v>85</v>
      </c>
      <c r="H57" s="16">
        <f t="shared" si="0"/>
        <v>184.33113412286457</v>
      </c>
      <c r="I57" s="16">
        <f t="shared" si="1"/>
        <v>57.258506805127332</v>
      </c>
      <c r="J57" s="16">
        <f t="shared" si="2"/>
        <v>31.545865316758444</v>
      </c>
      <c r="K57" s="16">
        <f t="shared" si="3"/>
        <v>10.52676200097881</v>
      </c>
      <c r="L57" s="16">
        <v>100</v>
      </c>
      <c r="M57" s="16">
        <f t="shared" si="4"/>
        <v>42.741493194872668</v>
      </c>
      <c r="N57" s="16">
        <f t="shared" si="5"/>
        <v>11.195627878114221</v>
      </c>
      <c r="O57" s="16">
        <f t="shared" si="6"/>
        <v>0.66886587713541223</v>
      </c>
      <c r="P57" s="16">
        <f t="shared" si="7"/>
        <v>9.7794527488302068E-8</v>
      </c>
      <c r="Q57" s="16">
        <f t="shared" si="8"/>
        <v>1.8433113412286457</v>
      </c>
      <c r="R57" s="16">
        <f t="shared" si="9"/>
        <v>0.46112665884941539</v>
      </c>
      <c r="S57" s="16">
        <f t="shared" si="10"/>
        <v>0.31062851686770449</v>
      </c>
      <c r="T57" s="16">
        <f t="shared" si="11"/>
        <v>0.17113693498859384</v>
      </c>
      <c r="U57" s="16">
        <f t="shared" si="12"/>
        <v>5.710788929428641E-2</v>
      </c>
      <c r="V57" s="17">
        <f t="shared" si="13"/>
        <v>10.52676200097881</v>
      </c>
    </row>
    <row r="58" spans="1:22">
      <c r="A58">
        <v>3.1</v>
      </c>
      <c r="B58">
        <v>0.67741935483870963</v>
      </c>
      <c r="C58">
        <v>0.28307857153129617</v>
      </c>
      <c r="D58">
        <v>3.9471567167875775E-2</v>
      </c>
      <c r="E58">
        <v>3.0506462118387477E-5</v>
      </c>
      <c r="G58" s="15">
        <v>90</v>
      </c>
      <c r="H58" s="16">
        <f t="shared" si="0"/>
        <v>189.65308788614675</v>
      </c>
      <c r="I58" s="16">
        <f t="shared" si="1"/>
        <v>59.343034025940092</v>
      </c>
      <c r="J58" s="16">
        <f t="shared" si="2"/>
        <v>31.211195477359553</v>
      </c>
      <c r="K58" s="16">
        <f t="shared" si="3"/>
        <v>9.0988583828471175</v>
      </c>
      <c r="L58" s="16">
        <v>100</v>
      </c>
      <c r="M58" s="16">
        <f t="shared" si="4"/>
        <v>40.656965974059908</v>
      </c>
      <c r="N58" s="16">
        <f t="shared" si="5"/>
        <v>9.4457704967003533</v>
      </c>
      <c r="O58" s="16">
        <f t="shared" si="6"/>
        <v>0.34691211385323573</v>
      </c>
      <c r="P58" s="16">
        <f t="shared" si="7"/>
        <v>1.4108614871378318E-12</v>
      </c>
      <c r="Q58" s="16">
        <f t="shared" si="8"/>
        <v>1.8965308788614674</v>
      </c>
      <c r="R58" s="16">
        <f t="shared" si="9"/>
        <v>0.47455067040104898</v>
      </c>
      <c r="S58" s="16">
        <f t="shared" si="10"/>
        <v>0.31290307311824589</v>
      </c>
      <c r="T58" s="16">
        <f t="shared" si="11"/>
        <v>0.16456993041999071</v>
      </c>
      <c r="U58" s="16">
        <f t="shared" si="12"/>
        <v>4.7976326060714489E-2</v>
      </c>
      <c r="V58" s="17">
        <f t="shared" si="13"/>
        <v>9.0988583828471175</v>
      </c>
    </row>
    <row r="59" spans="1:22">
      <c r="A59">
        <v>3.2</v>
      </c>
      <c r="B59">
        <v>0.6875</v>
      </c>
      <c r="C59">
        <v>0.27787401301177062</v>
      </c>
      <c r="D59">
        <v>3.4614658209835621E-2</v>
      </c>
      <c r="E59">
        <v>1.1328778393707857E-5</v>
      </c>
      <c r="G59" s="15">
        <v>95</v>
      </c>
      <c r="H59" s="16">
        <f t="shared" ref="H59:H104" si="14">I59+J59+K59+G59</f>
        <v>195.80851650508876</v>
      </c>
      <c r="I59" s="16">
        <f t="shared" ref="I59:I104" si="15">L59-M59</f>
        <v>61.570019338605029</v>
      </c>
      <c r="J59" s="16">
        <f t="shared" ref="J59:J104" si="16">M59-N59</f>
        <v>31.156760546608467</v>
      </c>
      <c r="K59" s="16">
        <f t="shared" ref="K59:K104" si="17">N59-O59</f>
        <v>8.0817366198752794</v>
      </c>
      <c r="L59" s="16">
        <v>101</v>
      </c>
      <c r="M59" s="16">
        <f t="shared" ref="M59:M104" si="18">L59*EXP(-(G59/L59))</f>
        <v>39.429980661394971</v>
      </c>
      <c r="N59" s="16">
        <f t="shared" ref="N59:N104" si="19">M59*EXP(-(I59/M59))</f>
        <v>8.2732201147865059</v>
      </c>
      <c r="O59" s="16">
        <f t="shared" ref="O59:O104" si="20">N59*EXP(-(J59/N59))</f>
        <v>0.19148349491122568</v>
      </c>
      <c r="P59" s="16">
        <f t="shared" ref="P59:P104" si="21">O59*EXP(-(K59/O59))</f>
        <v>8.9605403783053306E-20</v>
      </c>
      <c r="Q59" s="16">
        <f t="shared" ref="Q59:Q104" si="22">H59/L59</f>
        <v>1.9386981832187007</v>
      </c>
      <c r="R59" s="16">
        <f t="shared" ref="R59:R104" si="23">G59/H59</f>
        <v>0.48516786550257684</v>
      </c>
      <c r="S59" s="16">
        <f t="shared" ref="S59:S104" si="24">I59/H59</f>
        <v>0.31443994591014085</v>
      </c>
      <c r="T59" s="16">
        <f t="shared" ref="T59:T104" si="25">J59/H59</f>
        <v>0.15911851589866241</v>
      </c>
      <c r="U59" s="16">
        <f t="shared" ref="U59:U104" si="26">K59/H59</f>
        <v>4.1273672688619992E-2</v>
      </c>
      <c r="V59" s="17">
        <f t="shared" si="13"/>
        <v>8.001719425619088</v>
      </c>
    </row>
    <row r="60" spans="1:22">
      <c r="A60">
        <v>3.3</v>
      </c>
      <c r="B60">
        <v>0.69696969696969702</v>
      </c>
      <c r="C60">
        <v>0.27264883523551403</v>
      </c>
      <c r="D60">
        <v>3.0377620363858923E-2</v>
      </c>
      <c r="E60">
        <v>3.8474309300930669E-6</v>
      </c>
      <c r="G60" s="15">
        <v>100</v>
      </c>
      <c r="H60" s="16">
        <f t="shared" si="14"/>
        <v>201.90066372470693</v>
      </c>
      <c r="I60" s="16">
        <f t="shared" si="15"/>
        <v>63.733277417879592</v>
      </c>
      <c r="J60" s="16">
        <f t="shared" si="16"/>
        <v>31.030644742225206</v>
      </c>
      <c r="K60" s="16">
        <f t="shared" si="17"/>
        <v>7.1367415646021373</v>
      </c>
      <c r="L60" s="16">
        <v>102</v>
      </c>
      <c r="M60" s="16">
        <f t="shared" si="18"/>
        <v>38.266722582120408</v>
      </c>
      <c r="N60" s="16">
        <f t="shared" si="19"/>
        <v>7.236077839895203</v>
      </c>
      <c r="O60" s="16">
        <f t="shared" si="20"/>
        <v>9.9336275293065546E-2</v>
      </c>
      <c r="P60" s="16">
        <f t="shared" si="21"/>
        <v>6.245116691876646E-33</v>
      </c>
      <c r="Q60" s="16">
        <f t="shared" si="22"/>
        <v>1.9794182718108522</v>
      </c>
      <c r="R60" s="16">
        <f t="shared" si="23"/>
        <v>0.49529307212358031</v>
      </c>
      <c r="S60" s="16">
        <f t="shared" si="24"/>
        <v>0.31566650768805987</v>
      </c>
      <c r="T60" s="16">
        <f t="shared" si="25"/>
        <v>0.15369263364352145</v>
      </c>
      <c r="U60" s="16">
        <f t="shared" si="26"/>
        <v>3.5347786544838396E-2</v>
      </c>
      <c r="V60" s="17">
        <f t="shared" si="13"/>
        <v>6.9968054554922912</v>
      </c>
    </row>
    <row r="61" spans="1:22">
      <c r="A61">
        <v>3.4</v>
      </c>
      <c r="B61">
        <v>0.70588235294117652</v>
      </c>
      <c r="C61">
        <v>0.26743589609134927</v>
      </c>
      <c r="D61">
        <v>2.6680567369718185E-2</v>
      </c>
      <c r="E61">
        <v>1.1835977560819258E-6</v>
      </c>
      <c r="G61" s="15">
        <v>105</v>
      </c>
      <c r="H61" s="16">
        <f t="shared" si="14"/>
        <v>207.95199276850212</v>
      </c>
      <c r="I61" s="16">
        <f t="shared" si="15"/>
        <v>65.837079162879604</v>
      </c>
      <c r="J61" s="16">
        <f t="shared" si="16"/>
        <v>30.84284168993786</v>
      </c>
      <c r="K61" s="16">
        <f t="shared" si="17"/>
        <v>6.2720719156846512</v>
      </c>
      <c r="L61" s="16">
        <v>103</v>
      </c>
      <c r="M61" s="16">
        <f t="shared" si="18"/>
        <v>37.162920837120396</v>
      </c>
      <c r="N61" s="16">
        <f t="shared" si="19"/>
        <v>6.320079147182537</v>
      </c>
      <c r="O61" s="16">
        <f t="shared" si="20"/>
        <v>4.8007231497886202E-2</v>
      </c>
      <c r="P61" s="16">
        <f t="shared" si="21"/>
        <v>8.7375948056635655E-59</v>
      </c>
      <c r="Q61" s="16">
        <f t="shared" si="22"/>
        <v>2.0189513861019623</v>
      </c>
      <c r="R61" s="16">
        <f t="shared" si="23"/>
        <v>0.5049242308386479</v>
      </c>
      <c r="S61" s="16">
        <f t="shared" si="24"/>
        <v>0.31659749101885865</v>
      </c>
      <c r="T61" s="16">
        <f t="shared" si="25"/>
        <v>0.14831712492542912</v>
      </c>
      <c r="U61" s="16">
        <f t="shared" si="26"/>
        <v>3.0161153217064356E-2</v>
      </c>
      <c r="V61" s="17">
        <f t="shared" si="13"/>
        <v>6.0893902094025742</v>
      </c>
    </row>
    <row r="62" spans="1:22">
      <c r="A62">
        <v>3.5</v>
      </c>
      <c r="B62">
        <v>0.7142857142857143</v>
      </c>
      <c r="C62">
        <v>0.26226142896460031</v>
      </c>
      <c r="D62">
        <v>2.3452530387126313E-2</v>
      </c>
      <c r="E62">
        <v>3.2636255905981332E-7</v>
      </c>
      <c r="G62" s="15">
        <v>110</v>
      </c>
      <c r="H62" s="16">
        <f t="shared" si="14"/>
        <v>213.97860664736004</v>
      </c>
      <c r="I62" s="16">
        <f t="shared" si="15"/>
        <v>67.88535031574196</v>
      </c>
      <c r="J62" s="16">
        <f t="shared" si="16"/>
        <v>30.60235619053265</v>
      </c>
      <c r="K62" s="16">
        <f t="shared" si="17"/>
        <v>5.4909001410854437</v>
      </c>
      <c r="L62" s="16">
        <v>104</v>
      </c>
      <c r="M62" s="16">
        <f t="shared" si="18"/>
        <v>36.114649684258033</v>
      </c>
      <c r="N62" s="16">
        <f t="shared" si="19"/>
        <v>5.5122934937253838</v>
      </c>
      <c r="O62" s="16">
        <f t="shared" si="20"/>
        <v>2.1393352639940577E-2</v>
      </c>
      <c r="P62" s="16">
        <f t="shared" si="21"/>
        <v>7.287647575078085E-114</v>
      </c>
      <c r="Q62" s="16">
        <f t="shared" si="22"/>
        <v>2.0574866023784617</v>
      </c>
      <c r="R62" s="16">
        <f t="shared" si="23"/>
        <v>0.51407008262878195</v>
      </c>
      <c r="S62" s="16">
        <f t="shared" si="24"/>
        <v>0.31725297860088431</v>
      </c>
      <c r="T62" s="16">
        <f t="shared" si="25"/>
        <v>0.14301596159547758</v>
      </c>
      <c r="U62" s="16">
        <f t="shared" si="26"/>
        <v>2.5660977174856221E-2</v>
      </c>
      <c r="V62" s="17">
        <f t="shared" si="13"/>
        <v>5.2797116741206196</v>
      </c>
    </row>
    <row r="63" spans="1:22">
      <c r="A63">
        <v>3.6</v>
      </c>
      <c r="B63">
        <v>0.72222222222222221</v>
      </c>
      <c r="C63">
        <v>0.25714622827379613</v>
      </c>
      <c r="D63">
        <v>2.0631469778125095E-2</v>
      </c>
      <c r="E63">
        <v>7.9725856537037552E-8</v>
      </c>
      <c r="G63" s="15">
        <v>115</v>
      </c>
      <c r="H63" s="16">
        <f t="shared" si="14"/>
        <v>219.99131305607503</v>
      </c>
      <c r="I63" s="16">
        <f t="shared" si="15"/>
        <v>69.881703764995336</v>
      </c>
      <c r="J63" s="16">
        <f t="shared" si="16"/>
        <v>30.317279205441341</v>
      </c>
      <c r="K63" s="16">
        <f t="shared" si="17"/>
        <v>4.7923300856383486</v>
      </c>
      <c r="L63" s="16">
        <v>105</v>
      </c>
      <c r="M63" s="16">
        <f t="shared" si="18"/>
        <v>35.118296235004657</v>
      </c>
      <c r="N63" s="16">
        <f t="shared" si="19"/>
        <v>4.8010170295633152</v>
      </c>
      <c r="O63" s="16">
        <f t="shared" si="20"/>
        <v>8.6869439249663335E-3</v>
      </c>
      <c r="P63" s="16">
        <f t="shared" si="21"/>
        <v>2.2461754776273654E-242</v>
      </c>
      <c r="Q63" s="16">
        <f t="shared" si="22"/>
        <v>2.0951553624388097</v>
      </c>
      <c r="R63" s="16">
        <f t="shared" si="23"/>
        <v>0.52274791400825404</v>
      </c>
      <c r="S63" s="16">
        <f t="shared" si="24"/>
        <v>0.31765665104777446</v>
      </c>
      <c r="T63" s="16">
        <f t="shared" si="25"/>
        <v>0.13781125620043722</v>
      </c>
      <c r="U63" s="16">
        <f t="shared" si="26"/>
        <v>2.1784178743534298E-2</v>
      </c>
      <c r="V63" s="17">
        <f t="shared" si="13"/>
        <v>4.564123891084142</v>
      </c>
    </row>
    <row r="64" spans="1:22">
      <c r="A64">
        <v>3.7</v>
      </c>
      <c r="B64">
        <v>0.72972972972972971</v>
      </c>
      <c r="C64">
        <v>0.25210661817844598</v>
      </c>
      <c r="D64">
        <v>1.8163635057995522E-2</v>
      </c>
      <c r="E64">
        <v>1.7033828735991531E-8</v>
      </c>
      <c r="G64" s="15">
        <v>120</v>
      </c>
      <c r="H64" s="16">
        <f t="shared" si="14"/>
        <v>225.99682981129592</v>
      </c>
      <c r="I64" s="16">
        <f t="shared" si="15"/>
        <v>71.829468437547078</v>
      </c>
      <c r="J64" s="16">
        <f t="shared" si="16"/>
        <v>29.994858729871844</v>
      </c>
      <c r="K64" s="16">
        <f t="shared" si="17"/>
        <v>4.1725026438770056</v>
      </c>
      <c r="L64" s="16">
        <v>106</v>
      </c>
      <c r="M64" s="16">
        <f t="shared" si="18"/>
        <v>34.170531562452922</v>
      </c>
      <c r="N64" s="16">
        <f t="shared" si="19"/>
        <v>4.1756728325810766</v>
      </c>
      <c r="O64" s="16">
        <f t="shared" si="20"/>
        <v>3.1701887040708251E-3</v>
      </c>
      <c r="P64" s="16">
        <f t="shared" si="21"/>
        <v>0</v>
      </c>
      <c r="Q64" s="16">
        <f t="shared" si="22"/>
        <v>2.1320455642575089</v>
      </c>
      <c r="R64" s="16">
        <f t="shared" si="23"/>
        <v>0.53098089960022121</v>
      </c>
      <c r="S64" s="16">
        <f t="shared" si="24"/>
        <v>0.31783396473978703</v>
      </c>
      <c r="T64" s="16">
        <f t="shared" si="25"/>
        <v>0.13272247559807418</v>
      </c>
      <c r="U64" s="16">
        <f t="shared" si="26"/>
        <v>1.8462660061917616E-2</v>
      </c>
      <c r="V64" s="17">
        <f t="shared" si="13"/>
        <v>3.9363232489405715</v>
      </c>
    </row>
    <row r="65" spans="1:22">
      <c r="A65">
        <v>3.8</v>
      </c>
      <c r="B65">
        <v>0.73684210526315785</v>
      </c>
      <c r="C65">
        <v>0.24715524667757421</v>
      </c>
      <c r="D65">
        <v>1.600264492116639E-2</v>
      </c>
      <c r="E65">
        <v>3.1381014996432897E-9</v>
      </c>
      <c r="G65" s="15">
        <v>125</v>
      </c>
      <c r="H65" s="16">
        <f t="shared" si="14"/>
        <v>231.99897676107565</v>
      </c>
      <c r="I65" s="16">
        <f t="shared" si="15"/>
        <v>73.731715178456767</v>
      </c>
      <c r="J65" s="16">
        <f t="shared" si="16"/>
        <v>29.64156679076428</v>
      </c>
      <c r="K65" s="16">
        <f t="shared" si="17"/>
        <v>3.6256947918546301</v>
      </c>
      <c r="L65" s="16">
        <v>107</v>
      </c>
      <c r="M65" s="16">
        <f t="shared" si="18"/>
        <v>33.268284821543233</v>
      </c>
      <c r="N65" s="16">
        <f t="shared" si="19"/>
        <v>3.6267180307789544</v>
      </c>
      <c r="O65" s="16">
        <f t="shared" si="20"/>
        <v>1.0232389243243361E-3</v>
      </c>
      <c r="P65" s="16">
        <f t="shared" si="21"/>
        <v>0</v>
      </c>
      <c r="Q65" s="16">
        <f t="shared" si="22"/>
        <v>2.1682147360848192</v>
      </c>
      <c r="R65" s="16">
        <f t="shared" si="23"/>
        <v>0.53879547981253106</v>
      </c>
      <c r="S65" s="16">
        <f t="shared" si="24"/>
        <v>0.31781051885581996</v>
      </c>
      <c r="T65" s="16">
        <f t="shared" si="25"/>
        <v>0.1277659376114002</v>
      </c>
      <c r="U65" s="16">
        <f t="shared" si="26"/>
        <v>1.5628063720248882E-2</v>
      </c>
      <c r="V65" s="17">
        <f t="shared" si="13"/>
        <v>3.3884998054716169</v>
      </c>
    </row>
    <row r="66" spans="1:22">
      <c r="A66">
        <v>3.9</v>
      </c>
      <c r="B66">
        <v>0.74358974358974372</v>
      </c>
      <c r="C66">
        <v>0.24230173844707512</v>
      </c>
      <c r="D66">
        <v>1.4108517472448833E-2</v>
      </c>
      <c r="E66">
        <v>4.9073251007654081E-10</v>
      </c>
      <c r="G66" s="15">
        <v>130</v>
      </c>
      <c r="H66" s="16">
        <f t="shared" si="14"/>
        <v>237.99971328523984</v>
      </c>
      <c r="I66" s="16">
        <f t="shared" si="15"/>
        <v>75.591279966609093</v>
      </c>
      <c r="J66" s="16">
        <f t="shared" si="16"/>
        <v>29.263162748746208</v>
      </c>
      <c r="K66" s="16">
        <f t="shared" si="17"/>
        <v>3.1452705698845262</v>
      </c>
      <c r="L66" s="16">
        <v>108</v>
      </c>
      <c r="M66" s="16">
        <f t="shared" si="18"/>
        <v>32.408720033390907</v>
      </c>
      <c r="N66" s="16">
        <f t="shared" si="19"/>
        <v>3.1455572846447004</v>
      </c>
      <c r="O66" s="16">
        <f t="shared" si="20"/>
        <v>2.8671476017415922E-4</v>
      </c>
      <c r="P66" s="16">
        <f t="shared" si="21"/>
        <v>0</v>
      </c>
      <c r="Q66" s="16">
        <f t="shared" si="22"/>
        <v>2.2037010489374058</v>
      </c>
      <c r="R66" s="16">
        <f t="shared" si="23"/>
        <v>0.54621914541634986</v>
      </c>
      <c r="S66" s="16">
        <f t="shared" si="24"/>
        <v>0.31761080264837899</v>
      </c>
      <c r="T66" s="16">
        <f t="shared" si="25"/>
        <v>0.12295461345230553</v>
      </c>
      <c r="U66" s="16">
        <f t="shared" si="26"/>
        <v>1.3215438482965552E-2</v>
      </c>
      <c r="V66" s="17">
        <f t="shared" si="13"/>
        <v>2.9122875647078947</v>
      </c>
    </row>
    <row r="67" spans="1:22">
      <c r="A67">
        <v>4</v>
      </c>
      <c r="B67">
        <v>0.75</v>
      </c>
      <c r="C67">
        <v>0.23755323290803398</v>
      </c>
      <c r="D67">
        <v>1.2446767027946353E-2</v>
      </c>
      <c r="E67">
        <v>6.4019634900056347E-11</v>
      </c>
      <c r="G67" s="15">
        <v>135</v>
      </c>
      <c r="H67" s="16">
        <f t="shared" si="14"/>
        <v>243.99993175387232</v>
      </c>
      <c r="I67" s="16">
        <f t="shared" si="15"/>
        <v>77.410784770405641</v>
      </c>
      <c r="J67" s="16">
        <f t="shared" si="16"/>
        <v>28.864753041632461</v>
      </c>
      <c r="K67" s="16">
        <f t="shared" si="17"/>
        <v>2.7243939418342236</v>
      </c>
      <c r="L67" s="16">
        <v>109</v>
      </c>
      <c r="M67" s="16">
        <f t="shared" si="18"/>
        <v>31.589215229594359</v>
      </c>
      <c r="N67" s="16">
        <f t="shared" si="19"/>
        <v>2.7244621879618989</v>
      </c>
      <c r="O67" s="16">
        <f t="shared" si="20"/>
        <v>6.8246127675316564E-5</v>
      </c>
      <c r="P67" s="16">
        <f t="shared" si="21"/>
        <v>0</v>
      </c>
      <c r="Q67" s="16">
        <f t="shared" si="22"/>
        <v>2.2385314839804802</v>
      </c>
      <c r="R67" s="16">
        <f t="shared" si="23"/>
        <v>0.55327884327515808</v>
      </c>
      <c r="S67" s="16">
        <f t="shared" si="24"/>
        <v>0.31725740336883157</v>
      </c>
      <c r="T67" s="16">
        <f t="shared" si="25"/>
        <v>0.11829820129109267</v>
      </c>
      <c r="U67" s="16">
        <f t="shared" si="26"/>
        <v>1.1165552064917686E-2</v>
      </c>
      <c r="V67" s="17">
        <f t="shared" si="13"/>
        <v>2.49944398333415</v>
      </c>
    </row>
    <row r="68" spans="1:22">
      <c r="G68" s="15">
        <v>140</v>
      </c>
      <c r="H68" s="16">
        <f t="shared" si="14"/>
        <v>249.99998654544419</v>
      </c>
      <c r="I68" s="16">
        <f t="shared" si="15"/>
        <v>79.192656309618627</v>
      </c>
      <c r="J68" s="16">
        <f t="shared" si="16"/>
        <v>28.450847478778321</v>
      </c>
      <c r="K68" s="16">
        <f t="shared" si="17"/>
        <v>2.3564827570472473</v>
      </c>
      <c r="L68" s="16">
        <v>110</v>
      </c>
      <c r="M68" s="16">
        <f t="shared" si="18"/>
        <v>30.807343690381376</v>
      </c>
      <c r="N68" s="16">
        <f t="shared" si="19"/>
        <v>2.3564962116030537</v>
      </c>
      <c r="O68" s="16">
        <f t="shared" si="20"/>
        <v>1.3454555806302914E-5</v>
      </c>
      <c r="P68" s="16">
        <f t="shared" si="21"/>
        <v>0</v>
      </c>
      <c r="Q68" s="16">
        <f t="shared" si="22"/>
        <v>2.2727271504131288</v>
      </c>
      <c r="R68" s="16">
        <f t="shared" si="23"/>
        <v>0.56000003013820665</v>
      </c>
      <c r="S68" s="16">
        <f t="shared" si="24"/>
        <v>0.31677064228650764</v>
      </c>
      <c r="T68" s="16">
        <f t="shared" si="25"/>
        <v>0.11380339603980986</v>
      </c>
      <c r="U68" s="16">
        <f t="shared" si="26"/>
        <v>9.4259315354758774E-3</v>
      </c>
      <c r="V68" s="17">
        <f t="shared" si="13"/>
        <v>2.1422570518611339</v>
      </c>
    </row>
    <row r="69" spans="1:22">
      <c r="G69" s="15">
        <v>145</v>
      </c>
      <c r="H69" s="16">
        <f t="shared" si="14"/>
        <v>255.99999786699118</v>
      </c>
      <c r="I69" s="16">
        <f t="shared" si="15"/>
        <v>80.939142956705751</v>
      </c>
      <c r="J69" s="16">
        <f t="shared" si="16"/>
        <v>28.025412178038746</v>
      </c>
      <c r="K69" s="16">
        <f t="shared" si="17"/>
        <v>2.035442732246671</v>
      </c>
      <c r="L69" s="16">
        <v>111</v>
      </c>
      <c r="M69" s="16">
        <f t="shared" si="18"/>
        <v>30.060857043294241</v>
      </c>
      <c r="N69" s="16">
        <f t="shared" si="19"/>
        <v>2.0354448652554948</v>
      </c>
      <c r="O69" s="16">
        <f t="shared" si="20"/>
        <v>2.1330088239886112E-6</v>
      </c>
      <c r="P69" s="16">
        <f t="shared" si="21"/>
        <v>0</v>
      </c>
      <c r="Q69" s="16">
        <f t="shared" si="22"/>
        <v>2.3063062870900106</v>
      </c>
      <c r="R69" s="16">
        <f t="shared" si="23"/>
        <v>0.56640625471933415</v>
      </c>
      <c r="S69" s="16">
        <f t="shared" si="24"/>
        <v>0.31616852980896881</v>
      </c>
      <c r="T69" s="16">
        <f t="shared" si="25"/>
        <v>0.10947426723261064</v>
      </c>
      <c r="U69" s="16">
        <f t="shared" si="26"/>
        <v>7.950948239086382E-3</v>
      </c>
      <c r="V69" s="17">
        <f t="shared" si="13"/>
        <v>1.8337321912132172</v>
      </c>
    </row>
    <row r="70" spans="1:22">
      <c r="G70" s="15">
        <v>150</v>
      </c>
      <c r="H70" s="16">
        <f t="shared" si="14"/>
        <v>261.9999997373049</v>
      </c>
      <c r="I70" s="16">
        <f t="shared" si="15"/>
        <v>82.652329982430672</v>
      </c>
      <c r="J70" s="16">
        <f t="shared" si="16"/>
        <v>27.591919227849839</v>
      </c>
      <c r="K70" s="16">
        <f t="shared" si="17"/>
        <v>1.7557505270243927</v>
      </c>
      <c r="L70" s="16">
        <v>112</v>
      </c>
      <c r="M70" s="16">
        <f t="shared" si="18"/>
        <v>29.347670017569335</v>
      </c>
      <c r="N70" s="16">
        <f t="shared" si="19"/>
        <v>1.7557507897194971</v>
      </c>
      <c r="O70" s="16">
        <f t="shared" si="20"/>
        <v>2.6269510427429999E-7</v>
      </c>
      <c r="P70" s="16">
        <f t="shared" si="21"/>
        <v>0</v>
      </c>
      <c r="Q70" s="16">
        <f t="shared" si="22"/>
        <v>2.3392857119402222</v>
      </c>
      <c r="R70" s="16">
        <f t="shared" si="23"/>
        <v>0.57251908454350364</v>
      </c>
      <c r="S70" s="16">
        <f t="shared" si="24"/>
        <v>0.31546690864619192</v>
      </c>
      <c r="T70" s="16">
        <f t="shared" si="25"/>
        <v>0.10531266891417924</v>
      </c>
      <c r="U70" s="16">
        <f t="shared" si="26"/>
        <v>6.7013378961251957E-3</v>
      </c>
      <c r="V70" s="17">
        <f t="shared" si="13"/>
        <v>1.5676343991289219</v>
      </c>
    </row>
    <row r="71" spans="1:22">
      <c r="G71" s="15">
        <v>155</v>
      </c>
      <c r="H71" s="16">
        <f t="shared" si="14"/>
        <v>267.9999999758619</v>
      </c>
      <c r="I71" s="16">
        <f t="shared" si="15"/>
        <v>84.334153325936896</v>
      </c>
      <c r="J71" s="16">
        <f t="shared" si="16"/>
        <v>27.15339315399828</v>
      </c>
      <c r="K71" s="16">
        <f t="shared" si="17"/>
        <v>1.5124534959267451</v>
      </c>
      <c r="L71" s="16">
        <v>113</v>
      </c>
      <c r="M71" s="16">
        <f t="shared" si="18"/>
        <v>28.665846674063104</v>
      </c>
      <c r="N71" s="16">
        <f t="shared" si="19"/>
        <v>1.512453520064825</v>
      </c>
      <c r="O71" s="16">
        <f t="shared" si="20"/>
        <v>2.4138079950353993E-8</v>
      </c>
      <c r="P71" s="16">
        <f t="shared" si="21"/>
        <v>0</v>
      </c>
      <c r="Q71" s="16">
        <f t="shared" si="22"/>
        <v>2.3716814157155919</v>
      </c>
      <c r="R71" s="16">
        <f t="shared" si="23"/>
        <v>0.57835820900731516</v>
      </c>
      <c r="S71" s="16">
        <f t="shared" si="24"/>
        <v>0.31467967661765922</v>
      </c>
      <c r="T71" s="16">
        <f t="shared" si="25"/>
        <v>0.1013186311807609</v>
      </c>
      <c r="U71" s="16">
        <f t="shared" si="26"/>
        <v>5.643483194264806E-3</v>
      </c>
      <c r="V71" s="17">
        <f t="shared" si="13"/>
        <v>1.3384544211741107</v>
      </c>
    </row>
    <row r="72" spans="1:22">
      <c r="G72" s="15">
        <v>160</v>
      </c>
      <c r="H72" s="16">
        <f t="shared" si="14"/>
        <v>273.99999999842169</v>
      </c>
      <c r="I72" s="16">
        <f t="shared" si="15"/>
        <v>85.986412047953323</v>
      </c>
      <c r="J72" s="16">
        <f t="shared" si="16"/>
        <v>26.712454272247196</v>
      </c>
      <c r="K72" s="16">
        <f t="shared" si="17"/>
        <v>1.3011336782211618</v>
      </c>
      <c r="L72" s="16">
        <v>114</v>
      </c>
      <c r="M72" s="16">
        <f t="shared" si="18"/>
        <v>28.013587952046681</v>
      </c>
      <c r="N72" s="16">
        <f t="shared" si="19"/>
        <v>1.3011336797994859</v>
      </c>
      <c r="O72" s="16">
        <f t="shared" si="20"/>
        <v>1.5783240806405591E-9</v>
      </c>
      <c r="P72" s="16">
        <f t="shared" si="21"/>
        <v>0</v>
      </c>
      <c r="Q72" s="16">
        <f t="shared" si="22"/>
        <v>2.4035087719159796</v>
      </c>
      <c r="R72" s="16">
        <f t="shared" si="23"/>
        <v>0.58394160584277977</v>
      </c>
      <c r="S72" s="16">
        <f t="shared" si="24"/>
        <v>0.31381902207463003</v>
      </c>
      <c r="T72" s="16">
        <f t="shared" si="25"/>
        <v>9.7490709023361558E-2</v>
      </c>
      <c r="U72" s="16">
        <f t="shared" si="26"/>
        <v>4.7486630592286742E-3</v>
      </c>
      <c r="V72" s="17">
        <f t="shared" si="13"/>
        <v>1.1413453317729489</v>
      </c>
    </row>
    <row r="73" spans="1:22">
      <c r="G73" s="15">
        <v>165</v>
      </c>
      <c r="H73" s="16">
        <f t="shared" si="14"/>
        <v>279.99999999993054</v>
      </c>
      <c r="I73" s="16">
        <f t="shared" si="15"/>
        <v>87.610779607111112</v>
      </c>
      <c r="J73" s="16">
        <f t="shared" si="16"/>
        <v>26.271359012689238</v>
      </c>
      <c r="K73" s="16">
        <f t="shared" si="17"/>
        <v>1.1178613801301724</v>
      </c>
      <c r="L73" s="16">
        <v>115</v>
      </c>
      <c r="M73" s="16">
        <f t="shared" si="18"/>
        <v>27.389220392888888</v>
      </c>
      <c r="N73" s="16">
        <f t="shared" si="19"/>
        <v>1.1178613801996493</v>
      </c>
      <c r="O73" s="16">
        <f t="shared" si="20"/>
        <v>6.9476763553391056E-11</v>
      </c>
      <c r="P73" s="16">
        <f t="shared" si="21"/>
        <v>0</v>
      </c>
      <c r="Q73" s="16">
        <f t="shared" si="22"/>
        <v>2.4347826086950484</v>
      </c>
      <c r="R73" s="16">
        <f t="shared" si="23"/>
        <v>0.58928571428586052</v>
      </c>
      <c r="S73" s="16">
        <f t="shared" si="24"/>
        <v>0.31289564145404586</v>
      </c>
      <c r="T73" s="16">
        <f t="shared" si="25"/>
        <v>9.3826282188199134E-2</v>
      </c>
      <c r="U73" s="16">
        <f t="shared" si="26"/>
        <v>3.9923620718944636E-3</v>
      </c>
      <c r="V73" s="17">
        <f t="shared" si="13"/>
        <v>0.97205337402623693</v>
      </c>
    </row>
    <row r="74" spans="1:22">
      <c r="G74" s="15">
        <v>170</v>
      </c>
      <c r="H74" s="16">
        <f t="shared" si="14"/>
        <v>285.99999999999807</v>
      </c>
      <c r="I74" s="16">
        <f t="shared" si="15"/>
        <v>89.208814083043507</v>
      </c>
      <c r="J74" s="16">
        <f t="shared" si="16"/>
        <v>25.832037308299352</v>
      </c>
      <c r="K74" s="16">
        <f t="shared" si="17"/>
        <v>0.95914860865521268</v>
      </c>
      <c r="L74" s="16">
        <v>116</v>
      </c>
      <c r="M74" s="16">
        <f t="shared" si="18"/>
        <v>26.791185916956493</v>
      </c>
      <c r="N74" s="16">
        <f t="shared" si="19"/>
        <v>0.9591486086571418</v>
      </c>
      <c r="O74" s="16">
        <f t="shared" si="20"/>
        <v>1.9291015237439262E-12</v>
      </c>
      <c r="P74" s="16">
        <f t="shared" si="21"/>
        <v>0</v>
      </c>
      <c r="Q74" s="16">
        <f t="shared" si="22"/>
        <v>2.4655172413792936</v>
      </c>
      <c r="R74" s="16">
        <f t="shared" si="23"/>
        <v>0.59440559440559837</v>
      </c>
      <c r="S74" s="16">
        <f t="shared" si="24"/>
        <v>0.31191893036029411</v>
      </c>
      <c r="T74" s="16">
        <f t="shared" si="25"/>
        <v>9.0321808770278067E-2</v>
      </c>
      <c r="U74" s="16">
        <f t="shared" si="26"/>
        <v>3.3536664638294375E-3</v>
      </c>
      <c r="V74" s="17">
        <f t="shared" si="13"/>
        <v>0.82685224884070063</v>
      </c>
    </row>
    <row r="75" spans="1:22">
      <c r="G75" s="15">
        <v>175</v>
      </c>
      <c r="H75" s="16">
        <f t="shared" si="14"/>
        <v>292</v>
      </c>
      <c r="I75" s="16">
        <f t="shared" si="15"/>
        <v>90.781967455690634</v>
      </c>
      <c r="J75" s="16">
        <f t="shared" si="16"/>
        <v>25.396127147690208</v>
      </c>
      <c r="K75" s="16">
        <f t="shared" si="17"/>
        <v>0.82190539661912254</v>
      </c>
      <c r="L75" s="16">
        <v>117</v>
      </c>
      <c r="M75" s="16">
        <f t="shared" si="18"/>
        <v>26.218032544309363</v>
      </c>
      <c r="N75" s="16">
        <f t="shared" si="19"/>
        <v>0.82190539661915385</v>
      </c>
      <c r="O75" s="16">
        <f t="shared" si="20"/>
        <v>3.1298133141844794E-14</v>
      </c>
      <c r="P75" s="16">
        <f t="shared" si="21"/>
        <v>0</v>
      </c>
      <c r="Q75" s="16">
        <f t="shared" si="22"/>
        <v>2.4957264957264957</v>
      </c>
      <c r="R75" s="16">
        <f t="shared" si="23"/>
        <v>0.59931506849315064</v>
      </c>
      <c r="S75" s="16">
        <f t="shared" si="24"/>
        <v>0.31089714882085834</v>
      </c>
      <c r="T75" s="16">
        <f t="shared" si="25"/>
        <v>8.6973038177021261E-2</v>
      </c>
      <c r="U75" s="16">
        <f t="shared" si="26"/>
        <v>2.8147445089695979E-3</v>
      </c>
      <c r="V75" s="17">
        <f t="shared" si="13"/>
        <v>0.70248324497360903</v>
      </c>
    </row>
    <row r="76" spans="1:22">
      <c r="G76" s="15">
        <v>180</v>
      </c>
      <c r="H76" s="16">
        <f t="shared" si="14"/>
        <v>298</v>
      </c>
      <c r="I76" s="16">
        <f t="shared" si="15"/>
        <v>92.331594037763551</v>
      </c>
      <c r="J76" s="16">
        <f t="shared" si="16"/>
        <v>24.965006399767596</v>
      </c>
      <c r="K76" s="16">
        <f t="shared" si="17"/>
        <v>0.70339956246885726</v>
      </c>
      <c r="L76" s="16">
        <v>118</v>
      </c>
      <c r="M76" s="16">
        <f t="shared" si="18"/>
        <v>25.668405962236452</v>
      </c>
      <c r="N76" s="16">
        <f t="shared" si="19"/>
        <v>0.70339956246885749</v>
      </c>
      <c r="O76" s="16">
        <f t="shared" si="20"/>
        <v>2.7117756157530617E-16</v>
      </c>
      <c r="P76" s="16">
        <f t="shared" si="21"/>
        <v>0</v>
      </c>
      <c r="Q76" s="16">
        <f t="shared" si="22"/>
        <v>2.5254237288135593</v>
      </c>
      <c r="R76" s="16">
        <f t="shared" si="23"/>
        <v>0.60402684563758391</v>
      </c>
      <c r="S76" s="16">
        <f t="shared" si="24"/>
        <v>0.30983756388511258</v>
      </c>
      <c r="T76" s="16">
        <f t="shared" si="25"/>
        <v>8.3775189260965083E-2</v>
      </c>
      <c r="U76" s="16">
        <f t="shared" si="26"/>
        <v>2.3604012163384474E-3</v>
      </c>
      <c r="V76" s="17">
        <f t="shared" si="13"/>
        <v>0.59610132412615024</v>
      </c>
    </row>
    <row r="77" spans="1:22">
      <c r="G77" s="15">
        <v>185</v>
      </c>
      <c r="H77" s="16">
        <f t="shared" si="14"/>
        <v>304</v>
      </c>
      <c r="I77" s="16">
        <f t="shared" si="15"/>
        <v>93.858958146394613</v>
      </c>
      <c r="J77" s="16">
        <f t="shared" si="16"/>
        <v>24.539822025256413</v>
      </c>
      <c r="K77" s="16">
        <f t="shared" si="17"/>
        <v>0.60121982834897081</v>
      </c>
      <c r="L77" s="16">
        <v>119</v>
      </c>
      <c r="M77" s="16">
        <f t="shared" si="18"/>
        <v>25.141041853605383</v>
      </c>
      <c r="N77" s="16">
        <f t="shared" si="19"/>
        <v>0.60121982834897081</v>
      </c>
      <c r="O77" s="16">
        <f t="shared" si="20"/>
        <v>1.1286429485298686E-18</v>
      </c>
      <c r="P77" s="16">
        <f t="shared" si="21"/>
        <v>0</v>
      </c>
      <c r="Q77" s="16">
        <f t="shared" si="22"/>
        <v>2.5546218487394956</v>
      </c>
      <c r="R77" s="16">
        <f t="shared" si="23"/>
        <v>0.60855263157894735</v>
      </c>
      <c r="S77" s="16">
        <f t="shared" si="24"/>
        <v>0.3087465728499823</v>
      </c>
      <c r="T77" s="16">
        <f t="shared" si="25"/>
        <v>8.0723098767290835E-2</v>
      </c>
      <c r="U77" s="16">
        <f t="shared" si="26"/>
        <v>1.9776968037795092E-3</v>
      </c>
      <c r="V77" s="17">
        <f t="shared" si="13"/>
        <v>0.50522674651174015</v>
      </c>
    </row>
    <row r="78" spans="1:22">
      <c r="G78" s="15">
        <v>190</v>
      </c>
      <c r="H78" s="16">
        <f t="shared" si="14"/>
        <v>310</v>
      </c>
      <c r="I78" s="16">
        <f t="shared" si="15"/>
        <v>95.36524109041089</v>
      </c>
      <c r="J78" s="16">
        <f t="shared" si="16"/>
        <v>24.121516796494305</v>
      </c>
      <c r="K78" s="16">
        <f t="shared" si="17"/>
        <v>0.51324211309480816</v>
      </c>
      <c r="L78" s="16">
        <v>120</v>
      </c>
      <c r="M78" s="16">
        <f t="shared" si="18"/>
        <v>24.634758909589113</v>
      </c>
      <c r="N78" s="16">
        <f t="shared" si="19"/>
        <v>0.51324211309480816</v>
      </c>
      <c r="O78" s="16">
        <f t="shared" si="20"/>
        <v>1.9916429347164557E-21</v>
      </c>
      <c r="P78" s="16">
        <f t="shared" si="21"/>
        <v>0</v>
      </c>
      <c r="Q78" s="16">
        <f t="shared" si="22"/>
        <v>2.5833333333333335</v>
      </c>
      <c r="R78" s="16">
        <f t="shared" si="23"/>
        <v>0.61290322580645162</v>
      </c>
      <c r="S78" s="16">
        <f t="shared" si="24"/>
        <v>0.30762980996906741</v>
      </c>
      <c r="T78" s="16">
        <f t="shared" si="25"/>
        <v>7.7811344504820343E-2</v>
      </c>
      <c r="U78" s="16">
        <f t="shared" si="26"/>
        <v>1.6556197196606714E-3</v>
      </c>
      <c r="V78" s="17">
        <f t="shared" si="13"/>
        <v>0.42770176091234013</v>
      </c>
    </row>
    <row r="79" spans="1:22">
      <c r="G79" s="15">
        <v>195</v>
      </c>
      <c r="H79" s="16">
        <f t="shared" si="14"/>
        <v>316</v>
      </c>
      <c r="I79" s="16">
        <f t="shared" si="15"/>
        <v>96.851547541237125</v>
      </c>
      <c r="J79" s="16">
        <f t="shared" si="16"/>
        <v>23.710853652176198</v>
      </c>
      <c r="K79" s="16">
        <f t="shared" si="17"/>
        <v>0.43759880658668265</v>
      </c>
      <c r="L79" s="16">
        <v>121</v>
      </c>
      <c r="M79" s="16">
        <f t="shared" si="18"/>
        <v>24.148452458762879</v>
      </c>
      <c r="N79" s="16">
        <f t="shared" si="19"/>
        <v>0.43759880658668265</v>
      </c>
      <c r="O79" s="16">
        <f t="shared" si="20"/>
        <v>1.2860682147871409E-24</v>
      </c>
      <c r="P79" s="16">
        <f t="shared" si="21"/>
        <v>0</v>
      </c>
      <c r="Q79" s="16">
        <f t="shared" si="22"/>
        <v>2.6115702479338845</v>
      </c>
      <c r="R79" s="16">
        <f t="shared" si="23"/>
        <v>0.61708860759493667</v>
      </c>
      <c r="S79" s="16">
        <f t="shared" si="24"/>
        <v>0.30649223905454787</v>
      </c>
      <c r="T79" s="16">
        <f t="shared" si="25"/>
        <v>7.5034347000557583E-2</v>
      </c>
      <c r="U79" s="16">
        <f t="shared" si="26"/>
        <v>1.3848063499578565E-3</v>
      </c>
      <c r="V79" s="17">
        <f t="shared" si="13"/>
        <v>0.36165190626998567</v>
      </c>
    </row>
    <row r="80" spans="1:22">
      <c r="G80" s="15">
        <v>200</v>
      </c>
      <c r="H80" s="16">
        <f t="shared" si="14"/>
        <v>322</v>
      </c>
      <c r="I80" s="16">
        <f t="shared" si="15"/>
        <v>98.318911348014495</v>
      </c>
      <c r="J80" s="16">
        <f t="shared" si="16"/>
        <v>23.308437817701751</v>
      </c>
      <c r="K80" s="16">
        <f t="shared" si="17"/>
        <v>0.37265083428375428</v>
      </c>
      <c r="L80" s="16">
        <v>122</v>
      </c>
      <c r="M80" s="16">
        <f t="shared" si="18"/>
        <v>23.681088651985505</v>
      </c>
      <c r="N80" s="16">
        <f t="shared" si="19"/>
        <v>0.37265083428375428</v>
      </c>
      <c r="O80" s="16">
        <f t="shared" si="20"/>
        <v>2.5538674044844346E-28</v>
      </c>
      <c r="P80" s="16">
        <f t="shared" si="21"/>
        <v>0</v>
      </c>
      <c r="Q80" s="16">
        <f t="shared" si="22"/>
        <v>2.639344262295082</v>
      </c>
      <c r="R80" s="16">
        <f t="shared" si="23"/>
        <v>0.6211180124223602</v>
      </c>
      <c r="S80" s="16">
        <f t="shared" si="24"/>
        <v>0.30533823400004501</v>
      </c>
      <c r="T80" s="16">
        <f t="shared" si="25"/>
        <v>7.2386452850005445E-2</v>
      </c>
      <c r="U80" s="16">
        <f t="shared" si="26"/>
        <v>1.1573007275892989E-3</v>
      </c>
      <c r="V80" s="17">
        <f t="shared" si="13"/>
        <v>0.30545150351127404</v>
      </c>
    </row>
    <row r="81" spans="7:22">
      <c r="G81" s="15">
        <v>205</v>
      </c>
      <c r="H81" s="16">
        <f t="shared" si="14"/>
        <v>328</v>
      </c>
      <c r="I81" s="16">
        <f t="shared" si="15"/>
        <v>99.768300850979898</v>
      </c>
      <c r="J81" s="16">
        <f t="shared" si="16"/>
        <v>22.914736824342118</v>
      </c>
      <c r="K81" s="16">
        <f t="shared" si="17"/>
        <v>0.3169623246779889</v>
      </c>
      <c r="L81" s="16">
        <v>123</v>
      </c>
      <c r="M81" s="16">
        <f t="shared" si="18"/>
        <v>23.231699149020105</v>
      </c>
      <c r="N81" s="16">
        <f t="shared" si="19"/>
        <v>0.3169623246779889</v>
      </c>
      <c r="O81" s="16">
        <f t="shared" si="20"/>
        <v>1.2698799443098908E-32</v>
      </c>
      <c r="P81" s="16">
        <f t="shared" si="21"/>
        <v>0</v>
      </c>
      <c r="Q81" s="16">
        <f t="shared" si="22"/>
        <v>2.6666666666666665</v>
      </c>
      <c r="R81" s="16">
        <f t="shared" si="23"/>
        <v>0.625</v>
      </c>
      <c r="S81" s="16">
        <f t="shared" si="24"/>
        <v>0.30417164893591431</v>
      </c>
      <c r="T81" s="16">
        <f t="shared" si="25"/>
        <v>6.9862002513238167E-2</v>
      </c>
      <c r="U81" s="16">
        <f t="shared" si="26"/>
        <v>9.6634855084752711E-4</v>
      </c>
      <c r="V81" s="17">
        <f t="shared" si="13"/>
        <v>0.25769294689267391</v>
      </c>
    </row>
    <row r="82" spans="7:22">
      <c r="G82" s="15">
        <v>210</v>
      </c>
      <c r="H82" s="16">
        <f t="shared" si="14"/>
        <v>334</v>
      </c>
      <c r="I82" s="16">
        <f t="shared" si="15"/>
        <v>101.2006237413766</v>
      </c>
      <c r="J82" s="16">
        <f t="shared" si="16"/>
        <v>22.53009856159267</v>
      </c>
      <c r="K82" s="16">
        <f t="shared" si="17"/>
        <v>0.26927769703073284</v>
      </c>
      <c r="L82" s="16">
        <v>124</v>
      </c>
      <c r="M82" s="16">
        <f t="shared" si="18"/>
        <v>22.799376258623404</v>
      </c>
      <c r="N82" s="16">
        <f t="shared" si="19"/>
        <v>0.26927769703073284</v>
      </c>
      <c r="O82" s="16">
        <f t="shared" si="20"/>
        <v>1.2398579634919939E-37</v>
      </c>
      <c r="P82" s="16">
        <f t="shared" si="21"/>
        <v>0</v>
      </c>
      <c r="Q82" s="16">
        <f t="shared" si="22"/>
        <v>2.693548387096774</v>
      </c>
      <c r="R82" s="16">
        <f t="shared" si="23"/>
        <v>0.62874251497005984</v>
      </c>
      <c r="S82" s="16">
        <f t="shared" si="24"/>
        <v>0.3029958794651994</v>
      </c>
      <c r="T82" s="16">
        <f t="shared" si="25"/>
        <v>6.7455384914948111E-2</v>
      </c>
      <c r="U82" s="16">
        <f t="shared" si="26"/>
        <v>8.0622064979261334E-4</v>
      </c>
      <c r="V82" s="17">
        <f t="shared" si="13"/>
        <v>0.21715943308930069</v>
      </c>
    </row>
    <row r="83" spans="7:22">
      <c r="G83" s="15">
        <v>215</v>
      </c>
      <c r="H83" s="16">
        <f t="shared" si="14"/>
        <v>340</v>
      </c>
      <c r="I83" s="16">
        <f t="shared" si="15"/>
        <v>102.61673151106335</v>
      </c>
      <c r="J83" s="16">
        <f t="shared" si="16"/>
        <v>22.154767496861965</v>
      </c>
      <c r="K83" s="16">
        <f t="shared" si="17"/>
        <v>0.22850099207469121</v>
      </c>
      <c r="L83" s="16">
        <v>125</v>
      </c>
      <c r="M83" s="16">
        <f t="shared" si="18"/>
        <v>22.383268488936654</v>
      </c>
      <c r="N83" s="16">
        <f t="shared" si="19"/>
        <v>0.22850099207469121</v>
      </c>
      <c r="O83" s="16">
        <f t="shared" si="20"/>
        <v>1.7823954889575863E-43</v>
      </c>
      <c r="P83" s="16">
        <f t="shared" si="21"/>
        <v>0</v>
      </c>
      <c r="Q83" s="16">
        <f t="shared" si="22"/>
        <v>2.72</v>
      </c>
      <c r="R83" s="16">
        <f t="shared" si="23"/>
        <v>0.63235294117647056</v>
      </c>
      <c r="S83" s="16">
        <f t="shared" si="24"/>
        <v>0.30181391620900982</v>
      </c>
      <c r="T83" s="16">
        <f t="shared" si="25"/>
        <v>6.5161080873123431E-2</v>
      </c>
      <c r="U83" s="16">
        <f t="shared" si="26"/>
        <v>6.7206174139615058E-4</v>
      </c>
      <c r="V83" s="17">
        <f t="shared" si="13"/>
        <v>0.18280079365975296</v>
      </c>
    </row>
    <row r="84" spans="7:22">
      <c r="G84" s="15">
        <v>220</v>
      </c>
      <c r="H84" s="16">
        <f t="shared" si="14"/>
        <v>346</v>
      </c>
      <c r="I84" s="16">
        <f t="shared" si="15"/>
        <v>104.01742353047169</v>
      </c>
      <c r="J84" s="16">
        <f t="shared" si="16"/>
        <v>21.788899195154944</v>
      </c>
      <c r="K84" s="16">
        <f t="shared" si="17"/>
        <v>0.19367727437336715</v>
      </c>
      <c r="L84" s="16">
        <v>126</v>
      </c>
      <c r="M84" s="16">
        <f t="shared" si="18"/>
        <v>21.982576469528311</v>
      </c>
      <c r="N84" s="16">
        <f t="shared" si="19"/>
        <v>0.19367727437336715</v>
      </c>
      <c r="O84" s="16">
        <f t="shared" si="20"/>
        <v>2.6821799355284606E-50</v>
      </c>
      <c r="P84" s="16">
        <f t="shared" si="21"/>
        <v>0</v>
      </c>
      <c r="Q84" s="16">
        <f t="shared" si="22"/>
        <v>2.746031746031746</v>
      </c>
      <c r="R84" s="16">
        <f t="shared" si="23"/>
        <v>0.63583815028901736</v>
      </c>
      <c r="S84" s="16">
        <f t="shared" si="24"/>
        <v>0.30062839170656558</v>
      </c>
      <c r="T84" s="16">
        <f t="shared" si="25"/>
        <v>6.2973697095823539E-2</v>
      </c>
      <c r="U84" s="16">
        <f t="shared" si="26"/>
        <v>5.5976090859354672E-4</v>
      </c>
      <c r="V84" s="17">
        <f t="shared" si="13"/>
        <v>0.15371212251854535</v>
      </c>
    </row>
    <row r="85" spans="7:22">
      <c r="G85" s="15">
        <v>225</v>
      </c>
      <c r="H85" s="16">
        <f t="shared" si="14"/>
        <v>352</v>
      </c>
      <c r="I85" s="16">
        <f t="shared" si="15"/>
        <v>105.40345078955775</v>
      </c>
      <c r="J85" s="16">
        <f t="shared" si="16"/>
        <v>21.432573268763363</v>
      </c>
      <c r="K85" s="16">
        <f t="shared" si="17"/>
        <v>0.16397594167887763</v>
      </c>
      <c r="L85" s="16">
        <v>127</v>
      </c>
      <c r="M85" s="16">
        <f t="shared" si="18"/>
        <v>21.596549210442241</v>
      </c>
      <c r="N85" s="16">
        <f t="shared" si="19"/>
        <v>0.16397594167887763</v>
      </c>
      <c r="O85" s="16">
        <f t="shared" si="20"/>
        <v>2.8187776535681515E-58</v>
      </c>
      <c r="P85" s="16">
        <f t="shared" si="21"/>
        <v>0</v>
      </c>
      <c r="Q85" s="16">
        <f t="shared" si="22"/>
        <v>2.7716535433070866</v>
      </c>
      <c r="R85" s="16">
        <f t="shared" si="23"/>
        <v>0.63920454545454541</v>
      </c>
      <c r="S85" s="16">
        <f t="shared" si="24"/>
        <v>0.2994416215612436</v>
      </c>
      <c r="T85" s="16">
        <f t="shared" si="25"/>
        <v>6.088799224080501E-2</v>
      </c>
      <c r="U85" s="16">
        <f t="shared" si="26"/>
        <v>4.6584074340590235E-4</v>
      </c>
      <c r="V85" s="17">
        <f t="shared" si="13"/>
        <v>0.12911491470777767</v>
      </c>
    </row>
    <row r="86" spans="7:22">
      <c r="G86" s="15">
        <v>230</v>
      </c>
      <c r="H86" s="16">
        <f t="shared" si="14"/>
        <v>358</v>
      </c>
      <c r="I86" s="16">
        <f t="shared" si="15"/>
        <v>106.77551933284256</v>
      </c>
      <c r="J86" s="16">
        <f t="shared" si="16"/>
        <v>21.085804883318971</v>
      </c>
      <c r="K86" s="16">
        <f t="shared" si="17"/>
        <v>0.13867578383846979</v>
      </c>
      <c r="L86" s="16">
        <v>128</v>
      </c>
      <c r="M86" s="16">
        <f t="shared" si="18"/>
        <v>21.22448066715744</v>
      </c>
      <c r="N86" s="16">
        <f t="shared" si="19"/>
        <v>0.13867578383846979</v>
      </c>
      <c r="O86" s="16">
        <f t="shared" si="20"/>
        <v>1.2795250364010535E-67</v>
      </c>
      <c r="P86" s="16">
        <f t="shared" si="21"/>
        <v>0</v>
      </c>
      <c r="Q86" s="16">
        <f t="shared" si="22"/>
        <v>2.796875</v>
      </c>
      <c r="R86" s="16">
        <f t="shared" si="23"/>
        <v>0.64245810055865926</v>
      </c>
      <c r="S86" s="16">
        <f t="shared" si="24"/>
        <v>0.2982556405945323</v>
      </c>
      <c r="T86" s="16">
        <f t="shared" si="25"/>
        <v>5.8898896322120031E-2</v>
      </c>
      <c r="U86" s="16">
        <f t="shared" si="26"/>
        <v>3.8736252468846312E-4</v>
      </c>
      <c r="V86" s="17">
        <f t="shared" si="13"/>
        <v>0.10834045612380452</v>
      </c>
    </row>
    <row r="87" spans="7:22">
      <c r="G87" s="15">
        <v>235</v>
      </c>
      <c r="H87" s="16">
        <f t="shared" si="14"/>
        <v>364</v>
      </c>
      <c r="I87" s="16">
        <f t="shared" si="15"/>
        <v>108.1342934164781</v>
      </c>
      <c r="J87" s="16">
        <f t="shared" si="16"/>
        <v>20.748554942049658</v>
      </c>
      <c r="K87" s="16">
        <f t="shared" si="17"/>
        <v>0.11715164147223486</v>
      </c>
      <c r="L87" s="16">
        <v>129</v>
      </c>
      <c r="M87" s="16">
        <f t="shared" si="18"/>
        <v>20.865706583521892</v>
      </c>
      <c r="N87" s="16">
        <f t="shared" si="19"/>
        <v>0.11715164147223486</v>
      </c>
      <c r="O87" s="16">
        <f t="shared" si="20"/>
        <v>1.4173964688062373E-78</v>
      </c>
      <c r="P87" s="16">
        <f t="shared" si="21"/>
        <v>0</v>
      </c>
      <c r="Q87" s="16">
        <f t="shared" si="22"/>
        <v>2.8217054263565893</v>
      </c>
      <c r="R87" s="16">
        <f t="shared" si="23"/>
        <v>0.64560439560439564</v>
      </c>
      <c r="S87" s="16">
        <f t="shared" si="24"/>
        <v>0.29707223466065413</v>
      </c>
      <c r="T87" s="16">
        <f t="shared" si="25"/>
        <v>5.7001524566070487E-2</v>
      </c>
      <c r="U87" s="16">
        <f t="shared" si="26"/>
        <v>3.2184516887976609E-4</v>
      </c>
      <c r="V87" s="17">
        <f t="shared" si="13"/>
        <v>9.0815225947468881E-2</v>
      </c>
    </row>
    <row r="88" spans="7:22">
      <c r="G88" s="15">
        <v>240</v>
      </c>
      <c r="H88" s="16">
        <f t="shared" si="14"/>
        <v>370</v>
      </c>
      <c r="I88" s="16">
        <f t="shared" si="15"/>
        <v>109.48039841246928</v>
      </c>
      <c r="J88" s="16">
        <f t="shared" si="16"/>
        <v>20.420739064859678</v>
      </c>
      <c r="K88" s="16">
        <f t="shared" si="17"/>
        <v>9.8862522671036013E-2</v>
      </c>
      <c r="L88" s="16">
        <v>130</v>
      </c>
      <c r="M88" s="16">
        <f t="shared" si="18"/>
        <v>20.519601587530715</v>
      </c>
      <c r="N88" s="16">
        <f t="shared" si="19"/>
        <v>9.8862522671036013E-2</v>
      </c>
      <c r="O88" s="16">
        <f t="shared" si="20"/>
        <v>1.9431094953414713E-91</v>
      </c>
      <c r="P88" s="16">
        <f t="shared" si="21"/>
        <v>0</v>
      </c>
      <c r="Q88" s="16">
        <f t="shared" si="22"/>
        <v>2.8461538461538463</v>
      </c>
      <c r="R88" s="16">
        <f t="shared" si="23"/>
        <v>0.64864864864864868</v>
      </c>
      <c r="S88" s="16">
        <f t="shared" si="24"/>
        <v>0.29589296868234943</v>
      </c>
      <c r="T88" s="16">
        <f t="shared" si="25"/>
        <v>5.5191186661782916E-2</v>
      </c>
      <c r="U88" s="16">
        <f t="shared" si="26"/>
        <v>2.6719600721901627E-4</v>
      </c>
      <c r="V88" s="17">
        <f t="shared" si="13"/>
        <v>7.6048094362335394E-2</v>
      </c>
    </row>
    <row r="89" spans="7:22">
      <c r="G89" s="15">
        <v>245</v>
      </c>
      <c r="H89" s="16">
        <f t="shared" si="14"/>
        <v>376</v>
      </c>
      <c r="I89" s="16">
        <f t="shared" si="15"/>
        <v>110.81442348268021</v>
      </c>
      <c r="J89" s="16">
        <f t="shared" si="16"/>
        <v>20.10223547308691</v>
      </c>
      <c r="K89" s="16">
        <f t="shared" si="17"/>
        <v>8.3341044232870157E-2</v>
      </c>
      <c r="L89" s="16">
        <v>131</v>
      </c>
      <c r="M89" s="16">
        <f t="shared" si="18"/>
        <v>20.185576517319781</v>
      </c>
      <c r="N89" s="16">
        <f t="shared" si="19"/>
        <v>8.3341044232870157E-2</v>
      </c>
      <c r="O89" s="16">
        <f t="shared" si="20"/>
        <v>1.4691718896663496E-106</v>
      </c>
      <c r="P89" s="16">
        <f t="shared" si="21"/>
        <v>0</v>
      </c>
      <c r="Q89" s="16">
        <f t="shared" si="22"/>
        <v>2.8702290076335877</v>
      </c>
      <c r="R89" s="16">
        <f t="shared" si="23"/>
        <v>0.65159574468085102</v>
      </c>
      <c r="S89" s="16">
        <f t="shared" si="24"/>
        <v>0.29471921139010693</v>
      </c>
      <c r="T89" s="16">
        <f t="shared" si="25"/>
        <v>5.3463392215656678E-2</v>
      </c>
      <c r="U89" s="16">
        <f t="shared" si="26"/>
        <v>2.2165171338529296E-4</v>
      </c>
      <c r="V89" s="17">
        <f t="shared" si="13"/>
        <v>6.3619117735015385E-2</v>
      </c>
    </row>
    <row r="90" spans="7:22">
      <c r="G90" s="15">
        <v>250</v>
      </c>
      <c r="H90" s="16">
        <f t="shared" si="14"/>
        <v>382</v>
      </c>
      <c r="I90" s="16">
        <f t="shared" si="15"/>
        <v>112.13692404302456</v>
      </c>
      <c r="J90" s="16">
        <f t="shared" si="16"/>
        <v>19.792891884617635</v>
      </c>
      <c r="K90" s="16">
        <f t="shared" si="17"/>
        <v>7.0184072357802565E-2</v>
      </c>
      <c r="L90" s="16">
        <v>132</v>
      </c>
      <c r="M90" s="16">
        <f t="shared" si="18"/>
        <v>19.863075956975436</v>
      </c>
      <c r="N90" s="16">
        <f t="shared" si="19"/>
        <v>7.0184072357802565E-2</v>
      </c>
      <c r="O90" s="16">
        <f t="shared" si="20"/>
        <v>2.3394240956858257E-124</v>
      </c>
      <c r="P90" s="16">
        <f t="shared" si="21"/>
        <v>0</v>
      </c>
      <c r="Q90" s="16">
        <f t="shared" si="22"/>
        <v>2.893939393939394</v>
      </c>
      <c r="R90" s="16">
        <f t="shared" si="23"/>
        <v>0.65445026178010468</v>
      </c>
      <c r="S90" s="16">
        <f t="shared" si="24"/>
        <v>0.29355215718069255</v>
      </c>
      <c r="T90" s="16">
        <f t="shared" si="25"/>
        <v>5.1813853101093287E-2</v>
      </c>
      <c r="U90" s="16">
        <f t="shared" si="26"/>
        <v>1.8372793810943081E-4</v>
      </c>
      <c r="V90" s="17">
        <f t="shared" si="13"/>
        <v>5.3169751786214067E-2</v>
      </c>
    </row>
    <row r="91" spans="7:22">
      <c r="G91" s="15">
        <v>255</v>
      </c>
      <c r="H91" s="16">
        <f t="shared" si="14"/>
        <v>388</v>
      </c>
      <c r="I91" s="16">
        <f t="shared" si="15"/>
        <v>113.44842403624766</v>
      </c>
      <c r="J91" s="16">
        <f t="shared" si="16"/>
        <v>19.492531517599968</v>
      </c>
      <c r="K91" s="16">
        <f t="shared" si="17"/>
        <v>5.9044446152369999E-2</v>
      </c>
      <c r="L91" s="16">
        <v>133</v>
      </c>
      <c r="M91" s="16">
        <f t="shared" si="18"/>
        <v>19.551575963752338</v>
      </c>
      <c r="N91" s="16">
        <f t="shared" si="19"/>
        <v>5.9044446152369999E-2</v>
      </c>
      <c r="O91" s="16">
        <f t="shared" si="20"/>
        <v>2.4897468085619597E-145</v>
      </c>
      <c r="P91" s="16">
        <f t="shared" si="21"/>
        <v>0</v>
      </c>
      <c r="Q91" s="16">
        <f t="shared" si="22"/>
        <v>2.9172932330827068</v>
      </c>
      <c r="R91" s="16">
        <f t="shared" si="23"/>
        <v>0.65721649484536082</v>
      </c>
      <c r="S91" s="16">
        <f t="shared" si="24"/>
        <v>0.29239284545424654</v>
      </c>
      <c r="T91" s="16">
        <f t="shared" si="25"/>
        <v>5.0238483292783423E-2</v>
      </c>
      <c r="U91" s="16">
        <f t="shared" si="26"/>
        <v>1.5217640760920102E-4</v>
      </c>
      <c r="V91" s="17">
        <f t="shared" si="13"/>
        <v>4.439432041531579E-2</v>
      </c>
    </row>
    <row r="92" spans="7:22">
      <c r="G92" s="15">
        <v>260</v>
      </c>
      <c r="H92" s="16">
        <f t="shared" si="14"/>
        <v>394</v>
      </c>
      <c r="I92" s="16">
        <f t="shared" si="15"/>
        <v>114.74941802993025</v>
      </c>
      <c r="J92" s="16">
        <f t="shared" si="16"/>
        <v>19.200958294411151</v>
      </c>
      <c r="K92" s="16">
        <f t="shared" si="17"/>
        <v>4.9623675658597023E-2</v>
      </c>
      <c r="L92" s="16">
        <v>134</v>
      </c>
      <c r="M92" s="16">
        <f t="shared" si="18"/>
        <v>19.250581970069749</v>
      </c>
      <c r="N92" s="16">
        <f t="shared" si="19"/>
        <v>4.9623675658597023E-2</v>
      </c>
      <c r="O92" s="16">
        <f t="shared" si="20"/>
        <v>4.5031565579412067E-170</v>
      </c>
      <c r="P92" s="16">
        <f t="shared" si="21"/>
        <v>0</v>
      </c>
      <c r="Q92" s="16">
        <f t="shared" si="22"/>
        <v>2.9402985074626864</v>
      </c>
      <c r="R92" s="16">
        <f t="shared" si="23"/>
        <v>0.65989847715736039</v>
      </c>
      <c r="S92" s="16">
        <f t="shared" si="24"/>
        <v>0.29124217774093974</v>
      </c>
      <c r="T92" s="16">
        <f t="shared" si="25"/>
        <v>4.8733396686322719E-2</v>
      </c>
      <c r="U92" s="16">
        <f t="shared" si="26"/>
        <v>1.259484153771498E-4</v>
      </c>
      <c r="V92" s="17">
        <f t="shared" si="13"/>
        <v>3.7032593775072405E-2</v>
      </c>
    </row>
    <row r="93" spans="7:22">
      <c r="G93" s="15">
        <v>265</v>
      </c>
      <c r="H93" s="16">
        <f t="shared" si="14"/>
        <v>400</v>
      </c>
      <c r="I93" s="16">
        <f t="shared" si="15"/>
        <v>116.04037315475061</v>
      </c>
      <c r="J93" s="16">
        <f t="shared" si="16"/>
        <v>18.917961330913339</v>
      </c>
      <c r="K93" s="16">
        <f t="shared" si="17"/>
        <v>4.1665514336049356E-2</v>
      </c>
      <c r="L93" s="16">
        <v>135</v>
      </c>
      <c r="M93" s="16">
        <f t="shared" si="18"/>
        <v>18.959626845249389</v>
      </c>
      <c r="N93" s="16">
        <f t="shared" si="19"/>
        <v>4.1665514336049356E-2</v>
      </c>
      <c r="O93" s="16">
        <f t="shared" si="20"/>
        <v>2.6985728959637944E-199</v>
      </c>
      <c r="P93" s="16">
        <f t="shared" si="21"/>
        <v>0</v>
      </c>
      <c r="Q93" s="16">
        <f t="shared" si="22"/>
        <v>2.9629629629629628</v>
      </c>
      <c r="R93" s="16">
        <f t="shared" si="23"/>
        <v>0.66249999999999998</v>
      </c>
      <c r="S93" s="16">
        <f t="shared" si="24"/>
        <v>0.29010093288687655</v>
      </c>
      <c r="T93" s="16">
        <f t="shared" si="25"/>
        <v>4.7294903327283346E-2</v>
      </c>
      <c r="U93" s="16">
        <f t="shared" si="26"/>
        <v>1.0416378584012339E-4</v>
      </c>
      <c r="V93" s="17">
        <f t="shared" si="13"/>
        <v>3.0863343952629151E-2</v>
      </c>
    </row>
    <row r="94" spans="7:22">
      <c r="G94" s="15">
        <v>270</v>
      </c>
      <c r="H94" s="16">
        <f t="shared" si="14"/>
        <v>406</v>
      </c>
      <c r="I94" s="16">
        <f t="shared" si="15"/>
        <v>117.32173089661687</v>
      </c>
      <c r="J94" s="16">
        <f t="shared" si="16"/>
        <v>18.64331878946853</v>
      </c>
      <c r="K94" s="16">
        <f t="shared" si="17"/>
        <v>3.4950313914603244E-2</v>
      </c>
      <c r="L94" s="16">
        <v>136</v>
      </c>
      <c r="M94" s="16">
        <f t="shared" si="18"/>
        <v>18.678269103383133</v>
      </c>
      <c r="N94" s="16">
        <f t="shared" si="19"/>
        <v>3.4950313914603244E-2</v>
      </c>
      <c r="O94" s="16">
        <f t="shared" si="20"/>
        <v>7.5957091452079916E-234</v>
      </c>
      <c r="P94" s="16">
        <f t="shared" si="21"/>
        <v>0</v>
      </c>
      <c r="Q94" s="16">
        <f t="shared" si="22"/>
        <v>2.9852941176470589</v>
      </c>
      <c r="R94" s="16">
        <f t="shared" si="23"/>
        <v>0.66502463054187189</v>
      </c>
      <c r="S94" s="16">
        <f t="shared" si="24"/>
        <v>0.28896978053353911</v>
      </c>
      <c r="T94" s="16">
        <f t="shared" si="25"/>
        <v>4.5919504407557959E-2</v>
      </c>
      <c r="U94" s="16">
        <f t="shared" si="26"/>
        <v>8.6084517031042475E-5</v>
      </c>
      <c r="V94" s="17">
        <f t="shared" si="13"/>
        <v>2.5698760231325914E-2</v>
      </c>
    </row>
    <row r="95" spans="7:22">
      <c r="G95" s="15">
        <v>275</v>
      </c>
      <c r="H95" s="16">
        <f t="shared" si="14"/>
        <v>412</v>
      </c>
      <c r="I95" s="16">
        <f t="shared" si="15"/>
        <v>118.593908755002</v>
      </c>
      <c r="J95" s="16">
        <f t="shared" si="16"/>
        <v>18.376801167757893</v>
      </c>
      <c r="K95" s="16">
        <f t="shared" si="17"/>
        <v>2.9290077240098418E-2</v>
      </c>
      <c r="L95" s="16">
        <v>137</v>
      </c>
      <c r="M95" s="16">
        <f t="shared" si="18"/>
        <v>18.406091244997992</v>
      </c>
      <c r="N95" s="16">
        <f t="shared" si="19"/>
        <v>2.9290077240098418E-2</v>
      </c>
      <c r="O95" s="16">
        <f t="shared" si="20"/>
        <v>9.7117534215183005E-275</v>
      </c>
      <c r="P95" s="16">
        <f t="shared" si="21"/>
        <v>0</v>
      </c>
      <c r="Q95" s="16">
        <f t="shared" si="22"/>
        <v>3.0072992700729926</v>
      </c>
      <c r="R95" s="16">
        <f t="shared" si="23"/>
        <v>0.66747572815533984</v>
      </c>
      <c r="S95" s="16">
        <f t="shared" si="24"/>
        <v>0.28784929309466506</v>
      </c>
      <c r="T95" s="16">
        <f t="shared" si="25"/>
        <v>4.460388632950945E-2</v>
      </c>
      <c r="U95" s="16">
        <f t="shared" si="26"/>
        <v>7.1092420485675768E-5</v>
      </c>
      <c r="V95" s="17">
        <f t="shared" si="13"/>
        <v>2.1379618423429503E-2</v>
      </c>
    </row>
    <row r="96" spans="7:22">
      <c r="G96" s="15">
        <v>280</v>
      </c>
      <c r="H96" s="16">
        <f t="shared" si="14"/>
        <v>418</v>
      </c>
      <c r="I96" s="16">
        <f t="shared" si="15"/>
        <v>119.85730177866699</v>
      </c>
      <c r="J96" s="16">
        <f t="shared" si="16"/>
        <v>18.118174089227217</v>
      </c>
      <c r="K96" s="16">
        <f t="shared" si="17"/>
        <v>2.4524132105791664E-2</v>
      </c>
      <c r="L96" s="16">
        <v>138</v>
      </c>
      <c r="M96" s="16">
        <f t="shared" si="18"/>
        <v>18.14269822133301</v>
      </c>
      <c r="N96" s="16">
        <f t="shared" si="19"/>
        <v>2.4524132105791664E-2</v>
      </c>
      <c r="O96" s="16">
        <f t="shared" si="20"/>
        <v>0</v>
      </c>
      <c r="P96" s="16" t="e">
        <f t="shared" si="21"/>
        <v>#DIV/0!</v>
      </c>
      <c r="Q96" s="16">
        <f t="shared" si="22"/>
        <v>3.0289855072463769</v>
      </c>
      <c r="R96" s="16">
        <f t="shared" si="23"/>
        <v>0.66985645933014359</v>
      </c>
      <c r="S96" s="16">
        <f t="shared" si="24"/>
        <v>0.28673995640829425</v>
      </c>
      <c r="T96" s="16">
        <f t="shared" si="25"/>
        <v>4.3344914089060327E-2</v>
      </c>
      <c r="U96" s="16">
        <f t="shared" si="26"/>
        <v>5.8670172501893933E-5</v>
      </c>
      <c r="V96" s="17">
        <f t="shared" si="13"/>
        <v>1.7771110221588161E-2</v>
      </c>
    </row>
    <row r="97" spans="7:22">
      <c r="G97" s="15">
        <v>285</v>
      </c>
      <c r="H97" s="16">
        <f t="shared" si="14"/>
        <v>424</v>
      </c>
      <c r="I97" s="16">
        <f t="shared" si="15"/>
        <v>121.11228398892543</v>
      </c>
      <c r="J97" s="16">
        <f t="shared" si="16"/>
        <v>17.867200655012432</v>
      </c>
      <c r="K97" s="16">
        <f t="shared" si="17"/>
        <v>2.051535606214382E-2</v>
      </c>
      <c r="L97" s="16">
        <v>139</v>
      </c>
      <c r="M97" s="16">
        <f t="shared" si="18"/>
        <v>17.887716011074577</v>
      </c>
      <c r="N97" s="16">
        <f t="shared" si="19"/>
        <v>2.051535606214382E-2</v>
      </c>
      <c r="O97" s="16">
        <f t="shared" si="20"/>
        <v>0</v>
      </c>
      <c r="P97" s="16" t="e">
        <f t="shared" si="21"/>
        <v>#DIV/0!</v>
      </c>
      <c r="Q97" s="16">
        <f t="shared" si="22"/>
        <v>3.050359712230216</v>
      </c>
      <c r="R97" s="16">
        <f t="shared" si="23"/>
        <v>0.67216981132075471</v>
      </c>
      <c r="S97" s="16">
        <f t="shared" si="24"/>
        <v>0.28564217921916374</v>
      </c>
      <c r="T97" s="16">
        <f t="shared" si="25"/>
        <v>4.2139624186350075E-2</v>
      </c>
      <c r="U97" s="16">
        <f t="shared" si="26"/>
        <v>4.8385273731471272E-5</v>
      </c>
      <c r="V97" s="17">
        <f t="shared" si="13"/>
        <v>1.4759248965571094E-2</v>
      </c>
    </row>
    <row r="98" spans="7:22">
      <c r="G98" s="15">
        <v>290</v>
      </c>
      <c r="H98" s="16">
        <f t="shared" si="14"/>
        <v>430</v>
      </c>
      <c r="I98" s="16">
        <f t="shared" si="15"/>
        <v>122.35920969967634</v>
      </c>
      <c r="J98" s="16">
        <f t="shared" si="16"/>
        <v>17.623643411524544</v>
      </c>
      <c r="K98" s="16">
        <f t="shared" si="17"/>
        <v>1.7146888799111262E-2</v>
      </c>
      <c r="L98" s="16">
        <v>140</v>
      </c>
      <c r="M98" s="16">
        <f t="shared" si="18"/>
        <v>17.640790300323655</v>
      </c>
      <c r="N98" s="16">
        <f t="shared" si="19"/>
        <v>1.7146888799111262E-2</v>
      </c>
      <c r="O98" s="16">
        <f t="shared" si="20"/>
        <v>0</v>
      </c>
      <c r="P98" s="16" t="e">
        <f t="shared" si="21"/>
        <v>#DIV/0!</v>
      </c>
      <c r="Q98" s="16">
        <f t="shared" si="22"/>
        <v>3.0714285714285716</v>
      </c>
      <c r="R98" s="16">
        <f t="shared" si="23"/>
        <v>0.67441860465116277</v>
      </c>
      <c r="S98" s="16">
        <f t="shared" si="24"/>
        <v>0.28455630162715428</v>
      </c>
      <c r="T98" s="16">
        <f t="shared" si="25"/>
        <v>4.0985217236103592E-2</v>
      </c>
      <c r="U98" s="16">
        <f t="shared" si="26"/>
        <v>3.9876485579328519E-5</v>
      </c>
      <c r="V98" s="17">
        <f t="shared" ref="V98:V161" si="27">K98/L98*100</f>
        <v>1.2247777713650902E-2</v>
      </c>
    </row>
    <row r="99" spans="7:22">
      <c r="G99" s="15">
        <v>295</v>
      </c>
      <c r="H99" s="16">
        <f t="shared" si="14"/>
        <v>436</v>
      </c>
      <c r="I99" s="16">
        <f t="shared" si="15"/>
        <v>123.59841474259578</v>
      </c>
      <c r="J99" s="16">
        <f t="shared" si="16"/>
        <v>17.387265982522528</v>
      </c>
      <c r="K99" s="16">
        <f t="shared" si="17"/>
        <v>1.4319274881687993E-2</v>
      </c>
      <c r="L99" s="16">
        <v>141</v>
      </c>
      <c r="M99" s="16">
        <f t="shared" si="18"/>
        <v>17.401585257404218</v>
      </c>
      <c r="N99" s="16">
        <f t="shared" si="19"/>
        <v>1.4319274881687993E-2</v>
      </c>
      <c r="O99" s="16">
        <f t="shared" si="20"/>
        <v>0</v>
      </c>
      <c r="P99" s="16" t="e">
        <f t="shared" si="21"/>
        <v>#DIV/0!</v>
      </c>
      <c r="Q99" s="16">
        <f t="shared" si="22"/>
        <v>3.0921985815602837</v>
      </c>
      <c r="R99" s="16">
        <f t="shared" si="23"/>
        <v>0.67660550458715596</v>
      </c>
      <c r="S99" s="16">
        <f t="shared" si="24"/>
        <v>0.28348260262063252</v>
      </c>
      <c r="T99" s="16">
        <f t="shared" si="25"/>
        <v>3.9879050418629651E-2</v>
      </c>
      <c r="U99" s="16">
        <f t="shared" si="26"/>
        <v>3.2842373581853198E-5</v>
      </c>
      <c r="V99" s="17">
        <f t="shared" si="27"/>
        <v>1.0155514100487938E-2</v>
      </c>
    </row>
    <row r="100" spans="7:22">
      <c r="G100" s="15">
        <v>300</v>
      </c>
      <c r="H100" s="16">
        <f t="shared" si="14"/>
        <v>442</v>
      </c>
      <c r="I100" s="16">
        <f t="shared" si="15"/>
        <v>124.83021760512548</v>
      </c>
      <c r="J100" s="16">
        <f t="shared" si="16"/>
        <v>17.157834409492132</v>
      </c>
      <c r="K100" s="16">
        <f t="shared" si="17"/>
        <v>1.1947985382378665E-2</v>
      </c>
      <c r="L100" s="16">
        <v>142</v>
      </c>
      <c r="M100" s="16">
        <f t="shared" si="18"/>
        <v>17.16978239487451</v>
      </c>
      <c r="N100" s="16">
        <f t="shared" si="19"/>
        <v>1.1947985382378665E-2</v>
      </c>
      <c r="O100" s="16">
        <f t="shared" si="20"/>
        <v>0</v>
      </c>
      <c r="P100" s="16" t="e">
        <f t="shared" si="21"/>
        <v>#DIV/0!</v>
      </c>
      <c r="Q100" s="16">
        <f t="shared" si="22"/>
        <v>3.112676056338028</v>
      </c>
      <c r="R100" s="16">
        <f t="shared" si="23"/>
        <v>0.67873303167420818</v>
      </c>
      <c r="S100" s="16">
        <f t="shared" si="24"/>
        <v>0.28242130679892641</v>
      </c>
      <c r="T100" s="16">
        <f t="shared" si="25"/>
        <v>3.8818629885728803E-2</v>
      </c>
      <c r="U100" s="16">
        <f t="shared" si="26"/>
        <v>2.7031641136603313E-5</v>
      </c>
      <c r="V100" s="17">
        <f t="shared" si="27"/>
        <v>8.4140742129427213E-3</v>
      </c>
    </row>
    <row r="101" spans="7:22">
      <c r="G101" s="15">
        <v>305</v>
      </c>
      <c r="H101" s="16">
        <f t="shared" si="14"/>
        <v>448</v>
      </c>
      <c r="I101" s="16">
        <f t="shared" si="15"/>
        <v>126.05492048821789</v>
      </c>
      <c r="J101" s="16">
        <f t="shared" si="16"/>
        <v>16.935118239489615</v>
      </c>
      <c r="K101" s="16">
        <f t="shared" si="17"/>
        <v>9.9612722924938106E-3</v>
      </c>
      <c r="L101" s="16">
        <v>143</v>
      </c>
      <c r="M101" s="16">
        <f t="shared" si="18"/>
        <v>16.945079511782108</v>
      </c>
      <c r="N101" s="16">
        <f t="shared" si="19"/>
        <v>9.9612722924938106E-3</v>
      </c>
      <c r="O101" s="16">
        <f t="shared" si="20"/>
        <v>0</v>
      </c>
      <c r="P101" s="16" t="e">
        <f t="shared" si="21"/>
        <v>#DIV/0!</v>
      </c>
      <c r="Q101" s="16">
        <f t="shared" si="22"/>
        <v>3.1328671328671329</v>
      </c>
      <c r="R101" s="16">
        <f t="shared" si="23"/>
        <v>0.6808035714285714</v>
      </c>
      <c r="S101" s="16">
        <f t="shared" si="24"/>
        <v>0.28137259037548634</v>
      </c>
      <c r="T101" s="16">
        <f t="shared" si="25"/>
        <v>3.7801603213146462E-2</v>
      </c>
      <c r="U101" s="16">
        <f t="shared" si="26"/>
        <v>2.2234982795745113E-5</v>
      </c>
      <c r="V101" s="17">
        <f t="shared" si="27"/>
        <v>6.965924680065602E-3</v>
      </c>
    </row>
    <row r="102" spans="7:22">
      <c r="G102" s="15">
        <v>310</v>
      </c>
      <c r="H102" s="16">
        <f t="shared" si="14"/>
        <v>454</v>
      </c>
      <c r="I102" s="16">
        <f t="shared" si="15"/>
        <v>127.27281029018309</v>
      </c>
      <c r="J102" s="16">
        <f t="shared" si="16"/>
        <v>16.718891395304077</v>
      </c>
      <c r="K102" s="16">
        <f t="shared" si="17"/>
        <v>8.2983145128275072E-3</v>
      </c>
      <c r="L102" s="16">
        <v>144</v>
      </c>
      <c r="M102" s="16">
        <f t="shared" si="18"/>
        <v>16.727189709816905</v>
      </c>
      <c r="N102" s="16">
        <f t="shared" si="19"/>
        <v>8.2983145128275072E-3</v>
      </c>
      <c r="O102" s="16">
        <f t="shared" si="20"/>
        <v>0</v>
      </c>
      <c r="P102" s="16" t="e">
        <f t="shared" si="21"/>
        <v>#DIV/0!</v>
      </c>
      <c r="Q102" s="16">
        <f t="shared" si="22"/>
        <v>3.1527777777777777</v>
      </c>
      <c r="R102" s="16">
        <f t="shared" si="23"/>
        <v>0.68281938325991187</v>
      </c>
      <c r="S102" s="16">
        <f t="shared" si="24"/>
        <v>0.28033658654225352</v>
      </c>
      <c r="T102" s="16">
        <f t="shared" si="25"/>
        <v>3.6825751972035414E-2</v>
      </c>
      <c r="U102" s="16">
        <f t="shared" si="26"/>
        <v>1.8278225799179532E-5</v>
      </c>
      <c r="V102" s="17">
        <f t="shared" si="27"/>
        <v>5.7627184116857688E-3</v>
      </c>
    </row>
    <row r="103" spans="7:22">
      <c r="G103" s="15">
        <v>315</v>
      </c>
      <c r="H103" s="16">
        <f t="shared" si="14"/>
        <v>460</v>
      </c>
      <c r="I103" s="16">
        <f t="shared" si="15"/>
        <v>128.48415952242976</v>
      </c>
      <c r="J103" s="16">
        <f t="shared" si="16"/>
        <v>16.508932858836442</v>
      </c>
      <c r="K103" s="16">
        <f t="shared" si="17"/>
        <v>6.9076187337992392E-3</v>
      </c>
      <c r="L103" s="16">
        <v>145</v>
      </c>
      <c r="M103" s="16">
        <f t="shared" si="18"/>
        <v>16.51584047757024</v>
      </c>
      <c r="N103" s="16">
        <f t="shared" si="19"/>
        <v>6.9076187337992392E-3</v>
      </c>
      <c r="O103" s="16">
        <f t="shared" si="20"/>
        <v>0</v>
      </c>
      <c r="P103" s="16" t="e">
        <f t="shared" si="21"/>
        <v>#DIV/0!</v>
      </c>
      <c r="Q103" s="16">
        <f t="shared" si="22"/>
        <v>3.1724137931034484</v>
      </c>
      <c r="R103" s="16">
        <f t="shared" si="23"/>
        <v>0.68478260869565222</v>
      </c>
      <c r="S103" s="16">
        <f t="shared" si="24"/>
        <v>0.27931339026615165</v>
      </c>
      <c r="T103" s="16">
        <f t="shared" si="25"/>
        <v>3.5888984475731397E-2</v>
      </c>
      <c r="U103" s="16">
        <f t="shared" si="26"/>
        <v>1.5016562464780955E-5</v>
      </c>
      <c r="V103" s="17">
        <f t="shared" si="27"/>
        <v>4.7638749888270614E-3</v>
      </c>
    </row>
    <row r="104" spans="7:22">
      <c r="G104" s="15">
        <v>320</v>
      </c>
      <c r="H104" s="16">
        <f t="shared" si="14"/>
        <v>466</v>
      </c>
      <c r="I104" s="16">
        <f t="shared" si="15"/>
        <v>129.68922716238984</v>
      </c>
      <c r="J104" s="16">
        <f t="shared" si="16"/>
        <v>16.305027194980077</v>
      </c>
      <c r="K104" s="16">
        <f t="shared" si="17"/>
        <v>5.7456426300694337E-3</v>
      </c>
      <c r="L104" s="16">
        <v>146</v>
      </c>
      <c r="M104" s="16">
        <f t="shared" si="18"/>
        <v>16.310772837610148</v>
      </c>
      <c r="N104" s="16">
        <f t="shared" si="19"/>
        <v>5.7456426300694337E-3</v>
      </c>
      <c r="O104" s="16">
        <f t="shared" si="20"/>
        <v>0</v>
      </c>
      <c r="P104" s="16" t="e">
        <f t="shared" si="21"/>
        <v>#DIV/0!</v>
      </c>
      <c r="Q104" s="16">
        <f t="shared" si="22"/>
        <v>3.1917808219178081</v>
      </c>
      <c r="R104" s="16">
        <f t="shared" si="23"/>
        <v>0.68669527896995708</v>
      </c>
      <c r="S104" s="16">
        <f t="shared" si="24"/>
        <v>0.27830306258023568</v>
      </c>
      <c r="T104" s="16">
        <f t="shared" si="25"/>
        <v>3.4989328744592443E-2</v>
      </c>
      <c r="U104" s="16">
        <f t="shared" si="26"/>
        <v>1.2329705214741274E-5</v>
      </c>
      <c r="V104" s="17">
        <f t="shared" si="27"/>
        <v>3.9353716644311186E-3</v>
      </c>
    </row>
    <row r="105" spans="7:22">
      <c r="G105" s="15">
        <v>325</v>
      </c>
      <c r="H105" s="16">
        <f t="shared" ref="H105:H136" si="28">I105+J105+K105+G105</f>
        <v>472</v>
      </c>
      <c r="I105" s="16">
        <f t="shared" ref="I105:I136" si="29">L105-M105</f>
        <v>130.88825944846369</v>
      </c>
      <c r="J105" s="16">
        <f t="shared" ref="J105:J136" si="30">M105-N105</f>
        <v>16.106964940003593</v>
      </c>
      <c r="K105" s="16">
        <f t="shared" ref="K105:K136" si="31">N105-O105</f>
        <v>4.7756115327229932E-3</v>
      </c>
      <c r="L105" s="16">
        <v>147</v>
      </c>
      <c r="M105" s="16">
        <f t="shared" ref="M105:M136" si="32">L105*EXP(-(G105/L105))</f>
        <v>16.111740551536315</v>
      </c>
      <c r="N105" s="16">
        <f t="shared" ref="N105:N136" si="33">M105*EXP(-(I105/M105))</f>
        <v>4.7756115327229932E-3</v>
      </c>
      <c r="O105" s="16">
        <f t="shared" ref="O105:O136" si="34">N105*EXP(-(J105/N105))</f>
        <v>0</v>
      </c>
      <c r="P105" s="16" t="e">
        <f t="shared" ref="P105:P136" si="35">O105*EXP(-(K105/O105))</f>
        <v>#DIV/0!</v>
      </c>
      <c r="Q105" s="16">
        <f t="shared" ref="Q105:Q136" si="36">H105/L105</f>
        <v>3.2108843537414966</v>
      </c>
      <c r="R105" s="16">
        <f t="shared" ref="R105:R136" si="37">G105/H105</f>
        <v>0.68855932203389836</v>
      </c>
      <c r="S105" s="16">
        <f t="shared" ref="S105:S136" si="38">I105/H105</f>
        <v>0.27730563442471118</v>
      </c>
      <c r="T105" s="16">
        <f t="shared" ref="T105:T136" si="39">J105/H105</f>
        <v>3.4124925720346595E-2</v>
      </c>
      <c r="U105" s="16">
        <f t="shared" ref="U105:U136" si="40">K105/H105</f>
        <v>1.0117821043904647E-5</v>
      </c>
      <c r="V105" s="17">
        <f t="shared" si="27"/>
        <v>3.2487153283829884E-3</v>
      </c>
    </row>
    <row r="106" spans="7:22">
      <c r="G106" s="15">
        <v>330</v>
      </c>
      <c r="H106" s="16">
        <f t="shared" si="28"/>
        <v>478</v>
      </c>
      <c r="I106" s="16">
        <f t="shared" si="29"/>
        <v>132.08149062140978</v>
      </c>
      <c r="J106" s="16">
        <f t="shared" si="30"/>
        <v>15.914542875466733</v>
      </c>
      <c r="K106" s="16">
        <f t="shared" si="31"/>
        <v>3.9665031234743901E-3</v>
      </c>
      <c r="L106" s="16">
        <v>148</v>
      </c>
      <c r="M106" s="16">
        <f t="shared" si="32"/>
        <v>15.918509378590207</v>
      </c>
      <c r="N106" s="16">
        <f t="shared" si="33"/>
        <v>3.9665031234743901E-3</v>
      </c>
      <c r="O106" s="16">
        <f t="shared" si="34"/>
        <v>0</v>
      </c>
      <c r="P106" s="16" t="e">
        <f t="shared" si="35"/>
        <v>#DIV/0!</v>
      </c>
      <c r="Q106" s="16">
        <f t="shared" si="36"/>
        <v>3.2297297297297298</v>
      </c>
      <c r="R106" s="16">
        <f t="shared" si="37"/>
        <v>0.69037656903765687</v>
      </c>
      <c r="S106" s="16">
        <f t="shared" si="38"/>
        <v>0.27632111008663135</v>
      </c>
      <c r="T106" s="16">
        <f t="shared" si="39"/>
        <v>3.3294022752022451E-2</v>
      </c>
      <c r="U106" s="16">
        <f t="shared" si="40"/>
        <v>8.2981236892769663E-6</v>
      </c>
      <c r="V106" s="17">
        <f t="shared" si="27"/>
        <v>2.6800696780232367E-3</v>
      </c>
    </row>
    <row r="107" spans="7:22">
      <c r="G107" s="15">
        <v>335</v>
      </c>
      <c r="H107" s="16">
        <f t="shared" si="28"/>
        <v>484</v>
      </c>
      <c r="I107" s="16">
        <f t="shared" si="29"/>
        <v>133.26914361623122</v>
      </c>
      <c r="J107" s="16">
        <f t="shared" si="30"/>
        <v>15.727564206027102</v>
      </c>
      <c r="K107" s="16">
        <f t="shared" si="31"/>
        <v>3.292177741677249E-3</v>
      </c>
      <c r="L107" s="16">
        <v>149</v>
      </c>
      <c r="M107" s="16">
        <f t="shared" si="32"/>
        <v>15.73085638376878</v>
      </c>
      <c r="N107" s="16">
        <f t="shared" si="33"/>
        <v>3.292177741677249E-3</v>
      </c>
      <c r="O107" s="16">
        <f t="shared" si="34"/>
        <v>0</v>
      </c>
      <c r="P107" s="16" t="e">
        <f t="shared" si="35"/>
        <v>#DIV/0!</v>
      </c>
      <c r="Q107" s="16">
        <f t="shared" si="36"/>
        <v>3.2483221476510069</v>
      </c>
      <c r="R107" s="16">
        <f t="shared" si="37"/>
        <v>0.69214876033057848</v>
      </c>
      <c r="S107" s="16">
        <f t="shared" si="38"/>
        <v>0.27534947028146944</v>
      </c>
      <c r="T107" s="16">
        <f t="shared" si="39"/>
        <v>3.249496736782459E-2</v>
      </c>
      <c r="U107" s="16">
        <f t="shared" si="40"/>
        <v>6.8020201274323325E-6</v>
      </c>
      <c r="V107" s="17">
        <f t="shared" si="27"/>
        <v>2.2095152628706372E-3</v>
      </c>
    </row>
    <row r="108" spans="7:22">
      <c r="G108" s="15">
        <v>340</v>
      </c>
      <c r="H108" s="16">
        <f t="shared" si="28"/>
        <v>490</v>
      </c>
      <c r="I108" s="16">
        <f t="shared" si="29"/>
        <v>134.45143070827083</v>
      </c>
      <c r="J108" s="16">
        <f t="shared" si="30"/>
        <v>15.545838657100305</v>
      </c>
      <c r="K108" s="16">
        <f t="shared" si="31"/>
        <v>2.7306346288730817E-3</v>
      </c>
      <c r="L108" s="16">
        <v>150</v>
      </c>
      <c r="M108" s="16">
        <f t="shared" si="32"/>
        <v>15.548569291729178</v>
      </c>
      <c r="N108" s="16">
        <f t="shared" si="33"/>
        <v>2.7306346288730817E-3</v>
      </c>
      <c r="O108" s="16">
        <f t="shared" si="34"/>
        <v>0</v>
      </c>
      <c r="P108" s="16" t="e">
        <f t="shared" si="35"/>
        <v>#DIV/0!</v>
      </c>
      <c r="Q108" s="16">
        <f t="shared" si="36"/>
        <v>3.2666666666666666</v>
      </c>
      <c r="R108" s="16">
        <f t="shared" si="37"/>
        <v>0.69387755102040816</v>
      </c>
      <c r="S108" s="16">
        <f t="shared" si="38"/>
        <v>0.27439067491483843</v>
      </c>
      <c r="T108" s="16">
        <f t="shared" si="39"/>
        <v>3.1726201341021033E-2</v>
      </c>
      <c r="U108" s="16">
        <f t="shared" si="40"/>
        <v>5.5727237323940441E-6</v>
      </c>
      <c r="V108" s="17">
        <f t="shared" si="27"/>
        <v>1.8204230859153877E-3</v>
      </c>
    </row>
    <row r="109" spans="7:22">
      <c r="G109" s="15">
        <v>345</v>
      </c>
      <c r="H109" s="16">
        <f t="shared" si="28"/>
        <v>496</v>
      </c>
      <c r="I109" s="16">
        <f t="shared" si="29"/>
        <v>135.62855411692027</v>
      </c>
      <c r="J109" s="16">
        <f t="shared" si="30"/>
        <v>15.369182506199497</v>
      </c>
      <c r="K109" s="16">
        <f t="shared" si="31"/>
        <v>2.2633768802185986E-3</v>
      </c>
      <c r="L109" s="16">
        <v>151</v>
      </c>
      <c r="M109" s="16">
        <f t="shared" si="32"/>
        <v>15.371445883079716</v>
      </c>
      <c r="N109" s="16">
        <f t="shared" si="33"/>
        <v>2.2633768802185986E-3</v>
      </c>
      <c r="O109" s="16">
        <f t="shared" si="34"/>
        <v>0</v>
      </c>
      <c r="P109" s="16" t="e">
        <f t="shared" si="35"/>
        <v>#DIV/0!</v>
      </c>
      <c r="Q109" s="16">
        <f t="shared" si="36"/>
        <v>3.2847682119205297</v>
      </c>
      <c r="R109" s="16">
        <f t="shared" si="37"/>
        <v>0.69556451612903225</v>
      </c>
      <c r="S109" s="16">
        <f t="shared" si="38"/>
        <v>0.27344466555830699</v>
      </c>
      <c r="T109" s="16">
        <f t="shared" si="39"/>
        <v>3.0986255052821567E-2</v>
      </c>
      <c r="U109" s="16">
        <f t="shared" si="40"/>
        <v>4.5632598391504006E-6</v>
      </c>
      <c r="V109" s="17">
        <f t="shared" si="27"/>
        <v>1.4989250862374826E-3</v>
      </c>
    </row>
    <row r="110" spans="7:22">
      <c r="G110" s="15">
        <v>350</v>
      </c>
      <c r="H110" s="16">
        <f t="shared" si="28"/>
        <v>502</v>
      </c>
      <c r="I110" s="16">
        <f t="shared" si="29"/>
        <v>136.80070657006758</v>
      </c>
      <c r="J110" s="16">
        <f t="shared" si="30"/>
        <v>15.197418559882056</v>
      </c>
      <c r="K110" s="16">
        <f t="shared" si="31"/>
        <v>1.8748700503544253E-3</v>
      </c>
      <c r="L110" s="16">
        <v>152</v>
      </c>
      <c r="M110" s="16">
        <f t="shared" si="32"/>
        <v>15.199293429932411</v>
      </c>
      <c r="N110" s="16">
        <f t="shared" si="33"/>
        <v>1.8748700503544253E-3</v>
      </c>
      <c r="O110" s="16">
        <f t="shared" si="34"/>
        <v>0</v>
      </c>
      <c r="P110" s="16" t="e">
        <f t="shared" si="35"/>
        <v>#DIV/0!</v>
      </c>
      <c r="Q110" s="16">
        <f t="shared" si="36"/>
        <v>3.3026315789473686</v>
      </c>
      <c r="R110" s="16">
        <f t="shared" si="37"/>
        <v>0.6972111553784861</v>
      </c>
      <c r="S110" s="16">
        <f t="shared" si="38"/>
        <v>0.27251136766945733</v>
      </c>
      <c r="T110" s="16">
        <f t="shared" si="39"/>
        <v>3.0273742151159473E-2</v>
      </c>
      <c r="U110" s="16">
        <f t="shared" si="40"/>
        <v>3.7348008971203693E-6</v>
      </c>
      <c r="V110" s="17">
        <f t="shared" si="27"/>
        <v>1.2334671383910692E-3</v>
      </c>
    </row>
    <row r="111" spans="7:22">
      <c r="G111" s="15">
        <v>355</v>
      </c>
      <c r="H111" s="16">
        <f t="shared" si="28"/>
        <v>508</v>
      </c>
      <c r="I111" s="16">
        <f t="shared" si="29"/>
        <v>137.96807183215282</v>
      </c>
      <c r="J111" s="16">
        <f t="shared" si="30"/>
        <v>15.030376086551531</v>
      </c>
      <c r="K111" s="16">
        <f t="shared" si="31"/>
        <v>1.5520812956419225E-3</v>
      </c>
      <c r="L111" s="16">
        <v>153</v>
      </c>
      <c r="M111" s="16">
        <f t="shared" si="32"/>
        <v>15.031928167847173</v>
      </c>
      <c r="N111" s="16">
        <f t="shared" si="33"/>
        <v>1.5520812956419225E-3</v>
      </c>
      <c r="O111" s="16">
        <f t="shared" si="34"/>
        <v>0</v>
      </c>
      <c r="P111" s="16" t="e">
        <f t="shared" si="35"/>
        <v>#DIV/0!</v>
      </c>
      <c r="Q111" s="16">
        <f t="shared" si="36"/>
        <v>3.3202614379084969</v>
      </c>
      <c r="R111" s="16">
        <f t="shared" si="37"/>
        <v>0.69881889763779526</v>
      </c>
      <c r="S111" s="16">
        <f t="shared" si="38"/>
        <v>0.27159069258297797</v>
      </c>
      <c r="T111" s="16">
        <f t="shared" si="39"/>
        <v>2.958735450108569E-2</v>
      </c>
      <c r="U111" s="16">
        <f t="shared" si="40"/>
        <v>3.0552781410274066E-6</v>
      </c>
      <c r="V111" s="17">
        <f t="shared" si="27"/>
        <v>1.0144322193738056E-3</v>
      </c>
    </row>
    <row r="112" spans="7:22">
      <c r="G112" s="15">
        <v>360</v>
      </c>
      <c r="H112" s="16">
        <f t="shared" si="28"/>
        <v>514</v>
      </c>
      <c r="I112" s="16">
        <f t="shared" si="29"/>
        <v>139.13082519847018</v>
      </c>
      <c r="J112" s="16">
        <f t="shared" si="30"/>
        <v>14.867890713882835</v>
      </c>
      <c r="K112" s="16">
        <f t="shared" si="31"/>
        <v>1.2840876469867532E-3</v>
      </c>
      <c r="L112" s="16">
        <v>154</v>
      </c>
      <c r="M112" s="16">
        <f t="shared" si="32"/>
        <v>14.869174801529821</v>
      </c>
      <c r="N112" s="16">
        <f t="shared" si="33"/>
        <v>1.2840876469867532E-3</v>
      </c>
      <c r="O112" s="16">
        <f t="shared" si="34"/>
        <v>0</v>
      </c>
      <c r="P112" s="16" t="e">
        <f t="shared" si="35"/>
        <v>#DIV/0!</v>
      </c>
      <c r="Q112" s="16">
        <f t="shared" si="36"/>
        <v>3.3376623376623376</v>
      </c>
      <c r="R112" s="16">
        <f t="shared" si="37"/>
        <v>0.70038910505836571</v>
      </c>
      <c r="S112" s="16">
        <f t="shared" si="38"/>
        <v>0.27068253929663461</v>
      </c>
      <c r="T112" s="16">
        <f t="shared" si="39"/>
        <v>2.8925857420005516E-2</v>
      </c>
      <c r="U112" s="16">
        <f t="shared" si="40"/>
        <v>2.4982249941376521E-6</v>
      </c>
      <c r="V112" s="17">
        <f t="shared" si="27"/>
        <v>8.3382314739399558E-4</v>
      </c>
    </row>
    <row r="113" spans="7:22">
      <c r="G113" s="15">
        <v>365</v>
      </c>
      <c r="H113" s="16">
        <f t="shared" si="28"/>
        <v>520</v>
      </c>
      <c r="I113" s="16">
        <f t="shared" si="29"/>
        <v>140.2891339581422</v>
      </c>
      <c r="J113" s="16">
        <f t="shared" si="30"/>
        <v>14.709804298339266</v>
      </c>
      <c r="K113" s="16">
        <f t="shared" si="31"/>
        <v>1.0617435185198496E-3</v>
      </c>
      <c r="L113" s="16">
        <v>155</v>
      </c>
      <c r="M113" s="16">
        <f t="shared" si="32"/>
        <v>14.710866041857786</v>
      </c>
      <c r="N113" s="16">
        <f t="shared" si="33"/>
        <v>1.0617435185198496E-3</v>
      </c>
      <c r="O113" s="16">
        <f t="shared" si="34"/>
        <v>0</v>
      </c>
      <c r="P113" s="16" t="e">
        <f t="shared" si="35"/>
        <v>#DIV/0!</v>
      </c>
      <c r="Q113" s="16">
        <f t="shared" si="36"/>
        <v>3.3548387096774195</v>
      </c>
      <c r="R113" s="16">
        <f t="shared" si="37"/>
        <v>0.70192307692307687</v>
      </c>
      <c r="S113" s="16">
        <f t="shared" si="38"/>
        <v>0.26978679607335038</v>
      </c>
      <c r="T113" s="16">
        <f t="shared" si="39"/>
        <v>2.8288085189113972E-2</v>
      </c>
      <c r="U113" s="16">
        <f t="shared" si="40"/>
        <v>2.0418144586920185E-6</v>
      </c>
      <c r="V113" s="17">
        <f t="shared" si="27"/>
        <v>6.8499581839990295E-4</v>
      </c>
    </row>
    <row r="114" spans="7:22">
      <c r="G114" s="15">
        <v>370</v>
      </c>
      <c r="H114" s="16">
        <f t="shared" si="28"/>
        <v>526</v>
      </c>
      <c r="I114" s="16">
        <f t="shared" si="29"/>
        <v>141.44315782799964</v>
      </c>
      <c r="J114" s="16">
        <f t="shared" si="30"/>
        <v>14.555964773113429</v>
      </c>
      <c r="K114" s="16">
        <f t="shared" si="31"/>
        <v>8.7739888693235063E-4</v>
      </c>
      <c r="L114" s="16">
        <v>156</v>
      </c>
      <c r="M114" s="16">
        <f t="shared" si="32"/>
        <v>14.55684217200036</v>
      </c>
      <c r="N114" s="16">
        <f t="shared" si="33"/>
        <v>8.7739888693235063E-4</v>
      </c>
      <c r="O114" s="16">
        <f t="shared" si="34"/>
        <v>0</v>
      </c>
      <c r="P114" s="16" t="e">
        <f t="shared" si="35"/>
        <v>#DIV/0!</v>
      </c>
      <c r="Q114" s="16">
        <f t="shared" si="36"/>
        <v>3.3717948717948718</v>
      </c>
      <c r="R114" s="16">
        <f t="shared" si="37"/>
        <v>0.70342205323193918</v>
      </c>
      <c r="S114" s="16">
        <f t="shared" si="38"/>
        <v>0.26890334187832632</v>
      </c>
      <c r="T114" s="16">
        <f t="shared" si="39"/>
        <v>2.7672936831014124E-2</v>
      </c>
      <c r="U114" s="16">
        <f t="shared" si="40"/>
        <v>1.6680587204037083E-6</v>
      </c>
      <c r="V114" s="17">
        <f t="shared" si="27"/>
        <v>5.6243518393099393E-4</v>
      </c>
    </row>
    <row r="115" spans="7:22">
      <c r="G115" s="15">
        <v>375</v>
      </c>
      <c r="H115" s="16">
        <f t="shared" si="28"/>
        <v>532</v>
      </c>
      <c r="I115" s="16">
        <f t="shared" si="29"/>
        <v>142.59304935942353</v>
      </c>
      <c r="J115" s="16">
        <f t="shared" si="30"/>
        <v>14.406225979833726</v>
      </c>
      <c r="K115" s="16">
        <f t="shared" si="31"/>
        <v>7.2466074275284015E-4</v>
      </c>
      <c r="L115" s="16">
        <v>157</v>
      </c>
      <c r="M115" s="16">
        <f t="shared" si="32"/>
        <v>14.406950640576479</v>
      </c>
      <c r="N115" s="16">
        <f t="shared" si="33"/>
        <v>7.2466074275284015E-4</v>
      </c>
      <c r="O115" s="16">
        <f t="shared" si="34"/>
        <v>0</v>
      </c>
      <c r="P115" s="16" t="e">
        <f t="shared" si="35"/>
        <v>#DIV/0!</v>
      </c>
      <c r="Q115" s="16">
        <f t="shared" si="36"/>
        <v>3.3885350318471339</v>
      </c>
      <c r="R115" s="16">
        <f t="shared" si="37"/>
        <v>0.70488721804511278</v>
      </c>
      <c r="S115" s="16">
        <f t="shared" si="38"/>
        <v>0.26803204766808936</v>
      </c>
      <c r="T115" s="16">
        <f t="shared" si="39"/>
        <v>2.7079372142544599E-2</v>
      </c>
      <c r="U115" s="16">
        <f t="shared" si="40"/>
        <v>1.3621442532948123E-6</v>
      </c>
      <c r="V115" s="17">
        <f t="shared" si="27"/>
        <v>4.6156735207187271E-4</v>
      </c>
    </row>
    <row r="116" spans="7:22">
      <c r="G116" s="15">
        <v>380</v>
      </c>
      <c r="H116" s="16">
        <f t="shared" si="28"/>
        <v>538</v>
      </c>
      <c r="I116" s="16">
        <f t="shared" si="29"/>
        <v>143.73895432004576</v>
      </c>
      <c r="J116" s="16">
        <f t="shared" si="30"/>
        <v>14.260447488518732</v>
      </c>
      <c r="K116" s="16">
        <f t="shared" si="31"/>
        <v>5.98191435516393E-4</v>
      </c>
      <c r="L116" s="16">
        <v>158</v>
      </c>
      <c r="M116" s="16">
        <f t="shared" si="32"/>
        <v>14.261045679954249</v>
      </c>
      <c r="N116" s="16">
        <f t="shared" si="33"/>
        <v>5.98191435516393E-4</v>
      </c>
      <c r="O116" s="16">
        <f t="shared" si="34"/>
        <v>0</v>
      </c>
      <c r="P116" s="16" t="e">
        <f t="shared" si="35"/>
        <v>#DIV/0!</v>
      </c>
      <c r="Q116" s="16">
        <f t="shared" si="36"/>
        <v>3.4050632911392404</v>
      </c>
      <c r="R116" s="16">
        <f t="shared" si="37"/>
        <v>0.70631970260223054</v>
      </c>
      <c r="S116" s="16">
        <f t="shared" si="38"/>
        <v>0.26717277754655344</v>
      </c>
      <c r="T116" s="16">
        <f t="shared" si="39"/>
        <v>2.6506407971224409E-2</v>
      </c>
      <c r="U116" s="16">
        <f t="shared" si="40"/>
        <v>1.111879991666158E-6</v>
      </c>
      <c r="V116" s="17">
        <f t="shared" si="27"/>
        <v>3.7860217437746393E-4</v>
      </c>
    </row>
    <row r="117" spans="7:22">
      <c r="G117" s="15">
        <v>385</v>
      </c>
      <c r="H117" s="16">
        <f t="shared" si="28"/>
        <v>544</v>
      </c>
      <c r="I117" s="16">
        <f t="shared" si="29"/>
        <v>144.88101205205655</v>
      </c>
      <c r="J117" s="16">
        <f t="shared" si="30"/>
        <v>14.118494409517963</v>
      </c>
      <c r="K117" s="16">
        <f t="shared" si="31"/>
        <v>4.9353842549688183E-4</v>
      </c>
      <c r="L117" s="16">
        <v>159</v>
      </c>
      <c r="M117" s="16">
        <f t="shared" si="32"/>
        <v>14.118987947943459</v>
      </c>
      <c r="N117" s="16">
        <f t="shared" si="33"/>
        <v>4.9353842549688183E-4</v>
      </c>
      <c r="O117" s="16">
        <f t="shared" si="34"/>
        <v>0</v>
      </c>
      <c r="P117" s="16" t="e">
        <f t="shared" si="35"/>
        <v>#DIV/0!</v>
      </c>
      <c r="Q117" s="16">
        <f t="shared" si="36"/>
        <v>3.4213836477987423</v>
      </c>
      <c r="R117" s="16">
        <f t="shared" si="37"/>
        <v>0.70772058823529416</v>
      </c>
      <c r="S117" s="16">
        <f t="shared" si="38"/>
        <v>0.26632538980157455</v>
      </c>
      <c r="T117" s="16">
        <f t="shared" si="39"/>
        <v>2.5953114723378606E-2</v>
      </c>
      <c r="U117" s="16">
        <f t="shared" si="40"/>
        <v>9.07239752751621E-7</v>
      </c>
      <c r="V117" s="17">
        <f t="shared" si="27"/>
        <v>3.1040152546973703E-4</v>
      </c>
    </row>
    <row r="118" spans="7:22">
      <c r="G118" s="15">
        <v>390</v>
      </c>
      <c r="H118" s="16">
        <f t="shared" si="28"/>
        <v>550</v>
      </c>
      <c r="I118" s="16">
        <f t="shared" si="29"/>
        <v>146.01935580873274</v>
      </c>
      <c r="J118" s="16">
        <f t="shared" si="30"/>
        <v>13.980237200537221</v>
      </c>
      <c r="K118" s="16">
        <f t="shared" si="31"/>
        <v>4.0699073003929391E-4</v>
      </c>
      <c r="L118" s="16">
        <v>160</v>
      </c>
      <c r="M118" s="16">
        <f t="shared" si="32"/>
        <v>13.980644191267261</v>
      </c>
      <c r="N118" s="16">
        <f t="shared" si="33"/>
        <v>4.0699073003929391E-4</v>
      </c>
      <c r="O118" s="16">
        <f t="shared" si="34"/>
        <v>0</v>
      </c>
      <c r="P118" s="16" t="e">
        <f t="shared" si="35"/>
        <v>#DIV/0!</v>
      </c>
      <c r="Q118" s="16">
        <f t="shared" si="36"/>
        <v>3.4375</v>
      </c>
      <c r="R118" s="16">
        <f t="shared" si="37"/>
        <v>0.70909090909090911</v>
      </c>
      <c r="S118" s="16">
        <f t="shared" si="38"/>
        <v>0.26548973783405955</v>
      </c>
      <c r="T118" s="16">
        <f t="shared" si="39"/>
        <v>2.5418613091885856E-2</v>
      </c>
      <c r="U118" s="16">
        <f t="shared" si="40"/>
        <v>7.3998314552598889E-7</v>
      </c>
      <c r="V118" s="17">
        <f t="shared" si="27"/>
        <v>2.5436920627455869E-4</v>
      </c>
    </row>
    <row r="119" spans="7:22">
      <c r="G119" s="15">
        <v>395</v>
      </c>
      <c r="H119" s="16">
        <f t="shared" si="28"/>
        <v>556</v>
      </c>
      <c r="I119" s="16">
        <f t="shared" si="29"/>
        <v>147.15411307067771</v>
      </c>
      <c r="J119" s="16">
        <f t="shared" si="30"/>
        <v>13.845551471296453</v>
      </c>
      <c r="K119" s="16">
        <f t="shared" si="31"/>
        <v>3.3545802583833311E-4</v>
      </c>
      <c r="L119" s="16">
        <v>161</v>
      </c>
      <c r="M119" s="16">
        <f t="shared" si="32"/>
        <v>13.84588692932229</v>
      </c>
      <c r="N119" s="16">
        <f t="shared" si="33"/>
        <v>3.3545802583833311E-4</v>
      </c>
      <c r="O119" s="16">
        <f t="shared" si="34"/>
        <v>0</v>
      </c>
      <c r="P119" s="16" t="e">
        <f t="shared" si="35"/>
        <v>#DIV/0!</v>
      </c>
      <c r="Q119" s="16">
        <f t="shared" si="36"/>
        <v>3.4534161490683228</v>
      </c>
      <c r="R119" s="16">
        <f t="shared" si="37"/>
        <v>0.71043165467625902</v>
      </c>
      <c r="S119" s="16">
        <f t="shared" si="38"/>
        <v>0.26466567099042754</v>
      </c>
      <c r="T119" s="16">
        <f t="shared" si="39"/>
        <v>2.4902070991540383E-2</v>
      </c>
      <c r="U119" s="16">
        <f t="shared" si="40"/>
        <v>6.033417730905272E-7</v>
      </c>
      <c r="V119" s="17">
        <f t="shared" si="27"/>
        <v>2.0835902225983422E-4</v>
      </c>
    </row>
    <row r="120" spans="7:22">
      <c r="G120" s="15">
        <v>400</v>
      </c>
      <c r="H120" s="16">
        <f t="shared" si="28"/>
        <v>562</v>
      </c>
      <c r="I120" s="16">
        <f t="shared" si="29"/>
        <v>148.28540584315016</v>
      </c>
      <c r="J120" s="16">
        <f t="shared" si="30"/>
        <v>13.714317787898027</v>
      </c>
      <c r="K120" s="16">
        <f t="shared" si="31"/>
        <v>2.7636895182880743E-4</v>
      </c>
      <c r="L120" s="16">
        <v>162</v>
      </c>
      <c r="M120" s="16">
        <f t="shared" si="32"/>
        <v>13.714594156849856</v>
      </c>
      <c r="N120" s="16">
        <f t="shared" si="33"/>
        <v>2.7636895182880743E-4</v>
      </c>
      <c r="O120" s="16">
        <f t="shared" si="34"/>
        <v>0</v>
      </c>
      <c r="P120" s="16" t="e">
        <f t="shared" si="35"/>
        <v>#DIV/0!</v>
      </c>
      <c r="Q120" s="16">
        <f t="shared" si="36"/>
        <v>3.4691358024691357</v>
      </c>
      <c r="R120" s="16">
        <f t="shared" si="37"/>
        <v>0.71174377224199292</v>
      </c>
      <c r="S120" s="16">
        <f t="shared" si="38"/>
        <v>0.26385303530809634</v>
      </c>
      <c r="T120" s="16">
        <f t="shared" si="39"/>
        <v>2.4402700690210014E-2</v>
      </c>
      <c r="U120" s="16">
        <f t="shared" si="40"/>
        <v>4.9175970076300254E-7</v>
      </c>
      <c r="V120" s="17">
        <f t="shared" si="27"/>
        <v>1.7059811841284409E-4</v>
      </c>
    </row>
    <row r="121" spans="7:22">
      <c r="G121" s="15">
        <v>405</v>
      </c>
      <c r="H121" s="16">
        <f t="shared" si="28"/>
        <v>568</v>
      </c>
      <c r="I121" s="16">
        <f t="shared" si="29"/>
        <v>149.41335093575577</v>
      </c>
      <c r="J121" s="16">
        <f t="shared" si="30"/>
        <v>13.586421478582672</v>
      </c>
      <c r="K121" s="16">
        <f t="shared" si="31"/>
        <v>2.2758566157004032E-4</v>
      </c>
      <c r="L121" s="16">
        <v>163</v>
      </c>
      <c r="M121" s="16">
        <f t="shared" si="32"/>
        <v>13.586649064244241</v>
      </c>
      <c r="N121" s="16">
        <f t="shared" si="33"/>
        <v>2.2758566157004032E-4</v>
      </c>
      <c r="O121" s="16">
        <f t="shared" si="34"/>
        <v>0</v>
      </c>
      <c r="P121" s="16" t="e">
        <f t="shared" si="35"/>
        <v>#DIV/0!</v>
      </c>
      <c r="Q121" s="16">
        <f t="shared" si="36"/>
        <v>3.4846625766871164</v>
      </c>
      <c r="R121" s="16">
        <f t="shared" si="37"/>
        <v>0.7130281690140845</v>
      </c>
      <c r="S121" s="16">
        <f t="shared" si="38"/>
        <v>0.26305167418266862</v>
      </c>
      <c r="T121" s="16">
        <f t="shared" si="39"/>
        <v>2.3919756124265269E-2</v>
      </c>
      <c r="U121" s="16">
        <f t="shared" si="40"/>
        <v>4.0067898163739496E-7</v>
      </c>
      <c r="V121" s="17">
        <f t="shared" si="27"/>
        <v>1.3962310525769345E-4</v>
      </c>
    </row>
    <row r="122" spans="7:22">
      <c r="G122" s="15">
        <v>410</v>
      </c>
      <c r="H122" s="16">
        <f t="shared" si="28"/>
        <v>574</v>
      </c>
      <c r="I122" s="16">
        <f t="shared" si="29"/>
        <v>150.5380602256806</v>
      </c>
      <c r="J122" s="16">
        <f t="shared" si="30"/>
        <v>13.461752442210502</v>
      </c>
      <c r="K122" s="16">
        <f t="shared" si="31"/>
        <v>1.8733210890033248E-4</v>
      </c>
      <c r="L122" s="16">
        <v>164</v>
      </c>
      <c r="M122" s="16">
        <f t="shared" si="32"/>
        <v>13.461939774319402</v>
      </c>
      <c r="N122" s="16">
        <f t="shared" si="33"/>
        <v>1.8733210890033248E-4</v>
      </c>
      <c r="O122" s="16">
        <f t="shared" si="34"/>
        <v>0</v>
      </c>
      <c r="P122" s="16" t="e">
        <f t="shared" si="35"/>
        <v>#DIV/0!</v>
      </c>
      <c r="Q122" s="16">
        <f t="shared" si="36"/>
        <v>3.5</v>
      </c>
      <c r="R122" s="16">
        <f t="shared" si="37"/>
        <v>0.7142857142857143</v>
      </c>
      <c r="S122" s="16">
        <f t="shared" si="38"/>
        <v>0.26226142896460036</v>
      </c>
      <c r="T122" s="16">
        <f t="shared" si="39"/>
        <v>2.3452530387126309E-2</v>
      </c>
      <c r="U122" s="16">
        <f t="shared" si="40"/>
        <v>3.2636255905981269E-7</v>
      </c>
      <c r="V122" s="17">
        <f t="shared" si="27"/>
        <v>1.1422689567093445E-4</v>
      </c>
    </row>
    <row r="123" spans="7:22">
      <c r="G123" s="15">
        <v>415</v>
      </c>
      <c r="H123" s="16">
        <f t="shared" si="28"/>
        <v>580</v>
      </c>
      <c r="I123" s="16">
        <f t="shared" si="29"/>
        <v>151.65964090555735</v>
      </c>
      <c r="J123" s="16">
        <f t="shared" si="30"/>
        <v>13.340204960517704</v>
      </c>
      <c r="K123" s="16">
        <f t="shared" si="31"/>
        <v>1.5413392495243963E-4</v>
      </c>
      <c r="L123" s="16">
        <v>165</v>
      </c>
      <c r="M123" s="16">
        <f t="shared" si="32"/>
        <v>13.340359094442658</v>
      </c>
      <c r="N123" s="16">
        <f t="shared" si="33"/>
        <v>1.5413392495243963E-4</v>
      </c>
      <c r="O123" s="16">
        <f t="shared" si="34"/>
        <v>0</v>
      </c>
      <c r="P123" s="16" t="e">
        <f t="shared" si="35"/>
        <v>#DIV/0!</v>
      </c>
      <c r="Q123" s="16">
        <f t="shared" si="36"/>
        <v>3.5151515151515151</v>
      </c>
      <c r="R123" s="16">
        <f t="shared" si="37"/>
        <v>0.71551724137931039</v>
      </c>
      <c r="S123" s="16">
        <f t="shared" si="38"/>
        <v>0.26148213949234028</v>
      </c>
      <c r="T123" s="16">
        <f t="shared" si="39"/>
        <v>2.300035338020294E-2</v>
      </c>
      <c r="U123" s="16">
        <f t="shared" si="40"/>
        <v>2.657481464697235E-7</v>
      </c>
      <c r="V123" s="17">
        <f t="shared" si="27"/>
        <v>9.3414499971175528E-5</v>
      </c>
    </row>
    <row r="124" spans="7:22">
      <c r="G124" s="15">
        <v>420</v>
      </c>
      <c r="H124" s="16">
        <f t="shared" si="28"/>
        <v>586</v>
      </c>
      <c r="I124" s="16">
        <f t="shared" si="29"/>
        <v>152.77819571697577</v>
      </c>
      <c r="J124" s="16">
        <f t="shared" si="30"/>
        <v>13.221677514958079</v>
      </c>
      <c r="K124" s="16">
        <f t="shared" si="31"/>
        <v>1.2676806614334661E-4</v>
      </c>
      <c r="L124" s="16">
        <v>166</v>
      </c>
      <c r="M124" s="16">
        <f t="shared" si="32"/>
        <v>13.221804283024223</v>
      </c>
      <c r="N124" s="16">
        <f t="shared" si="33"/>
        <v>1.2676806614334661E-4</v>
      </c>
      <c r="O124" s="16">
        <f t="shared" si="34"/>
        <v>0</v>
      </c>
      <c r="P124" s="16" t="e">
        <f t="shared" si="35"/>
        <v>#DIV/0!</v>
      </c>
      <c r="Q124" s="16">
        <f t="shared" si="36"/>
        <v>3.5301204819277108</v>
      </c>
      <c r="R124" s="16">
        <f t="shared" si="37"/>
        <v>0.71672354948805461</v>
      </c>
      <c r="S124" s="16">
        <f t="shared" si="38"/>
        <v>0.26071364456821805</v>
      </c>
      <c r="T124" s="16">
        <f t="shared" si="39"/>
        <v>2.2562589615969419E-2</v>
      </c>
      <c r="U124" s="16">
        <f t="shared" si="40"/>
        <v>2.1632775792379967E-7</v>
      </c>
      <c r="V124" s="17">
        <f t="shared" si="27"/>
        <v>7.6366304905630495E-5</v>
      </c>
    </row>
    <row r="125" spans="7:22">
      <c r="G125" s="15">
        <v>425</v>
      </c>
      <c r="H125" s="16">
        <f t="shared" si="28"/>
        <v>592</v>
      </c>
      <c r="I125" s="16">
        <f t="shared" si="29"/>
        <v>153.89382317057476</v>
      </c>
      <c r="J125" s="16">
        <f t="shared" si="30"/>
        <v>13.10607260873685</v>
      </c>
      <c r="K125" s="16">
        <f t="shared" si="31"/>
        <v>1.0422068838747383E-4</v>
      </c>
      <c r="L125" s="16">
        <v>167</v>
      </c>
      <c r="M125" s="16">
        <f t="shared" si="32"/>
        <v>13.106176829425237</v>
      </c>
      <c r="N125" s="16">
        <f t="shared" si="33"/>
        <v>1.0422068838747383E-4</v>
      </c>
      <c r="O125" s="16">
        <f t="shared" si="34"/>
        <v>0</v>
      </c>
      <c r="P125" s="16" t="e">
        <f t="shared" si="35"/>
        <v>#DIV/0!</v>
      </c>
      <c r="Q125" s="16">
        <f t="shared" si="36"/>
        <v>3.5449101796407185</v>
      </c>
      <c r="R125" s="16">
        <f t="shared" si="37"/>
        <v>0.71790540540540537</v>
      </c>
      <c r="S125" s="16">
        <f t="shared" si="38"/>
        <v>0.25995578238272765</v>
      </c>
      <c r="T125" s="16">
        <f t="shared" si="39"/>
        <v>2.2138636163406843E-2</v>
      </c>
      <c r="U125" s="16">
        <f t="shared" si="40"/>
        <v>1.7604846011397606E-7</v>
      </c>
      <c r="V125" s="17">
        <f t="shared" si="27"/>
        <v>6.2407597836810669E-5</v>
      </c>
    </row>
    <row r="126" spans="7:22">
      <c r="G126" s="15">
        <v>430</v>
      </c>
      <c r="H126" s="16">
        <f t="shared" si="28"/>
        <v>598</v>
      </c>
      <c r="I126" s="16">
        <f t="shared" si="29"/>
        <v>155.00661775358518</v>
      </c>
      <c r="J126" s="16">
        <f t="shared" si="30"/>
        <v>12.993296594476188</v>
      </c>
      <c r="K126" s="16">
        <f t="shared" si="31"/>
        <v>8.5651938634723613E-5</v>
      </c>
      <c r="L126" s="16">
        <v>168</v>
      </c>
      <c r="M126" s="16">
        <f t="shared" si="32"/>
        <v>12.993382246414823</v>
      </c>
      <c r="N126" s="16">
        <f t="shared" si="33"/>
        <v>8.5651938634723613E-5</v>
      </c>
      <c r="O126" s="16">
        <f t="shared" si="34"/>
        <v>0</v>
      </c>
      <c r="P126" s="16" t="e">
        <f t="shared" si="35"/>
        <v>#DIV/0!</v>
      </c>
      <c r="Q126" s="16">
        <f t="shared" si="36"/>
        <v>3.5595238095238093</v>
      </c>
      <c r="R126" s="16">
        <f t="shared" si="37"/>
        <v>0.71906354515050164</v>
      </c>
      <c r="S126" s="16">
        <f t="shared" si="38"/>
        <v>0.25920839089228292</v>
      </c>
      <c r="T126" s="16">
        <f t="shared" si="39"/>
        <v>2.1727920726548808E-2</v>
      </c>
      <c r="U126" s="16">
        <f t="shared" si="40"/>
        <v>1.4323066661325019E-7</v>
      </c>
      <c r="V126" s="17">
        <f t="shared" si="27"/>
        <v>5.0983296806383104E-5</v>
      </c>
    </row>
    <row r="127" spans="7:22">
      <c r="G127" s="15">
        <v>435</v>
      </c>
      <c r="H127" s="16">
        <f t="shared" si="28"/>
        <v>604</v>
      </c>
      <c r="I127" s="16">
        <f t="shared" si="29"/>
        <v>156.1166701256308</v>
      </c>
      <c r="J127" s="16">
        <f t="shared" si="30"/>
        <v>12.88325950781293</v>
      </c>
      <c r="K127" s="16">
        <f t="shared" si="31"/>
        <v>7.036655627776926E-5</v>
      </c>
      <c r="L127" s="16">
        <v>169</v>
      </c>
      <c r="M127" s="16">
        <f t="shared" si="32"/>
        <v>12.883329874369208</v>
      </c>
      <c r="N127" s="16">
        <f t="shared" si="33"/>
        <v>7.036655627776926E-5</v>
      </c>
      <c r="O127" s="16">
        <f t="shared" si="34"/>
        <v>0</v>
      </c>
      <c r="P127" s="16" t="e">
        <f t="shared" si="35"/>
        <v>#DIV/0!</v>
      </c>
      <c r="Q127" s="16">
        <f t="shared" si="36"/>
        <v>3.5739644970414202</v>
      </c>
      <c r="R127" s="16">
        <f t="shared" si="37"/>
        <v>0.7201986754966887</v>
      </c>
      <c r="S127" s="16">
        <f t="shared" si="38"/>
        <v>0.2584713081550179</v>
      </c>
      <c r="T127" s="16">
        <f t="shared" si="39"/>
        <v>2.1329899847372401E-2</v>
      </c>
      <c r="U127" s="16">
        <f t="shared" si="40"/>
        <v>1.1650092098968421E-7</v>
      </c>
      <c r="V127" s="17">
        <f t="shared" si="27"/>
        <v>4.1637015548975893E-5</v>
      </c>
    </row>
    <row r="128" spans="7:22">
      <c r="G128" s="15">
        <v>440</v>
      </c>
      <c r="H128" s="16">
        <f t="shared" si="28"/>
        <v>610</v>
      </c>
      <c r="I128" s="16">
        <f t="shared" si="29"/>
        <v>157.22406730353643</v>
      </c>
      <c r="J128" s="16">
        <f t="shared" si="30"/>
        <v>12.775874907114838</v>
      </c>
      <c r="K128" s="16">
        <f t="shared" si="31"/>
        <v>5.7789348723900287E-5</v>
      </c>
      <c r="L128" s="16">
        <v>170</v>
      </c>
      <c r="M128" s="16">
        <f t="shared" si="32"/>
        <v>12.775932696463562</v>
      </c>
      <c r="N128" s="16">
        <f t="shared" si="33"/>
        <v>5.7789348723900287E-5</v>
      </c>
      <c r="O128" s="16">
        <f t="shared" si="34"/>
        <v>0</v>
      </c>
      <c r="P128" s="16" t="e">
        <f t="shared" si="35"/>
        <v>#DIV/0!</v>
      </c>
      <c r="Q128" s="16">
        <f t="shared" si="36"/>
        <v>3.5882352941176472</v>
      </c>
      <c r="R128" s="16">
        <f t="shared" si="37"/>
        <v>0.72131147540983609</v>
      </c>
      <c r="S128" s="16">
        <f t="shared" si="38"/>
        <v>0.25774437262874822</v>
      </c>
      <c r="T128" s="16">
        <f t="shared" si="39"/>
        <v>2.0944057224778424E-2</v>
      </c>
      <c r="U128" s="16">
        <f t="shared" si="40"/>
        <v>9.4736637252295556E-8</v>
      </c>
      <c r="V128" s="17">
        <f t="shared" si="27"/>
        <v>3.3993734543470751E-5</v>
      </c>
    </row>
    <row r="129" spans="7:22">
      <c r="G129" s="15">
        <v>445</v>
      </c>
      <c r="H129" s="16">
        <f t="shared" si="28"/>
        <v>616</v>
      </c>
      <c r="I129" s="16">
        <f t="shared" si="29"/>
        <v>158.32889283583981</v>
      </c>
      <c r="J129" s="16">
        <f t="shared" si="30"/>
        <v>12.671059719408577</v>
      </c>
      <c r="K129" s="16">
        <f t="shared" si="31"/>
        <v>4.7444751612953843E-5</v>
      </c>
      <c r="L129" s="16">
        <v>171</v>
      </c>
      <c r="M129" s="16">
        <f t="shared" si="32"/>
        <v>12.67110716416019</v>
      </c>
      <c r="N129" s="16">
        <f t="shared" si="33"/>
        <v>4.7444751612953843E-5</v>
      </c>
      <c r="O129" s="16">
        <f t="shared" si="34"/>
        <v>0</v>
      </c>
      <c r="P129" s="16" t="e">
        <f t="shared" si="35"/>
        <v>#DIV/0!</v>
      </c>
      <c r="Q129" s="16">
        <f t="shared" si="36"/>
        <v>3.6023391812865495</v>
      </c>
      <c r="R129" s="16">
        <f t="shared" si="37"/>
        <v>0.72240259740259738</v>
      </c>
      <c r="S129" s="16">
        <f t="shared" si="38"/>
        <v>0.25702742343480489</v>
      </c>
      <c r="T129" s="16">
        <f t="shared" si="39"/>
        <v>2.056990214189704E-2</v>
      </c>
      <c r="U129" s="16">
        <f t="shared" si="40"/>
        <v>7.7020700670379616E-8</v>
      </c>
      <c r="V129" s="17">
        <f t="shared" si="27"/>
        <v>2.774546877950517E-5</v>
      </c>
    </row>
    <row r="130" spans="7:22">
      <c r="G130" s="15">
        <v>450</v>
      </c>
      <c r="H130" s="16">
        <f t="shared" si="28"/>
        <v>622</v>
      </c>
      <c r="I130" s="16">
        <f t="shared" si="29"/>
        <v>159.4312269676542</v>
      </c>
      <c r="J130" s="16">
        <f t="shared" si="30"/>
        <v>12.56873409253741</v>
      </c>
      <c r="K130" s="16">
        <f t="shared" si="31"/>
        <v>3.8939808385072086E-5</v>
      </c>
      <c r="L130" s="16">
        <v>172</v>
      </c>
      <c r="M130" s="16">
        <f t="shared" si="32"/>
        <v>12.568773032345796</v>
      </c>
      <c r="N130" s="16">
        <f t="shared" si="33"/>
        <v>3.8939808385072086E-5</v>
      </c>
      <c r="O130" s="16">
        <f t="shared" si="34"/>
        <v>0</v>
      </c>
      <c r="P130" s="16" t="e">
        <f t="shared" si="35"/>
        <v>#DIV/0!</v>
      </c>
      <c r="Q130" s="16">
        <f t="shared" si="36"/>
        <v>3.6162790697674421</v>
      </c>
      <c r="R130" s="16">
        <f t="shared" si="37"/>
        <v>0.72347266881028938</v>
      </c>
      <c r="S130" s="16">
        <f t="shared" si="38"/>
        <v>0.2563203005910839</v>
      </c>
      <c r="T130" s="16">
        <f t="shared" si="39"/>
        <v>2.0206967994433136E-2</v>
      </c>
      <c r="U130" s="16">
        <f t="shared" si="40"/>
        <v>6.2604193545131977E-8</v>
      </c>
      <c r="V130" s="17">
        <f t="shared" si="27"/>
        <v>2.2639423479693073E-5</v>
      </c>
    </row>
    <row r="131" spans="7:22">
      <c r="G131" s="15">
        <v>455</v>
      </c>
      <c r="H131" s="16">
        <f t="shared" si="28"/>
        <v>628</v>
      </c>
      <c r="I131" s="16">
        <f t="shared" si="29"/>
        <v>160.53114679648434</v>
      </c>
      <c r="J131" s="16">
        <f t="shared" si="30"/>
        <v>12.468821253506375</v>
      </c>
      <c r="K131" s="16">
        <f t="shared" si="31"/>
        <v>3.1950009292488746E-5</v>
      </c>
      <c r="L131" s="16">
        <v>173</v>
      </c>
      <c r="M131" s="16">
        <f t="shared" si="32"/>
        <v>12.468853203515668</v>
      </c>
      <c r="N131" s="16">
        <f t="shared" si="33"/>
        <v>3.1950009292488746E-5</v>
      </c>
      <c r="O131" s="16">
        <f t="shared" si="34"/>
        <v>0</v>
      </c>
      <c r="P131" s="16" t="e">
        <f t="shared" si="35"/>
        <v>#DIV/0!</v>
      </c>
      <c r="Q131" s="16">
        <f t="shared" si="36"/>
        <v>3.6300578034682083</v>
      </c>
      <c r="R131" s="16">
        <f t="shared" si="37"/>
        <v>0.72452229299363058</v>
      </c>
      <c r="S131" s="16">
        <f t="shared" si="38"/>
        <v>0.25562284521733175</v>
      </c>
      <c r="T131" s="16">
        <f t="shared" si="39"/>
        <v>1.9854810913226714E-2</v>
      </c>
      <c r="U131" s="16">
        <f t="shared" si="40"/>
        <v>5.0875810975300553E-8</v>
      </c>
      <c r="V131" s="17">
        <f t="shared" si="27"/>
        <v>1.8468213463866327E-5</v>
      </c>
    </row>
    <row r="132" spans="7:22">
      <c r="G132" s="15">
        <v>460</v>
      </c>
      <c r="H132" s="16">
        <f t="shared" si="28"/>
        <v>634</v>
      </c>
      <c r="I132" s="16">
        <f t="shared" si="29"/>
        <v>161.62872641955573</v>
      </c>
      <c r="J132" s="16">
        <f t="shared" si="30"/>
        <v>12.371247372925032</v>
      </c>
      <c r="K132" s="16">
        <f t="shared" si="31"/>
        <v>2.6207519225778609E-5</v>
      </c>
      <c r="L132" s="16">
        <v>174</v>
      </c>
      <c r="M132" s="16">
        <f t="shared" si="32"/>
        <v>12.371273580444257</v>
      </c>
      <c r="N132" s="16">
        <f t="shared" si="33"/>
        <v>2.6207519225778609E-5</v>
      </c>
      <c r="O132" s="16">
        <f t="shared" si="34"/>
        <v>0</v>
      </c>
      <c r="P132" s="16" t="e">
        <f t="shared" si="35"/>
        <v>#DIV/0!</v>
      </c>
      <c r="Q132" s="16">
        <f t="shared" si="36"/>
        <v>3.6436781609195403</v>
      </c>
      <c r="R132" s="16">
        <f t="shared" si="37"/>
        <v>0.72555205047318616</v>
      </c>
      <c r="S132" s="16">
        <f t="shared" si="38"/>
        <v>0.25493489971538758</v>
      </c>
      <c r="T132" s="16">
        <f t="shared" si="39"/>
        <v>1.9513008474645162E-2</v>
      </c>
      <c r="U132" s="16">
        <f t="shared" si="40"/>
        <v>4.133678111321547E-8</v>
      </c>
      <c r="V132" s="17">
        <f t="shared" si="27"/>
        <v>1.5061792658493454E-5</v>
      </c>
    </row>
    <row r="133" spans="7:22">
      <c r="G133" s="15">
        <v>465</v>
      </c>
      <c r="H133" s="16">
        <f t="shared" si="28"/>
        <v>640</v>
      </c>
      <c r="I133" s="16">
        <f t="shared" si="29"/>
        <v>162.72403707317963</v>
      </c>
      <c r="J133" s="16">
        <f t="shared" si="30"/>
        <v>12.275941435421144</v>
      </c>
      <c r="K133" s="16">
        <f t="shared" si="31"/>
        <v>2.1491399238569116E-5</v>
      </c>
      <c r="L133" s="16">
        <v>175</v>
      </c>
      <c r="M133" s="16">
        <f t="shared" si="32"/>
        <v>12.275962926820382</v>
      </c>
      <c r="N133" s="16">
        <f t="shared" si="33"/>
        <v>2.1491399238569116E-5</v>
      </c>
      <c r="O133" s="16">
        <f t="shared" si="34"/>
        <v>0</v>
      </c>
      <c r="P133" s="16" t="e">
        <f t="shared" si="35"/>
        <v>#DIV/0!</v>
      </c>
      <c r="Q133" s="16">
        <f t="shared" si="36"/>
        <v>3.657142857142857</v>
      </c>
      <c r="R133" s="16">
        <f t="shared" si="37"/>
        <v>0.7265625</v>
      </c>
      <c r="S133" s="16">
        <f t="shared" si="38"/>
        <v>0.25425630792684317</v>
      </c>
      <c r="T133" s="16">
        <f t="shared" si="39"/>
        <v>1.9181158492845539E-2</v>
      </c>
      <c r="U133" s="16">
        <f t="shared" si="40"/>
        <v>3.3580311310264241E-8</v>
      </c>
      <c r="V133" s="17">
        <f t="shared" si="27"/>
        <v>1.2280799564896637E-5</v>
      </c>
    </row>
    <row r="134" spans="7:22">
      <c r="G134" s="15">
        <v>470</v>
      </c>
      <c r="H134" s="16">
        <f t="shared" si="28"/>
        <v>646</v>
      </c>
      <c r="I134" s="16">
        <f t="shared" si="29"/>
        <v>163.81714726463923</v>
      </c>
      <c r="J134" s="16">
        <f t="shared" si="30"/>
        <v>12.182835115870322</v>
      </c>
      <c r="K134" s="16">
        <f t="shared" si="31"/>
        <v>1.7619490435527041E-5</v>
      </c>
      <c r="L134" s="16">
        <v>176</v>
      </c>
      <c r="M134" s="16">
        <f t="shared" si="32"/>
        <v>12.182852735360758</v>
      </c>
      <c r="N134" s="16">
        <f t="shared" si="33"/>
        <v>1.7619490435527041E-5</v>
      </c>
      <c r="O134" s="16">
        <f t="shared" si="34"/>
        <v>0</v>
      </c>
      <c r="P134" s="16" t="e">
        <f t="shared" si="35"/>
        <v>#DIV/0!</v>
      </c>
      <c r="Q134" s="16">
        <f t="shared" si="36"/>
        <v>3.6704545454545454</v>
      </c>
      <c r="R134" s="16">
        <f t="shared" si="37"/>
        <v>0.72755417956656343</v>
      </c>
      <c r="S134" s="16">
        <f t="shared" si="38"/>
        <v>0.25358691527033939</v>
      </c>
      <c r="T134" s="16">
        <f t="shared" si="39"/>
        <v>1.8858877888344151E-2</v>
      </c>
      <c r="U134" s="16">
        <f t="shared" si="40"/>
        <v>2.7274752996171889E-8</v>
      </c>
      <c r="V134" s="17">
        <f t="shared" si="27"/>
        <v>1.0011074111094909E-5</v>
      </c>
    </row>
    <row r="135" spans="7:22">
      <c r="G135" s="15">
        <v>475</v>
      </c>
      <c r="H135" s="16">
        <f t="shared" si="28"/>
        <v>652</v>
      </c>
      <c r="I135" s="16">
        <f t="shared" si="29"/>
        <v>164.90812289705136</v>
      </c>
      <c r="J135" s="16">
        <f t="shared" si="30"/>
        <v>12.091862661265967</v>
      </c>
      <c r="K135" s="16">
        <f t="shared" si="31"/>
        <v>1.4441682684683684E-5</v>
      </c>
      <c r="L135" s="16">
        <v>177</v>
      </c>
      <c r="M135" s="16">
        <f t="shared" si="32"/>
        <v>12.091877102948652</v>
      </c>
      <c r="N135" s="16">
        <f t="shared" si="33"/>
        <v>1.4441682684683684E-5</v>
      </c>
      <c r="O135" s="16">
        <f t="shared" si="34"/>
        <v>0</v>
      </c>
      <c r="P135" s="16" t="e">
        <f t="shared" si="35"/>
        <v>#DIV/0!</v>
      </c>
      <c r="Q135" s="16">
        <f t="shared" si="36"/>
        <v>3.6836158192090394</v>
      </c>
      <c r="R135" s="16">
        <f t="shared" si="37"/>
        <v>0.7285276073619632</v>
      </c>
      <c r="S135" s="16">
        <f t="shared" si="38"/>
        <v>0.25292656886050824</v>
      </c>
      <c r="T135" s="16">
        <f t="shared" si="39"/>
        <v>1.8545801627708539E-2</v>
      </c>
      <c r="U135" s="16">
        <f t="shared" si="40"/>
        <v>2.2149820068533259E-8</v>
      </c>
      <c r="V135" s="17">
        <f t="shared" si="27"/>
        <v>8.159142759708295E-6</v>
      </c>
    </row>
    <row r="136" spans="7:22">
      <c r="G136" s="15">
        <v>480</v>
      </c>
      <c r="H136" s="16">
        <f t="shared" si="28"/>
        <v>658</v>
      </c>
      <c r="I136" s="16">
        <f t="shared" si="29"/>
        <v>165.99702738762517</v>
      </c>
      <c r="J136" s="16">
        <f t="shared" si="30"/>
        <v>12.002960778038892</v>
      </c>
      <c r="K136" s="16">
        <f t="shared" si="31"/>
        <v>1.1834335928985501E-5</v>
      </c>
      <c r="L136" s="16">
        <v>178</v>
      </c>
      <c r="M136" s="16">
        <f t="shared" si="32"/>
        <v>12.002972612374821</v>
      </c>
      <c r="N136" s="16">
        <f t="shared" si="33"/>
        <v>1.1834335928985501E-5</v>
      </c>
      <c r="O136" s="16">
        <f t="shared" si="34"/>
        <v>0</v>
      </c>
      <c r="P136" s="16" t="e">
        <f t="shared" si="35"/>
        <v>#DIV/0!</v>
      </c>
      <c r="Q136" s="16">
        <f t="shared" si="36"/>
        <v>3.696629213483146</v>
      </c>
      <c r="R136" s="16">
        <f t="shared" si="37"/>
        <v>0.72948328267477203</v>
      </c>
      <c r="S136" s="16">
        <f t="shared" si="38"/>
        <v>0.25227511761037258</v>
      </c>
      <c r="T136" s="16">
        <f t="shared" si="39"/>
        <v>1.8241581729542388E-2</v>
      </c>
      <c r="U136" s="16">
        <f t="shared" si="40"/>
        <v>1.7985312961984045E-8</v>
      </c>
      <c r="V136" s="17">
        <f t="shared" si="27"/>
        <v>6.6485033308907305E-6</v>
      </c>
    </row>
    <row r="137" spans="7:22">
      <c r="G137" s="15">
        <v>485</v>
      </c>
      <c r="H137" s="16">
        <f t="shared" ref="H137:H168" si="41">I137+J137+K137+G137</f>
        <v>664</v>
      </c>
      <c r="I137" s="16">
        <f t="shared" ref="I137:I162" si="42">L137-M137</f>
        <v>167.08392177971359</v>
      </c>
      <c r="J137" s="16">
        <f t="shared" ref="J137:J162" si="43">M137-N137</f>
        <v>11.916068524626432</v>
      </c>
      <c r="K137" s="16">
        <f t="shared" ref="K137:K162" si="44">N137-O137</f>
        <v>9.6956599913108259E-6</v>
      </c>
      <c r="L137" s="16">
        <v>179</v>
      </c>
      <c r="M137" s="16">
        <f t="shared" ref="M137:M168" si="45">L137*EXP(-(G137/L137))</f>
        <v>11.916078220286423</v>
      </c>
      <c r="N137" s="16">
        <f t="shared" ref="N137:N168" si="46">M137*EXP(-(I137/M137))</f>
        <v>9.6956599913108259E-6</v>
      </c>
      <c r="O137" s="16">
        <f t="shared" ref="O137:O168" si="47">N137*EXP(-(J137/N137))</f>
        <v>0</v>
      </c>
      <c r="P137" s="16" t="e">
        <f t="shared" ref="P137:P168" si="48">O137*EXP(-(K137/O137))</f>
        <v>#DIV/0!</v>
      </c>
      <c r="Q137" s="16">
        <f t="shared" ref="Q137:Q162" si="49">H137/L137</f>
        <v>3.7094972067039107</v>
      </c>
      <c r="R137" s="16">
        <f t="shared" ref="R137:R162" si="50">G137/H137</f>
        <v>0.73042168674698793</v>
      </c>
      <c r="S137" s="16">
        <f t="shared" ref="S137:S162" si="51">I137/H137</f>
        <v>0.25163241231884576</v>
      </c>
      <c r="T137" s="16">
        <f t="shared" ref="T137:T162" si="52">J137/H137</f>
        <v>1.7945886332268724E-2</v>
      </c>
      <c r="U137" s="16">
        <f t="shared" ref="U137:U162" si="53">K137/H137</f>
        <v>1.460189757727534E-8</v>
      </c>
      <c r="V137" s="17">
        <f t="shared" si="27"/>
        <v>5.4165698275479472E-6</v>
      </c>
    </row>
    <row r="138" spans="7:22">
      <c r="G138" s="15">
        <v>490</v>
      </c>
      <c r="H138" s="16">
        <f t="shared" si="41"/>
        <v>670</v>
      </c>
      <c r="I138" s="16">
        <f t="shared" si="42"/>
        <v>168.16886484902452</v>
      </c>
      <c r="J138" s="16">
        <f t="shared" si="43"/>
        <v>11.831127209084691</v>
      </c>
      <c r="K138" s="16">
        <f t="shared" si="44"/>
        <v>7.9418907941118011E-6</v>
      </c>
      <c r="L138" s="16">
        <v>180</v>
      </c>
      <c r="M138" s="16">
        <f t="shared" si="45"/>
        <v>11.831135150975486</v>
      </c>
      <c r="N138" s="16">
        <f t="shared" si="46"/>
        <v>7.9418907941118011E-6</v>
      </c>
      <c r="O138" s="16">
        <f t="shared" si="47"/>
        <v>0</v>
      </c>
      <c r="P138" s="16" t="e">
        <f t="shared" si="48"/>
        <v>#DIV/0!</v>
      </c>
      <c r="Q138" s="16">
        <f t="shared" si="49"/>
        <v>3.7222222222222223</v>
      </c>
      <c r="R138" s="16">
        <f t="shared" si="50"/>
        <v>0.73134328358208955</v>
      </c>
      <c r="S138" s="16">
        <f t="shared" si="51"/>
        <v>0.25099830574481269</v>
      </c>
      <c r="T138" s="16">
        <f t="shared" si="52"/>
        <v>1.7658398819529391E-2</v>
      </c>
      <c r="U138" s="16">
        <f t="shared" si="53"/>
        <v>1.1853568349420598E-8</v>
      </c>
      <c r="V138" s="17">
        <f t="shared" si="27"/>
        <v>4.4121615522843339E-6</v>
      </c>
    </row>
    <row r="139" spans="7:22">
      <c r="G139" s="15">
        <v>495</v>
      </c>
      <c r="H139" s="16">
        <f t="shared" si="41"/>
        <v>676</v>
      </c>
      <c r="I139" s="16">
        <f t="shared" si="42"/>
        <v>169.25191320433697</v>
      </c>
      <c r="J139" s="16">
        <f t="shared" si="43"/>
        <v>11.748080291535224</v>
      </c>
      <c r="K139" s="16">
        <f t="shared" si="44"/>
        <v>6.5041277904241326E-6</v>
      </c>
      <c r="L139" s="16">
        <v>181</v>
      </c>
      <c r="M139" s="16">
        <f t="shared" si="45"/>
        <v>11.748086795663015</v>
      </c>
      <c r="N139" s="16">
        <f t="shared" si="46"/>
        <v>6.5041277904241326E-6</v>
      </c>
      <c r="O139" s="16">
        <f t="shared" si="47"/>
        <v>0</v>
      </c>
      <c r="P139" s="16" t="e">
        <f t="shared" si="48"/>
        <v>#DIV/0!</v>
      </c>
      <c r="Q139" s="16">
        <f t="shared" si="49"/>
        <v>3.7348066298342539</v>
      </c>
      <c r="R139" s="16">
        <f t="shared" si="50"/>
        <v>0.73224852071005919</v>
      </c>
      <c r="S139" s="16">
        <f t="shared" si="51"/>
        <v>0.25037265266913755</v>
      </c>
      <c r="T139" s="16">
        <f t="shared" si="52"/>
        <v>1.7378816999312461E-2</v>
      </c>
      <c r="U139" s="16">
        <f t="shared" si="53"/>
        <v>9.6214908142368833E-9</v>
      </c>
      <c r="V139" s="17">
        <f t="shared" si="27"/>
        <v>3.5934407681901282E-6</v>
      </c>
    </row>
    <row r="140" spans="7:22">
      <c r="G140" s="15">
        <v>500</v>
      </c>
      <c r="H140" s="16">
        <f t="shared" si="41"/>
        <v>682</v>
      </c>
      <c r="I140" s="16">
        <f t="shared" si="42"/>
        <v>170.33312138304274</v>
      </c>
      <c r="J140" s="16">
        <f t="shared" si="43"/>
        <v>11.666873291237332</v>
      </c>
      <c r="K140" s="16">
        <f t="shared" si="44"/>
        <v>5.3257199293487907E-6</v>
      </c>
      <c r="L140" s="16">
        <v>182</v>
      </c>
      <c r="M140" s="16">
        <f t="shared" si="45"/>
        <v>11.666878616957261</v>
      </c>
      <c r="N140" s="16">
        <f t="shared" si="46"/>
        <v>5.3257199293487907E-6</v>
      </c>
      <c r="O140" s="16">
        <f t="shared" si="47"/>
        <v>0</v>
      </c>
      <c r="P140" s="16" t="e">
        <f t="shared" si="48"/>
        <v>#DIV/0!</v>
      </c>
      <c r="Q140" s="16">
        <f t="shared" si="49"/>
        <v>3.7472527472527473</v>
      </c>
      <c r="R140" s="16">
        <f t="shared" si="50"/>
        <v>0.73313782991202348</v>
      </c>
      <c r="S140" s="16">
        <f t="shared" si="51"/>
        <v>0.24975530994581047</v>
      </c>
      <c r="T140" s="16">
        <f t="shared" si="52"/>
        <v>1.710685233319257E-2</v>
      </c>
      <c r="U140" s="16">
        <f t="shared" si="53"/>
        <v>7.8089735034439752E-9</v>
      </c>
      <c r="V140" s="17">
        <f t="shared" si="27"/>
        <v>2.9262197414004344E-6</v>
      </c>
    </row>
    <row r="141" spans="7:22">
      <c r="G141" s="15">
        <v>505</v>
      </c>
      <c r="H141" s="16">
        <f t="shared" si="41"/>
        <v>688</v>
      </c>
      <c r="I141" s="16">
        <f t="shared" si="42"/>
        <v>171.4125419418144</v>
      </c>
      <c r="J141" s="16">
        <f t="shared" si="43"/>
        <v>11.587453698079278</v>
      </c>
      <c r="K141" s="16">
        <f t="shared" si="44"/>
        <v>4.36010633868157E-6</v>
      </c>
      <c r="L141" s="16">
        <v>183</v>
      </c>
      <c r="M141" s="16">
        <f t="shared" si="45"/>
        <v>11.587458058185616</v>
      </c>
      <c r="N141" s="16">
        <f t="shared" si="46"/>
        <v>4.36010633868157E-6</v>
      </c>
      <c r="O141" s="16">
        <f t="shared" si="47"/>
        <v>0</v>
      </c>
      <c r="P141" s="16" t="e">
        <f t="shared" si="48"/>
        <v>#DIV/0!</v>
      </c>
      <c r="Q141" s="16">
        <f t="shared" si="49"/>
        <v>3.7595628415300548</v>
      </c>
      <c r="R141" s="16">
        <f t="shared" si="50"/>
        <v>0.73401162790697672</v>
      </c>
      <c r="S141" s="16">
        <f t="shared" si="51"/>
        <v>0.24914613654333487</v>
      </c>
      <c r="T141" s="16">
        <f t="shared" si="52"/>
        <v>1.6842229212324533E-2</v>
      </c>
      <c r="U141" s="16">
        <f t="shared" si="53"/>
        <v>6.3373638643627474E-9</v>
      </c>
      <c r="V141" s="17">
        <f t="shared" si="27"/>
        <v>2.3825717697713495E-6</v>
      </c>
    </row>
    <row r="142" spans="7:22">
      <c r="G142" s="15">
        <v>510</v>
      </c>
      <c r="H142" s="16">
        <f t="shared" si="41"/>
        <v>694</v>
      </c>
      <c r="I142" s="16">
        <f t="shared" si="42"/>
        <v>172.49022554268103</v>
      </c>
      <c r="J142" s="16">
        <f t="shared" si="43"/>
        <v>11.509770888285281</v>
      </c>
      <c r="K142" s="16">
        <f t="shared" si="44"/>
        <v>3.5690336797251846E-6</v>
      </c>
      <c r="L142" s="16">
        <v>184</v>
      </c>
      <c r="M142" s="16">
        <f t="shared" si="45"/>
        <v>11.509774457318962</v>
      </c>
      <c r="N142" s="16">
        <f t="shared" si="46"/>
        <v>3.5690336797251846E-6</v>
      </c>
      <c r="O142" s="16">
        <f t="shared" si="47"/>
        <v>0</v>
      </c>
      <c r="P142" s="16" t="e">
        <f t="shared" si="48"/>
        <v>#DIV/0!</v>
      </c>
      <c r="Q142" s="16">
        <f t="shared" si="49"/>
        <v>3.7717391304347827</v>
      </c>
      <c r="R142" s="16">
        <f t="shared" si="50"/>
        <v>0.73487031700288186</v>
      </c>
      <c r="S142" s="16">
        <f t="shared" si="51"/>
        <v>0.24854499357735019</v>
      </c>
      <c r="T142" s="16">
        <f t="shared" si="52"/>
        <v>1.6584684277068128E-2</v>
      </c>
      <c r="U142" s="16">
        <f t="shared" si="53"/>
        <v>5.1426998266933495E-9</v>
      </c>
      <c r="V142" s="17">
        <f t="shared" si="27"/>
        <v>1.939692217241948E-6</v>
      </c>
    </row>
    <row r="143" spans="7:22">
      <c r="G143" s="15">
        <v>515</v>
      </c>
      <c r="H143" s="16">
        <f t="shared" si="41"/>
        <v>700</v>
      </c>
      <c r="I143" s="16">
        <f t="shared" si="42"/>
        <v>173.56622103477466</v>
      </c>
      <c r="J143" s="16">
        <f t="shared" si="43"/>
        <v>11.433776044140048</v>
      </c>
      <c r="K143" s="16">
        <f t="shared" si="44"/>
        <v>2.9210853058645058E-6</v>
      </c>
      <c r="L143" s="16">
        <v>185</v>
      </c>
      <c r="M143" s="16">
        <f t="shared" si="45"/>
        <v>11.433778965225354</v>
      </c>
      <c r="N143" s="16">
        <f t="shared" si="46"/>
        <v>2.9210853058645058E-6</v>
      </c>
      <c r="O143" s="16">
        <f t="shared" si="47"/>
        <v>0</v>
      </c>
      <c r="P143" s="16" t="e">
        <f t="shared" si="48"/>
        <v>#DIV/0!</v>
      </c>
      <c r="Q143" s="16">
        <f t="shared" si="49"/>
        <v>3.7837837837837838</v>
      </c>
      <c r="R143" s="16">
        <f t="shared" si="50"/>
        <v>0.73571428571428577</v>
      </c>
      <c r="S143" s="16">
        <f t="shared" si="51"/>
        <v>0.24795174433539235</v>
      </c>
      <c r="T143" s="16">
        <f t="shared" si="52"/>
        <v>1.6333965777342925E-2</v>
      </c>
      <c r="U143" s="16">
        <f t="shared" si="53"/>
        <v>4.172979008377865E-9</v>
      </c>
      <c r="V143" s="17">
        <f t="shared" si="27"/>
        <v>1.5789650301970301E-6</v>
      </c>
    </row>
    <row r="144" spans="7:22">
      <c r="G144" s="15">
        <v>520</v>
      </c>
      <c r="H144" s="16">
        <f t="shared" si="41"/>
        <v>706</v>
      </c>
      <c r="I144" s="16">
        <f t="shared" si="42"/>
        <v>174.64057553199322</v>
      </c>
      <c r="J144" s="16">
        <f t="shared" si="43"/>
        <v>11.359422077538424</v>
      </c>
      <c r="K144" s="16">
        <f t="shared" si="44"/>
        <v>2.3904683531772337E-6</v>
      </c>
      <c r="L144" s="16">
        <v>186</v>
      </c>
      <c r="M144" s="16">
        <f t="shared" si="45"/>
        <v>11.359424468006777</v>
      </c>
      <c r="N144" s="16">
        <f t="shared" si="46"/>
        <v>2.3904683531772337E-6</v>
      </c>
      <c r="O144" s="16">
        <f t="shared" si="47"/>
        <v>0</v>
      </c>
      <c r="P144" s="16" t="e">
        <f t="shared" si="48"/>
        <v>#DIV/0!</v>
      </c>
      <c r="Q144" s="16">
        <f t="shared" si="49"/>
        <v>3.795698924731183</v>
      </c>
      <c r="R144" s="16">
        <f t="shared" si="50"/>
        <v>0.73654390934844194</v>
      </c>
      <c r="S144" s="16">
        <f t="shared" si="51"/>
        <v>0.24736625429460796</v>
      </c>
      <c r="T144" s="16">
        <f t="shared" si="52"/>
        <v>1.6089832971017598E-2</v>
      </c>
      <c r="U144" s="16">
        <f t="shared" si="53"/>
        <v>3.3859325115824841E-9</v>
      </c>
      <c r="V144" s="17">
        <f t="shared" si="27"/>
        <v>1.2851980393425988E-6</v>
      </c>
    </row>
    <row r="145" spans="7:22">
      <c r="G145" s="15">
        <v>525</v>
      </c>
      <c r="H145" s="16">
        <f t="shared" si="41"/>
        <v>712</v>
      </c>
      <c r="I145" s="16">
        <f t="shared" si="42"/>
        <v>175.71333448681182</v>
      </c>
      <c r="J145" s="16">
        <f t="shared" si="43"/>
        <v>11.286663557174116</v>
      </c>
      <c r="K145" s="16">
        <f t="shared" si="44"/>
        <v>1.9560140597444846E-6</v>
      </c>
      <c r="L145" s="16">
        <v>187</v>
      </c>
      <c r="M145" s="16">
        <f t="shared" si="45"/>
        <v>11.286665513188176</v>
      </c>
      <c r="N145" s="16">
        <f t="shared" si="46"/>
        <v>1.9560140597444846E-6</v>
      </c>
      <c r="O145" s="16">
        <f t="shared" si="47"/>
        <v>0</v>
      </c>
      <c r="P145" s="16" t="e">
        <f t="shared" si="48"/>
        <v>#DIV/0!</v>
      </c>
      <c r="Q145" s="16">
        <f t="shared" si="49"/>
        <v>3.8074866310160429</v>
      </c>
      <c r="R145" s="16">
        <f t="shared" si="50"/>
        <v>0.73735955056179781</v>
      </c>
      <c r="S145" s="16">
        <f t="shared" si="51"/>
        <v>0.24678839113316267</v>
      </c>
      <c r="T145" s="16">
        <f t="shared" si="52"/>
        <v>1.5852055557828815E-2</v>
      </c>
      <c r="U145" s="16">
        <f t="shared" si="53"/>
        <v>2.7472107580680963E-9</v>
      </c>
      <c r="V145" s="17">
        <f t="shared" si="27"/>
        <v>1.0459968233927724E-6</v>
      </c>
    </row>
    <row r="146" spans="7:22">
      <c r="G146" s="15">
        <v>530</v>
      </c>
      <c r="H146" s="16">
        <f t="shared" si="41"/>
        <v>718</v>
      </c>
      <c r="I146" s="16">
        <f t="shared" si="42"/>
        <v>176.7845417604575</v>
      </c>
      <c r="J146" s="16">
        <f t="shared" si="43"/>
        <v>11.215456639188261</v>
      </c>
      <c r="K146" s="16">
        <f t="shared" si="44"/>
        <v>1.6003542470967359E-6</v>
      </c>
      <c r="L146" s="16">
        <v>188</v>
      </c>
      <c r="M146" s="16">
        <f t="shared" si="45"/>
        <v>11.215458239542508</v>
      </c>
      <c r="N146" s="16">
        <f t="shared" si="46"/>
        <v>1.6003542470967359E-6</v>
      </c>
      <c r="O146" s="16">
        <f t="shared" si="47"/>
        <v>0</v>
      </c>
      <c r="P146" s="16" t="e">
        <f t="shared" si="48"/>
        <v>#DIV/0!</v>
      </c>
      <c r="Q146" s="16">
        <f t="shared" si="49"/>
        <v>3.8191489361702127</v>
      </c>
      <c r="R146" s="16">
        <f t="shared" si="50"/>
        <v>0.73816155988857934</v>
      </c>
      <c r="S146" s="16">
        <f t="shared" si="51"/>
        <v>0.24621802473601323</v>
      </c>
      <c r="T146" s="16">
        <f t="shared" si="52"/>
        <v>1.5620413146501757E-2</v>
      </c>
      <c r="U146" s="16">
        <f t="shared" si="53"/>
        <v>2.2289056366249806E-9</v>
      </c>
      <c r="V146" s="17">
        <f t="shared" si="27"/>
        <v>8.5125225909400842E-7</v>
      </c>
    </row>
    <row r="147" spans="7:22">
      <c r="G147" s="15">
        <v>535</v>
      </c>
      <c r="H147" s="16">
        <f t="shared" si="41"/>
        <v>724</v>
      </c>
      <c r="I147" s="16">
        <f t="shared" si="42"/>
        <v>177.85423968965085</v>
      </c>
      <c r="J147" s="16">
        <f t="shared" si="43"/>
        <v>11.145759001105903</v>
      </c>
      <c r="K147" s="16">
        <f t="shared" si="44"/>
        <v>1.309243252380395E-6</v>
      </c>
      <c r="L147" s="16">
        <v>189</v>
      </c>
      <c r="M147" s="16">
        <f t="shared" si="45"/>
        <v>11.145760310349155</v>
      </c>
      <c r="N147" s="16">
        <f t="shared" si="46"/>
        <v>1.309243252380395E-6</v>
      </c>
      <c r="O147" s="16">
        <f t="shared" si="47"/>
        <v>0</v>
      </c>
      <c r="P147" s="16" t="e">
        <f t="shared" si="48"/>
        <v>#DIV/0!</v>
      </c>
      <c r="Q147" s="16">
        <f t="shared" si="49"/>
        <v>3.8306878306878307</v>
      </c>
      <c r="R147" s="16">
        <f t="shared" si="50"/>
        <v>0.73895027624309395</v>
      </c>
      <c r="S147" s="16">
        <f t="shared" si="51"/>
        <v>0.24565502719565036</v>
      </c>
      <c r="T147" s="16">
        <f t="shared" si="52"/>
        <v>1.5394694752908706E-2</v>
      </c>
      <c r="U147" s="16">
        <f t="shared" si="53"/>
        <v>1.8083470336745787E-9</v>
      </c>
      <c r="V147" s="17">
        <f t="shared" si="27"/>
        <v>6.9272129755576459E-7</v>
      </c>
    </row>
    <row r="148" spans="7:22">
      <c r="G148" s="15">
        <v>540</v>
      </c>
      <c r="H148" s="16">
        <f t="shared" si="41"/>
        <v>730</v>
      </c>
      <c r="I148" s="16">
        <f t="shared" si="42"/>
        <v>178.92246915010452</v>
      </c>
      <c r="J148" s="16">
        <f t="shared" si="43"/>
        <v>11.077529778895604</v>
      </c>
      <c r="K148" s="16">
        <f t="shared" si="44"/>
        <v>1.070999883737823E-6</v>
      </c>
      <c r="L148" s="16">
        <v>190</v>
      </c>
      <c r="M148" s="16">
        <f t="shared" si="45"/>
        <v>11.077530849895489</v>
      </c>
      <c r="N148" s="16">
        <f t="shared" si="46"/>
        <v>1.070999883737823E-6</v>
      </c>
      <c r="O148" s="16">
        <f t="shared" si="47"/>
        <v>0</v>
      </c>
      <c r="P148" s="16" t="e">
        <f t="shared" si="48"/>
        <v>#DIV/0!</v>
      </c>
      <c r="Q148" s="16">
        <f t="shared" si="49"/>
        <v>3.8421052631578947</v>
      </c>
      <c r="R148" s="16">
        <f t="shared" si="50"/>
        <v>0.73972602739726023</v>
      </c>
      <c r="S148" s="16">
        <f t="shared" si="51"/>
        <v>0.24509927280836236</v>
      </c>
      <c r="T148" s="16">
        <f t="shared" si="52"/>
        <v>1.5174698327254252E-2</v>
      </c>
      <c r="U148" s="16">
        <f t="shared" si="53"/>
        <v>1.4671231284079766E-9</v>
      </c>
      <c r="V148" s="17">
        <f t="shared" si="27"/>
        <v>5.636841493356963E-7</v>
      </c>
    </row>
    <row r="149" spans="7:22">
      <c r="G149" s="15">
        <v>545</v>
      </c>
      <c r="H149" s="16">
        <f t="shared" si="41"/>
        <v>736</v>
      </c>
      <c r="I149" s="16">
        <f t="shared" si="42"/>
        <v>179.98926961695679</v>
      </c>
      <c r="J149" s="16">
        <f t="shared" si="43"/>
        <v>11.010729506994837</v>
      </c>
      <c r="K149" s="16">
        <f t="shared" si="44"/>
        <v>8.7604836085850785E-7</v>
      </c>
      <c r="L149" s="16">
        <v>191</v>
      </c>
      <c r="M149" s="16">
        <f t="shared" si="45"/>
        <v>11.010730383043198</v>
      </c>
      <c r="N149" s="16">
        <f t="shared" si="46"/>
        <v>8.7604836085850785E-7</v>
      </c>
      <c r="O149" s="16">
        <f t="shared" si="47"/>
        <v>0</v>
      </c>
      <c r="P149" s="16" t="e">
        <f t="shared" si="48"/>
        <v>#DIV/0!</v>
      </c>
      <c r="Q149" s="16">
        <f t="shared" si="49"/>
        <v>3.8534031413612566</v>
      </c>
      <c r="R149" s="16">
        <f t="shared" si="50"/>
        <v>0.74048913043478259</v>
      </c>
      <c r="S149" s="16">
        <f t="shared" si="51"/>
        <v>0.24455063806651739</v>
      </c>
      <c r="T149" s="16">
        <f t="shared" si="52"/>
        <v>1.4960230308416898E-2</v>
      </c>
      <c r="U149" s="16">
        <f t="shared" si="53"/>
        <v>1.1902830989925378E-9</v>
      </c>
      <c r="V149" s="17">
        <f t="shared" si="27"/>
        <v>4.5866406327670573E-7</v>
      </c>
    </row>
    <row r="150" spans="7:22">
      <c r="G150" s="15">
        <v>550</v>
      </c>
      <c r="H150" s="16">
        <f t="shared" si="41"/>
        <v>742</v>
      </c>
      <c r="I150" s="16">
        <f t="shared" si="42"/>
        <v>181.05467922230812</v>
      </c>
      <c r="J150" s="16">
        <f t="shared" si="43"/>
        <v>10.945320061151023</v>
      </c>
      <c r="K150" s="16">
        <f t="shared" si="44"/>
        <v>7.1654084606654109E-7</v>
      </c>
      <c r="L150" s="16">
        <v>192</v>
      </c>
      <c r="M150" s="16">
        <f t="shared" si="45"/>
        <v>10.945320777691869</v>
      </c>
      <c r="N150" s="16">
        <f t="shared" si="46"/>
        <v>7.1654084606654109E-7</v>
      </c>
      <c r="O150" s="16">
        <f t="shared" si="47"/>
        <v>0</v>
      </c>
      <c r="P150" s="16" t="e">
        <f t="shared" si="48"/>
        <v>#DIV/0!</v>
      </c>
      <c r="Q150" s="16">
        <f t="shared" si="49"/>
        <v>3.8645833333333335</v>
      </c>
      <c r="R150" s="16">
        <f t="shared" si="50"/>
        <v>0.74123989218328845</v>
      </c>
      <c r="S150" s="16">
        <f t="shared" si="51"/>
        <v>0.24400900164731554</v>
      </c>
      <c r="T150" s="16">
        <f t="shared" si="52"/>
        <v>1.4751105203707577E-2</v>
      </c>
      <c r="U150" s="16">
        <f t="shared" si="53"/>
        <v>9.6568847178779126E-10</v>
      </c>
      <c r="V150" s="17">
        <f t="shared" si="27"/>
        <v>3.7319835732632352E-7</v>
      </c>
    </row>
    <row r="151" spans="7:22">
      <c r="G151" s="15">
        <v>555</v>
      </c>
      <c r="H151" s="16">
        <f t="shared" si="41"/>
        <v>748</v>
      </c>
      <c r="I151" s="16">
        <f t="shared" si="42"/>
        <v>182.11873481001749</v>
      </c>
      <c r="J151" s="16">
        <f t="shared" si="43"/>
        <v>10.881264603935323</v>
      </c>
      <c r="K151" s="16">
        <f t="shared" si="44"/>
        <v>5.8604719304624214E-7</v>
      </c>
      <c r="L151" s="16">
        <v>193</v>
      </c>
      <c r="M151" s="16">
        <f t="shared" si="45"/>
        <v>10.881265189982516</v>
      </c>
      <c r="N151" s="16">
        <f t="shared" si="46"/>
        <v>5.8604719304624214E-7</v>
      </c>
      <c r="O151" s="16">
        <f t="shared" si="47"/>
        <v>0</v>
      </c>
      <c r="P151" s="16" t="e">
        <f t="shared" si="48"/>
        <v>#DIV/0!</v>
      </c>
      <c r="Q151" s="16">
        <f t="shared" si="49"/>
        <v>3.8756476683937824</v>
      </c>
      <c r="R151" s="16">
        <f t="shared" si="50"/>
        <v>0.74197860962566842</v>
      </c>
      <c r="S151" s="16">
        <f t="shared" si="51"/>
        <v>0.24347424439841911</v>
      </c>
      <c r="T151" s="16">
        <f t="shared" si="52"/>
        <v>1.4547145192426902E-2</v>
      </c>
      <c r="U151" s="16">
        <f t="shared" si="53"/>
        <v>7.8348555220085844E-10</v>
      </c>
      <c r="V151" s="17">
        <f t="shared" si="27"/>
        <v>3.0365139536074723E-7</v>
      </c>
    </row>
    <row r="152" spans="7:22">
      <c r="G152" s="15">
        <v>560</v>
      </c>
      <c r="H152" s="16">
        <f t="shared" si="41"/>
        <v>754</v>
      </c>
      <c r="I152" s="16">
        <f t="shared" si="42"/>
        <v>183.18147198790675</v>
      </c>
      <c r="J152" s="16">
        <f t="shared" si="43"/>
        <v>10.818527532793214</v>
      </c>
      <c r="K152" s="16">
        <f t="shared" si="44"/>
        <v>4.7930004451651027E-7</v>
      </c>
      <c r="L152" s="16">
        <v>194</v>
      </c>
      <c r="M152" s="16">
        <f t="shared" si="45"/>
        <v>10.818528012093259</v>
      </c>
      <c r="N152" s="16">
        <f t="shared" si="46"/>
        <v>4.7930004451651027E-7</v>
      </c>
      <c r="O152" s="16">
        <f t="shared" si="47"/>
        <v>0</v>
      </c>
      <c r="P152" s="16" t="e">
        <f t="shared" si="48"/>
        <v>#DIV/0!</v>
      </c>
      <c r="Q152" s="16">
        <f t="shared" si="49"/>
        <v>3.8865979381443299</v>
      </c>
      <c r="R152" s="16">
        <f t="shared" si="50"/>
        <v>0.7427055702917772</v>
      </c>
      <c r="S152" s="16">
        <f t="shared" si="51"/>
        <v>0.24294624932083123</v>
      </c>
      <c r="T152" s="16">
        <f t="shared" si="52"/>
        <v>1.4348179751715137E-2</v>
      </c>
      <c r="U152" s="16">
        <f t="shared" si="53"/>
        <v>6.3567645161340888E-10</v>
      </c>
      <c r="V152" s="17">
        <f t="shared" si="27"/>
        <v>2.4706187861675791E-7</v>
      </c>
    </row>
    <row r="153" spans="7:22">
      <c r="G153" s="15">
        <v>565</v>
      </c>
      <c r="H153" s="16">
        <f t="shared" si="41"/>
        <v>760</v>
      </c>
      <c r="I153" s="16">
        <f t="shared" si="42"/>
        <v>184.24292517751172</v>
      </c>
      <c r="J153" s="16">
        <f t="shared" si="43"/>
        <v>10.757074430502779</v>
      </c>
      <c r="K153" s="16">
        <f t="shared" si="44"/>
        <v>3.9198548393876061E-7</v>
      </c>
      <c r="L153" s="16">
        <v>195</v>
      </c>
      <c r="M153" s="16">
        <f t="shared" si="45"/>
        <v>10.757074822488264</v>
      </c>
      <c r="N153" s="16">
        <f t="shared" si="46"/>
        <v>3.9198548393876061E-7</v>
      </c>
      <c r="O153" s="16">
        <f t="shared" si="47"/>
        <v>0</v>
      </c>
      <c r="P153" s="16" t="e">
        <f t="shared" si="48"/>
        <v>#DIV/0!</v>
      </c>
      <c r="Q153" s="16">
        <f t="shared" si="49"/>
        <v>3.8974358974358974</v>
      </c>
      <c r="R153" s="16">
        <f t="shared" si="50"/>
        <v>0.74342105263157898</v>
      </c>
      <c r="S153" s="16">
        <f t="shared" si="51"/>
        <v>0.24242490154935753</v>
      </c>
      <c r="T153" s="16">
        <f t="shared" si="52"/>
        <v>1.4154045303293131E-2</v>
      </c>
      <c r="U153" s="16">
        <f t="shared" si="53"/>
        <v>5.1577037360363236E-10</v>
      </c>
      <c r="V153" s="17">
        <f t="shared" si="27"/>
        <v>2.0101819689167212E-7</v>
      </c>
    </row>
    <row r="154" spans="7:22">
      <c r="G154" s="15">
        <v>570</v>
      </c>
      <c r="H154" s="16">
        <f t="shared" si="41"/>
        <v>766</v>
      </c>
      <c r="I154" s="16">
        <f t="shared" si="42"/>
        <v>185.30312766151073</v>
      </c>
      <c r="J154" s="16">
        <f t="shared" si="43"/>
        <v>10.69687201791811</v>
      </c>
      <c r="K154" s="16">
        <f t="shared" si="44"/>
        <v>3.2057116243804626E-7</v>
      </c>
      <c r="L154" s="16">
        <v>196</v>
      </c>
      <c r="M154" s="16">
        <f t="shared" si="45"/>
        <v>10.696872338489273</v>
      </c>
      <c r="N154" s="16">
        <f t="shared" si="46"/>
        <v>3.2057116243804626E-7</v>
      </c>
      <c r="O154" s="16">
        <f t="shared" si="47"/>
        <v>0</v>
      </c>
      <c r="P154" s="16" t="e">
        <f t="shared" si="48"/>
        <v>#DIV/0!</v>
      </c>
      <c r="Q154" s="16">
        <f t="shared" si="49"/>
        <v>3.9081632653061225</v>
      </c>
      <c r="R154" s="16">
        <f t="shared" si="50"/>
        <v>0.74412532637075723</v>
      </c>
      <c r="S154" s="16">
        <f t="shared" si="51"/>
        <v>0.24191008833095395</v>
      </c>
      <c r="T154" s="16">
        <f t="shared" si="52"/>
        <v>1.3964584879788655E-2</v>
      </c>
      <c r="U154" s="16">
        <f t="shared" si="53"/>
        <v>4.1850021206011261E-10</v>
      </c>
      <c r="V154" s="17">
        <f t="shared" si="27"/>
        <v>1.6355671552961544E-7</v>
      </c>
    </row>
    <row r="155" spans="7:22">
      <c r="G155" s="15">
        <v>575</v>
      </c>
      <c r="H155" s="16">
        <f t="shared" si="41"/>
        <v>772</v>
      </c>
      <c r="I155" s="16">
        <f t="shared" si="42"/>
        <v>186.3621116289531</v>
      </c>
      <c r="J155" s="16">
        <f t="shared" si="43"/>
        <v>10.637888108881668</v>
      </c>
      <c r="K155" s="16">
        <f t="shared" si="44"/>
        <v>2.62165241244337E-7</v>
      </c>
      <c r="L155" s="16">
        <v>197</v>
      </c>
      <c r="M155" s="16">
        <f t="shared" si="45"/>
        <v>10.637888371046909</v>
      </c>
      <c r="N155" s="16">
        <f t="shared" si="46"/>
        <v>2.62165241244337E-7</v>
      </c>
      <c r="O155" s="16">
        <f t="shared" si="47"/>
        <v>0</v>
      </c>
      <c r="P155" s="16" t="e">
        <f t="shared" si="48"/>
        <v>#DIV/0!</v>
      </c>
      <c r="Q155" s="16">
        <f t="shared" si="49"/>
        <v>3.9187817258883251</v>
      </c>
      <c r="R155" s="16">
        <f t="shared" si="50"/>
        <v>0.74481865284974091</v>
      </c>
      <c r="S155" s="16">
        <f t="shared" si="51"/>
        <v>0.24140169900123459</v>
      </c>
      <c r="T155" s="16">
        <f t="shared" si="52"/>
        <v>1.3779647809432213E-2</v>
      </c>
      <c r="U155" s="16">
        <f t="shared" si="53"/>
        <v>3.3959228140458162E-10</v>
      </c>
      <c r="V155" s="17">
        <f t="shared" si="27"/>
        <v>1.330788026621E-7</v>
      </c>
    </row>
    <row r="156" spans="7:22">
      <c r="G156" s="15">
        <v>580</v>
      </c>
      <c r="H156" s="16">
        <f t="shared" si="41"/>
        <v>778</v>
      </c>
      <c r="I156" s="16">
        <f t="shared" si="42"/>
        <v>187.41990821840392</v>
      </c>
      <c r="J156" s="16">
        <f t="shared" si="43"/>
        <v>10.580091567195405</v>
      </c>
      <c r="K156" s="16">
        <f t="shared" si="44"/>
        <v>2.1440066273044991E-7</v>
      </c>
      <c r="L156" s="16">
        <v>198</v>
      </c>
      <c r="M156" s="16">
        <f t="shared" si="45"/>
        <v>10.580091781596067</v>
      </c>
      <c r="N156" s="16">
        <f t="shared" si="46"/>
        <v>2.1440066273044991E-7</v>
      </c>
      <c r="O156" s="16">
        <f t="shared" si="47"/>
        <v>0</v>
      </c>
      <c r="P156" s="16" t="e">
        <f t="shared" si="48"/>
        <v>#DIV/0!</v>
      </c>
      <c r="Q156" s="16">
        <f t="shared" si="49"/>
        <v>3.9292929292929295</v>
      </c>
      <c r="R156" s="16">
        <f t="shared" si="50"/>
        <v>0.74550128534704374</v>
      </c>
      <c r="S156" s="16">
        <f t="shared" si="51"/>
        <v>0.24089962495938808</v>
      </c>
      <c r="T156" s="16">
        <f t="shared" si="52"/>
        <v>1.3599089417988952E-2</v>
      </c>
      <c r="U156" s="16">
        <f t="shared" si="53"/>
        <v>2.7557925800829038E-10</v>
      </c>
      <c r="V156" s="17">
        <f t="shared" si="27"/>
        <v>1.0828316299517672E-7</v>
      </c>
    </row>
    <row r="157" spans="7:22">
      <c r="G157" s="15">
        <v>585</v>
      </c>
      <c r="H157" s="16">
        <f t="shared" si="41"/>
        <v>784</v>
      </c>
      <c r="I157" s="16">
        <f t="shared" si="42"/>
        <v>188.47654755911344</v>
      </c>
      <c r="J157" s="16">
        <f t="shared" si="43"/>
        <v>10.523452265546323</v>
      </c>
      <c r="K157" s="16">
        <f t="shared" si="44"/>
        <v>1.753402316830196E-7</v>
      </c>
      <c r="L157" s="16">
        <v>199</v>
      </c>
      <c r="M157" s="16">
        <f t="shared" si="45"/>
        <v>10.523452440886555</v>
      </c>
      <c r="N157" s="16">
        <f t="shared" si="46"/>
        <v>1.753402316830196E-7</v>
      </c>
      <c r="O157" s="16">
        <f t="shared" si="47"/>
        <v>0</v>
      </c>
      <c r="P157" s="16" t="e">
        <f t="shared" si="48"/>
        <v>#DIV/0!</v>
      </c>
      <c r="Q157" s="16">
        <f t="shared" si="49"/>
        <v>3.9396984924623117</v>
      </c>
      <c r="R157" s="16">
        <f t="shared" si="50"/>
        <v>0.74617346938775508</v>
      </c>
      <c r="S157" s="16">
        <f t="shared" si="51"/>
        <v>0.24040375964172633</v>
      </c>
      <c r="T157" s="16">
        <f t="shared" si="52"/>
        <v>1.3422770746870311E-2</v>
      </c>
      <c r="U157" s="16">
        <f t="shared" si="53"/>
        <v>2.2364825469772908E-10</v>
      </c>
      <c r="V157" s="17">
        <f t="shared" si="27"/>
        <v>8.8110669187447032E-8</v>
      </c>
    </row>
    <row r="158" spans="7:22">
      <c r="G158" s="15">
        <v>590</v>
      </c>
      <c r="H158" s="16">
        <f t="shared" si="41"/>
        <v>790</v>
      </c>
      <c r="I158" s="16">
        <f t="shared" si="42"/>
        <v>189.53205881031352</v>
      </c>
      <c r="J158" s="16">
        <f t="shared" si="43"/>
        <v>10.467941046287688</v>
      </c>
      <c r="K158" s="16">
        <f t="shared" si="44"/>
        <v>1.4339878785887261E-7</v>
      </c>
      <c r="L158" s="16">
        <v>200</v>
      </c>
      <c r="M158" s="16">
        <f t="shared" si="45"/>
        <v>10.467941189686476</v>
      </c>
      <c r="N158" s="16">
        <f t="shared" si="46"/>
        <v>1.4339878785887261E-7</v>
      </c>
      <c r="O158" s="16">
        <f t="shared" si="47"/>
        <v>0</v>
      </c>
      <c r="P158" s="16" t="e">
        <f t="shared" si="48"/>
        <v>#DIV/0!</v>
      </c>
      <c r="Q158" s="16">
        <f t="shared" si="49"/>
        <v>3.95</v>
      </c>
      <c r="R158" s="16">
        <f t="shared" si="50"/>
        <v>0.74683544303797467</v>
      </c>
      <c r="S158" s="16">
        <f t="shared" si="51"/>
        <v>0.23991399849406775</v>
      </c>
      <c r="T158" s="16">
        <f t="shared" si="52"/>
        <v>1.3250558286440112E-2</v>
      </c>
      <c r="U158" s="16">
        <f t="shared" si="53"/>
        <v>1.815174529859147E-10</v>
      </c>
      <c r="V158" s="17">
        <f t="shared" si="27"/>
        <v>7.1699393929436305E-8</v>
      </c>
    </row>
    <row r="159" spans="7:22">
      <c r="G159" s="15">
        <v>595</v>
      </c>
      <c r="H159" s="16">
        <f t="shared" si="41"/>
        <v>796</v>
      </c>
      <c r="I159" s="16">
        <f t="shared" si="42"/>
        <v>190.58647019873825</v>
      </c>
      <c r="J159" s="16">
        <f t="shared" si="43"/>
        <v>10.413529683982336</v>
      </c>
      <c r="K159" s="16">
        <f t="shared" si="44"/>
        <v>1.1727941029959973E-7</v>
      </c>
      <c r="L159" s="16">
        <v>201</v>
      </c>
      <c r="M159" s="16">
        <f t="shared" si="45"/>
        <v>10.413529801261747</v>
      </c>
      <c r="N159" s="16">
        <f t="shared" si="46"/>
        <v>1.1727941029959973E-7</v>
      </c>
      <c r="O159" s="16">
        <f t="shared" si="47"/>
        <v>0</v>
      </c>
      <c r="P159" s="16" t="e">
        <f t="shared" si="48"/>
        <v>#DIV/0!</v>
      </c>
      <c r="Q159" s="16">
        <f t="shared" si="49"/>
        <v>3.9601990049751246</v>
      </c>
      <c r="R159" s="16">
        <f t="shared" si="50"/>
        <v>0.74748743718592969</v>
      </c>
      <c r="S159" s="16">
        <f t="shared" si="51"/>
        <v>0.2394302389431385</v>
      </c>
      <c r="T159" s="16">
        <f t="shared" si="52"/>
        <v>1.30823237235959E-2</v>
      </c>
      <c r="U159" s="16">
        <f t="shared" si="53"/>
        <v>1.4733594258743684E-10</v>
      </c>
      <c r="V159" s="17">
        <f t="shared" si="27"/>
        <v>5.8347965323183945E-8</v>
      </c>
    </row>
    <row r="160" spans="7:22">
      <c r="G160" s="15">
        <v>600</v>
      </c>
      <c r="H160" s="16">
        <f t="shared" si="41"/>
        <v>802</v>
      </c>
      <c r="I160" s="16">
        <f t="shared" si="42"/>
        <v>191.63980905445931</v>
      </c>
      <c r="J160" s="16">
        <f t="shared" si="43"/>
        <v>10.360190849619562</v>
      </c>
      <c r="K160" s="16">
        <f t="shared" si="44"/>
        <v>9.5921137509350871E-8</v>
      </c>
      <c r="L160" s="16">
        <v>202</v>
      </c>
      <c r="M160" s="16">
        <f t="shared" si="45"/>
        <v>10.360190945540699</v>
      </c>
      <c r="N160" s="16">
        <f t="shared" si="46"/>
        <v>9.5921137509350871E-8</v>
      </c>
      <c r="O160" s="16">
        <f t="shared" si="47"/>
        <v>0</v>
      </c>
      <c r="P160" s="16" t="e">
        <f t="shared" si="48"/>
        <v>#DIV/0!</v>
      </c>
      <c r="Q160" s="16">
        <f t="shared" si="49"/>
        <v>3.9702970297029703</v>
      </c>
      <c r="R160" s="16">
        <f t="shared" si="50"/>
        <v>0.74812967581047385</v>
      </c>
      <c r="S160" s="16">
        <f t="shared" si="51"/>
        <v>0.23895238036715624</v>
      </c>
      <c r="T160" s="16">
        <f t="shared" si="52"/>
        <v>1.2917943702767533E-2</v>
      </c>
      <c r="U160" s="16">
        <f t="shared" si="53"/>
        <v>1.196024158470709E-10</v>
      </c>
      <c r="V160" s="17">
        <f t="shared" si="27"/>
        <v>4.7485711638292513E-8</v>
      </c>
    </row>
    <row r="161" spans="7:22">
      <c r="G161" s="15">
        <v>605</v>
      </c>
      <c r="H161" s="16">
        <f t="shared" si="41"/>
        <v>808</v>
      </c>
      <c r="I161" s="16">
        <f t="shared" si="42"/>
        <v>192.69210184512207</v>
      </c>
      <c r="J161" s="16">
        <f t="shared" si="43"/>
        <v>10.307898076421804</v>
      </c>
      <c r="K161" s="16">
        <f t="shared" si="44"/>
        <v>7.8456135531467075E-8</v>
      </c>
      <c r="L161" s="16">
        <v>203</v>
      </c>
      <c r="M161" s="16">
        <f t="shared" si="45"/>
        <v>10.30789815487794</v>
      </c>
      <c r="N161" s="16">
        <f t="shared" si="46"/>
        <v>7.8456135531467075E-8</v>
      </c>
      <c r="O161" s="16">
        <f t="shared" si="47"/>
        <v>0</v>
      </c>
      <c r="P161" s="16" t="e">
        <f t="shared" si="48"/>
        <v>#DIV/0!</v>
      </c>
      <c r="Q161" s="16">
        <f t="shared" si="49"/>
        <v>3.9802955665024631</v>
      </c>
      <c r="R161" s="16">
        <f t="shared" si="50"/>
        <v>0.74876237623762376</v>
      </c>
      <c r="S161" s="16">
        <f t="shared" si="51"/>
        <v>0.23848032406574513</v>
      </c>
      <c r="T161" s="16">
        <f t="shared" si="52"/>
        <v>1.2757299599531936E-2</v>
      </c>
      <c r="U161" s="16">
        <f t="shared" si="53"/>
        <v>9.70991776379543E-11</v>
      </c>
      <c r="V161" s="17">
        <f t="shared" si="27"/>
        <v>3.8648342626338459E-8</v>
      </c>
    </row>
    <row r="162" spans="7:22">
      <c r="G162" s="15">
        <v>610</v>
      </c>
      <c r="H162" s="16">
        <f t="shared" si="41"/>
        <v>814</v>
      </c>
      <c r="I162" s="16">
        <f t="shared" si="42"/>
        <v>193.74337420866345</v>
      </c>
      <c r="J162" s="16">
        <f t="shared" si="43"/>
        <v>10.25662572716193</v>
      </c>
      <c r="K162" s="16">
        <f t="shared" si="44"/>
        <v>6.4174614842871772E-8</v>
      </c>
      <c r="L162" s="16">
        <v>204</v>
      </c>
      <c r="M162" s="16">
        <f t="shared" si="45"/>
        <v>10.256625791336544</v>
      </c>
      <c r="N162" s="16">
        <f t="shared" si="46"/>
        <v>6.4174614842871772E-8</v>
      </c>
      <c r="O162" s="16">
        <f t="shared" si="47"/>
        <v>0</v>
      </c>
      <c r="P162" s="16" t="e">
        <f t="shared" si="48"/>
        <v>#DIV/0!</v>
      </c>
      <c r="Q162" s="16">
        <f t="shared" si="49"/>
        <v>3.9901960784313726</v>
      </c>
      <c r="R162" s="16">
        <f t="shared" si="50"/>
        <v>0.74938574938574942</v>
      </c>
      <c r="S162" s="16">
        <f t="shared" si="51"/>
        <v>0.23801397322931628</v>
      </c>
      <c r="T162" s="16">
        <f t="shared" si="52"/>
        <v>1.2600277306095737E-2</v>
      </c>
      <c r="U162" s="16">
        <f t="shared" si="53"/>
        <v>7.8838593173061143E-11</v>
      </c>
      <c r="V162" s="17">
        <f>K162/L162*100</f>
        <v>3.1458144530819497E-8</v>
      </c>
    </row>
    <row r="172" spans="7:22" ht="13.5" thickBot="1">
      <c r="G172" s="19">
        <v>615</v>
      </c>
      <c r="H172" s="20">
        <f t="shared" ref="H172" si="54">I172+J172+K172+G172</f>
        <v>820</v>
      </c>
      <c r="I172" s="20">
        <f t="shared" ref="I172" si="55">L172-M172</f>
        <v>194.79365098458788</v>
      </c>
      <c r="J172" s="20">
        <f t="shared" ref="J172" si="56">M172-N172</f>
        <v>10.206348962916008</v>
      </c>
      <c r="K172" s="20">
        <f t="shared" ref="K172" si="57">N172-O172</f>
        <v>5.2496100618046008E-8</v>
      </c>
      <c r="L172" s="20">
        <v>205</v>
      </c>
      <c r="M172" s="20">
        <f t="shared" ref="M172" si="58">L172*EXP(-(G172/L172))</f>
        <v>10.206349015412108</v>
      </c>
      <c r="N172" s="20">
        <f t="shared" ref="N172" si="59">M172*EXP(-(I172/M172))</f>
        <v>5.2496100618046008E-8</v>
      </c>
      <c r="O172" s="20">
        <f t="shared" ref="O172" si="60">N172*EXP(-(J172/N172))</f>
        <v>0</v>
      </c>
      <c r="P172" s="20" t="e">
        <f t="shared" ref="P172" si="61">O172*EXP(-(K172/O172))</f>
        <v>#DIV/0!</v>
      </c>
      <c r="Q172" s="20">
        <f t="shared" ref="Q172" si="62">H172/L172</f>
        <v>4</v>
      </c>
      <c r="R172" s="20">
        <f t="shared" ref="R172" si="63">G172/H172</f>
        <v>0.75</v>
      </c>
      <c r="S172" s="20">
        <f t="shared" ref="S172" si="64">I172/H172</f>
        <v>0.23755323290803401</v>
      </c>
      <c r="T172" s="20">
        <f t="shared" ref="T172" si="65">J172/H172</f>
        <v>1.2446767027946351E-2</v>
      </c>
      <c r="U172" s="20">
        <f t="shared" ref="U172" si="66">K172/H172</f>
        <v>6.4019634900056114E-11</v>
      </c>
      <c r="V172" s="21">
        <f t="shared" ref="V172" si="67">K172/L172*100</f>
        <v>2.5607853960022447E-8</v>
      </c>
    </row>
  </sheetData>
  <mergeCells count="1">
    <mergeCell ref="G31:V31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  <oleObjects>
    <oleObject progId="Equation.3" shapeId="1040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Q158"/>
  <sheetViews>
    <sheetView workbookViewId="0">
      <selection activeCell="E1" sqref="E1"/>
    </sheetView>
  </sheetViews>
  <sheetFormatPr defaultRowHeight="12.75"/>
  <cols>
    <col min="2" max="2" width="11.42578125" bestFit="1" customWidth="1"/>
  </cols>
  <sheetData>
    <row r="1" spans="1:5">
      <c r="A1" s="1" t="s">
        <v>77</v>
      </c>
      <c r="E1" t="s">
        <v>104</v>
      </c>
    </row>
    <row r="3" spans="1:5" ht="15.75">
      <c r="A3" t="s">
        <v>48</v>
      </c>
      <c r="B3" s="9">
        <v>100</v>
      </c>
    </row>
    <row r="4" spans="1:5" ht="15.75">
      <c r="A4" t="s">
        <v>49</v>
      </c>
      <c r="B4">
        <f>SUM(B6:B8)</f>
        <v>241.93184843169317</v>
      </c>
    </row>
    <row r="6" spans="1:5" ht="15.75">
      <c r="A6" t="s">
        <v>50</v>
      </c>
      <c r="B6">
        <v>142.93184785035794</v>
      </c>
    </row>
    <row r="7" spans="1:5" ht="15.75">
      <c r="A7" t="s">
        <v>51</v>
      </c>
      <c r="B7">
        <f>B3-B9</f>
        <v>76.05279279927305</v>
      </c>
    </row>
    <row r="8" spans="1:5" ht="15.75">
      <c r="A8" t="s">
        <v>52</v>
      </c>
      <c r="B8">
        <f>B9-B10</f>
        <v>22.947207782062172</v>
      </c>
    </row>
    <row r="9" spans="1:5" ht="15.75">
      <c r="A9" t="s">
        <v>54</v>
      </c>
      <c r="B9">
        <f>B3*EXP(-B6/B3)</f>
        <v>23.947207200726954</v>
      </c>
    </row>
    <row r="10" spans="1:5" ht="15.75">
      <c r="A10" t="s">
        <v>55</v>
      </c>
      <c r="B10">
        <f>B9*EXP(-B7/B9)</f>
        <v>0.99999941866478237</v>
      </c>
    </row>
    <row r="11" spans="1:5" ht="15.75">
      <c r="A11" t="s">
        <v>56</v>
      </c>
      <c r="B11">
        <f>B10*EXP(-B8/B10)</f>
        <v>1.0818031437801938E-10</v>
      </c>
    </row>
    <row r="13" spans="1:5">
      <c r="A13" t="s">
        <v>0</v>
      </c>
      <c r="B13">
        <f>SUM(B6:B8)-B4</f>
        <v>0</v>
      </c>
    </row>
    <row r="16" spans="1:5" ht="15.75">
      <c r="A16" s="11" t="s">
        <v>66</v>
      </c>
      <c r="B16" t="s">
        <v>67</v>
      </c>
      <c r="C16" t="s">
        <v>68</v>
      </c>
      <c r="D16" t="s">
        <v>69</v>
      </c>
    </row>
    <row r="17" spans="1:17">
      <c r="A17">
        <v>2.9850499169159689E-2</v>
      </c>
      <c r="B17">
        <v>0.33500277309706061</v>
      </c>
      <c r="C17">
        <v>0.33333332868054877</v>
      </c>
      <c r="D17">
        <v>0.33166389822239062</v>
      </c>
    </row>
    <row r="18" spans="1:17">
      <c r="A18">
        <v>5.9403986746221306E-2</v>
      </c>
      <c r="B18">
        <v>0.3366777399207504</v>
      </c>
      <c r="C18">
        <v>0.3333332959257036</v>
      </c>
      <c r="D18">
        <v>0.329988964153546</v>
      </c>
    </row>
    <row r="19" spans="1:17">
      <c r="A19">
        <v>8.8663433102420017E-2</v>
      </c>
      <c r="B19">
        <v>0.33835820416907775</v>
      </c>
      <c r="C19">
        <v>0.33333320645673414</v>
      </c>
      <c r="D19">
        <v>0.32830858937418811</v>
      </c>
    </row>
    <row r="20" spans="1:17">
      <c r="A20">
        <v>0.1176317891980915</v>
      </c>
      <c r="B20">
        <v>0.34004413494587038</v>
      </c>
      <c r="C20">
        <v>0.33333303110476714</v>
      </c>
      <c r="D20">
        <v>0.32662283394936248</v>
      </c>
    </row>
    <row r="21" spans="1:17">
      <c r="A21">
        <v>0.14631198687003505</v>
      </c>
      <c r="B21">
        <v>0.34173550007501191</v>
      </c>
      <c r="C21">
        <v>0.33333274014389208</v>
      </c>
      <c r="D21">
        <v>0.32493175978109601</v>
      </c>
    </row>
    <row r="22" spans="1:17">
      <c r="A22">
        <v>0.17470693911375917</v>
      </c>
      <c r="B22">
        <v>0.34343226608149452</v>
      </c>
      <c r="C22">
        <v>0.33333230329123753</v>
      </c>
      <c r="D22">
        <v>0.32323543062726795</v>
      </c>
    </row>
    <row r="23" spans="1:17">
      <c r="A23">
        <v>0.20281954036055849</v>
      </c>
      <c r="B23">
        <v>0.34513439817267538</v>
      </c>
      <c r="C23">
        <v>0.33333168970734378</v>
      </c>
      <c r="D23">
        <v>0.32153391211998084</v>
      </c>
    </row>
    <row r="24" spans="1:17">
      <c r="A24">
        <v>0.23065266674939111</v>
      </c>
      <c r="B24">
        <v>0.34684186021972879</v>
      </c>
      <c r="C24">
        <v>0.33333086799685657</v>
      </c>
      <c r="D24">
        <v>0.31982727178341464</v>
      </c>
    </row>
    <row r="25" spans="1:17" ht="13.5" thickBot="1">
      <c r="A25">
        <v>0.25820917639350427</v>
      </c>
      <c r="B25">
        <v>0.34855461473933935</v>
      </c>
      <c r="C25">
        <v>0.33332980620954022</v>
      </c>
      <c r="D25">
        <v>0.31811557905112037</v>
      </c>
    </row>
    <row r="26" spans="1:17" ht="16.5" thickBot="1">
      <c r="A26">
        <v>0.28549190964177468</v>
      </c>
      <c r="B26">
        <v>0.35027262287564126</v>
      </c>
      <c r="C26">
        <v>0.33332847184162667</v>
      </c>
      <c r="D26">
        <v>0.31639890528273207</v>
      </c>
      <c r="F26" s="29" t="s">
        <v>103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1"/>
    </row>
    <row r="27" spans="1:17">
      <c r="A27">
        <v>0.41789713045429605</v>
      </c>
      <c r="B27">
        <v>0.35894000955913469</v>
      </c>
      <c r="C27">
        <v>0.33331653515667314</v>
      </c>
      <c r="D27">
        <v>0.30774345528419217</v>
      </c>
      <c r="F27" s="22" t="s">
        <v>80</v>
      </c>
      <c r="G27" s="13" t="s">
        <v>79</v>
      </c>
      <c r="H27" s="13" t="s">
        <v>81</v>
      </c>
      <c r="I27" s="13" t="s">
        <v>82</v>
      </c>
      <c r="J27" s="13" t="s">
        <v>78</v>
      </c>
      <c r="K27" s="13" t="s">
        <v>84</v>
      </c>
      <c r="L27" s="13" t="s">
        <v>85</v>
      </c>
      <c r="M27" s="13" t="s">
        <v>86</v>
      </c>
      <c r="N27" s="13" t="s">
        <v>88</v>
      </c>
      <c r="O27" s="13" t="s">
        <v>89</v>
      </c>
      <c r="P27" s="13" t="s">
        <v>90</v>
      </c>
      <c r="Q27" s="14" t="s">
        <v>91</v>
      </c>
    </row>
    <row r="28" spans="1:17">
      <c r="A28">
        <v>0.5438742118296962</v>
      </c>
      <c r="B28">
        <v>0.36773208887246556</v>
      </c>
      <c r="C28">
        <v>0.33329259409486234</v>
      </c>
      <c r="D28">
        <v>0.29897531703267211</v>
      </c>
      <c r="F28" s="15">
        <v>1</v>
      </c>
      <c r="G28" s="16">
        <f>H28+I28+F28</f>
        <v>2.985049916915969</v>
      </c>
      <c r="H28" s="16">
        <f>J28-K28</f>
        <v>0.99501662508319555</v>
      </c>
      <c r="I28" s="16">
        <f>K28-L28</f>
        <v>0.99003329183277344</v>
      </c>
      <c r="J28" s="16">
        <v>100</v>
      </c>
      <c r="K28" s="16">
        <f t="shared" ref="K28:K59" si="0">J28*EXP(-(F28/J28))</f>
        <v>99.004983374916804</v>
      </c>
      <c r="L28" s="16">
        <f t="shared" ref="L28:L59" si="1">K28*EXP(-(H28/K28))</f>
        <v>98.014950083084031</v>
      </c>
      <c r="M28" s="16">
        <f t="shared" ref="M28:M33" si="2">L28*EXP(-(I28/(L28)))</f>
        <v>97.029900082415836</v>
      </c>
      <c r="N28" s="16">
        <f t="shared" ref="N28:N59" si="3">G28/J28</f>
        <v>2.9850499169159689E-2</v>
      </c>
      <c r="O28" s="16">
        <f>F28/G28</f>
        <v>0.33500277309706061</v>
      </c>
      <c r="P28" s="16">
        <f>H28/G28</f>
        <v>0.33333332868054877</v>
      </c>
      <c r="Q28" s="17">
        <f>I28/G28</f>
        <v>0.33166389822239062</v>
      </c>
    </row>
    <row r="29" spans="1:17">
      <c r="A29">
        <v>0.66375964811010535</v>
      </c>
      <c r="B29">
        <v>0.37664235949234692</v>
      </c>
      <c r="C29">
        <v>0.33325197992738215</v>
      </c>
      <c r="D29">
        <v>0.29010566058027087</v>
      </c>
      <c r="F29" s="15">
        <v>2</v>
      </c>
      <c r="G29" s="16">
        <f t="shared" ref="G29:G92" si="4">H29+I29+F29</f>
        <v>5.9403986746221307</v>
      </c>
      <c r="H29" s="16">
        <f t="shared" ref="H29:H92" si="5">J29-K29</f>
        <v>1.9801326693244761</v>
      </c>
      <c r="I29" s="16">
        <f t="shared" ref="I29:I92" si="6">K29-L29</f>
        <v>1.9602660052976546</v>
      </c>
      <c r="J29" s="16">
        <v>100</v>
      </c>
      <c r="K29" s="16">
        <f t="shared" si="0"/>
        <v>98.019867330675524</v>
      </c>
      <c r="L29" s="16">
        <f t="shared" si="1"/>
        <v>96.059601325377869</v>
      </c>
      <c r="M29" s="16">
        <f t="shared" si="2"/>
        <v>94.119201303946156</v>
      </c>
      <c r="N29" s="16">
        <f t="shared" si="3"/>
        <v>5.9403986746221306E-2</v>
      </c>
      <c r="O29" s="16">
        <f t="shared" ref="O29:O92" si="7">F29/G29</f>
        <v>0.3366777399207504</v>
      </c>
      <c r="P29" s="16">
        <f t="shared" ref="P29:P92" si="8">H29/G29</f>
        <v>0.3333332959257036</v>
      </c>
      <c r="Q29" s="17">
        <f t="shared" ref="Q29:Q92" si="9">I29/G29</f>
        <v>0.329988964153546</v>
      </c>
    </row>
    <row r="30" spans="1:17">
      <c r="A30">
        <v>0.77788050912651097</v>
      </c>
      <c r="B30">
        <v>0.38566334607981462</v>
      </c>
      <c r="C30">
        <v>0.33318970751602922</v>
      </c>
      <c r="D30">
        <v>0.28114694640415627</v>
      </c>
      <c r="F30" s="15">
        <v>3</v>
      </c>
      <c r="G30" s="16">
        <f t="shared" si="4"/>
        <v>8.8663433102420015</v>
      </c>
      <c r="H30" s="16">
        <f t="shared" si="5"/>
        <v>2.9554466451491805</v>
      </c>
      <c r="I30" s="16">
        <f t="shared" si="6"/>
        <v>2.910896665092821</v>
      </c>
      <c r="J30" s="16">
        <v>100</v>
      </c>
      <c r="K30" s="16">
        <f t="shared" si="0"/>
        <v>97.044553354850819</v>
      </c>
      <c r="L30" s="16">
        <f t="shared" si="1"/>
        <v>94.133656689757998</v>
      </c>
      <c r="M30" s="16">
        <f t="shared" si="2"/>
        <v>91.26730652663413</v>
      </c>
      <c r="N30" s="16">
        <f t="shared" si="3"/>
        <v>8.8663433102420017E-2</v>
      </c>
      <c r="O30" s="16">
        <f t="shared" si="7"/>
        <v>0.33835820416907775</v>
      </c>
      <c r="P30" s="16">
        <f t="shared" si="8"/>
        <v>0.33333320645673414</v>
      </c>
      <c r="Q30" s="17">
        <f t="shared" si="9"/>
        <v>0.32830858937418811</v>
      </c>
    </row>
    <row r="31" spans="1:17">
      <c r="A31">
        <v>0.88655499315233333</v>
      </c>
      <c r="B31">
        <v>0.3947865645147417</v>
      </c>
      <c r="C31">
        <v>0.33310049862924218</v>
      </c>
      <c r="D31">
        <v>0.27211293685601612</v>
      </c>
      <c r="F31" s="15">
        <v>4</v>
      </c>
      <c r="G31" s="16">
        <f t="shared" si="4"/>
        <v>11.76317891980915</v>
      </c>
      <c r="H31" s="16">
        <f t="shared" si="5"/>
        <v>3.9210560847676845</v>
      </c>
      <c r="I31" s="16">
        <f t="shared" si="6"/>
        <v>3.8421228350414651</v>
      </c>
      <c r="J31" s="16">
        <v>100</v>
      </c>
      <c r="K31" s="16">
        <f t="shared" si="0"/>
        <v>96.078943915232315</v>
      </c>
      <c r="L31" s="16">
        <f t="shared" si="1"/>
        <v>92.23682108019085</v>
      </c>
      <c r="M31" s="16">
        <f t="shared" si="2"/>
        <v>88.473620391191346</v>
      </c>
      <c r="N31" s="16">
        <f t="shared" si="3"/>
        <v>0.1176317891980915</v>
      </c>
      <c r="O31" s="16">
        <f t="shared" si="7"/>
        <v>0.34004413494587038</v>
      </c>
      <c r="P31" s="16">
        <f t="shared" si="8"/>
        <v>0.33333303110476714</v>
      </c>
      <c r="Q31" s="17">
        <f t="shared" si="9"/>
        <v>0.32662283394936248</v>
      </c>
    </row>
    <row r="32" spans="1:17">
      <c r="A32">
        <v>0.99009288660312511</v>
      </c>
      <c r="B32">
        <v>0.4040024985659133</v>
      </c>
      <c r="C32">
        <v>0.33297881282174246</v>
      </c>
      <c r="D32">
        <v>0.26301868861234429</v>
      </c>
      <c r="F32" s="15">
        <v>5</v>
      </c>
      <c r="G32" s="16">
        <f t="shared" si="4"/>
        <v>14.631198687003504</v>
      </c>
      <c r="H32" s="16">
        <f t="shared" si="5"/>
        <v>4.877057549928594</v>
      </c>
      <c r="I32" s="16">
        <f t="shared" si="6"/>
        <v>4.7541411370749103</v>
      </c>
      <c r="J32" s="16">
        <v>100</v>
      </c>
      <c r="K32" s="16">
        <f t="shared" si="0"/>
        <v>95.122942450071406</v>
      </c>
      <c r="L32" s="16">
        <f t="shared" si="1"/>
        <v>90.368801312996496</v>
      </c>
      <c r="M32" s="16">
        <f t="shared" si="2"/>
        <v>85.737549205437617</v>
      </c>
      <c r="N32" s="16">
        <f t="shared" si="3"/>
        <v>0.14631198687003505</v>
      </c>
      <c r="O32" s="16">
        <f t="shared" si="7"/>
        <v>0.34173550007501191</v>
      </c>
      <c r="P32" s="16">
        <f t="shared" si="8"/>
        <v>0.33333274014389208</v>
      </c>
      <c r="Q32" s="17">
        <f t="shared" si="9"/>
        <v>0.32493175978109601</v>
      </c>
    </row>
    <row r="33" spans="1:17">
      <c r="A33">
        <v>1.0887959285490247</v>
      </c>
      <c r="B33">
        <v>0.41330059031327282</v>
      </c>
      <c r="C33">
        <v>0.3328188863280731</v>
      </c>
      <c r="D33">
        <v>0.25388052335865408</v>
      </c>
      <c r="F33" s="15">
        <v>6</v>
      </c>
      <c r="G33" s="16">
        <f t="shared" si="4"/>
        <v>17.470693911375918</v>
      </c>
      <c r="H33" s="16">
        <f t="shared" si="5"/>
        <v>5.8235466415751347</v>
      </c>
      <c r="I33" s="16">
        <f t="shared" si="6"/>
        <v>5.647147269800783</v>
      </c>
      <c r="J33" s="16">
        <v>100</v>
      </c>
      <c r="K33" s="16">
        <f t="shared" si="0"/>
        <v>94.176453358424865</v>
      </c>
      <c r="L33" s="16">
        <f t="shared" si="1"/>
        <v>88.529306088624082</v>
      </c>
      <c r="M33" s="16">
        <f t="shared" si="2"/>
        <v>83.058500832089877</v>
      </c>
      <c r="N33" s="16">
        <f t="shared" si="3"/>
        <v>0.17470693911375917</v>
      </c>
      <c r="O33" s="16">
        <f t="shared" si="7"/>
        <v>0.34343226608149452</v>
      </c>
      <c r="P33" s="16">
        <f t="shared" si="8"/>
        <v>0.33333230329123753</v>
      </c>
      <c r="Q33" s="17">
        <f t="shared" si="9"/>
        <v>0.32323543062726795</v>
      </c>
    </row>
    <row r="34" spans="1:17">
      <c r="A34">
        <v>1.1829580789220577</v>
      </c>
      <c r="B34">
        <v>0.42266924661913047</v>
      </c>
      <c r="C34">
        <v>0.33261477925397498</v>
      </c>
      <c r="D34">
        <v>0.24471597412689458</v>
      </c>
      <c r="F34" s="15">
        <v>7</v>
      </c>
      <c r="G34" s="16">
        <f t="shared" si="4"/>
        <v>20.281954036055851</v>
      </c>
      <c r="H34" s="16">
        <f t="shared" si="5"/>
        <v>6.760618009405178</v>
      </c>
      <c r="I34" s="16">
        <f t="shared" si="6"/>
        <v>6.5213360266506726</v>
      </c>
      <c r="J34" s="16">
        <v>100</v>
      </c>
      <c r="K34" s="16">
        <f t="shared" si="0"/>
        <v>93.239381990594822</v>
      </c>
      <c r="L34" s="16">
        <f t="shared" si="1"/>
        <v>86.718045963944149</v>
      </c>
      <c r="M34" s="16">
        <f>L34*EXP(-(J6/(L34)))</f>
        <v>86.718045963944149</v>
      </c>
      <c r="N34" s="16">
        <f t="shared" si="3"/>
        <v>0.20281954036055849</v>
      </c>
      <c r="O34" s="16">
        <f t="shared" si="7"/>
        <v>0.34513439817267538</v>
      </c>
      <c r="P34" s="16">
        <f t="shared" si="8"/>
        <v>0.33333168970734378</v>
      </c>
      <c r="Q34" s="17">
        <f t="shared" si="9"/>
        <v>0.32153391211998084</v>
      </c>
    </row>
    <row r="35" spans="1:17">
      <c r="A35">
        <v>1.2728656903341034</v>
      </c>
      <c r="B35">
        <v>0.43209586382647752</v>
      </c>
      <c r="C35">
        <v>0.33236043113745223</v>
      </c>
      <c r="D35">
        <v>0.23554370503607019</v>
      </c>
      <c r="F35" s="15">
        <v>8</v>
      </c>
      <c r="G35" s="16">
        <f t="shared" si="4"/>
        <v>23.06526667493911</v>
      </c>
      <c r="H35" s="16">
        <f t="shared" si="5"/>
        <v>7.6883653613364231</v>
      </c>
      <c r="I35" s="16">
        <f t="shared" si="6"/>
        <v>7.3769013136026871</v>
      </c>
      <c r="J35" s="16">
        <v>100</v>
      </c>
      <c r="K35" s="16">
        <f t="shared" si="0"/>
        <v>92.311634638663577</v>
      </c>
      <c r="L35" s="16">
        <f t="shared" si="1"/>
        <v>84.93473332506089</v>
      </c>
      <c r="M35" s="16">
        <f t="shared" ref="M35:M66" si="10">L35*EXP(-(I35/(L35)))</f>
        <v>77.869111070059461</v>
      </c>
      <c r="N35" s="16">
        <f t="shared" si="3"/>
        <v>0.23065266674939111</v>
      </c>
      <c r="O35" s="16">
        <f t="shared" si="7"/>
        <v>0.34684186021972879</v>
      </c>
      <c r="P35" s="16">
        <f t="shared" si="8"/>
        <v>0.33333086799685657</v>
      </c>
      <c r="Q35" s="17">
        <f t="shared" si="9"/>
        <v>0.31982727178341464</v>
      </c>
    </row>
    <row r="36" spans="1:17">
      <c r="A36">
        <v>1.3587975846741571</v>
      </c>
      <c r="B36">
        <v>0.44156687262870092</v>
      </c>
      <c r="C36">
        <v>0.33204972469403499</v>
      </c>
      <c r="D36">
        <v>0.22638340267726401</v>
      </c>
      <c r="F36" s="15">
        <v>9</v>
      </c>
      <c r="G36" s="16">
        <f t="shared" si="4"/>
        <v>25.820917639350426</v>
      </c>
      <c r="H36" s="16">
        <f t="shared" si="5"/>
        <v>8.606881472877177</v>
      </c>
      <c r="I36" s="16">
        <f t="shared" si="6"/>
        <v>8.2140361664732495</v>
      </c>
      <c r="J36" s="16">
        <v>100</v>
      </c>
      <c r="K36" s="16">
        <f t="shared" si="0"/>
        <v>91.393118527122823</v>
      </c>
      <c r="L36" s="16">
        <f t="shared" si="1"/>
        <v>83.179082360649574</v>
      </c>
      <c r="M36" s="16">
        <f t="shared" si="10"/>
        <v>75.357592162081616</v>
      </c>
      <c r="N36" s="16">
        <f t="shared" si="3"/>
        <v>0.25820917639350427</v>
      </c>
      <c r="O36" s="16">
        <f t="shared" si="7"/>
        <v>0.34855461473933935</v>
      </c>
      <c r="P36" s="16">
        <f t="shared" si="8"/>
        <v>0.33332980620954022</v>
      </c>
      <c r="Q36" s="17">
        <f t="shared" si="9"/>
        <v>0.31811557905112037</v>
      </c>
    </row>
    <row r="37" spans="1:17">
      <c r="A37">
        <v>1.4410250371175051</v>
      </c>
      <c r="B37">
        <v>0.4510678046928322</v>
      </c>
      <c r="C37">
        <v>0.33167655726165585</v>
      </c>
      <c r="D37">
        <v>0.21725563804551182</v>
      </c>
      <c r="F37" s="15">
        <v>10</v>
      </c>
      <c r="G37" s="16">
        <f t="shared" si="4"/>
        <v>28.54919096417747</v>
      </c>
      <c r="H37" s="16">
        <f t="shared" si="5"/>
        <v>9.5162581964040527</v>
      </c>
      <c r="I37" s="16">
        <f t="shared" si="6"/>
        <v>9.032932767773417</v>
      </c>
      <c r="J37" s="16">
        <v>100</v>
      </c>
      <c r="K37" s="16">
        <f t="shared" si="0"/>
        <v>90.483741803595947</v>
      </c>
      <c r="L37" s="16">
        <f t="shared" si="1"/>
        <v>81.45080903582253</v>
      </c>
      <c r="M37" s="16">
        <f t="shared" si="10"/>
        <v>72.900740798800925</v>
      </c>
      <c r="N37" s="16">
        <f t="shared" si="3"/>
        <v>0.28549190964177468</v>
      </c>
      <c r="O37" s="16">
        <f t="shared" si="7"/>
        <v>0.35027262287564126</v>
      </c>
      <c r="P37" s="16">
        <f t="shared" si="8"/>
        <v>0.33332847184162667</v>
      </c>
      <c r="Q37" s="17">
        <f t="shared" si="9"/>
        <v>0.31639890528273207</v>
      </c>
    </row>
    <row r="38" spans="1:17">
      <c r="A38">
        <v>1.5198116718359784</v>
      </c>
      <c r="B38">
        <v>0.46058338212021943</v>
      </c>
      <c r="C38">
        <v>0.33123491912682196</v>
      </c>
      <c r="D38">
        <v>0.20818169875295858</v>
      </c>
      <c r="F38" s="15">
        <v>15</v>
      </c>
      <c r="G38" s="16">
        <f t="shared" si="4"/>
        <v>41.789713045429608</v>
      </c>
      <c r="H38" s="16">
        <f t="shared" si="5"/>
        <v>13.929202357494219</v>
      </c>
      <c r="I38" s="16">
        <f t="shared" si="6"/>
        <v>12.860510687935388</v>
      </c>
      <c r="J38" s="16">
        <v>100</v>
      </c>
      <c r="K38" s="16">
        <f t="shared" si="0"/>
        <v>86.070797642505781</v>
      </c>
      <c r="L38" s="16">
        <f t="shared" si="1"/>
        <v>73.210286954570392</v>
      </c>
      <c r="M38" s="16">
        <f t="shared" si="10"/>
        <v>61.416012629954011</v>
      </c>
      <c r="N38" s="16">
        <f t="shared" si="3"/>
        <v>0.41789713045429605</v>
      </c>
      <c r="O38" s="16">
        <f t="shared" si="7"/>
        <v>0.35894000955913469</v>
      </c>
      <c r="P38" s="16">
        <f t="shared" si="8"/>
        <v>0.33331653515667314</v>
      </c>
      <c r="Q38" s="17">
        <f t="shared" si="9"/>
        <v>0.30774345528419217</v>
      </c>
    </row>
    <row r="39" spans="1:17">
      <c r="A39">
        <v>1.5954132755169672</v>
      </c>
      <c r="B39">
        <v>0.47009763019364054</v>
      </c>
      <c r="C39">
        <v>0.33071897755646695</v>
      </c>
      <c r="D39">
        <v>0.1991833922498924</v>
      </c>
      <c r="F39" s="15">
        <v>20</v>
      </c>
      <c r="G39" s="16">
        <f t="shared" si="4"/>
        <v>54.387421182969618</v>
      </c>
      <c r="H39" s="16">
        <f t="shared" si="5"/>
        <v>18.126924692201811</v>
      </c>
      <c r="I39" s="16">
        <f t="shared" si="6"/>
        <v>16.260496490767807</v>
      </c>
      <c r="J39" s="16">
        <v>100</v>
      </c>
      <c r="K39" s="16">
        <f t="shared" si="0"/>
        <v>81.873075307798189</v>
      </c>
      <c r="L39" s="16">
        <f t="shared" si="1"/>
        <v>65.612578817030382</v>
      </c>
      <c r="M39" s="16">
        <f t="shared" si="10"/>
        <v>51.21034315521365</v>
      </c>
      <c r="N39" s="16">
        <f t="shared" si="3"/>
        <v>0.5438742118296962</v>
      </c>
      <c r="O39" s="16">
        <f t="shared" si="7"/>
        <v>0.36773208887246556</v>
      </c>
      <c r="P39" s="16">
        <f t="shared" si="8"/>
        <v>0.33329259409486234</v>
      </c>
      <c r="Q39" s="17">
        <f t="shared" si="9"/>
        <v>0.29897531703267211</v>
      </c>
    </row>
    <row r="40" spans="1:17">
      <c r="A40">
        <v>1.6680775367353229</v>
      </c>
      <c r="B40">
        <v>0.47959401309708877</v>
      </c>
      <c r="C40">
        <v>0.33012316499419087</v>
      </c>
      <c r="D40">
        <v>0.19028282190872034</v>
      </c>
      <c r="F40" s="15">
        <v>25</v>
      </c>
      <c r="G40" s="16">
        <f t="shared" si="4"/>
        <v>66.375964811010533</v>
      </c>
      <c r="H40" s="16">
        <f t="shared" si="5"/>
        <v>22.119921692859506</v>
      </c>
      <c r="I40" s="16">
        <f t="shared" si="6"/>
        <v>19.256043118151027</v>
      </c>
      <c r="J40" s="16">
        <v>100</v>
      </c>
      <c r="K40" s="16">
        <f t="shared" si="0"/>
        <v>77.880078307140494</v>
      </c>
      <c r="L40" s="16">
        <f t="shared" si="1"/>
        <v>58.624035188989467</v>
      </c>
      <c r="M40" s="16">
        <f t="shared" si="10"/>
        <v>42.210882787443552</v>
      </c>
      <c r="N40" s="16">
        <f t="shared" si="3"/>
        <v>0.66375964811010535</v>
      </c>
      <c r="O40" s="16">
        <f t="shared" si="7"/>
        <v>0.37664235949234692</v>
      </c>
      <c r="P40" s="16">
        <f t="shared" si="8"/>
        <v>0.33325197992738215</v>
      </c>
      <c r="Q40" s="17">
        <f t="shared" si="9"/>
        <v>0.29010566058027087</v>
      </c>
    </row>
    <row r="41" spans="1:17">
      <c r="A41">
        <v>1.7380437212188575</v>
      </c>
      <c r="B41">
        <v>0.48905559142316102</v>
      </c>
      <c r="C41">
        <v>0.32944226952457223</v>
      </c>
      <c r="D41">
        <v>0.18150213905226686</v>
      </c>
      <c r="F41" s="15">
        <v>30</v>
      </c>
      <c r="G41" s="16">
        <f t="shared" si="4"/>
        <v>77.788050912651101</v>
      </c>
      <c r="H41" s="16">
        <f t="shared" si="5"/>
        <v>25.918177931828211</v>
      </c>
      <c r="I41" s="16">
        <f t="shared" si="6"/>
        <v>21.869872980822898</v>
      </c>
      <c r="J41" s="16">
        <v>100</v>
      </c>
      <c r="K41" s="16">
        <f t="shared" si="0"/>
        <v>74.081822068171789</v>
      </c>
      <c r="L41" s="16">
        <f t="shared" si="1"/>
        <v>52.211949087348891</v>
      </c>
      <c r="M41" s="16">
        <f t="shared" si="10"/>
        <v>34.344578575556156</v>
      </c>
      <c r="N41" s="16">
        <f t="shared" si="3"/>
        <v>0.77788050912651097</v>
      </c>
      <c r="O41" s="16">
        <f t="shared" si="7"/>
        <v>0.38566334607981462</v>
      </c>
      <c r="P41" s="16">
        <f t="shared" si="8"/>
        <v>0.33318970751602922</v>
      </c>
      <c r="Q41" s="17">
        <f t="shared" si="9"/>
        <v>0.28114694640415627</v>
      </c>
    </row>
    <row r="42" spans="1:17">
      <c r="A42">
        <v>1.8055422950329965</v>
      </c>
      <c r="B42">
        <v>0.49846519933422689</v>
      </c>
      <c r="C42">
        <v>0.32867152538708927</v>
      </c>
      <c r="D42">
        <v>0.17286327527868389</v>
      </c>
      <c r="F42" s="15">
        <v>35</v>
      </c>
      <c r="G42" s="16">
        <f t="shared" si="4"/>
        <v>88.655499315233328</v>
      </c>
      <c r="H42" s="16">
        <f t="shared" si="5"/>
        <v>29.53119102812866</v>
      </c>
      <c r="I42" s="16">
        <f t="shared" si="6"/>
        <v>24.124308287104668</v>
      </c>
      <c r="J42" s="16">
        <v>100</v>
      </c>
      <c r="K42" s="16">
        <f t="shared" si="0"/>
        <v>70.46880897187134</v>
      </c>
      <c r="L42" s="16">
        <f t="shared" si="1"/>
        <v>46.344500684766672</v>
      </c>
      <c r="M42" s="16">
        <f t="shared" si="10"/>
        <v>27.537799152509514</v>
      </c>
      <c r="N42" s="16">
        <f t="shared" si="3"/>
        <v>0.88655499315233333</v>
      </c>
      <c r="O42" s="16">
        <f t="shared" si="7"/>
        <v>0.3947865645147417</v>
      </c>
      <c r="P42" s="16">
        <f t="shared" si="8"/>
        <v>0.33310049862924218</v>
      </c>
      <c r="Q42" s="17">
        <f t="shared" si="9"/>
        <v>0.27211293685601612</v>
      </c>
    </row>
    <row r="43" spans="1:17">
      <c r="A43">
        <v>1.8586809889625098</v>
      </c>
      <c r="B43">
        <v>0.5060545973147158</v>
      </c>
      <c r="C43">
        <v>0.3279767509795477</v>
      </c>
      <c r="D43">
        <v>0.16596865170573655</v>
      </c>
      <c r="F43" s="15">
        <v>40</v>
      </c>
      <c r="G43" s="16">
        <f t="shared" si="4"/>
        <v>99.009288660312507</v>
      </c>
      <c r="H43" s="16">
        <f t="shared" si="5"/>
        <v>32.967995396436066</v>
      </c>
      <c r="I43" s="16">
        <f t="shared" si="6"/>
        <v>26.041293263876447</v>
      </c>
      <c r="J43" s="16">
        <v>100</v>
      </c>
      <c r="K43" s="16">
        <f t="shared" si="0"/>
        <v>67.032004603563934</v>
      </c>
      <c r="L43" s="16">
        <f t="shared" si="1"/>
        <v>40.990711339687486</v>
      </c>
      <c r="M43" s="16">
        <f t="shared" si="10"/>
        <v>21.71597284898737</v>
      </c>
      <c r="N43" s="16">
        <f t="shared" si="3"/>
        <v>0.99009288660312511</v>
      </c>
      <c r="O43" s="16">
        <f t="shared" si="7"/>
        <v>0.4040024985659133</v>
      </c>
      <c r="P43" s="16">
        <f t="shared" si="8"/>
        <v>0.33297881282174246</v>
      </c>
      <c r="Q43" s="17">
        <f t="shared" si="9"/>
        <v>0.26301868861234429</v>
      </c>
    </row>
    <row r="44" spans="1:17">
      <c r="A44">
        <v>1.9094502172559296</v>
      </c>
      <c r="B44">
        <v>0.51344211438602805</v>
      </c>
      <c r="C44">
        <v>0.32723348714187395</v>
      </c>
      <c r="D44">
        <v>0.15932439847209795</v>
      </c>
      <c r="F44" s="15">
        <v>45</v>
      </c>
      <c r="G44" s="16">
        <f t="shared" si="4"/>
        <v>108.87959285490248</v>
      </c>
      <c r="H44" s="16">
        <f t="shared" si="5"/>
        <v>36.237184837822667</v>
      </c>
      <c r="I44" s="16">
        <f t="shared" si="6"/>
        <v>27.642408017079816</v>
      </c>
      <c r="J44" s="16">
        <v>100</v>
      </c>
      <c r="K44" s="16">
        <f t="shared" si="0"/>
        <v>63.762815162177333</v>
      </c>
      <c r="L44" s="16">
        <f t="shared" si="1"/>
        <v>36.120407145097516</v>
      </c>
      <c r="M44" s="16">
        <f t="shared" si="10"/>
        <v>16.8032603934798</v>
      </c>
      <c r="N44" s="16">
        <f t="shared" si="3"/>
        <v>1.0887959285490247</v>
      </c>
      <c r="O44" s="16">
        <f t="shared" si="7"/>
        <v>0.41330059031327282</v>
      </c>
      <c r="P44" s="16">
        <f t="shared" si="8"/>
        <v>0.3328188863280731</v>
      </c>
      <c r="Q44" s="17">
        <f t="shared" si="9"/>
        <v>0.25388052335865408</v>
      </c>
    </row>
    <row r="45" spans="1:17">
      <c r="A45">
        <v>1.9580574840079366</v>
      </c>
      <c r="B45">
        <v>0.52062693973698648</v>
      </c>
      <c r="C45">
        <v>0.3264434004361117</v>
      </c>
      <c r="D45">
        <v>0.15292965982690182</v>
      </c>
      <c r="F45" s="15">
        <v>50</v>
      </c>
      <c r="G45" s="16">
        <f t="shared" si="4"/>
        <v>118.29580789220577</v>
      </c>
      <c r="H45" s="16">
        <f t="shared" si="5"/>
        <v>39.346934028736655</v>
      </c>
      <c r="I45" s="16">
        <f t="shared" si="6"/>
        <v>28.948873863469121</v>
      </c>
      <c r="J45" s="16">
        <v>100</v>
      </c>
      <c r="K45" s="16">
        <f t="shared" si="0"/>
        <v>60.653065971263345</v>
      </c>
      <c r="L45" s="16">
        <f t="shared" si="1"/>
        <v>31.704192107794224</v>
      </c>
      <c r="M45" s="16">
        <f t="shared" si="10"/>
        <v>12.722295163632239</v>
      </c>
      <c r="N45" s="16">
        <f t="shared" si="3"/>
        <v>1.1829580789220577</v>
      </c>
      <c r="O45" s="16">
        <f t="shared" si="7"/>
        <v>0.42266924661913047</v>
      </c>
      <c r="P45" s="16">
        <f t="shared" si="8"/>
        <v>0.33261477925397498</v>
      </c>
      <c r="Q45" s="17">
        <f t="shared" si="9"/>
        <v>0.24471597412689458</v>
      </c>
    </row>
    <row r="46" spans="1:17">
      <c r="A46">
        <v>2.0046894856372557</v>
      </c>
      <c r="B46">
        <v>0.52760904632374317</v>
      </c>
      <c r="C46">
        <v>0.32560840854038026</v>
      </c>
      <c r="D46">
        <v>0.14678254513587663</v>
      </c>
      <c r="F46" s="15">
        <v>55</v>
      </c>
      <c r="G46" s="16">
        <f t="shared" si="4"/>
        <v>127.28656903341033</v>
      </c>
      <c r="H46" s="16">
        <f t="shared" si="5"/>
        <v>42.305018961951333</v>
      </c>
      <c r="I46" s="16">
        <f t="shared" si="6"/>
        <v>29.98155007145899</v>
      </c>
      <c r="J46" s="16">
        <v>100</v>
      </c>
      <c r="K46" s="16">
        <f t="shared" si="0"/>
        <v>57.694981038048667</v>
      </c>
      <c r="L46" s="16">
        <f t="shared" si="1"/>
        <v>27.713430966589677</v>
      </c>
      <c r="M46" s="16">
        <f t="shared" si="10"/>
        <v>9.3940385836065445</v>
      </c>
      <c r="N46" s="16">
        <f t="shared" si="3"/>
        <v>1.2728656903341034</v>
      </c>
      <c r="O46" s="16">
        <f t="shared" si="7"/>
        <v>0.43209586382647752</v>
      </c>
      <c r="P46" s="16">
        <f t="shared" si="8"/>
        <v>0.33236043113745223</v>
      </c>
      <c r="Q46" s="17">
        <f t="shared" si="9"/>
        <v>0.23554370503607019</v>
      </c>
    </row>
    <row r="47" spans="1:17">
      <c r="A47">
        <v>2.0495141235279681</v>
      </c>
      <c r="B47">
        <v>0.53438914260946258</v>
      </c>
      <c r="C47">
        <v>0.32473064138316793</v>
      </c>
      <c r="D47">
        <v>0.14088021600736947</v>
      </c>
      <c r="F47" s="15">
        <v>60</v>
      </c>
      <c r="G47" s="16">
        <f t="shared" si="4"/>
        <v>135.87975846741571</v>
      </c>
      <c r="H47" s="16">
        <f t="shared" si="5"/>
        <v>45.118836390597359</v>
      </c>
      <c r="I47" s="16">
        <f t="shared" si="6"/>
        <v>30.760922076818346</v>
      </c>
      <c r="J47" s="16">
        <v>100</v>
      </c>
      <c r="K47" s="16">
        <f t="shared" si="0"/>
        <v>54.881163609402641</v>
      </c>
      <c r="L47" s="16">
        <f t="shared" si="1"/>
        <v>24.120241532584295</v>
      </c>
      <c r="M47" s="16">
        <f t="shared" si="10"/>
        <v>6.7378151592671482</v>
      </c>
      <c r="N47" s="16">
        <f t="shared" si="3"/>
        <v>1.3587975846741571</v>
      </c>
      <c r="O47" s="16">
        <f t="shared" si="7"/>
        <v>0.44156687262870092</v>
      </c>
      <c r="P47" s="16">
        <f t="shared" si="8"/>
        <v>0.33204972469403499</v>
      </c>
      <c r="Q47" s="17">
        <f t="shared" si="9"/>
        <v>0.22638340267726401</v>
      </c>
    </row>
    <row r="48" spans="1:17">
      <c r="A48">
        <v>2.0926823317681031</v>
      </c>
      <c r="B48">
        <v>0.54096861932294571</v>
      </c>
      <c r="C48">
        <v>0.32381240306134124</v>
      </c>
      <c r="D48">
        <v>0.13521897761571314</v>
      </c>
      <c r="F48" s="15">
        <v>65</v>
      </c>
      <c r="G48" s="16">
        <f t="shared" si="4"/>
        <v>144.1025037117505</v>
      </c>
      <c r="H48" s="16">
        <f t="shared" si="5"/>
        <v>47.795422323898393</v>
      </c>
      <c r="I48" s="16">
        <f t="shared" si="6"/>
        <v>31.30708138785209</v>
      </c>
      <c r="J48" s="16">
        <v>100</v>
      </c>
      <c r="K48" s="16">
        <f t="shared" si="0"/>
        <v>52.204577676101607</v>
      </c>
      <c r="L48" s="16">
        <f t="shared" si="1"/>
        <v>20.897496288249517</v>
      </c>
      <c r="M48" s="16">
        <f t="shared" si="10"/>
        <v>4.6716083431831485</v>
      </c>
      <c r="N48" s="16">
        <f t="shared" si="3"/>
        <v>1.4410250371175051</v>
      </c>
      <c r="O48" s="16">
        <f t="shared" si="7"/>
        <v>0.4510678046928322</v>
      </c>
      <c r="P48" s="16">
        <f t="shared" si="8"/>
        <v>0.33167655726165585</v>
      </c>
      <c r="Q48" s="17">
        <f t="shared" si="9"/>
        <v>0.21725563804551182</v>
      </c>
    </row>
    <row r="49" spans="1:17">
      <c r="A49">
        <v>2.1343297380301034</v>
      </c>
      <c r="B49">
        <v>0.54734949255949672</v>
      </c>
      <c r="C49">
        <v>0.32285613510775724</v>
      </c>
      <c r="D49">
        <v>0.12979437233274607</v>
      </c>
      <c r="F49" s="15">
        <v>70</v>
      </c>
      <c r="G49" s="16">
        <f t="shared" si="4"/>
        <v>151.98116718359785</v>
      </c>
      <c r="H49" s="16">
        <f t="shared" si="5"/>
        <v>50.341469620859044</v>
      </c>
      <c r="I49" s="16">
        <f t="shared" si="6"/>
        <v>31.639697562738803</v>
      </c>
      <c r="J49" s="16">
        <v>100</v>
      </c>
      <c r="K49" s="16">
        <f t="shared" si="0"/>
        <v>49.658530379140956</v>
      </c>
      <c r="L49" s="16">
        <f t="shared" si="1"/>
        <v>18.018832816402153</v>
      </c>
      <c r="M49" s="16">
        <f t="shared" si="10"/>
        <v>3.1127098118888137</v>
      </c>
      <c r="N49" s="16">
        <f t="shared" si="3"/>
        <v>1.5198116718359784</v>
      </c>
      <c r="O49" s="16">
        <f t="shared" si="7"/>
        <v>0.46058338212021943</v>
      </c>
      <c r="P49" s="16">
        <f t="shared" si="8"/>
        <v>0.33123491912682196</v>
      </c>
      <c r="Q49" s="17">
        <f t="shared" si="9"/>
        <v>0.20818169875295858</v>
      </c>
    </row>
    <row r="50" spans="1:17">
      <c r="A50">
        <v>2.1745781732903269</v>
      </c>
      <c r="B50">
        <v>0.55353434449422201</v>
      </c>
      <c r="C50">
        <v>0.32186438158304753</v>
      </c>
      <c r="D50">
        <v>0.12460127392273052</v>
      </c>
      <c r="F50" s="15">
        <v>75</v>
      </c>
      <c r="G50" s="16">
        <f t="shared" si="4"/>
        <v>159.54132755169672</v>
      </c>
      <c r="H50" s="16">
        <f t="shared" si="5"/>
        <v>52.763344725898534</v>
      </c>
      <c r="I50" s="16">
        <f t="shared" si="6"/>
        <v>31.777982825798176</v>
      </c>
      <c r="J50" s="16">
        <v>100</v>
      </c>
      <c r="K50" s="16">
        <f t="shared" si="0"/>
        <v>47.236655274101466</v>
      </c>
      <c r="L50" s="16">
        <f t="shared" si="1"/>
        <v>15.458672448303291</v>
      </c>
      <c r="M50" s="16">
        <f t="shared" si="10"/>
        <v>1.9788120697186211</v>
      </c>
      <c r="N50" s="16">
        <f t="shared" si="3"/>
        <v>1.5954132755169672</v>
      </c>
      <c r="O50" s="16">
        <f t="shared" si="7"/>
        <v>0.47009763019364054</v>
      </c>
      <c r="P50" s="16">
        <f t="shared" si="8"/>
        <v>0.33071897755646695</v>
      </c>
      <c r="Q50" s="17">
        <f t="shared" si="9"/>
        <v>0.1991833922498924</v>
      </c>
    </row>
    <row r="51" spans="1:17">
      <c r="A51">
        <v>2.2135370441471385</v>
      </c>
      <c r="B51">
        <v>0.55952626289520335</v>
      </c>
      <c r="C51">
        <v>0.32083975637311102</v>
      </c>
      <c r="D51">
        <v>0.11963398073168566</v>
      </c>
      <c r="F51" s="15">
        <v>80</v>
      </c>
      <c r="G51" s="16">
        <f t="shared" si="4"/>
        <v>166.80775367353229</v>
      </c>
      <c r="H51" s="16">
        <f t="shared" si="5"/>
        <v>55.067103588277845</v>
      </c>
      <c r="I51" s="16">
        <f t="shared" si="6"/>
        <v>31.740650085254437</v>
      </c>
      <c r="J51" s="16">
        <v>100</v>
      </c>
      <c r="K51" s="16">
        <f t="shared" si="0"/>
        <v>44.932896411722155</v>
      </c>
      <c r="L51" s="16">
        <f t="shared" si="1"/>
        <v>13.192246326467718</v>
      </c>
      <c r="M51" s="16">
        <f t="shared" si="10"/>
        <v>1.1896049368362374</v>
      </c>
      <c r="N51" s="16">
        <f t="shared" si="3"/>
        <v>1.6680775367353229</v>
      </c>
      <c r="O51" s="16">
        <f t="shared" si="7"/>
        <v>0.47959401309708877</v>
      </c>
      <c r="P51" s="16">
        <f t="shared" si="8"/>
        <v>0.33012316499419087</v>
      </c>
      <c r="Q51" s="17">
        <f t="shared" si="9"/>
        <v>0.19028282190872034</v>
      </c>
    </row>
    <row r="52" spans="1:17">
      <c r="A52">
        <v>2.2513045798945175</v>
      </c>
      <c r="B52">
        <v>0.56532878051840718</v>
      </c>
      <c r="C52">
        <v>0.31978491298235745</v>
      </c>
      <c r="D52">
        <v>0.11488630649923535</v>
      </c>
      <c r="F52" s="15">
        <v>85</v>
      </c>
      <c r="G52" s="16">
        <f t="shared" si="4"/>
        <v>173.80437212188576</v>
      </c>
      <c r="H52" s="16">
        <f t="shared" si="5"/>
        <v>57.258506805127332</v>
      </c>
      <c r="I52" s="16">
        <f t="shared" si="6"/>
        <v>31.545865316758444</v>
      </c>
      <c r="J52" s="16">
        <v>100</v>
      </c>
      <c r="K52" s="16">
        <f t="shared" si="0"/>
        <v>42.741493194872668</v>
      </c>
      <c r="L52" s="16">
        <f t="shared" si="1"/>
        <v>11.195627878114221</v>
      </c>
      <c r="M52" s="16">
        <f t="shared" si="10"/>
        <v>0.66886587713541223</v>
      </c>
      <c r="N52" s="16">
        <f t="shared" si="3"/>
        <v>1.7380437212188575</v>
      </c>
      <c r="O52" s="16">
        <f t="shared" si="7"/>
        <v>0.48905559142316102</v>
      </c>
      <c r="P52" s="16">
        <f t="shared" si="8"/>
        <v>0.32944226952457223</v>
      </c>
      <c r="Q52" s="17">
        <f t="shared" si="9"/>
        <v>0.18150213905226686</v>
      </c>
    </row>
    <row r="53" spans="1:17">
      <c r="A53">
        <v>2.2879689651778783</v>
      </c>
      <c r="B53">
        <v>0.57094581534446098</v>
      </c>
      <c r="C53">
        <v>0.31870251702550517</v>
      </c>
      <c r="D53">
        <v>0.1103516676300339</v>
      </c>
      <c r="F53" s="15">
        <v>90</v>
      </c>
      <c r="G53" s="16">
        <f t="shared" si="4"/>
        <v>180.55422950329964</v>
      </c>
      <c r="H53" s="16">
        <f t="shared" si="5"/>
        <v>59.343034025940092</v>
      </c>
      <c r="I53" s="16">
        <f t="shared" si="6"/>
        <v>31.211195477359553</v>
      </c>
      <c r="J53" s="16">
        <v>100</v>
      </c>
      <c r="K53" s="16">
        <f t="shared" si="0"/>
        <v>40.656965974059908</v>
      </c>
      <c r="L53" s="16">
        <f t="shared" si="1"/>
        <v>9.4457704967003533</v>
      </c>
      <c r="M53" s="16">
        <f t="shared" si="10"/>
        <v>0.34691211385323573</v>
      </c>
      <c r="N53" s="16">
        <f t="shared" si="3"/>
        <v>1.8055422950329965</v>
      </c>
      <c r="O53" s="16">
        <f t="shared" si="7"/>
        <v>0.49846519933422689</v>
      </c>
      <c r="P53" s="16">
        <f t="shared" si="8"/>
        <v>0.32867152538708927</v>
      </c>
      <c r="Q53" s="17">
        <f t="shared" si="9"/>
        <v>0.17286327527868389</v>
      </c>
    </row>
    <row r="54" spans="1:17">
      <c r="A54">
        <v>2.3236093679489329</v>
      </c>
      <c r="B54">
        <v>0.57638161248588515</v>
      </c>
      <c r="C54">
        <v>0.31759522153992575</v>
      </c>
      <c r="D54">
        <v>0.10602316597418926</v>
      </c>
      <c r="F54" s="15">
        <v>95</v>
      </c>
      <c r="G54" s="16">
        <f t="shared" si="4"/>
        <v>187.72677988521349</v>
      </c>
      <c r="H54" s="16">
        <f t="shared" si="5"/>
        <v>61.570019338605029</v>
      </c>
      <c r="I54" s="16">
        <f t="shared" si="6"/>
        <v>31.156760546608467</v>
      </c>
      <c r="J54" s="16">
        <v>101</v>
      </c>
      <c r="K54" s="16">
        <f t="shared" si="0"/>
        <v>39.429980661394971</v>
      </c>
      <c r="L54" s="16">
        <f t="shared" si="1"/>
        <v>8.2732201147865059</v>
      </c>
      <c r="M54" s="16">
        <f t="shared" si="10"/>
        <v>0.19148349491122568</v>
      </c>
      <c r="N54" s="16">
        <f t="shared" si="3"/>
        <v>1.8586809889625098</v>
      </c>
      <c r="O54" s="16">
        <f t="shared" si="7"/>
        <v>0.5060545973147158</v>
      </c>
      <c r="P54" s="16">
        <f t="shared" si="8"/>
        <v>0.3279767509795477</v>
      </c>
      <c r="Q54" s="17">
        <f t="shared" si="9"/>
        <v>0.16596865170573655</v>
      </c>
    </row>
    <row r="55" spans="1:17">
      <c r="A55">
        <v>2.358296871503851</v>
      </c>
      <c r="B55">
        <v>0.58164068845772687</v>
      </c>
      <c r="C55">
        <v>0.31646564516772541</v>
      </c>
      <c r="D55">
        <v>0.10189366637454766</v>
      </c>
      <c r="F55" s="15">
        <v>100</v>
      </c>
      <c r="G55" s="16">
        <f t="shared" si="4"/>
        <v>194.76392216010481</v>
      </c>
      <c r="H55" s="16">
        <f t="shared" si="5"/>
        <v>63.733277417879592</v>
      </c>
      <c r="I55" s="16">
        <f t="shared" si="6"/>
        <v>31.030644742225206</v>
      </c>
      <c r="J55" s="16">
        <v>102</v>
      </c>
      <c r="K55" s="16">
        <f t="shared" si="0"/>
        <v>38.266722582120408</v>
      </c>
      <c r="L55" s="16">
        <f t="shared" si="1"/>
        <v>7.236077839895203</v>
      </c>
      <c r="M55" s="16">
        <f t="shared" si="10"/>
        <v>9.9336275293065546E-2</v>
      </c>
      <c r="N55" s="16">
        <f t="shared" si="3"/>
        <v>1.9094502172559296</v>
      </c>
      <c r="O55" s="16">
        <f t="shared" si="7"/>
        <v>0.51344211438602805</v>
      </c>
      <c r="P55" s="16">
        <f t="shared" si="8"/>
        <v>0.32723348714187395</v>
      </c>
      <c r="Q55" s="17">
        <f t="shared" si="9"/>
        <v>0.15932439847209795</v>
      </c>
    </row>
    <row r="56" spans="1:17">
      <c r="A56">
        <v>2.3920953185982503</v>
      </c>
      <c r="B56">
        <v>0.58672777836974743</v>
      </c>
      <c r="C56">
        <v>0.31531635319300838</v>
      </c>
      <c r="D56">
        <v>9.7955868437244159E-2</v>
      </c>
      <c r="F56" s="15">
        <v>105</v>
      </c>
      <c r="G56" s="16">
        <f t="shared" si="4"/>
        <v>201.67992085281747</v>
      </c>
      <c r="H56" s="16">
        <f t="shared" si="5"/>
        <v>65.837079162879604</v>
      </c>
      <c r="I56" s="16">
        <f t="shared" si="6"/>
        <v>30.84284168993786</v>
      </c>
      <c r="J56" s="16">
        <v>103</v>
      </c>
      <c r="K56" s="16">
        <f t="shared" si="0"/>
        <v>37.162920837120396</v>
      </c>
      <c r="L56" s="16">
        <f t="shared" si="1"/>
        <v>6.320079147182537</v>
      </c>
      <c r="M56" s="16">
        <f t="shared" si="10"/>
        <v>4.8007231497886202E-2</v>
      </c>
      <c r="N56" s="16">
        <f t="shared" si="3"/>
        <v>1.9580574840079366</v>
      </c>
      <c r="O56" s="16">
        <f t="shared" si="7"/>
        <v>0.52062693973698648</v>
      </c>
      <c r="P56" s="16">
        <f t="shared" si="8"/>
        <v>0.3264434004361117</v>
      </c>
      <c r="Q56" s="17">
        <f t="shared" si="9"/>
        <v>0.15292965982690182</v>
      </c>
    </row>
    <row r="57" spans="1:17">
      <c r="A57">
        <v>2.4250620749547855</v>
      </c>
      <c r="B57">
        <v>0.5916477864684776</v>
      </c>
      <c r="C57">
        <v>0.31414984136560559</v>
      </c>
      <c r="D57">
        <v>9.4202372165916828E-2</v>
      </c>
      <c r="F57" s="15">
        <v>110</v>
      </c>
      <c r="G57" s="16">
        <f t="shared" si="4"/>
        <v>208.48770650627461</v>
      </c>
      <c r="H57" s="16">
        <f t="shared" si="5"/>
        <v>67.88535031574196</v>
      </c>
      <c r="I57" s="16">
        <f t="shared" si="6"/>
        <v>30.60235619053265</v>
      </c>
      <c r="J57" s="16">
        <v>104</v>
      </c>
      <c r="K57" s="16">
        <f t="shared" si="0"/>
        <v>36.114649684258033</v>
      </c>
      <c r="L57" s="16">
        <f t="shared" si="1"/>
        <v>5.5122934937253838</v>
      </c>
      <c r="M57" s="16">
        <f t="shared" si="10"/>
        <v>2.1393352639940577E-2</v>
      </c>
      <c r="N57" s="16">
        <f t="shared" si="3"/>
        <v>2.0046894856372557</v>
      </c>
      <c r="O57" s="16">
        <f t="shared" si="7"/>
        <v>0.52760904632374317</v>
      </c>
      <c r="P57" s="16">
        <f t="shared" si="8"/>
        <v>0.32560840854038026</v>
      </c>
      <c r="Q57" s="17">
        <f t="shared" si="9"/>
        <v>0.14678254513587663</v>
      </c>
    </row>
    <row r="58" spans="1:17">
      <c r="A58">
        <v>2.4572487188908867</v>
      </c>
      <c r="B58">
        <v>0.59640574033579796</v>
      </c>
      <c r="C58">
        <v>0.31296852239809481</v>
      </c>
      <c r="D58">
        <v>9.0625737266107217E-2</v>
      </c>
      <c r="F58" s="15">
        <v>115</v>
      </c>
      <c r="G58" s="16">
        <f t="shared" si="4"/>
        <v>215.19898297043667</v>
      </c>
      <c r="H58" s="16">
        <f t="shared" si="5"/>
        <v>69.881703764995336</v>
      </c>
      <c r="I58" s="16">
        <f t="shared" si="6"/>
        <v>30.317279205441341</v>
      </c>
      <c r="J58" s="16">
        <v>105</v>
      </c>
      <c r="K58" s="16">
        <f t="shared" si="0"/>
        <v>35.118296235004657</v>
      </c>
      <c r="L58" s="16">
        <f t="shared" si="1"/>
        <v>4.8010170295633152</v>
      </c>
      <c r="M58" s="16">
        <f t="shared" si="10"/>
        <v>8.6869439249663335E-3</v>
      </c>
      <c r="N58" s="16">
        <f t="shared" si="3"/>
        <v>2.0495141235279681</v>
      </c>
      <c r="O58" s="16">
        <f t="shared" si="7"/>
        <v>0.53438914260946258</v>
      </c>
      <c r="P58" s="16">
        <f t="shared" si="8"/>
        <v>0.32473064138316793</v>
      </c>
      <c r="Q58" s="17">
        <f t="shared" si="9"/>
        <v>0.14088021600736947</v>
      </c>
    </row>
    <row r="59" spans="1:17">
      <c r="A59">
        <v>2.4887016632767591</v>
      </c>
      <c r="B59">
        <v>0.60100674893958217</v>
      </c>
      <c r="C59">
        <v>0.31177471498790615</v>
      </c>
      <c r="D59">
        <v>8.7218536072511746E-2</v>
      </c>
      <c r="F59" s="15">
        <v>120</v>
      </c>
      <c r="G59" s="16">
        <f t="shared" si="4"/>
        <v>221.82432716741891</v>
      </c>
      <c r="H59" s="16">
        <f t="shared" si="5"/>
        <v>71.829468437547078</v>
      </c>
      <c r="I59" s="16">
        <f t="shared" si="6"/>
        <v>29.994858729871844</v>
      </c>
      <c r="J59" s="16">
        <v>106</v>
      </c>
      <c r="K59" s="16">
        <f t="shared" si="0"/>
        <v>34.170531562452922</v>
      </c>
      <c r="L59" s="16">
        <f t="shared" si="1"/>
        <v>4.1756728325810766</v>
      </c>
      <c r="M59" s="16">
        <f t="shared" si="10"/>
        <v>3.1701887040708251E-3</v>
      </c>
      <c r="N59" s="16">
        <f t="shared" si="3"/>
        <v>2.0926823317681031</v>
      </c>
      <c r="O59" s="16">
        <f t="shared" si="7"/>
        <v>0.54096861932294571</v>
      </c>
      <c r="P59" s="16">
        <f t="shared" si="8"/>
        <v>0.32381240306134124</v>
      </c>
      <c r="Q59" s="17">
        <f t="shared" si="9"/>
        <v>0.13521897761571314</v>
      </c>
    </row>
    <row r="60" spans="1:17">
      <c r="A60">
        <v>2.5194627155722977</v>
      </c>
      <c r="B60">
        <v>0.60545596463294282</v>
      </c>
      <c r="C60">
        <v>0.31057063519017447</v>
      </c>
      <c r="D60">
        <v>8.3973400176882679E-2</v>
      </c>
      <c r="F60" s="15">
        <v>125</v>
      </c>
      <c r="G60" s="16">
        <f t="shared" si="4"/>
        <v>228.37328196922104</v>
      </c>
      <c r="H60" s="16">
        <f t="shared" si="5"/>
        <v>73.731715178456767</v>
      </c>
      <c r="I60" s="16">
        <f t="shared" si="6"/>
        <v>29.64156679076428</v>
      </c>
      <c r="J60" s="16">
        <v>107</v>
      </c>
      <c r="K60" s="16">
        <f t="shared" ref="K60:K91" si="11">J60*EXP(-(F60/J60))</f>
        <v>33.268284821543233</v>
      </c>
      <c r="L60" s="16">
        <f t="shared" ref="L60:L91" si="12">K60*EXP(-(H60/K60))</f>
        <v>3.6267180307789544</v>
      </c>
      <c r="M60" s="16">
        <f t="shared" si="10"/>
        <v>1.0232389243243361E-3</v>
      </c>
      <c r="N60" s="16">
        <f t="shared" ref="N60:N91" si="13">G60/J60</f>
        <v>2.1343297380301034</v>
      </c>
      <c r="O60" s="16">
        <f t="shared" si="7"/>
        <v>0.54734949255949672</v>
      </c>
      <c r="P60" s="16">
        <f t="shared" si="8"/>
        <v>0.32285613510775724</v>
      </c>
      <c r="Q60" s="17">
        <f t="shared" si="9"/>
        <v>0.12979437233274607</v>
      </c>
    </row>
    <row r="61" spans="1:17">
      <c r="A61">
        <v>2.5495695812743784</v>
      </c>
      <c r="B61">
        <v>0.60975854911260463</v>
      </c>
      <c r="C61">
        <v>0.30935838994900683</v>
      </c>
      <c r="D61">
        <v>8.0883060938388582E-2</v>
      </c>
      <c r="F61" s="15">
        <v>130</v>
      </c>
      <c r="G61" s="16">
        <f t="shared" si="4"/>
        <v>234.8544427153553</v>
      </c>
      <c r="H61" s="16">
        <f t="shared" si="5"/>
        <v>75.591279966609093</v>
      </c>
      <c r="I61" s="16">
        <f t="shared" si="6"/>
        <v>29.263162748746208</v>
      </c>
      <c r="J61" s="16">
        <v>108</v>
      </c>
      <c r="K61" s="16">
        <f t="shared" si="11"/>
        <v>32.408720033390907</v>
      </c>
      <c r="L61" s="16">
        <f t="shared" si="12"/>
        <v>3.1455572846447004</v>
      </c>
      <c r="M61" s="16">
        <f t="shared" si="10"/>
        <v>2.8671476017415922E-4</v>
      </c>
      <c r="N61" s="16">
        <f t="shared" si="13"/>
        <v>2.1745781732903269</v>
      </c>
      <c r="O61" s="16">
        <f t="shared" si="7"/>
        <v>0.55353434449422201</v>
      </c>
      <c r="P61" s="16">
        <f t="shared" si="8"/>
        <v>0.32186438158304753</v>
      </c>
      <c r="Q61" s="17">
        <f t="shared" si="9"/>
        <v>0.12460127392273052</v>
      </c>
    </row>
    <row r="62" spans="1:17">
      <c r="A62">
        <v>2.5790563157242099</v>
      </c>
      <c r="B62">
        <v>0.61391964327414328</v>
      </c>
      <c r="C62">
        <v>0.30813997258409331</v>
      </c>
      <c r="D62">
        <v>7.7940384141763366E-2</v>
      </c>
      <c r="F62" s="15">
        <v>135</v>
      </c>
      <c r="G62" s="16">
        <f t="shared" si="4"/>
        <v>241.2755378120381</v>
      </c>
      <c r="H62" s="16">
        <f t="shared" si="5"/>
        <v>77.410784770405641</v>
      </c>
      <c r="I62" s="16">
        <f t="shared" si="6"/>
        <v>28.864753041632461</v>
      </c>
      <c r="J62" s="16">
        <v>109</v>
      </c>
      <c r="K62" s="16">
        <f t="shared" si="11"/>
        <v>31.589215229594359</v>
      </c>
      <c r="L62" s="16">
        <f t="shared" si="12"/>
        <v>2.7244621879618989</v>
      </c>
      <c r="M62" s="16">
        <f t="shared" si="10"/>
        <v>6.8246127675316564E-5</v>
      </c>
      <c r="N62" s="16">
        <f t="shared" si="13"/>
        <v>2.2135370441471385</v>
      </c>
      <c r="O62" s="16">
        <f t="shared" si="7"/>
        <v>0.55952626289520335</v>
      </c>
      <c r="P62" s="16">
        <f t="shared" si="8"/>
        <v>0.32083975637311102</v>
      </c>
      <c r="Q62" s="17">
        <f t="shared" si="9"/>
        <v>0.11963398073168566</v>
      </c>
    </row>
    <row r="63" spans="1:17">
      <c r="A63">
        <v>2.6079537288711845</v>
      </c>
      <c r="B63">
        <v>0.6179443408420553</v>
      </c>
      <c r="C63">
        <v>0.3069172600251423</v>
      </c>
      <c r="D63">
        <v>7.5138399132802361E-2</v>
      </c>
      <c r="F63" s="15">
        <v>140</v>
      </c>
      <c r="G63" s="16">
        <f t="shared" si="4"/>
        <v>247.64350378839694</v>
      </c>
      <c r="H63" s="16">
        <f t="shared" si="5"/>
        <v>79.192656309618627</v>
      </c>
      <c r="I63" s="16">
        <f t="shared" si="6"/>
        <v>28.450847478778321</v>
      </c>
      <c r="J63" s="16">
        <v>110</v>
      </c>
      <c r="K63" s="16">
        <f t="shared" si="11"/>
        <v>30.807343690381376</v>
      </c>
      <c r="L63" s="16">
        <f t="shared" si="12"/>
        <v>2.3564962116030537</v>
      </c>
      <c r="M63" s="16">
        <f t="shared" si="10"/>
        <v>1.3454555806302914E-5</v>
      </c>
      <c r="N63" s="16">
        <f t="shared" si="13"/>
        <v>2.2513045798945175</v>
      </c>
      <c r="O63" s="16">
        <f t="shared" si="7"/>
        <v>0.56532878051840718</v>
      </c>
      <c r="P63" s="16">
        <f t="shared" si="8"/>
        <v>0.31978491298235745</v>
      </c>
      <c r="Q63" s="17">
        <f t="shared" si="9"/>
        <v>0.11488630649923535</v>
      </c>
    </row>
    <row r="64" spans="1:17">
      <c r="A64">
        <v>2.6362897472599696</v>
      </c>
      <c r="B64">
        <v>0.62183766560520748</v>
      </c>
      <c r="C64">
        <v>0.30569201158747339</v>
      </c>
      <c r="D64">
        <v>7.2470322807318965E-2</v>
      </c>
      <c r="F64" s="15">
        <v>145</v>
      </c>
      <c r="G64" s="16">
        <f t="shared" si="4"/>
        <v>253.9645551347445</v>
      </c>
      <c r="H64" s="16">
        <f t="shared" si="5"/>
        <v>80.939142956705751</v>
      </c>
      <c r="I64" s="16">
        <f t="shared" si="6"/>
        <v>28.025412178038746</v>
      </c>
      <c r="J64" s="16">
        <v>111</v>
      </c>
      <c r="K64" s="16">
        <f t="shared" si="11"/>
        <v>30.060857043294241</v>
      </c>
      <c r="L64" s="16">
        <f t="shared" si="12"/>
        <v>2.0354448652554948</v>
      </c>
      <c r="M64" s="16">
        <f t="shared" si="10"/>
        <v>2.1330088239886112E-6</v>
      </c>
      <c r="N64" s="16">
        <f t="shared" si="13"/>
        <v>2.2879689651778783</v>
      </c>
      <c r="O64" s="16">
        <f t="shared" si="7"/>
        <v>0.57094581534446098</v>
      </c>
      <c r="P64" s="16">
        <f t="shared" si="8"/>
        <v>0.31870251702550517</v>
      </c>
      <c r="Q64" s="17">
        <f t="shared" si="9"/>
        <v>0.1103516676300339</v>
      </c>
    </row>
    <row r="65" spans="1:17">
      <c r="A65">
        <v>2.6640897371977399</v>
      </c>
      <c r="B65">
        <v>0.62560455205227938</v>
      </c>
      <c r="C65">
        <v>0.3044658690872894</v>
      </c>
      <c r="D65">
        <v>6.9929578860431316E-2</v>
      </c>
      <c r="F65" s="15">
        <v>150</v>
      </c>
      <c r="G65" s="16">
        <f t="shared" si="4"/>
        <v>260.24424921028049</v>
      </c>
      <c r="H65" s="16">
        <f t="shared" si="5"/>
        <v>82.652329982430672</v>
      </c>
      <c r="I65" s="16">
        <f t="shared" si="6"/>
        <v>27.591919227849839</v>
      </c>
      <c r="J65" s="16">
        <v>112</v>
      </c>
      <c r="K65" s="16">
        <f t="shared" si="11"/>
        <v>29.347670017569335</v>
      </c>
      <c r="L65" s="16">
        <f t="shared" si="12"/>
        <v>1.7557507897194971</v>
      </c>
      <c r="M65" s="16">
        <f t="shared" si="10"/>
        <v>2.6269510427429999E-7</v>
      </c>
      <c r="N65" s="16">
        <f t="shared" si="13"/>
        <v>2.3236093679489329</v>
      </c>
      <c r="O65" s="16">
        <f t="shared" si="7"/>
        <v>0.57638161248588515</v>
      </c>
      <c r="P65" s="16">
        <f t="shared" si="8"/>
        <v>0.31759522153992575</v>
      </c>
      <c r="Q65" s="17">
        <f t="shared" si="9"/>
        <v>0.10602316597418926</v>
      </c>
    </row>
    <row r="66" spans="1:17">
      <c r="A66">
        <v>2.6913767927658814</v>
      </c>
      <c r="B66">
        <v>0.62924982917622019</v>
      </c>
      <c r="C66">
        <v>0.30324035810375316</v>
      </c>
      <c r="D66">
        <v>6.7509812720026624E-2</v>
      </c>
      <c r="F66" s="15">
        <v>155</v>
      </c>
      <c r="G66" s="16">
        <f t="shared" si="4"/>
        <v>266.48754647993519</v>
      </c>
      <c r="H66" s="16">
        <f t="shared" si="5"/>
        <v>84.334153325936896</v>
      </c>
      <c r="I66" s="16">
        <f t="shared" si="6"/>
        <v>27.15339315399828</v>
      </c>
      <c r="J66" s="16">
        <v>113</v>
      </c>
      <c r="K66" s="16">
        <f t="shared" si="11"/>
        <v>28.665846674063104</v>
      </c>
      <c r="L66" s="16">
        <f t="shared" si="12"/>
        <v>1.512453520064825</v>
      </c>
      <c r="M66" s="16">
        <f t="shared" si="10"/>
        <v>2.4138079950353993E-8</v>
      </c>
      <c r="N66" s="16">
        <f t="shared" si="13"/>
        <v>2.358296871503851</v>
      </c>
      <c r="O66" s="16">
        <f t="shared" si="7"/>
        <v>0.58164068845772687</v>
      </c>
      <c r="P66" s="16">
        <f t="shared" si="8"/>
        <v>0.31646564516772541</v>
      </c>
      <c r="Q66" s="17">
        <f t="shared" si="9"/>
        <v>0.10189366637454766</v>
      </c>
    </row>
    <row r="67" spans="1:17">
      <c r="A67">
        <v>2.7181719920634024</v>
      </c>
      <c r="B67">
        <v>0.63277820720031919</v>
      </c>
      <c r="C67">
        <v>0.30201689020617289</v>
      </c>
      <c r="D67">
        <v>6.5204902593507988E-2</v>
      </c>
      <c r="F67" s="15">
        <v>160</v>
      </c>
      <c r="G67" s="16">
        <f t="shared" si="4"/>
        <v>272.69886632020052</v>
      </c>
      <c r="H67" s="16">
        <f t="shared" si="5"/>
        <v>85.986412047953323</v>
      </c>
      <c r="I67" s="16">
        <f t="shared" si="6"/>
        <v>26.712454272247196</v>
      </c>
      <c r="J67" s="16">
        <v>114</v>
      </c>
      <c r="K67" s="16">
        <f t="shared" si="11"/>
        <v>28.013587952046681</v>
      </c>
      <c r="L67" s="16">
        <f t="shared" si="12"/>
        <v>1.3011336797994859</v>
      </c>
      <c r="M67" s="16">
        <f t="shared" ref="M67:M98" si="14">L67*EXP(-(I67/(L67)))</f>
        <v>1.5783240806405591E-9</v>
      </c>
      <c r="N67" s="16">
        <f t="shared" si="13"/>
        <v>2.3920953185982503</v>
      </c>
      <c r="O67" s="16">
        <f t="shared" si="7"/>
        <v>0.58672777836974743</v>
      </c>
      <c r="P67" s="16">
        <f t="shared" si="8"/>
        <v>0.31531635319300838</v>
      </c>
      <c r="Q67" s="17">
        <f t="shared" si="9"/>
        <v>9.7955868437244159E-2</v>
      </c>
    </row>
    <row r="68" spans="1:17">
      <c r="A68">
        <v>2.7444946248065603</v>
      </c>
      <c r="B68">
        <v>0.63619426696993853</v>
      </c>
      <c r="C68">
        <v>0.3007967659775912</v>
      </c>
      <c r="D68">
        <v>6.3008967052470374E-2</v>
      </c>
      <c r="F68" s="15">
        <v>165</v>
      </c>
      <c r="G68" s="16">
        <f t="shared" si="4"/>
        <v>278.88213861980034</v>
      </c>
      <c r="H68" s="16">
        <f t="shared" si="5"/>
        <v>87.610779607111112</v>
      </c>
      <c r="I68" s="16">
        <f t="shared" si="6"/>
        <v>26.271359012689238</v>
      </c>
      <c r="J68" s="16">
        <v>115</v>
      </c>
      <c r="K68" s="16">
        <f t="shared" si="11"/>
        <v>27.389220392888888</v>
      </c>
      <c r="L68" s="16">
        <f t="shared" si="12"/>
        <v>1.1178613801996493</v>
      </c>
      <c r="M68" s="16">
        <f t="shared" si="14"/>
        <v>6.9476763553391056E-11</v>
      </c>
      <c r="N68" s="16">
        <f t="shared" si="13"/>
        <v>2.4250620749547855</v>
      </c>
      <c r="O68" s="16">
        <f t="shared" si="7"/>
        <v>0.5916477864684776</v>
      </c>
      <c r="P68" s="16">
        <f t="shared" si="8"/>
        <v>0.31414984136560559</v>
      </c>
      <c r="Q68" s="17">
        <f t="shared" si="9"/>
        <v>9.4202372165916828E-2</v>
      </c>
    </row>
    <row r="69" spans="1:17">
      <c r="A69">
        <v>2.7703623941600091</v>
      </c>
      <c r="B69">
        <v>0.63950245175207954</v>
      </c>
      <c r="C69">
        <v>0.29958117868023043</v>
      </c>
      <c r="D69">
        <v>6.0916369567690011E-2</v>
      </c>
      <c r="F69" s="15">
        <v>170</v>
      </c>
      <c r="G69" s="16">
        <f t="shared" si="4"/>
        <v>285.04085139134287</v>
      </c>
      <c r="H69" s="16">
        <f t="shared" si="5"/>
        <v>89.208814083043507</v>
      </c>
      <c r="I69" s="16">
        <f t="shared" si="6"/>
        <v>25.832037308299352</v>
      </c>
      <c r="J69" s="16">
        <v>116</v>
      </c>
      <c r="K69" s="16">
        <f t="shared" si="11"/>
        <v>26.791185916956493</v>
      </c>
      <c r="L69" s="16">
        <f t="shared" si="12"/>
        <v>0.9591486086571418</v>
      </c>
      <c r="M69" s="16">
        <f t="shared" si="14"/>
        <v>1.9291015237439262E-12</v>
      </c>
      <c r="N69" s="16">
        <f t="shared" si="13"/>
        <v>2.4572487188908867</v>
      </c>
      <c r="O69" s="16">
        <f t="shared" si="7"/>
        <v>0.59640574033579796</v>
      </c>
      <c r="P69" s="16">
        <f t="shared" si="8"/>
        <v>0.31296852239809481</v>
      </c>
      <c r="Q69" s="17">
        <f t="shared" si="9"/>
        <v>9.0625737266107217E-2</v>
      </c>
    </row>
    <row r="70" spans="1:17">
      <c r="A70">
        <v>2.7957915954387618</v>
      </c>
      <c r="B70">
        <v>0.64270706118851639</v>
      </c>
      <c r="C70">
        <v>0.29837121842299502</v>
      </c>
      <c r="D70">
        <v>5.892172038848871E-2</v>
      </c>
      <c r="F70" s="15">
        <v>175</v>
      </c>
      <c r="G70" s="16">
        <f t="shared" si="4"/>
        <v>291.17809460338083</v>
      </c>
      <c r="H70" s="16">
        <f t="shared" si="5"/>
        <v>90.781967455690634</v>
      </c>
      <c r="I70" s="16">
        <f t="shared" si="6"/>
        <v>25.396127147690208</v>
      </c>
      <c r="J70" s="16">
        <v>117</v>
      </c>
      <c r="K70" s="16">
        <f t="shared" si="11"/>
        <v>26.218032544309363</v>
      </c>
      <c r="L70" s="16">
        <f t="shared" si="12"/>
        <v>0.82190539661915385</v>
      </c>
      <c r="M70" s="16">
        <f t="shared" si="14"/>
        <v>3.1298133141844794E-14</v>
      </c>
      <c r="N70" s="16">
        <f t="shared" si="13"/>
        <v>2.4887016632767591</v>
      </c>
      <c r="O70" s="16">
        <f t="shared" si="7"/>
        <v>0.60100674893958217</v>
      </c>
      <c r="P70" s="16">
        <f t="shared" si="8"/>
        <v>0.31177471498790615</v>
      </c>
      <c r="Q70" s="17">
        <f t="shared" si="9"/>
        <v>8.7218536072511746E-2</v>
      </c>
    </row>
    <row r="71" spans="1:17">
      <c r="A71">
        <v>2.8207972740971146</v>
      </c>
      <c r="B71">
        <v>0.64581224715614616</v>
      </c>
      <c r="C71">
        <v>0.29716787670611822</v>
      </c>
      <c r="D71">
        <v>5.7019876137735542E-2</v>
      </c>
      <c r="F71" s="15">
        <v>180</v>
      </c>
      <c r="G71" s="16">
        <f t="shared" si="4"/>
        <v>297.29660043753114</v>
      </c>
      <c r="H71" s="16">
        <f t="shared" si="5"/>
        <v>92.331594037763551</v>
      </c>
      <c r="I71" s="16">
        <f t="shared" si="6"/>
        <v>24.965006399767596</v>
      </c>
      <c r="J71" s="16">
        <v>118</v>
      </c>
      <c r="K71" s="16">
        <f t="shared" si="11"/>
        <v>25.668405962236452</v>
      </c>
      <c r="L71" s="16">
        <f t="shared" si="12"/>
        <v>0.70339956246885749</v>
      </c>
      <c r="M71" s="16">
        <f t="shared" si="14"/>
        <v>2.7117756157530617E-16</v>
      </c>
      <c r="N71" s="16">
        <f t="shared" si="13"/>
        <v>2.5194627155722977</v>
      </c>
      <c r="O71" s="16">
        <f t="shared" si="7"/>
        <v>0.60545596463294282</v>
      </c>
      <c r="P71" s="16">
        <f t="shared" si="8"/>
        <v>0.31057063519017447</v>
      </c>
      <c r="Q71" s="17">
        <f t="shared" si="9"/>
        <v>8.3973400176882679E-2</v>
      </c>
    </row>
    <row r="72" spans="1:17">
      <c r="A72">
        <v>2.845393365210223</v>
      </c>
      <c r="B72">
        <v>0.64882201129946371</v>
      </c>
      <c r="C72">
        <v>0.29597205123268722</v>
      </c>
      <c r="D72">
        <v>5.5205937467849103E-2</v>
      </c>
      <c r="F72" s="15">
        <v>185</v>
      </c>
      <c r="G72" s="16">
        <f t="shared" si="4"/>
        <v>303.39878017165103</v>
      </c>
      <c r="H72" s="16">
        <f t="shared" si="5"/>
        <v>93.858958146394613</v>
      </c>
      <c r="I72" s="16">
        <f t="shared" si="6"/>
        <v>24.539822025256413</v>
      </c>
      <c r="J72" s="16">
        <v>119</v>
      </c>
      <c r="K72" s="16">
        <f t="shared" si="11"/>
        <v>25.141041853605383</v>
      </c>
      <c r="L72" s="16">
        <f t="shared" si="12"/>
        <v>0.60121982834897081</v>
      </c>
      <c r="M72" s="16">
        <f t="shared" si="14"/>
        <v>1.1286429485298686E-18</v>
      </c>
      <c r="N72" s="16">
        <f t="shared" si="13"/>
        <v>2.5495695812743784</v>
      </c>
      <c r="O72" s="16">
        <f t="shared" si="7"/>
        <v>0.60975854911260463</v>
      </c>
      <c r="P72" s="16">
        <f t="shared" si="8"/>
        <v>0.30935838994900683</v>
      </c>
      <c r="Q72" s="17">
        <f t="shared" si="9"/>
        <v>8.0883060938388582E-2</v>
      </c>
    </row>
    <row r="73" spans="1:17">
      <c r="A73">
        <v>2.8695928164562381</v>
      </c>
      <c r="B73">
        <v>0.65174020401375277</v>
      </c>
      <c r="C73">
        <v>0.29478455089089139</v>
      </c>
      <c r="D73">
        <v>5.3475245095355756E-2</v>
      </c>
      <c r="F73" s="15">
        <v>190</v>
      </c>
      <c r="G73" s="16">
        <f t="shared" si="4"/>
        <v>309.4867578869052</v>
      </c>
      <c r="H73" s="16">
        <f t="shared" si="5"/>
        <v>95.36524109041089</v>
      </c>
      <c r="I73" s="16">
        <f t="shared" si="6"/>
        <v>24.121516796494305</v>
      </c>
      <c r="J73" s="16">
        <v>120</v>
      </c>
      <c r="K73" s="16">
        <f t="shared" si="11"/>
        <v>24.634758909589113</v>
      </c>
      <c r="L73" s="16">
        <f t="shared" si="12"/>
        <v>0.51324211309480816</v>
      </c>
      <c r="M73" s="16">
        <f t="shared" si="14"/>
        <v>1.9916429347164557E-21</v>
      </c>
      <c r="N73" s="16">
        <f t="shared" si="13"/>
        <v>2.5790563157242099</v>
      </c>
      <c r="O73" s="16">
        <f t="shared" si="7"/>
        <v>0.61391964327414328</v>
      </c>
      <c r="P73" s="16">
        <f t="shared" si="8"/>
        <v>0.30813997258409331</v>
      </c>
      <c r="Q73" s="17">
        <f t="shared" si="9"/>
        <v>7.7940384141763366E-2</v>
      </c>
    </row>
    <row r="74" spans="1:17">
      <c r="A74">
        <v>2.8934076964215318</v>
      </c>
      <c r="B74">
        <v>0.65457052467295007</v>
      </c>
      <c r="C74">
        <v>0.29360610082421335</v>
      </c>
      <c r="D74">
        <v>5.1823374502836562E-2</v>
      </c>
      <c r="F74" s="15">
        <v>195</v>
      </c>
      <c r="G74" s="16">
        <f t="shared" si="4"/>
        <v>315.56240119341334</v>
      </c>
      <c r="H74" s="16">
        <f t="shared" si="5"/>
        <v>96.851547541237125</v>
      </c>
      <c r="I74" s="16">
        <f t="shared" si="6"/>
        <v>23.710853652176198</v>
      </c>
      <c r="J74" s="16">
        <v>121</v>
      </c>
      <c r="K74" s="16">
        <f t="shared" si="11"/>
        <v>24.148452458762879</v>
      </c>
      <c r="L74" s="16">
        <f t="shared" si="12"/>
        <v>0.43759880658668265</v>
      </c>
      <c r="M74" s="16">
        <f t="shared" si="14"/>
        <v>1.2860682147871409E-24</v>
      </c>
      <c r="N74" s="16">
        <f t="shared" si="13"/>
        <v>2.6079537288711845</v>
      </c>
      <c r="O74" s="16">
        <f t="shared" si="7"/>
        <v>0.6179443408420553</v>
      </c>
      <c r="P74" s="16">
        <f t="shared" si="8"/>
        <v>0.3069172600251423</v>
      </c>
      <c r="Q74" s="17">
        <f t="shared" si="9"/>
        <v>7.5138399132802361E-2</v>
      </c>
    </row>
    <row r="75" spans="1:17">
      <c r="A75">
        <v>2.9168492898785536</v>
      </c>
      <c r="B75">
        <v>0.65731652291247977</v>
      </c>
      <c r="C75">
        <v>0.29243734751924277</v>
      </c>
      <c r="D75">
        <v>5.0246129568277391E-2</v>
      </c>
      <c r="F75" s="15">
        <v>200</v>
      </c>
      <c r="G75" s="16">
        <f t="shared" si="4"/>
        <v>321.62734916571628</v>
      </c>
      <c r="H75" s="16">
        <f t="shared" si="5"/>
        <v>98.318911348014495</v>
      </c>
      <c r="I75" s="16">
        <f t="shared" si="6"/>
        <v>23.308437817701751</v>
      </c>
      <c r="J75" s="16">
        <v>122</v>
      </c>
      <c r="K75" s="16">
        <f t="shared" si="11"/>
        <v>23.681088651985505</v>
      </c>
      <c r="L75" s="16">
        <f t="shared" si="12"/>
        <v>0.37265083428375428</v>
      </c>
      <c r="M75" s="16">
        <f t="shared" si="14"/>
        <v>2.5538674044844346E-28</v>
      </c>
      <c r="N75" s="16">
        <f t="shared" si="13"/>
        <v>2.6362897472599696</v>
      </c>
      <c r="O75" s="16">
        <f t="shared" si="7"/>
        <v>0.62183766560520748</v>
      </c>
      <c r="P75" s="16">
        <f t="shared" si="8"/>
        <v>0.30569201158747339</v>
      </c>
      <c r="Q75" s="17">
        <f t="shared" si="9"/>
        <v>7.2470322807318965E-2</v>
      </c>
    </row>
    <row r="76" spans="1:17">
      <c r="A76">
        <v>2.9399281815249356</v>
      </c>
      <c r="B76">
        <v>0.65998160079415857</v>
      </c>
      <c r="C76">
        <v>0.29127886385227481</v>
      </c>
      <c r="D76">
        <v>4.8739535353566718E-2</v>
      </c>
      <c r="F76" s="15">
        <v>205</v>
      </c>
      <c r="G76" s="16">
        <f t="shared" si="4"/>
        <v>327.683037675322</v>
      </c>
      <c r="H76" s="16">
        <f t="shared" si="5"/>
        <v>99.768300850979898</v>
      </c>
      <c r="I76" s="16">
        <f t="shared" si="6"/>
        <v>22.914736824342118</v>
      </c>
      <c r="J76" s="16">
        <v>123</v>
      </c>
      <c r="K76" s="16">
        <f t="shared" si="11"/>
        <v>23.231699149020105</v>
      </c>
      <c r="L76" s="16">
        <f t="shared" si="12"/>
        <v>0.3169623246779889</v>
      </c>
      <c r="M76" s="16">
        <f t="shared" si="14"/>
        <v>1.2698799443098908E-32</v>
      </c>
      <c r="N76" s="16">
        <f t="shared" si="13"/>
        <v>2.6640897371977399</v>
      </c>
      <c r="O76" s="16">
        <f t="shared" si="7"/>
        <v>0.62560455205227938</v>
      </c>
      <c r="P76" s="16">
        <f t="shared" si="8"/>
        <v>0.3044658690872894</v>
      </c>
      <c r="Q76" s="17">
        <f t="shared" si="9"/>
        <v>6.9929578860431316E-2</v>
      </c>
    </row>
    <row r="77" spans="1:17">
      <c r="A77">
        <v>2.9626543295234367</v>
      </c>
      <c r="B77">
        <v>0.6625690156970554</v>
      </c>
      <c r="C77">
        <v>0.29013115404627215</v>
      </c>
      <c r="D77">
        <v>4.7299830256672476E-2</v>
      </c>
      <c r="F77" s="15">
        <v>210</v>
      </c>
      <c r="G77" s="16">
        <f t="shared" si="4"/>
        <v>333.7307223029693</v>
      </c>
      <c r="H77" s="16">
        <f t="shared" si="5"/>
        <v>101.2006237413766</v>
      </c>
      <c r="I77" s="16">
        <f t="shared" si="6"/>
        <v>22.53009856159267</v>
      </c>
      <c r="J77" s="16">
        <v>124</v>
      </c>
      <c r="K77" s="16">
        <f t="shared" si="11"/>
        <v>22.799376258623404</v>
      </c>
      <c r="L77" s="16">
        <f t="shared" si="12"/>
        <v>0.26927769703073284</v>
      </c>
      <c r="M77" s="16">
        <f t="shared" si="14"/>
        <v>1.2398579634919939E-37</v>
      </c>
      <c r="N77" s="16">
        <f t="shared" si="13"/>
        <v>2.6913767927658814</v>
      </c>
      <c r="O77" s="16">
        <f t="shared" si="7"/>
        <v>0.62924982917622019</v>
      </c>
      <c r="P77" s="16">
        <f t="shared" si="8"/>
        <v>0.30324035810375316</v>
      </c>
      <c r="Q77" s="17">
        <f t="shared" si="9"/>
        <v>6.7509812720026624E-2</v>
      </c>
    </row>
    <row r="78" spans="1:17">
      <c r="A78">
        <v>2.9850371300447458</v>
      </c>
      <c r="B78">
        <v>0.66508188379462441</v>
      </c>
      <c r="C78">
        <v>0.28899465849914052</v>
      </c>
      <c r="D78">
        <v>4.5923457706234988E-2</v>
      </c>
      <c r="F78" s="15">
        <v>215</v>
      </c>
      <c r="G78" s="16">
        <f t="shared" si="4"/>
        <v>339.77149900792529</v>
      </c>
      <c r="H78" s="16">
        <f t="shared" si="5"/>
        <v>102.61673151106335</v>
      </c>
      <c r="I78" s="16">
        <f t="shared" si="6"/>
        <v>22.154767496861965</v>
      </c>
      <c r="J78" s="16">
        <v>125</v>
      </c>
      <c r="K78" s="16">
        <f t="shared" si="11"/>
        <v>22.383268488936654</v>
      </c>
      <c r="L78" s="16">
        <f t="shared" si="12"/>
        <v>0.22850099207469121</v>
      </c>
      <c r="M78" s="16">
        <f t="shared" si="14"/>
        <v>1.7823954889575863E-43</v>
      </c>
      <c r="N78" s="16">
        <f t="shared" si="13"/>
        <v>2.7181719920634024</v>
      </c>
      <c r="O78" s="16">
        <f t="shared" si="7"/>
        <v>0.63277820720031919</v>
      </c>
      <c r="P78" s="16">
        <f t="shared" si="8"/>
        <v>0.30201689020617289</v>
      </c>
      <c r="Q78" s="17">
        <f t="shared" si="9"/>
        <v>6.5204902593507988E-2</v>
      </c>
    </row>
    <row r="79" spans="1:17">
      <c r="A79">
        <v>3.0070854738887585</v>
      </c>
      <c r="B79">
        <v>0.66752318399422028</v>
      </c>
      <c r="C79">
        <v>0.28786975845257806</v>
      </c>
      <c r="D79">
        <v>4.460705755320165E-2</v>
      </c>
      <c r="F79" s="15">
        <v>220</v>
      </c>
      <c r="G79" s="16">
        <f t="shared" si="4"/>
        <v>345.80632272562661</v>
      </c>
      <c r="H79" s="16">
        <f t="shared" si="5"/>
        <v>104.01742353047169</v>
      </c>
      <c r="I79" s="16">
        <f t="shared" si="6"/>
        <v>21.788899195154944</v>
      </c>
      <c r="J79" s="16">
        <v>126</v>
      </c>
      <c r="K79" s="16">
        <f t="shared" si="11"/>
        <v>21.982576469528311</v>
      </c>
      <c r="L79" s="16">
        <f t="shared" si="12"/>
        <v>0.19367727437336715</v>
      </c>
      <c r="M79" s="16">
        <f t="shared" si="14"/>
        <v>2.6821799355284606E-50</v>
      </c>
      <c r="N79" s="16">
        <f t="shared" si="13"/>
        <v>2.7444946248065603</v>
      </c>
      <c r="O79" s="16">
        <f t="shared" si="7"/>
        <v>0.63619426696993853</v>
      </c>
      <c r="P79" s="16">
        <f t="shared" si="8"/>
        <v>0.3007967659775912</v>
      </c>
      <c r="Q79" s="17">
        <f t="shared" si="9"/>
        <v>6.3008967052470374E-2</v>
      </c>
    </row>
    <row r="80" spans="1:17">
      <c r="A80">
        <v>3.0288077961441608</v>
      </c>
      <c r="B80">
        <v>0.66989576223007186</v>
      </c>
      <c r="C80">
        <v>0.28675678047807096</v>
      </c>
      <c r="D80">
        <v>4.3347457291857162E-2</v>
      </c>
      <c r="F80" s="15">
        <v>225</v>
      </c>
      <c r="G80" s="16">
        <f t="shared" si="4"/>
        <v>351.83602405832113</v>
      </c>
      <c r="H80" s="16">
        <f t="shared" si="5"/>
        <v>105.40345078955775</v>
      </c>
      <c r="I80" s="16">
        <f t="shared" si="6"/>
        <v>21.432573268763363</v>
      </c>
      <c r="J80" s="16">
        <v>127</v>
      </c>
      <c r="K80" s="16">
        <f t="shared" si="11"/>
        <v>21.596549210442241</v>
      </c>
      <c r="L80" s="16">
        <f t="shared" si="12"/>
        <v>0.16397594167887763</v>
      </c>
      <c r="M80" s="16">
        <f t="shared" si="14"/>
        <v>2.8187776535681515E-58</v>
      </c>
      <c r="N80" s="16">
        <f t="shared" si="13"/>
        <v>2.7703623941600091</v>
      </c>
      <c r="O80" s="16">
        <f t="shared" si="7"/>
        <v>0.63950245175207954</v>
      </c>
      <c r="P80" s="16">
        <f t="shared" si="8"/>
        <v>0.29958117868023043</v>
      </c>
      <c r="Q80" s="17">
        <f t="shared" si="9"/>
        <v>6.0916369567690011E-2</v>
      </c>
    </row>
    <row r="81" spans="1:17">
      <c r="A81">
        <v>3.0502121197405603</v>
      </c>
      <c r="B81">
        <v>0.67220233601478563</v>
      </c>
      <c r="C81">
        <v>0.28565600076295367</v>
      </c>
      <c r="D81">
        <v>4.2141663222260581E-2</v>
      </c>
      <c r="F81" s="15">
        <v>230</v>
      </c>
      <c r="G81" s="16">
        <f t="shared" si="4"/>
        <v>357.86132421616151</v>
      </c>
      <c r="H81" s="16">
        <f t="shared" si="5"/>
        <v>106.77551933284256</v>
      </c>
      <c r="I81" s="16">
        <f t="shared" si="6"/>
        <v>21.085804883318971</v>
      </c>
      <c r="J81" s="16">
        <v>128</v>
      </c>
      <c r="K81" s="16">
        <f t="shared" si="11"/>
        <v>21.22448066715744</v>
      </c>
      <c r="L81" s="16">
        <f t="shared" si="12"/>
        <v>0.13867578383846979</v>
      </c>
      <c r="M81" s="16">
        <f t="shared" si="14"/>
        <v>1.2795250364010535E-67</v>
      </c>
      <c r="N81" s="16">
        <f t="shared" si="13"/>
        <v>2.7957915954387618</v>
      </c>
      <c r="O81" s="16">
        <f t="shared" si="7"/>
        <v>0.64270706118851639</v>
      </c>
      <c r="P81" s="16">
        <f t="shared" si="8"/>
        <v>0.29837121842299502</v>
      </c>
      <c r="Q81" s="17">
        <f t="shared" si="9"/>
        <v>5.892172038848871E-2</v>
      </c>
    </row>
    <row r="82" spans="1:17">
      <c r="A82">
        <v>3.0713060936514349</v>
      </c>
      <c r="B82">
        <v>0.67444549916738439</v>
      </c>
      <c r="C82">
        <v>0.28456764918491334</v>
      </c>
      <c r="D82">
        <v>4.0986851647702265E-2</v>
      </c>
      <c r="F82" s="15">
        <v>235</v>
      </c>
      <c r="G82" s="16">
        <f t="shared" si="4"/>
        <v>363.88284835852778</v>
      </c>
      <c r="H82" s="16">
        <f t="shared" si="5"/>
        <v>108.1342934164781</v>
      </c>
      <c r="I82" s="16">
        <f t="shared" si="6"/>
        <v>20.748554942049658</v>
      </c>
      <c r="J82" s="16">
        <v>129</v>
      </c>
      <c r="K82" s="16">
        <f t="shared" si="11"/>
        <v>20.865706583521892</v>
      </c>
      <c r="L82" s="16">
        <f t="shared" si="12"/>
        <v>0.11715164147223486</v>
      </c>
      <c r="M82" s="16">
        <f t="shared" si="14"/>
        <v>1.4173964688062373E-78</v>
      </c>
      <c r="N82" s="16">
        <f t="shared" si="13"/>
        <v>2.8207972740971146</v>
      </c>
      <c r="O82" s="16">
        <f t="shared" si="7"/>
        <v>0.64581224715614616</v>
      </c>
      <c r="P82" s="16">
        <f t="shared" si="8"/>
        <v>0.29716787670611822</v>
      </c>
      <c r="Q82" s="17">
        <f t="shared" si="9"/>
        <v>5.7019876137735542E-2</v>
      </c>
    </row>
    <row r="83" spans="1:17">
      <c r="A83">
        <v>3.0920970264192786</v>
      </c>
      <c r="B83">
        <v>0.67662772664773041</v>
      </c>
      <c r="C83">
        <v>0.28349191316795225</v>
      </c>
      <c r="D83">
        <v>3.9880360184317405E-2</v>
      </c>
      <c r="F83" s="15">
        <v>240</v>
      </c>
      <c r="G83" s="16">
        <f t="shared" si="4"/>
        <v>369.90113747732897</v>
      </c>
      <c r="H83" s="16">
        <f t="shared" si="5"/>
        <v>109.48039841246928</v>
      </c>
      <c r="I83" s="16">
        <f t="shared" si="6"/>
        <v>20.420739064859678</v>
      </c>
      <c r="J83" s="16">
        <v>130</v>
      </c>
      <c r="K83" s="16">
        <f t="shared" si="11"/>
        <v>20.519601587530715</v>
      </c>
      <c r="L83" s="16">
        <f t="shared" si="12"/>
        <v>9.8862522671036013E-2</v>
      </c>
      <c r="M83" s="16">
        <f t="shared" si="14"/>
        <v>1.9431094953414713E-91</v>
      </c>
      <c r="N83" s="16">
        <f t="shared" si="13"/>
        <v>2.845393365210223</v>
      </c>
      <c r="O83" s="16">
        <f t="shared" si="7"/>
        <v>0.64882201129946371</v>
      </c>
      <c r="P83" s="16">
        <f t="shared" si="8"/>
        <v>0.29597205123268722</v>
      </c>
      <c r="Q83" s="17">
        <f t="shared" si="9"/>
        <v>5.5205937467849103E-2</v>
      </c>
    </row>
    <row r="84" spans="1:17">
      <c r="A84">
        <v>3.1125919155958988</v>
      </c>
      <c r="B84">
        <v>0.67875137943791808</v>
      </c>
      <c r="C84">
        <v>0.2824289413167147</v>
      </c>
      <c r="D84">
        <v>3.8819679245367208E-2</v>
      </c>
      <c r="F84" s="15">
        <v>245</v>
      </c>
      <c r="G84" s="16">
        <f t="shared" si="4"/>
        <v>375.91665895576716</v>
      </c>
      <c r="H84" s="16">
        <f t="shared" si="5"/>
        <v>110.81442348268021</v>
      </c>
      <c r="I84" s="16">
        <f t="shared" si="6"/>
        <v>20.10223547308691</v>
      </c>
      <c r="J84" s="16">
        <v>131</v>
      </c>
      <c r="K84" s="16">
        <f t="shared" si="11"/>
        <v>20.185576517319781</v>
      </c>
      <c r="L84" s="16">
        <f t="shared" si="12"/>
        <v>8.3341044232870157E-2</v>
      </c>
      <c r="M84" s="16">
        <f t="shared" si="14"/>
        <v>1.4691718896663496E-106</v>
      </c>
      <c r="N84" s="16">
        <f t="shared" si="13"/>
        <v>2.8695928164562381</v>
      </c>
      <c r="O84" s="16">
        <f t="shared" si="7"/>
        <v>0.65174020401375277</v>
      </c>
      <c r="P84" s="16">
        <f t="shared" si="8"/>
        <v>0.29478455089089139</v>
      </c>
      <c r="Q84" s="17">
        <f t="shared" si="9"/>
        <v>5.3475245095355756E-2</v>
      </c>
    </row>
    <row r="85" spans="1:17">
      <c r="A85">
        <v>3.1327974736203323</v>
      </c>
      <c r="B85">
        <v>0.68081870942086242</v>
      </c>
      <c r="C85">
        <v>0.2813788468293047</v>
      </c>
      <c r="D85">
        <v>3.7802443749832874E-2</v>
      </c>
      <c r="F85" s="15">
        <v>250</v>
      </c>
      <c r="G85" s="16">
        <f t="shared" si="4"/>
        <v>381.92981592764221</v>
      </c>
      <c r="H85" s="16">
        <f t="shared" si="5"/>
        <v>112.13692404302456</v>
      </c>
      <c r="I85" s="16">
        <f t="shared" si="6"/>
        <v>19.792891884617635</v>
      </c>
      <c r="J85" s="16">
        <v>132</v>
      </c>
      <c r="K85" s="16">
        <f t="shared" si="11"/>
        <v>19.863075956975436</v>
      </c>
      <c r="L85" s="16">
        <f t="shared" si="12"/>
        <v>7.0184072357802565E-2</v>
      </c>
      <c r="M85" s="16">
        <f t="shared" si="14"/>
        <v>2.3394240956858257E-124</v>
      </c>
      <c r="N85" s="16">
        <f t="shared" si="13"/>
        <v>2.8934076964215318</v>
      </c>
      <c r="O85" s="16">
        <f t="shared" si="7"/>
        <v>0.65457052467295007</v>
      </c>
      <c r="P85" s="16">
        <f t="shared" si="8"/>
        <v>0.29360610082421335</v>
      </c>
      <c r="Q85" s="17">
        <f t="shared" si="9"/>
        <v>5.1823374502836562E-2</v>
      </c>
    </row>
    <row r="86" spans="1:17">
      <c r="A86">
        <v>3.1527201505936606</v>
      </c>
      <c r="B86">
        <v>0.68283186421490893</v>
      </c>
      <c r="C86">
        <v>0.28034171069134245</v>
      </c>
      <c r="D86">
        <v>3.6826425093748651E-2</v>
      </c>
      <c r="F86" s="15">
        <v>255</v>
      </c>
      <c r="G86" s="16">
        <f t="shared" si="4"/>
        <v>387.94095555384763</v>
      </c>
      <c r="H86" s="16">
        <f t="shared" si="5"/>
        <v>113.44842403624766</v>
      </c>
      <c r="I86" s="16">
        <f t="shared" si="6"/>
        <v>19.492531517599968</v>
      </c>
      <c r="J86" s="16">
        <v>133</v>
      </c>
      <c r="K86" s="16">
        <f t="shared" si="11"/>
        <v>19.551575963752338</v>
      </c>
      <c r="L86" s="16">
        <f t="shared" si="12"/>
        <v>5.9044446152369999E-2</v>
      </c>
      <c r="M86" s="16">
        <f t="shared" si="14"/>
        <v>2.4897468085619597E-145</v>
      </c>
      <c r="N86" s="16">
        <f t="shared" si="13"/>
        <v>2.9168492898785536</v>
      </c>
      <c r="O86" s="16">
        <f t="shared" si="7"/>
        <v>0.65731652291247977</v>
      </c>
      <c r="P86" s="16">
        <f t="shared" si="8"/>
        <v>0.29243734751924277</v>
      </c>
      <c r="Q86" s="17">
        <f t="shared" si="9"/>
        <v>5.0246129568277391E-2</v>
      </c>
    </row>
    <row r="87" spans="1:17">
      <c r="A87">
        <v>3.17236615435356</v>
      </c>
      <c r="B87">
        <v>0.68479289193088932</v>
      </c>
      <c r="C87">
        <v>0.27931758465610917</v>
      </c>
      <c r="D87">
        <v>3.5889523413001556E-2</v>
      </c>
      <c r="F87" s="15">
        <v>260</v>
      </c>
      <c r="G87" s="16">
        <f t="shared" si="4"/>
        <v>393.95037632434139</v>
      </c>
      <c r="H87" s="16">
        <f t="shared" si="5"/>
        <v>114.74941802993025</v>
      </c>
      <c r="I87" s="16">
        <f t="shared" si="6"/>
        <v>19.200958294411151</v>
      </c>
      <c r="J87" s="16">
        <v>134</v>
      </c>
      <c r="K87" s="16">
        <f t="shared" si="11"/>
        <v>19.250581970069749</v>
      </c>
      <c r="L87" s="16">
        <f t="shared" si="12"/>
        <v>4.9623675658597023E-2</v>
      </c>
      <c r="M87" s="16">
        <f t="shared" si="14"/>
        <v>4.5031565579412067E-170</v>
      </c>
      <c r="N87" s="16">
        <f t="shared" si="13"/>
        <v>2.9399281815249356</v>
      </c>
      <c r="O87" s="16">
        <f t="shared" si="7"/>
        <v>0.65998160079415857</v>
      </c>
      <c r="P87" s="16">
        <f t="shared" si="8"/>
        <v>0.29127886385227481</v>
      </c>
      <c r="Q87" s="17">
        <f t="shared" si="9"/>
        <v>4.8739535353566718E-2</v>
      </c>
    </row>
    <row r="88" spans="1:17">
      <c r="A88">
        <v>3.191741468201164</v>
      </c>
      <c r="B88">
        <v>0.68670374582471294</v>
      </c>
      <c r="C88">
        <v>0.27830649401726631</v>
      </c>
      <c r="D88">
        <v>3.4989760158020723E-2</v>
      </c>
      <c r="F88" s="15">
        <v>265</v>
      </c>
      <c r="G88" s="16">
        <f t="shared" si="4"/>
        <v>399.95833448566395</v>
      </c>
      <c r="H88" s="16">
        <f t="shared" si="5"/>
        <v>116.04037315475061</v>
      </c>
      <c r="I88" s="16">
        <f t="shared" si="6"/>
        <v>18.917961330913339</v>
      </c>
      <c r="J88" s="16">
        <v>135</v>
      </c>
      <c r="K88" s="16">
        <f t="shared" si="11"/>
        <v>18.959626845249389</v>
      </c>
      <c r="L88" s="16">
        <f t="shared" si="12"/>
        <v>4.1665514336049356E-2</v>
      </c>
      <c r="M88" s="16">
        <f t="shared" si="14"/>
        <v>2.6985728959637944E-199</v>
      </c>
      <c r="N88" s="16">
        <f t="shared" si="13"/>
        <v>2.9626543295234367</v>
      </c>
      <c r="O88" s="16">
        <f t="shared" si="7"/>
        <v>0.6625690156970554</v>
      </c>
      <c r="P88" s="16">
        <f t="shared" si="8"/>
        <v>0.29013115404627215</v>
      </c>
      <c r="Q88" s="17">
        <f t="shared" si="9"/>
        <v>4.7299830256672476E-2</v>
      </c>
    </row>
    <row r="89" spans="1:17">
      <c r="A89">
        <v>3.2108518665882126</v>
      </c>
      <c r="B89">
        <v>0.68856628882438553</v>
      </c>
      <c r="C89">
        <v>0.27730844018188294</v>
      </c>
      <c r="D89">
        <v>3.4125270993731589E-2</v>
      </c>
      <c r="F89" s="15">
        <v>270</v>
      </c>
      <c r="G89" s="16">
        <f t="shared" si="4"/>
        <v>405.96504968608542</v>
      </c>
      <c r="H89" s="16">
        <f t="shared" si="5"/>
        <v>117.32173089661687</v>
      </c>
      <c r="I89" s="16">
        <f t="shared" si="6"/>
        <v>18.64331878946853</v>
      </c>
      <c r="J89" s="16">
        <v>136</v>
      </c>
      <c r="K89" s="16">
        <f t="shared" si="11"/>
        <v>18.678269103383133</v>
      </c>
      <c r="L89" s="16">
        <f t="shared" si="12"/>
        <v>3.4950313914603244E-2</v>
      </c>
      <c r="M89" s="16">
        <f t="shared" si="14"/>
        <v>7.5957091452079916E-234</v>
      </c>
      <c r="N89" s="16">
        <f t="shared" si="13"/>
        <v>2.9850371300447458</v>
      </c>
      <c r="O89" s="16">
        <f t="shared" si="7"/>
        <v>0.66508188379462441</v>
      </c>
      <c r="P89" s="16">
        <f t="shared" si="8"/>
        <v>0.28899465849914052</v>
      </c>
      <c r="Q89" s="17">
        <f t="shared" si="9"/>
        <v>4.5923457706234988E-2</v>
      </c>
    </row>
    <row r="90" spans="1:17">
      <c r="A90">
        <v>3.2297029290329493</v>
      </c>
      <c r="B90">
        <v>0.69038229791535788</v>
      </c>
      <c r="C90">
        <v>0.2763234030524081</v>
      </c>
      <c r="D90">
        <v>3.3294299032233972E-2</v>
      </c>
      <c r="F90" s="15">
        <v>275</v>
      </c>
      <c r="G90" s="16">
        <f t="shared" si="4"/>
        <v>411.97070992275991</v>
      </c>
      <c r="H90" s="16">
        <f t="shared" si="5"/>
        <v>118.593908755002</v>
      </c>
      <c r="I90" s="16">
        <f t="shared" si="6"/>
        <v>18.376801167757893</v>
      </c>
      <c r="J90" s="16">
        <v>137</v>
      </c>
      <c r="K90" s="16">
        <f t="shared" si="11"/>
        <v>18.406091244997992</v>
      </c>
      <c r="L90" s="16">
        <f t="shared" si="12"/>
        <v>2.9290077240098418E-2</v>
      </c>
      <c r="M90" s="16">
        <f t="shared" si="14"/>
        <v>9.7117534215183005E-275</v>
      </c>
      <c r="N90" s="16">
        <f t="shared" si="13"/>
        <v>3.0070854738887585</v>
      </c>
      <c r="O90" s="16">
        <f t="shared" si="7"/>
        <v>0.66752318399422028</v>
      </c>
      <c r="P90" s="16">
        <f t="shared" si="8"/>
        <v>0.28786975845257806</v>
      </c>
      <c r="Q90" s="17">
        <f t="shared" si="9"/>
        <v>4.460705755320165E-2</v>
      </c>
    </row>
    <row r="91" spans="1:17">
      <c r="A91">
        <v>3.2483000524983781</v>
      </c>
      <c r="B91">
        <v>0.69215346837240166</v>
      </c>
      <c r="C91">
        <v>0.27535134322684823</v>
      </c>
      <c r="D91">
        <v>3.2495188400750136E-2</v>
      </c>
      <c r="F91" s="15">
        <v>280</v>
      </c>
      <c r="G91" s="16">
        <f t="shared" si="4"/>
        <v>417.9754758678942</v>
      </c>
      <c r="H91" s="16">
        <f t="shared" si="5"/>
        <v>119.85730177866699</v>
      </c>
      <c r="I91" s="16">
        <f t="shared" si="6"/>
        <v>18.118174089227217</v>
      </c>
      <c r="J91" s="16">
        <v>138</v>
      </c>
      <c r="K91" s="16">
        <f t="shared" si="11"/>
        <v>18.14269822133301</v>
      </c>
      <c r="L91" s="16">
        <f t="shared" si="12"/>
        <v>2.4524132105791664E-2</v>
      </c>
      <c r="M91" s="16">
        <f t="shared" si="14"/>
        <v>0</v>
      </c>
      <c r="N91" s="16">
        <f t="shared" si="13"/>
        <v>3.0288077961441608</v>
      </c>
      <c r="O91" s="16">
        <f t="shared" si="7"/>
        <v>0.66989576223007186</v>
      </c>
      <c r="P91" s="16">
        <f t="shared" si="8"/>
        <v>0.28675678047807096</v>
      </c>
      <c r="Q91" s="17">
        <f t="shared" si="9"/>
        <v>4.3347457291857162E-2</v>
      </c>
    </row>
    <row r="92" spans="1:17">
      <c r="A92">
        <v>3.2666484624358079</v>
      </c>
      <c r="B92">
        <v>0.69388141782985269</v>
      </c>
      <c r="C92">
        <v>0.27439220402678577</v>
      </c>
      <c r="D92">
        <v>3.1726378143361447E-2</v>
      </c>
      <c r="F92" s="15">
        <v>285</v>
      </c>
      <c r="G92" s="16">
        <f t="shared" si="4"/>
        <v>423.97948464393789</v>
      </c>
      <c r="H92" s="16">
        <f t="shared" si="5"/>
        <v>121.11228398892543</v>
      </c>
      <c r="I92" s="16">
        <f t="shared" si="6"/>
        <v>17.867200655012432</v>
      </c>
      <c r="J92" s="16">
        <v>139</v>
      </c>
      <c r="K92" s="16">
        <f t="shared" ref="K92:K123" si="15">J92*EXP(-(F92/J92))</f>
        <v>17.887716011074577</v>
      </c>
      <c r="L92" s="16">
        <f t="shared" ref="L92:L123" si="16">K92*EXP(-(H92/K92))</f>
        <v>2.051535606214382E-2</v>
      </c>
      <c r="M92" s="16">
        <f t="shared" si="14"/>
        <v>0</v>
      </c>
      <c r="N92" s="16">
        <f t="shared" ref="N92:N123" si="17">G92/J92</f>
        <v>3.0502121197405603</v>
      </c>
      <c r="O92" s="16">
        <f t="shared" si="7"/>
        <v>0.67220233601478563</v>
      </c>
      <c r="P92" s="16">
        <f t="shared" si="8"/>
        <v>0.28565600076295367</v>
      </c>
      <c r="Q92" s="17">
        <f t="shared" si="9"/>
        <v>4.2141663222260581E-2</v>
      </c>
    </row>
    <row r="93" spans="1:17">
      <c r="A93">
        <v>3.2847532226696674</v>
      </c>
      <c r="B93">
        <v>0.69556769018513831</v>
      </c>
      <c r="C93">
        <v>0.27344591336306162</v>
      </c>
      <c r="D93">
        <v>3.0986396451800055E-2</v>
      </c>
      <c r="F93" s="15">
        <v>290</v>
      </c>
      <c r="G93" s="16">
        <f t="shared" ref="G93:G156" si="18">H93+I93+F93</f>
        <v>429.98285311120088</v>
      </c>
      <c r="H93" s="16">
        <f t="shared" ref="H93:H156" si="19">J93-K93</f>
        <v>122.35920969967634</v>
      </c>
      <c r="I93" s="16">
        <f t="shared" ref="I93:I156" si="20">K93-L93</f>
        <v>17.623643411524544</v>
      </c>
      <c r="J93" s="16">
        <v>140</v>
      </c>
      <c r="K93" s="16">
        <f t="shared" si="15"/>
        <v>17.640790300323655</v>
      </c>
      <c r="L93" s="16">
        <f t="shared" si="16"/>
        <v>1.7146888799111262E-2</v>
      </c>
      <c r="M93" s="16">
        <f t="shared" si="14"/>
        <v>0</v>
      </c>
      <c r="N93" s="16">
        <f t="shared" si="17"/>
        <v>3.0713060936514349</v>
      </c>
      <c r="O93" s="16">
        <f t="shared" ref="O93:O156" si="21">F93/G93</f>
        <v>0.67444549916738439</v>
      </c>
      <c r="P93" s="16">
        <f t="shared" ref="P93:P156" si="22">H93/G93</f>
        <v>0.28456764918491334</v>
      </c>
      <c r="Q93" s="17">
        <f t="shared" ref="Q93:Q156" si="23">I93/G93</f>
        <v>4.0986851647702265E-2</v>
      </c>
    </row>
    <row r="94" spans="1:17">
      <c r="A94">
        <v>3.3026192442759843</v>
      </c>
      <c r="B94">
        <v>0.69721375933305996</v>
      </c>
      <c r="C94">
        <v>0.27251238544895895</v>
      </c>
      <c r="D94">
        <v>3.0273855217981101E-2</v>
      </c>
      <c r="F94" s="15">
        <v>295</v>
      </c>
      <c r="G94" s="16">
        <f t="shared" si="18"/>
        <v>435.9856807251183</v>
      </c>
      <c r="H94" s="16">
        <f t="shared" si="19"/>
        <v>123.59841474259578</v>
      </c>
      <c r="I94" s="16">
        <f t="shared" si="20"/>
        <v>17.387265982522528</v>
      </c>
      <c r="J94" s="16">
        <v>141</v>
      </c>
      <c r="K94" s="16">
        <f t="shared" si="15"/>
        <v>17.401585257404218</v>
      </c>
      <c r="L94" s="16">
        <f t="shared" si="16"/>
        <v>1.4319274881687993E-2</v>
      </c>
      <c r="M94" s="16">
        <f t="shared" si="14"/>
        <v>0</v>
      </c>
      <c r="N94" s="16">
        <f t="shared" si="17"/>
        <v>3.0920970264192786</v>
      </c>
      <c r="O94" s="16">
        <f t="shared" si="21"/>
        <v>0.67662772664773041</v>
      </c>
      <c r="P94" s="16">
        <f t="shared" si="22"/>
        <v>0.28349191316795225</v>
      </c>
      <c r="Q94" s="17">
        <f t="shared" si="23"/>
        <v>3.9880360184317405E-2</v>
      </c>
    </row>
    <row r="95" spans="1:17">
      <c r="A95">
        <v>3.3202512935863031</v>
      </c>
      <c r="B95">
        <v>0.69882103273042107</v>
      </c>
      <c r="C95">
        <v>0.27159152237061956</v>
      </c>
      <c r="D95">
        <v>2.9587444898959338E-2</v>
      </c>
      <c r="F95" s="15">
        <v>300</v>
      </c>
      <c r="G95" s="16">
        <f t="shared" si="18"/>
        <v>441.98805201461761</v>
      </c>
      <c r="H95" s="16">
        <f t="shared" si="19"/>
        <v>124.83021760512548</v>
      </c>
      <c r="I95" s="16">
        <f t="shared" si="20"/>
        <v>17.157834409492132</v>
      </c>
      <c r="J95" s="16">
        <v>142</v>
      </c>
      <c r="K95" s="16">
        <f t="shared" si="15"/>
        <v>17.16978239487451</v>
      </c>
      <c r="L95" s="16">
        <f t="shared" si="16"/>
        <v>1.1947985382378665E-2</v>
      </c>
      <c r="M95" s="16">
        <f t="shared" si="14"/>
        <v>0</v>
      </c>
      <c r="N95" s="16">
        <f t="shared" si="17"/>
        <v>3.1125919155958988</v>
      </c>
      <c r="O95" s="16">
        <f t="shared" si="21"/>
        <v>0.67875137943791808</v>
      </c>
      <c r="P95" s="16">
        <f t="shared" si="22"/>
        <v>0.2824289413167147</v>
      </c>
      <c r="Q95" s="17">
        <f t="shared" si="23"/>
        <v>3.8819679245367208E-2</v>
      </c>
    </row>
    <row r="96" spans="1:17">
      <c r="A96">
        <v>3.3376539994308634</v>
      </c>
      <c r="B96">
        <v>0.7003908547923049</v>
      </c>
      <c r="C96">
        <v>0.27068321552420915</v>
      </c>
      <c r="D96">
        <v>2.8925929683486031E-2</v>
      </c>
      <c r="F96" s="15">
        <v>305</v>
      </c>
      <c r="G96" s="16">
        <f t="shared" si="18"/>
        <v>447.99003872770754</v>
      </c>
      <c r="H96" s="16">
        <f t="shared" si="19"/>
        <v>126.05492048821789</v>
      </c>
      <c r="I96" s="16">
        <f t="shared" si="20"/>
        <v>16.935118239489615</v>
      </c>
      <c r="J96" s="16">
        <v>143</v>
      </c>
      <c r="K96" s="16">
        <f t="shared" si="15"/>
        <v>16.945079511782108</v>
      </c>
      <c r="L96" s="16">
        <f t="shared" si="16"/>
        <v>9.9612722924938106E-3</v>
      </c>
      <c r="M96" s="16">
        <f t="shared" si="14"/>
        <v>0</v>
      </c>
      <c r="N96" s="16">
        <f t="shared" si="17"/>
        <v>3.1327974736203323</v>
      </c>
      <c r="O96" s="16">
        <f t="shared" si="21"/>
        <v>0.68081870942086242</v>
      </c>
      <c r="P96" s="16">
        <f t="shared" si="22"/>
        <v>0.2813788468293047</v>
      </c>
      <c r="Q96" s="17">
        <f t="shared" si="23"/>
        <v>3.7802443749832874E-2</v>
      </c>
    </row>
    <row r="97" spans="1:17">
      <c r="A97">
        <v>3.3548318597192353</v>
      </c>
      <c r="B97">
        <v>0.70192451012269064</v>
      </c>
      <c r="C97">
        <v>0.26978734692905615</v>
      </c>
      <c r="D97">
        <v>2.8288142948253256E-2</v>
      </c>
      <c r="F97" s="15">
        <v>310</v>
      </c>
      <c r="G97" s="16">
        <f t="shared" si="18"/>
        <v>453.99170168548716</v>
      </c>
      <c r="H97" s="16">
        <f t="shared" si="19"/>
        <v>127.27281029018309</v>
      </c>
      <c r="I97" s="16">
        <f t="shared" si="20"/>
        <v>16.718891395304077</v>
      </c>
      <c r="J97" s="16">
        <v>144</v>
      </c>
      <c r="K97" s="16">
        <f t="shared" si="15"/>
        <v>16.727189709816905</v>
      </c>
      <c r="L97" s="16">
        <f t="shared" si="16"/>
        <v>8.2983145128275072E-3</v>
      </c>
      <c r="M97" s="16">
        <f t="shared" si="14"/>
        <v>0</v>
      </c>
      <c r="N97" s="16">
        <f t="shared" si="17"/>
        <v>3.1527201505936606</v>
      </c>
      <c r="O97" s="16">
        <f t="shared" si="21"/>
        <v>0.68283186421490893</v>
      </c>
      <c r="P97" s="16">
        <f t="shared" si="22"/>
        <v>0.28034171069134245</v>
      </c>
      <c r="Q97" s="17">
        <f t="shared" si="23"/>
        <v>3.6826425093748651E-2</v>
      </c>
    </row>
    <row r="98" spans="1:17">
      <c r="A98">
        <v>3.3717892474430324</v>
      </c>
      <c r="B98">
        <v>0.70342322658318635</v>
      </c>
      <c r="C98">
        <v>0.26890379042563889</v>
      </c>
      <c r="D98">
        <v>2.7672982991174721E-2</v>
      </c>
      <c r="F98" s="15">
        <v>315</v>
      </c>
      <c r="G98" s="16">
        <f t="shared" si="18"/>
        <v>459.99309238126619</v>
      </c>
      <c r="H98" s="16">
        <f t="shared" si="19"/>
        <v>128.48415952242976</v>
      </c>
      <c r="I98" s="16">
        <f t="shared" si="20"/>
        <v>16.508932858836442</v>
      </c>
      <c r="J98" s="16">
        <v>145</v>
      </c>
      <c r="K98" s="16">
        <f t="shared" si="15"/>
        <v>16.51584047757024</v>
      </c>
      <c r="L98" s="16">
        <f t="shared" si="16"/>
        <v>6.9076187337992392E-3</v>
      </c>
      <c r="M98" s="16">
        <f t="shared" si="14"/>
        <v>0</v>
      </c>
      <c r="N98" s="16">
        <f t="shared" si="17"/>
        <v>3.17236615435356</v>
      </c>
      <c r="O98" s="16">
        <f t="shared" si="21"/>
        <v>0.68479289193088932</v>
      </c>
      <c r="P98" s="16">
        <f t="shared" si="22"/>
        <v>0.27931758465610917</v>
      </c>
      <c r="Q98" s="17">
        <f t="shared" si="23"/>
        <v>3.5889523413001556E-2</v>
      </c>
    </row>
    <row r="99" spans="1:17">
      <c r="A99">
        <v>3.3885304161736127</v>
      </c>
      <c r="B99">
        <v>0.70488817820449401</v>
      </c>
      <c r="C99">
        <v>0.2680324127669001</v>
      </c>
      <c r="D99">
        <v>2.7079409028605991E-2</v>
      </c>
      <c r="F99" s="15">
        <v>320</v>
      </c>
      <c r="G99" s="16">
        <f t="shared" si="18"/>
        <v>465.99425435736993</v>
      </c>
      <c r="H99" s="16">
        <f t="shared" si="19"/>
        <v>129.68922716238984</v>
      </c>
      <c r="I99" s="16">
        <f t="shared" si="20"/>
        <v>16.305027194980077</v>
      </c>
      <c r="J99" s="16">
        <v>146</v>
      </c>
      <c r="K99" s="16">
        <f t="shared" si="15"/>
        <v>16.310772837610148</v>
      </c>
      <c r="L99" s="16">
        <f t="shared" si="16"/>
        <v>5.7456426300694337E-3</v>
      </c>
      <c r="M99" s="16">
        <f t="shared" ref="M99:M130" si="24">L99*EXP(-(I99/(L99)))</f>
        <v>0</v>
      </c>
      <c r="N99" s="16">
        <f t="shared" si="17"/>
        <v>3.191741468201164</v>
      </c>
      <c r="O99" s="16">
        <f t="shared" si="21"/>
        <v>0.68670374582471294</v>
      </c>
      <c r="P99" s="16">
        <f t="shared" si="22"/>
        <v>0.27830649401726631</v>
      </c>
      <c r="Q99" s="17">
        <f t="shared" si="23"/>
        <v>3.4989760158020723E-2</v>
      </c>
    </row>
    <row r="100" spans="1:17">
      <c r="A100">
        <v>3.4050595051174968</v>
      </c>
      <c r="B100">
        <v>0.70632048794584879</v>
      </c>
      <c r="C100">
        <v>0.26717307461094947</v>
      </c>
      <c r="D100">
        <v>2.6506437443201854E-2</v>
      </c>
      <c r="F100" s="15">
        <v>325</v>
      </c>
      <c r="G100" s="16">
        <f t="shared" si="18"/>
        <v>471.99522438846725</v>
      </c>
      <c r="H100" s="16">
        <f t="shared" si="19"/>
        <v>130.88825944846369</v>
      </c>
      <c r="I100" s="16">
        <f t="shared" si="20"/>
        <v>16.106964940003593</v>
      </c>
      <c r="J100" s="16">
        <v>147</v>
      </c>
      <c r="K100" s="16">
        <f t="shared" si="15"/>
        <v>16.111740551536315</v>
      </c>
      <c r="L100" s="16">
        <f t="shared" si="16"/>
        <v>4.7756115327229932E-3</v>
      </c>
      <c r="M100" s="16">
        <f t="shared" si="24"/>
        <v>0</v>
      </c>
      <c r="N100" s="16">
        <f t="shared" si="17"/>
        <v>3.2108518665882126</v>
      </c>
      <c r="O100" s="16">
        <f t="shared" si="21"/>
        <v>0.68856628882438553</v>
      </c>
      <c r="P100" s="16">
        <f t="shared" si="22"/>
        <v>0.27730844018188294</v>
      </c>
      <c r="Q100" s="17">
        <f t="shared" si="23"/>
        <v>3.4125270993731589E-2</v>
      </c>
    </row>
    <row r="101" spans="1:17">
      <c r="A101">
        <v>3.4213805437834872</v>
      </c>
      <c r="B101">
        <v>0.70772123030812817</v>
      </c>
      <c r="C101">
        <v>0.26632563142277454</v>
      </c>
      <c r="D101">
        <v>2.5953138269097356E-2</v>
      </c>
      <c r="F101" s="15">
        <v>330</v>
      </c>
      <c r="G101" s="16">
        <f t="shared" si="18"/>
        <v>477.99603349687652</v>
      </c>
      <c r="H101" s="16">
        <f t="shared" si="19"/>
        <v>132.08149062140978</v>
      </c>
      <c r="I101" s="16">
        <f t="shared" si="20"/>
        <v>15.914542875466733</v>
      </c>
      <c r="J101" s="16">
        <v>148</v>
      </c>
      <c r="K101" s="16">
        <f t="shared" si="15"/>
        <v>15.918509378590207</v>
      </c>
      <c r="L101" s="16">
        <f t="shared" si="16"/>
        <v>3.9665031234743901E-3</v>
      </c>
      <c r="M101" s="16">
        <f t="shared" si="24"/>
        <v>0</v>
      </c>
      <c r="N101" s="16">
        <f t="shared" si="17"/>
        <v>3.2297029290329493</v>
      </c>
      <c r="O101" s="16">
        <f t="shared" si="21"/>
        <v>0.69038229791535788</v>
      </c>
      <c r="P101" s="16">
        <f t="shared" si="22"/>
        <v>0.2763234030524081</v>
      </c>
      <c r="Q101" s="17">
        <f t="shared" si="23"/>
        <v>3.3294299032233972E-2</v>
      </c>
    </row>
    <row r="102" spans="1:17">
      <c r="A102">
        <v>3.4374974563079377</v>
      </c>
      <c r="B102">
        <v>0.70909143380661865</v>
      </c>
      <c r="C102">
        <v>0.26548993429213619</v>
      </c>
      <c r="D102">
        <v>2.5418631901245044E-2</v>
      </c>
      <c r="F102" s="15">
        <v>335</v>
      </c>
      <c r="G102" s="16">
        <f t="shared" si="18"/>
        <v>483.99670782225832</v>
      </c>
      <c r="H102" s="16">
        <f t="shared" si="19"/>
        <v>133.26914361623122</v>
      </c>
      <c r="I102" s="16">
        <f t="shared" si="20"/>
        <v>15.727564206027102</v>
      </c>
      <c r="J102" s="16">
        <v>149</v>
      </c>
      <c r="K102" s="16">
        <f t="shared" si="15"/>
        <v>15.73085638376878</v>
      </c>
      <c r="L102" s="16">
        <f t="shared" si="16"/>
        <v>3.292177741677249E-3</v>
      </c>
      <c r="M102" s="16">
        <f t="shared" si="24"/>
        <v>0</v>
      </c>
      <c r="N102" s="16">
        <f t="shared" si="17"/>
        <v>3.2483000524983781</v>
      </c>
      <c r="O102" s="16">
        <f t="shared" si="21"/>
        <v>0.69215346837240166</v>
      </c>
      <c r="P102" s="16">
        <f t="shared" si="22"/>
        <v>0.27535134322684823</v>
      </c>
      <c r="Q102" s="17">
        <f t="shared" si="23"/>
        <v>3.2495188400750136E-2</v>
      </c>
    </row>
    <row r="103" spans="1:17">
      <c r="A103">
        <v>3.4534140654781007</v>
      </c>
      <c r="B103">
        <v>0.71043208330961172</v>
      </c>
      <c r="C103">
        <v>0.2646658306743791</v>
      </c>
      <c r="D103">
        <v>2.4902086016009111E-2</v>
      </c>
      <c r="F103" s="15">
        <v>340</v>
      </c>
      <c r="G103" s="16">
        <f t="shared" si="18"/>
        <v>489.99726936537115</v>
      </c>
      <c r="H103" s="16">
        <f t="shared" si="19"/>
        <v>134.45143070827083</v>
      </c>
      <c r="I103" s="16">
        <f t="shared" si="20"/>
        <v>15.545838657100305</v>
      </c>
      <c r="J103" s="16">
        <v>150</v>
      </c>
      <c r="K103" s="16">
        <f t="shared" si="15"/>
        <v>15.548569291729178</v>
      </c>
      <c r="L103" s="16">
        <f t="shared" si="16"/>
        <v>2.7306346288730817E-3</v>
      </c>
      <c r="M103" s="16">
        <f t="shared" si="24"/>
        <v>0</v>
      </c>
      <c r="N103" s="16">
        <f t="shared" si="17"/>
        <v>3.2666484624358079</v>
      </c>
      <c r="O103" s="16">
        <f t="shared" si="21"/>
        <v>0.69388141782985269</v>
      </c>
      <c r="P103" s="16">
        <f t="shared" si="22"/>
        <v>0.27439220402678577</v>
      </c>
      <c r="Q103" s="17">
        <f t="shared" si="23"/>
        <v>3.1726378143361447E-2</v>
      </c>
    </row>
    <row r="104" spans="1:17">
      <c r="A104">
        <v>3.4691340964879522</v>
      </c>
      <c r="B104">
        <v>0.71174412224906936</v>
      </c>
      <c r="C104">
        <v>0.26385316506044981</v>
      </c>
      <c r="D104">
        <v>2.44027126904807E-2</v>
      </c>
      <c r="F104" s="15">
        <v>345</v>
      </c>
      <c r="G104" s="16">
        <f t="shared" si="18"/>
        <v>495.99773662311975</v>
      </c>
      <c r="H104" s="16">
        <f t="shared" si="19"/>
        <v>135.62855411692027</v>
      </c>
      <c r="I104" s="16">
        <f t="shared" si="20"/>
        <v>15.369182506199497</v>
      </c>
      <c r="J104" s="16">
        <v>151</v>
      </c>
      <c r="K104" s="16">
        <f t="shared" si="15"/>
        <v>15.371445883079716</v>
      </c>
      <c r="L104" s="16">
        <f t="shared" si="16"/>
        <v>2.2633768802185986E-3</v>
      </c>
      <c r="M104" s="16">
        <f t="shared" si="24"/>
        <v>0</v>
      </c>
      <c r="N104" s="16">
        <f t="shared" si="17"/>
        <v>3.2847532226696674</v>
      </c>
      <c r="O104" s="16">
        <f t="shared" si="21"/>
        <v>0.69556769018513831</v>
      </c>
      <c r="P104" s="16">
        <f t="shared" si="22"/>
        <v>0.27344591336306162</v>
      </c>
      <c r="Q104" s="17">
        <f t="shared" si="23"/>
        <v>3.0986396451800055E-2</v>
      </c>
    </row>
    <row r="105" spans="1:17">
      <c r="A105">
        <v>3.4846611804560639</v>
      </c>
      <c r="B105">
        <v>0.71302845470959964</v>
      </c>
      <c r="C105">
        <v>0.26305177958198778</v>
      </c>
      <c r="D105">
        <v>2.3919765708412633E-2</v>
      </c>
      <c r="F105" s="15">
        <v>350</v>
      </c>
      <c r="G105" s="16">
        <f t="shared" si="18"/>
        <v>501.99812512994964</v>
      </c>
      <c r="H105" s="16">
        <f t="shared" si="19"/>
        <v>136.80070657006758</v>
      </c>
      <c r="I105" s="16">
        <f t="shared" si="20"/>
        <v>15.197418559882056</v>
      </c>
      <c r="J105" s="16">
        <v>152</v>
      </c>
      <c r="K105" s="16">
        <f t="shared" si="15"/>
        <v>15.199293429932411</v>
      </c>
      <c r="L105" s="16">
        <f t="shared" si="16"/>
        <v>1.8748700503544253E-3</v>
      </c>
      <c r="M105" s="16">
        <f t="shared" si="24"/>
        <v>0</v>
      </c>
      <c r="N105" s="16">
        <f t="shared" si="17"/>
        <v>3.3026192442759843</v>
      </c>
      <c r="O105" s="16">
        <f t="shared" si="21"/>
        <v>0.69721375933305996</v>
      </c>
      <c r="P105" s="16">
        <f t="shared" si="22"/>
        <v>0.27251238544895895</v>
      </c>
      <c r="Q105" s="17">
        <f t="shared" si="23"/>
        <v>3.0273855217981101E-2</v>
      </c>
    </row>
    <row r="106" spans="1:17">
      <c r="A106">
        <v>3.4999988577310432</v>
      </c>
      <c r="B106">
        <v>0.71428594740190399</v>
      </c>
      <c r="C106">
        <v>0.26226151455693936</v>
      </c>
      <c r="D106">
        <v>2.3452538041156643E-2</v>
      </c>
      <c r="F106" s="15">
        <v>355</v>
      </c>
      <c r="G106" s="16">
        <f t="shared" si="18"/>
        <v>507.99844791870436</v>
      </c>
      <c r="H106" s="16">
        <f t="shared" si="19"/>
        <v>137.96807183215282</v>
      </c>
      <c r="I106" s="16">
        <f t="shared" si="20"/>
        <v>15.030376086551531</v>
      </c>
      <c r="J106" s="16">
        <v>153</v>
      </c>
      <c r="K106" s="16">
        <f t="shared" si="15"/>
        <v>15.031928167847173</v>
      </c>
      <c r="L106" s="16">
        <f t="shared" si="16"/>
        <v>1.5520812956419225E-3</v>
      </c>
      <c r="M106" s="16">
        <f t="shared" si="24"/>
        <v>0</v>
      </c>
      <c r="N106" s="16">
        <f t="shared" si="17"/>
        <v>3.3202512935863031</v>
      </c>
      <c r="O106" s="16">
        <f t="shared" si="21"/>
        <v>0.69882103273042107</v>
      </c>
      <c r="P106" s="16">
        <f t="shared" si="22"/>
        <v>0.27159152237061956</v>
      </c>
      <c r="Q106" s="17">
        <f t="shared" si="23"/>
        <v>2.9587444898959338E-2</v>
      </c>
    </row>
    <row r="107" spans="1:17">
      <c r="A107">
        <v>3.5151505810065151</v>
      </c>
      <c r="B107">
        <v>0.71551743152674152</v>
      </c>
      <c r="C107">
        <v>0.26148220898075264</v>
      </c>
      <c r="D107">
        <v>2.3000359492505843E-2</v>
      </c>
      <c r="F107" s="15">
        <v>360</v>
      </c>
      <c r="G107" s="16">
        <f t="shared" si="18"/>
        <v>513.99871591235296</v>
      </c>
      <c r="H107" s="16">
        <f t="shared" si="19"/>
        <v>139.13082519847018</v>
      </c>
      <c r="I107" s="16">
        <f t="shared" si="20"/>
        <v>14.867890713882835</v>
      </c>
      <c r="J107" s="16">
        <v>154</v>
      </c>
      <c r="K107" s="16">
        <f t="shared" si="15"/>
        <v>14.869174801529821</v>
      </c>
      <c r="L107" s="16">
        <f t="shared" si="16"/>
        <v>1.2840876469867532E-3</v>
      </c>
      <c r="M107" s="16">
        <f t="shared" si="24"/>
        <v>0</v>
      </c>
      <c r="N107" s="16">
        <f t="shared" si="17"/>
        <v>3.3376539994308634</v>
      </c>
      <c r="O107" s="16">
        <f t="shared" si="21"/>
        <v>0.7003908547923049</v>
      </c>
      <c r="P107" s="16">
        <f t="shared" si="22"/>
        <v>0.27068321552420915</v>
      </c>
      <c r="Q107" s="17">
        <f t="shared" si="23"/>
        <v>2.8925929683486031E-2</v>
      </c>
    </row>
    <row r="108" spans="1:17">
      <c r="A108">
        <v>3.530119718264662</v>
      </c>
      <c r="B108">
        <v>0.71672370453528667</v>
      </c>
      <c r="C108">
        <v>0.26071370096782842</v>
      </c>
      <c r="D108">
        <v>2.25625944968849E-2</v>
      </c>
      <c r="F108" s="15">
        <v>365</v>
      </c>
      <c r="G108" s="16">
        <f t="shared" si="18"/>
        <v>519.99893825648144</v>
      </c>
      <c r="H108" s="16">
        <f t="shared" si="19"/>
        <v>140.2891339581422</v>
      </c>
      <c r="I108" s="16">
        <f t="shared" si="20"/>
        <v>14.709804298339266</v>
      </c>
      <c r="J108" s="16">
        <v>155</v>
      </c>
      <c r="K108" s="16">
        <f t="shared" si="15"/>
        <v>14.710866041857786</v>
      </c>
      <c r="L108" s="16">
        <f t="shared" si="16"/>
        <v>1.0617435185198496E-3</v>
      </c>
      <c r="M108" s="16">
        <f t="shared" si="24"/>
        <v>0</v>
      </c>
      <c r="N108" s="16">
        <f t="shared" si="17"/>
        <v>3.3548318597192353</v>
      </c>
      <c r="O108" s="16">
        <f t="shared" si="21"/>
        <v>0.70192451012269064</v>
      </c>
      <c r="P108" s="16">
        <f t="shared" si="22"/>
        <v>0.26978734692905615</v>
      </c>
      <c r="Q108" s="17">
        <f t="shared" si="23"/>
        <v>2.8288142948253256E-2</v>
      </c>
    </row>
    <row r="109" spans="1:17">
      <c r="A109">
        <v>3.5449095555647401</v>
      </c>
      <c r="B109">
        <v>0.7179055317915688</v>
      </c>
      <c r="C109">
        <v>0.25995582814755086</v>
      </c>
      <c r="D109">
        <v>2.2138640060880333E-2</v>
      </c>
      <c r="F109" s="15">
        <v>370</v>
      </c>
      <c r="G109" s="16">
        <f t="shared" si="18"/>
        <v>525.99912260111307</v>
      </c>
      <c r="H109" s="16">
        <f t="shared" si="19"/>
        <v>141.44315782799964</v>
      </c>
      <c r="I109" s="16">
        <f t="shared" si="20"/>
        <v>14.555964773113429</v>
      </c>
      <c r="J109" s="16">
        <v>156</v>
      </c>
      <c r="K109" s="16">
        <f t="shared" si="15"/>
        <v>14.55684217200036</v>
      </c>
      <c r="L109" s="16">
        <f t="shared" si="16"/>
        <v>8.7739888693235063E-4</v>
      </c>
      <c r="M109" s="16">
        <f t="shared" si="24"/>
        <v>0</v>
      </c>
      <c r="N109" s="16">
        <f t="shared" si="17"/>
        <v>3.3717892474430324</v>
      </c>
      <c r="O109" s="16">
        <f t="shared" si="21"/>
        <v>0.70342322658318635</v>
      </c>
      <c r="P109" s="16">
        <f t="shared" si="22"/>
        <v>0.26890379042563889</v>
      </c>
      <c r="Q109" s="17">
        <f t="shared" si="23"/>
        <v>2.7672982991174721E-2</v>
      </c>
    </row>
    <row r="110" spans="1:17">
      <c r="A110">
        <v>3.5595232996908415</v>
      </c>
      <c r="B110">
        <v>0.71906364814246737</v>
      </c>
      <c r="C110">
        <v>0.25920842801887883</v>
      </c>
      <c r="D110">
        <v>2.1727923838653827E-2</v>
      </c>
      <c r="F110" s="15">
        <v>375</v>
      </c>
      <c r="G110" s="16">
        <f t="shared" si="18"/>
        <v>531.99927533925722</v>
      </c>
      <c r="H110" s="16">
        <f t="shared" si="19"/>
        <v>142.59304935942353</v>
      </c>
      <c r="I110" s="16">
        <f t="shared" si="20"/>
        <v>14.406225979833726</v>
      </c>
      <c r="J110" s="16">
        <v>157</v>
      </c>
      <c r="K110" s="16">
        <f t="shared" si="15"/>
        <v>14.406950640576479</v>
      </c>
      <c r="L110" s="16">
        <f t="shared" si="16"/>
        <v>7.2466074275284015E-4</v>
      </c>
      <c r="M110" s="16">
        <f t="shared" si="24"/>
        <v>0</v>
      </c>
      <c r="N110" s="16">
        <f t="shared" si="17"/>
        <v>3.3885304161736127</v>
      </c>
      <c r="O110" s="16">
        <f t="shared" si="21"/>
        <v>0.70488817820449401</v>
      </c>
      <c r="P110" s="16">
        <f t="shared" si="22"/>
        <v>0.2680324127669001</v>
      </c>
      <c r="Q110" s="17">
        <f t="shared" si="23"/>
        <v>2.7079409028605991E-2</v>
      </c>
    </row>
    <row r="111" spans="1:17">
      <c r="A111">
        <v>3.5739640806712649</v>
      </c>
      <c r="B111">
        <v>0.72019875940050737</v>
      </c>
      <c r="C111">
        <v>0.25847133826716684</v>
      </c>
      <c r="D111">
        <v>2.1329902332325665E-2</v>
      </c>
      <c r="F111" s="15">
        <v>380</v>
      </c>
      <c r="G111" s="16">
        <f t="shared" si="18"/>
        <v>537.99940180856447</v>
      </c>
      <c r="H111" s="16">
        <f t="shared" si="19"/>
        <v>143.73895432004576</v>
      </c>
      <c r="I111" s="16">
        <f t="shared" si="20"/>
        <v>14.260447488518732</v>
      </c>
      <c r="J111" s="16">
        <v>158</v>
      </c>
      <c r="K111" s="16">
        <f t="shared" si="15"/>
        <v>14.261045679954249</v>
      </c>
      <c r="L111" s="16">
        <f t="shared" si="16"/>
        <v>5.98191435516393E-4</v>
      </c>
      <c r="M111" s="16">
        <f t="shared" si="24"/>
        <v>0</v>
      </c>
      <c r="N111" s="16">
        <f t="shared" si="17"/>
        <v>3.4050595051174968</v>
      </c>
      <c r="O111" s="16">
        <f t="shared" si="21"/>
        <v>0.70632048794584879</v>
      </c>
      <c r="P111" s="16">
        <f t="shared" si="22"/>
        <v>0.26717307461094947</v>
      </c>
      <c r="Q111" s="17">
        <f t="shared" si="23"/>
        <v>2.6506437443201854E-2</v>
      </c>
    </row>
    <row r="112" spans="1:17">
      <c r="A112">
        <v>3.5882349541803018</v>
      </c>
      <c r="B112">
        <v>0.72131154374446615</v>
      </c>
      <c r="C112">
        <v>0.25774439704658569</v>
      </c>
      <c r="D112">
        <v>2.0944059208948162E-2</v>
      </c>
      <c r="F112" s="15">
        <v>385</v>
      </c>
      <c r="G112" s="16">
        <f t="shared" si="18"/>
        <v>543.99950646157447</v>
      </c>
      <c r="H112" s="16">
        <f t="shared" si="19"/>
        <v>144.88101205205655</v>
      </c>
      <c r="I112" s="16">
        <f t="shared" si="20"/>
        <v>14.118494409517963</v>
      </c>
      <c r="J112" s="16">
        <v>159</v>
      </c>
      <c r="K112" s="16">
        <f t="shared" si="15"/>
        <v>14.118987947943459</v>
      </c>
      <c r="L112" s="16">
        <f t="shared" si="16"/>
        <v>4.9353842549688183E-4</v>
      </c>
      <c r="M112" s="16">
        <f t="shared" si="24"/>
        <v>0</v>
      </c>
      <c r="N112" s="16">
        <f t="shared" si="17"/>
        <v>3.4213805437834872</v>
      </c>
      <c r="O112" s="16">
        <f t="shared" si="21"/>
        <v>0.70772123030812817</v>
      </c>
      <c r="P112" s="16">
        <f t="shared" si="22"/>
        <v>0.26632563142277454</v>
      </c>
      <c r="Q112" s="17">
        <f t="shared" si="23"/>
        <v>2.5953138269097356E-2</v>
      </c>
    </row>
    <row r="113" spans="1:17">
      <c r="A113">
        <v>3.6023389038318623</v>
      </c>
      <c r="B113">
        <v>0.7224026530425558</v>
      </c>
      <c r="C113">
        <v>0.25702744323123861</v>
      </c>
      <c r="D113">
        <v>2.0569903726205437E-2</v>
      </c>
      <c r="F113" s="15">
        <v>390</v>
      </c>
      <c r="G113" s="16">
        <f t="shared" si="18"/>
        <v>549.99959300927003</v>
      </c>
      <c r="H113" s="16">
        <f t="shared" si="19"/>
        <v>146.01935580873274</v>
      </c>
      <c r="I113" s="16">
        <f t="shared" si="20"/>
        <v>13.980237200537221</v>
      </c>
      <c r="J113" s="16">
        <v>160</v>
      </c>
      <c r="K113" s="16">
        <f t="shared" si="15"/>
        <v>13.980644191267261</v>
      </c>
      <c r="L113" s="16">
        <f t="shared" si="16"/>
        <v>4.0699073003929391E-4</v>
      </c>
      <c r="M113" s="16">
        <f t="shared" si="24"/>
        <v>0</v>
      </c>
      <c r="N113" s="16">
        <f t="shared" si="17"/>
        <v>3.4374974563079377</v>
      </c>
      <c r="O113" s="16">
        <f t="shared" si="21"/>
        <v>0.70909143380661865</v>
      </c>
      <c r="P113" s="16">
        <f t="shared" si="22"/>
        <v>0.26548993429213619</v>
      </c>
      <c r="Q113" s="17">
        <f t="shared" si="23"/>
        <v>2.5418631901245044E-2</v>
      </c>
    </row>
    <row r="114" spans="1:17">
      <c r="A114">
        <v>3.6162788433732072</v>
      </c>
      <c r="B114">
        <v>0.72347271410271519</v>
      </c>
      <c r="C114">
        <v>0.25632031663781063</v>
      </c>
      <c r="D114">
        <v>2.0206969259474149E-2</v>
      </c>
      <c r="F114" s="15">
        <v>395</v>
      </c>
      <c r="G114" s="16">
        <f t="shared" si="18"/>
        <v>555.9996645419742</v>
      </c>
      <c r="H114" s="16">
        <f t="shared" si="19"/>
        <v>147.15411307067771</v>
      </c>
      <c r="I114" s="16">
        <f t="shared" si="20"/>
        <v>13.845551471296453</v>
      </c>
      <c r="J114" s="16">
        <v>161</v>
      </c>
      <c r="K114" s="16">
        <f t="shared" si="15"/>
        <v>13.84588692932229</v>
      </c>
      <c r="L114" s="16">
        <f t="shared" si="16"/>
        <v>3.3545802583833311E-4</v>
      </c>
      <c r="M114" s="16">
        <f t="shared" si="24"/>
        <v>0</v>
      </c>
      <c r="N114" s="16">
        <f t="shared" si="17"/>
        <v>3.4534140654781007</v>
      </c>
      <c r="O114" s="16">
        <f t="shared" si="21"/>
        <v>0.71043208330961172</v>
      </c>
      <c r="P114" s="16">
        <f t="shared" si="22"/>
        <v>0.2646658306743791</v>
      </c>
      <c r="Q114" s="17">
        <f t="shared" si="23"/>
        <v>2.4902086016009111E-2</v>
      </c>
    </row>
    <row r="115" spans="1:17">
      <c r="A115">
        <v>3.6300576187860734</v>
      </c>
      <c r="B115">
        <v>0.72452232985429166</v>
      </c>
      <c r="C115">
        <v>0.25562285822235198</v>
      </c>
      <c r="D115">
        <v>1.9854811923356371E-2</v>
      </c>
      <c r="F115" s="15">
        <v>400</v>
      </c>
      <c r="G115" s="16">
        <f t="shared" si="18"/>
        <v>561.99972363104825</v>
      </c>
      <c r="H115" s="16">
        <f t="shared" si="19"/>
        <v>148.28540584315016</v>
      </c>
      <c r="I115" s="16">
        <f t="shared" si="20"/>
        <v>13.714317787898027</v>
      </c>
      <c r="J115" s="16">
        <v>162</v>
      </c>
      <c r="K115" s="16">
        <f t="shared" si="15"/>
        <v>13.714594156849856</v>
      </c>
      <c r="L115" s="16">
        <f t="shared" si="16"/>
        <v>2.7636895182880743E-4</v>
      </c>
      <c r="M115" s="16">
        <f t="shared" si="24"/>
        <v>0</v>
      </c>
      <c r="N115" s="16">
        <f t="shared" si="17"/>
        <v>3.4691340964879522</v>
      </c>
      <c r="O115" s="16">
        <f t="shared" si="21"/>
        <v>0.71174412224906936</v>
      </c>
      <c r="P115" s="16">
        <f t="shared" si="22"/>
        <v>0.26385316506044981</v>
      </c>
      <c r="Q115" s="17">
        <f t="shared" si="23"/>
        <v>2.44027126904807E-2</v>
      </c>
    </row>
    <row r="116" spans="1:17">
      <c r="A116">
        <v>3.6436780103016138</v>
      </c>
      <c r="B116">
        <v>0.72555208046517361</v>
      </c>
      <c r="C116">
        <v>0.25493491025357617</v>
      </c>
      <c r="D116">
        <v>1.9513009281250153E-2</v>
      </c>
      <c r="F116" s="15">
        <v>405</v>
      </c>
      <c r="G116" s="16">
        <f t="shared" si="18"/>
        <v>567.99977241433839</v>
      </c>
      <c r="H116" s="16">
        <f t="shared" si="19"/>
        <v>149.41335093575577</v>
      </c>
      <c r="I116" s="16">
        <f t="shared" si="20"/>
        <v>13.586421478582672</v>
      </c>
      <c r="J116" s="16">
        <v>163</v>
      </c>
      <c r="K116" s="16">
        <f t="shared" si="15"/>
        <v>13.586649064244241</v>
      </c>
      <c r="L116" s="16">
        <f t="shared" si="16"/>
        <v>2.2758566157004032E-4</v>
      </c>
      <c r="M116" s="16">
        <f t="shared" si="24"/>
        <v>0</v>
      </c>
      <c r="N116" s="16">
        <f t="shared" si="17"/>
        <v>3.4846611804560639</v>
      </c>
      <c r="O116" s="16">
        <f t="shared" si="21"/>
        <v>0.71302845470959964</v>
      </c>
      <c r="P116" s="16">
        <f t="shared" si="22"/>
        <v>0.26305177958198778</v>
      </c>
      <c r="Q116" s="17">
        <f t="shared" si="23"/>
        <v>2.3919765708412633E-2</v>
      </c>
    </row>
    <row r="117" spans="1:17">
      <c r="A117">
        <v>3.6571427343348613</v>
      </c>
      <c r="B117">
        <v>0.7265625243981958</v>
      </c>
      <c r="C117">
        <v>0.25425631646484942</v>
      </c>
      <c r="D117">
        <v>1.9181159136954833E-2</v>
      </c>
      <c r="F117" s="15">
        <v>410</v>
      </c>
      <c r="G117" s="16">
        <f t="shared" si="18"/>
        <v>573.99981266789109</v>
      </c>
      <c r="H117" s="16">
        <f t="shared" si="19"/>
        <v>150.5380602256806</v>
      </c>
      <c r="I117" s="16">
        <f t="shared" si="20"/>
        <v>13.461752442210502</v>
      </c>
      <c r="J117" s="16">
        <v>164</v>
      </c>
      <c r="K117" s="16">
        <f t="shared" si="15"/>
        <v>13.461939774319402</v>
      </c>
      <c r="L117" s="16">
        <f t="shared" si="16"/>
        <v>1.8733210890033248E-4</v>
      </c>
      <c r="M117" s="16">
        <f t="shared" si="24"/>
        <v>0</v>
      </c>
      <c r="N117" s="16">
        <f t="shared" si="17"/>
        <v>3.4999988577310432</v>
      </c>
      <c r="O117" s="16">
        <f t="shared" si="21"/>
        <v>0.71428594740190399</v>
      </c>
      <c r="P117" s="16">
        <f t="shared" si="22"/>
        <v>0.26226151455693936</v>
      </c>
      <c r="Q117" s="17">
        <f t="shared" si="23"/>
        <v>2.3452538041156643E-2</v>
      </c>
    </row>
    <row r="118" spans="1:17">
      <c r="A118">
        <v>3.6704544453438044</v>
      </c>
      <c r="B118">
        <v>0.72755419941042454</v>
      </c>
      <c r="C118">
        <v>0.25358692218686002</v>
      </c>
      <c r="D118">
        <v>1.8858878402715402E-2</v>
      </c>
      <c r="F118" s="15">
        <v>415</v>
      </c>
      <c r="G118" s="16">
        <f t="shared" si="18"/>
        <v>579.99984586607502</v>
      </c>
      <c r="H118" s="16">
        <f t="shared" si="19"/>
        <v>151.65964090555735</v>
      </c>
      <c r="I118" s="16">
        <f t="shared" si="20"/>
        <v>13.340204960517704</v>
      </c>
      <c r="J118" s="16">
        <v>165</v>
      </c>
      <c r="K118" s="16">
        <f t="shared" si="15"/>
        <v>13.340359094442658</v>
      </c>
      <c r="L118" s="16">
        <f t="shared" si="16"/>
        <v>1.5413392495243963E-4</v>
      </c>
      <c r="M118" s="16">
        <f t="shared" si="24"/>
        <v>0</v>
      </c>
      <c r="N118" s="16">
        <f t="shared" si="17"/>
        <v>3.5151505810065151</v>
      </c>
      <c r="O118" s="16">
        <f t="shared" si="21"/>
        <v>0.71551743152674152</v>
      </c>
      <c r="P118" s="16">
        <f t="shared" si="22"/>
        <v>0.26148220898075264</v>
      </c>
      <c r="Q118" s="17">
        <f t="shared" si="23"/>
        <v>2.3000359492505843E-2</v>
      </c>
    </row>
    <row r="119" spans="1:17">
      <c r="A119">
        <v>3.683615737617612</v>
      </c>
      <c r="B119">
        <v>0.72852762349871891</v>
      </c>
      <c r="C119">
        <v>0.25292657446278632</v>
      </c>
      <c r="D119">
        <v>1.8545802038494714E-2</v>
      </c>
      <c r="F119" s="15">
        <v>420</v>
      </c>
      <c r="G119" s="16">
        <f t="shared" si="18"/>
        <v>585.99987323193386</v>
      </c>
      <c r="H119" s="16">
        <f t="shared" si="19"/>
        <v>152.77819571697577</v>
      </c>
      <c r="I119" s="16">
        <f t="shared" si="20"/>
        <v>13.221677514958079</v>
      </c>
      <c r="J119" s="16">
        <v>166</v>
      </c>
      <c r="K119" s="16">
        <f t="shared" si="15"/>
        <v>13.221804283024223</v>
      </c>
      <c r="L119" s="16">
        <f t="shared" si="16"/>
        <v>1.2676806614334661E-4</v>
      </c>
      <c r="M119" s="16">
        <f t="shared" si="24"/>
        <v>0</v>
      </c>
      <c r="N119" s="16">
        <f t="shared" si="17"/>
        <v>3.530119718264662</v>
      </c>
      <c r="O119" s="16">
        <f t="shared" si="21"/>
        <v>0.71672370453528667</v>
      </c>
      <c r="P119" s="16">
        <f t="shared" si="22"/>
        <v>0.26071370096782842</v>
      </c>
      <c r="Q119" s="17">
        <f t="shared" si="23"/>
        <v>2.25625944968849E-2</v>
      </c>
    </row>
    <row r="120" spans="1:17">
      <c r="A120">
        <v>3.6966291469981125</v>
      </c>
      <c r="B120">
        <v>0.72948329579475746</v>
      </c>
      <c r="C120">
        <v>0.25227512214761966</v>
      </c>
      <c r="D120">
        <v>1.8241582057622951E-2</v>
      </c>
      <c r="F120" s="15">
        <v>425</v>
      </c>
      <c r="G120" s="16">
        <f t="shared" si="18"/>
        <v>591.9998957793116</v>
      </c>
      <c r="H120" s="16">
        <f t="shared" si="19"/>
        <v>153.89382317057476</v>
      </c>
      <c r="I120" s="16">
        <f t="shared" si="20"/>
        <v>13.10607260873685</v>
      </c>
      <c r="J120" s="16">
        <v>167</v>
      </c>
      <c r="K120" s="16">
        <f t="shared" si="15"/>
        <v>13.106176829425237</v>
      </c>
      <c r="L120" s="16">
        <f t="shared" si="16"/>
        <v>1.0422068838747383E-4</v>
      </c>
      <c r="M120" s="16">
        <f t="shared" si="24"/>
        <v>0</v>
      </c>
      <c r="N120" s="16">
        <f t="shared" si="17"/>
        <v>3.5449095555647401</v>
      </c>
      <c r="O120" s="16">
        <f t="shared" si="21"/>
        <v>0.7179055317915688</v>
      </c>
      <c r="P120" s="16">
        <f t="shared" si="22"/>
        <v>0.25995582814755086</v>
      </c>
      <c r="Q120" s="17">
        <f t="shared" si="23"/>
        <v>2.2138640060880333E-2</v>
      </c>
    </row>
    <row r="121" spans="1:17">
      <c r="A121">
        <v>3.7094971525382125</v>
      </c>
      <c r="B121">
        <v>0.73042169741253071</v>
      </c>
      <c r="C121">
        <v>0.25163241599315656</v>
      </c>
      <c r="D121">
        <v>1.7945886594312722E-2</v>
      </c>
      <c r="F121" s="15">
        <v>430</v>
      </c>
      <c r="G121" s="16">
        <f t="shared" si="18"/>
        <v>597.99991434806134</v>
      </c>
      <c r="H121" s="16">
        <f t="shared" si="19"/>
        <v>155.00661775358518</v>
      </c>
      <c r="I121" s="16">
        <f t="shared" si="20"/>
        <v>12.993296594476188</v>
      </c>
      <c r="J121" s="16">
        <v>168</v>
      </c>
      <c r="K121" s="16">
        <f t="shared" si="15"/>
        <v>12.993382246414823</v>
      </c>
      <c r="L121" s="16">
        <f t="shared" si="16"/>
        <v>8.5651938634723613E-5</v>
      </c>
      <c r="M121" s="16">
        <f t="shared" si="24"/>
        <v>0</v>
      </c>
      <c r="N121" s="16">
        <f t="shared" si="17"/>
        <v>3.5595232996908415</v>
      </c>
      <c r="O121" s="16">
        <f t="shared" si="21"/>
        <v>0.71906364814246737</v>
      </c>
      <c r="P121" s="16">
        <f t="shared" si="22"/>
        <v>0.25920842801887883</v>
      </c>
      <c r="Q121" s="17">
        <f t="shared" si="23"/>
        <v>2.1727923838653827E-2</v>
      </c>
    </row>
    <row r="122" spans="1:17">
      <c r="A122">
        <v>3.7222221781006066</v>
      </c>
      <c r="B122">
        <v>0.73134329225111727</v>
      </c>
      <c r="C122">
        <v>0.25099830872003831</v>
      </c>
      <c r="D122">
        <v>1.7658399028844429E-2</v>
      </c>
      <c r="F122" s="15">
        <v>435</v>
      </c>
      <c r="G122" s="16">
        <f t="shared" si="18"/>
        <v>603.9999296334438</v>
      </c>
      <c r="H122" s="16">
        <f t="shared" si="19"/>
        <v>156.1166701256308</v>
      </c>
      <c r="I122" s="16">
        <f t="shared" si="20"/>
        <v>12.88325950781293</v>
      </c>
      <c r="J122" s="16">
        <v>169</v>
      </c>
      <c r="K122" s="16">
        <f t="shared" si="15"/>
        <v>12.883329874369208</v>
      </c>
      <c r="L122" s="16">
        <f t="shared" si="16"/>
        <v>7.036655627776926E-5</v>
      </c>
      <c r="M122" s="16">
        <f t="shared" si="24"/>
        <v>0</v>
      </c>
      <c r="N122" s="16">
        <f t="shared" si="17"/>
        <v>3.5739640806712649</v>
      </c>
      <c r="O122" s="16">
        <f t="shared" si="21"/>
        <v>0.72019875940050737</v>
      </c>
      <c r="P122" s="16">
        <f t="shared" si="22"/>
        <v>0.25847133826716684</v>
      </c>
      <c r="Q122" s="17">
        <f t="shared" si="23"/>
        <v>2.1329902332325665E-2</v>
      </c>
    </row>
    <row r="123" spans="1:17">
      <c r="A123">
        <v>3.7348065938998465</v>
      </c>
      <c r="B123">
        <v>0.73224852775538163</v>
      </c>
      <c r="C123">
        <v>0.25037265507809575</v>
      </c>
      <c r="D123">
        <v>1.7378817166522592E-2</v>
      </c>
      <c r="F123" s="15">
        <v>440</v>
      </c>
      <c r="G123" s="16">
        <f t="shared" si="18"/>
        <v>609.99994221065128</v>
      </c>
      <c r="H123" s="16">
        <f t="shared" si="19"/>
        <v>157.22406730353643</v>
      </c>
      <c r="I123" s="16">
        <f t="shared" si="20"/>
        <v>12.775874907114838</v>
      </c>
      <c r="J123" s="16">
        <v>170</v>
      </c>
      <c r="K123" s="16">
        <f t="shared" si="15"/>
        <v>12.775932696463562</v>
      </c>
      <c r="L123" s="16">
        <f t="shared" si="16"/>
        <v>5.7789348723900287E-5</v>
      </c>
      <c r="M123" s="16">
        <f t="shared" si="24"/>
        <v>0</v>
      </c>
      <c r="N123" s="16">
        <f t="shared" si="17"/>
        <v>3.5882349541803018</v>
      </c>
      <c r="O123" s="16">
        <f t="shared" si="21"/>
        <v>0.72131154374446615</v>
      </c>
      <c r="P123" s="16">
        <f t="shared" si="22"/>
        <v>0.25774439704658569</v>
      </c>
      <c r="Q123" s="17">
        <f t="shared" si="23"/>
        <v>2.0944059208948162E-2</v>
      </c>
    </row>
    <row r="124" spans="1:17">
      <c r="A124">
        <v>3.7472527179905497</v>
      </c>
      <c r="B124">
        <v>0.73313783563707735</v>
      </c>
      <c r="C124">
        <v>0.24975531189614308</v>
      </c>
      <c r="D124">
        <v>1.7106852466779527E-2</v>
      </c>
      <c r="F124" s="15">
        <v>445</v>
      </c>
      <c r="G124" s="16">
        <f t="shared" si="18"/>
        <v>615.99995255524846</v>
      </c>
      <c r="H124" s="16">
        <f t="shared" si="19"/>
        <v>158.32889283583981</v>
      </c>
      <c r="I124" s="16">
        <f t="shared" si="20"/>
        <v>12.671059719408577</v>
      </c>
      <c r="J124" s="16">
        <v>171</v>
      </c>
      <c r="K124" s="16">
        <f t="shared" ref="K124:K155" si="25">J124*EXP(-(F124/J124))</f>
        <v>12.67110716416019</v>
      </c>
      <c r="L124" s="16">
        <f t="shared" ref="L124:L155" si="26">K124*EXP(-(H124/K124))</f>
        <v>4.7444751612953843E-5</v>
      </c>
      <c r="M124" s="16">
        <f t="shared" si="24"/>
        <v>0</v>
      </c>
      <c r="N124" s="16">
        <f t="shared" ref="N124:N158" si="27">G124/J124</f>
        <v>3.6023389038318623</v>
      </c>
      <c r="O124" s="16">
        <f t="shared" si="21"/>
        <v>0.7224026530425558</v>
      </c>
      <c r="P124" s="16">
        <f t="shared" si="22"/>
        <v>0.25702744323123861</v>
      </c>
      <c r="Q124" s="17">
        <f t="shared" si="23"/>
        <v>2.0569903726205437E-2</v>
      </c>
    </row>
    <row r="125" spans="1:17">
      <c r="A125">
        <v>3.759562817704337</v>
      </c>
      <c r="B125">
        <v>0.73401163255867552</v>
      </c>
      <c r="C125">
        <v>0.2491461381222646</v>
      </c>
      <c r="D125">
        <v>1.6842229319059869E-2</v>
      </c>
      <c r="F125" s="15">
        <v>450</v>
      </c>
      <c r="G125" s="16">
        <f t="shared" si="18"/>
        <v>621.99996106019159</v>
      </c>
      <c r="H125" s="16">
        <f t="shared" si="19"/>
        <v>159.4312269676542</v>
      </c>
      <c r="I125" s="16">
        <f t="shared" si="20"/>
        <v>12.56873409253741</v>
      </c>
      <c r="J125" s="16">
        <v>172</v>
      </c>
      <c r="K125" s="16">
        <f t="shared" si="25"/>
        <v>12.568773032345796</v>
      </c>
      <c r="L125" s="16">
        <f t="shared" si="26"/>
        <v>3.8939808385072086E-5</v>
      </c>
      <c r="M125" s="16">
        <f t="shared" si="24"/>
        <v>0</v>
      </c>
      <c r="N125" s="16">
        <f t="shared" si="27"/>
        <v>3.6162788433732072</v>
      </c>
      <c r="O125" s="16">
        <f t="shared" si="21"/>
        <v>0.72347271410271519</v>
      </c>
      <c r="P125" s="16">
        <f t="shared" si="22"/>
        <v>0.25632031663781063</v>
      </c>
      <c r="Q125" s="17">
        <f t="shared" si="23"/>
        <v>2.0206969259474149E-2</v>
      </c>
    </row>
    <row r="126" spans="1:17">
      <c r="A126">
        <v>3.7717391110378604</v>
      </c>
      <c r="B126">
        <v>0.73487032078209924</v>
      </c>
      <c r="C126">
        <v>0.24854499485554249</v>
      </c>
      <c r="D126">
        <v>1.658468436235818E-2</v>
      </c>
      <c r="F126" s="15">
        <v>455</v>
      </c>
      <c r="G126" s="16">
        <f t="shared" si="18"/>
        <v>627.99996804999068</v>
      </c>
      <c r="H126" s="16">
        <f t="shared" si="19"/>
        <v>160.53114679648434</v>
      </c>
      <c r="I126" s="16">
        <f t="shared" si="20"/>
        <v>12.468821253506375</v>
      </c>
      <c r="J126" s="16">
        <v>173</v>
      </c>
      <c r="K126" s="16">
        <f t="shared" si="25"/>
        <v>12.468853203515668</v>
      </c>
      <c r="L126" s="16">
        <f t="shared" si="26"/>
        <v>3.1950009292488746E-5</v>
      </c>
      <c r="M126" s="16">
        <f t="shared" si="24"/>
        <v>0</v>
      </c>
      <c r="N126" s="16">
        <f t="shared" si="27"/>
        <v>3.6300576187860734</v>
      </c>
      <c r="O126" s="16">
        <f t="shared" si="21"/>
        <v>0.72452232985429166</v>
      </c>
      <c r="P126" s="16">
        <f t="shared" si="22"/>
        <v>0.25562285822235198</v>
      </c>
      <c r="Q126" s="17">
        <f t="shared" si="23"/>
        <v>1.9854811923356371E-2</v>
      </c>
    </row>
    <row r="127" spans="1:17">
      <c r="A127">
        <v>3.7837837679941337</v>
      </c>
      <c r="B127">
        <v>0.73571428878440603</v>
      </c>
      <c r="C127">
        <v>0.24795174537008979</v>
      </c>
      <c r="D127">
        <v>1.6333965845504221E-2</v>
      </c>
      <c r="F127" s="15">
        <v>460</v>
      </c>
      <c r="G127" s="16">
        <f t="shared" si="18"/>
        <v>633.99997379248077</v>
      </c>
      <c r="H127" s="16">
        <f t="shared" si="19"/>
        <v>161.62872641955573</v>
      </c>
      <c r="I127" s="16">
        <f t="shared" si="20"/>
        <v>12.371247372925032</v>
      </c>
      <c r="J127" s="16">
        <v>174</v>
      </c>
      <c r="K127" s="16">
        <f t="shared" si="25"/>
        <v>12.371273580444257</v>
      </c>
      <c r="L127" s="16">
        <f t="shared" si="26"/>
        <v>2.6207519225778609E-5</v>
      </c>
      <c r="M127" s="16">
        <f t="shared" si="24"/>
        <v>0</v>
      </c>
      <c r="N127" s="16">
        <f t="shared" si="27"/>
        <v>3.6436780103016138</v>
      </c>
      <c r="O127" s="16">
        <f t="shared" si="21"/>
        <v>0.72555208046517361</v>
      </c>
      <c r="P127" s="16">
        <f t="shared" si="22"/>
        <v>0.25493491025357617</v>
      </c>
      <c r="Q127" s="17">
        <f t="shared" si="23"/>
        <v>1.9513009281250153E-2</v>
      </c>
    </row>
    <row r="128" spans="1:17">
      <c r="A128">
        <v>3.7956989118792026</v>
      </c>
      <c r="B128">
        <v>0.73654391184232992</v>
      </c>
      <c r="C128">
        <v>0.24736625513217342</v>
      </c>
      <c r="D128">
        <v>1.6089833025496686E-2</v>
      </c>
      <c r="F128" s="15">
        <v>465</v>
      </c>
      <c r="G128" s="16">
        <f t="shared" si="18"/>
        <v>639.99997850860075</v>
      </c>
      <c r="H128" s="16">
        <f t="shared" si="19"/>
        <v>162.72403707317963</v>
      </c>
      <c r="I128" s="16">
        <f t="shared" si="20"/>
        <v>12.275941435421144</v>
      </c>
      <c r="J128" s="16">
        <v>175</v>
      </c>
      <c r="K128" s="16">
        <f t="shared" si="25"/>
        <v>12.275962926820382</v>
      </c>
      <c r="L128" s="16">
        <f t="shared" si="26"/>
        <v>2.1491399238569116E-5</v>
      </c>
      <c r="M128" s="16">
        <f t="shared" si="24"/>
        <v>0</v>
      </c>
      <c r="N128" s="16">
        <f t="shared" si="27"/>
        <v>3.6571427343348613</v>
      </c>
      <c r="O128" s="16">
        <f t="shared" si="21"/>
        <v>0.7265625243981958</v>
      </c>
      <c r="P128" s="16">
        <f t="shared" si="22"/>
        <v>0.25425631646484942</v>
      </c>
      <c r="Q128" s="17">
        <f t="shared" si="23"/>
        <v>1.9181159136954833E-2</v>
      </c>
    </row>
    <row r="129" spans="1:17">
      <c r="A129">
        <v>3.8074866205560745</v>
      </c>
      <c r="B129">
        <v>0.73735955258747987</v>
      </c>
      <c r="C129">
        <v>0.2467883918111424</v>
      </c>
      <c r="D129">
        <v>1.5852055601377753E-2</v>
      </c>
      <c r="F129" s="15">
        <v>470</v>
      </c>
      <c r="G129" s="16">
        <f t="shared" si="18"/>
        <v>645.99998238050955</v>
      </c>
      <c r="H129" s="16">
        <f t="shared" si="19"/>
        <v>163.81714726463923</v>
      </c>
      <c r="I129" s="16">
        <f t="shared" si="20"/>
        <v>12.182835115870322</v>
      </c>
      <c r="J129" s="16">
        <v>176</v>
      </c>
      <c r="K129" s="16">
        <f t="shared" si="25"/>
        <v>12.182852735360758</v>
      </c>
      <c r="L129" s="16">
        <f t="shared" si="26"/>
        <v>1.7619490435527041E-5</v>
      </c>
      <c r="M129" s="16">
        <f t="shared" si="24"/>
        <v>0</v>
      </c>
      <c r="N129" s="16">
        <f t="shared" si="27"/>
        <v>3.6704544453438044</v>
      </c>
      <c r="O129" s="16">
        <f t="shared" si="21"/>
        <v>0.72755419941042454</v>
      </c>
      <c r="P129" s="16">
        <f t="shared" si="22"/>
        <v>0.25358692218686002</v>
      </c>
      <c r="Q129" s="17">
        <f t="shared" si="23"/>
        <v>1.8858878402715402E-2</v>
      </c>
    </row>
    <row r="130" spans="1:17">
      <c r="A130">
        <v>3.81914892765769</v>
      </c>
      <c r="B130">
        <v>0.73816156153387191</v>
      </c>
      <c r="C130">
        <v>0.24621802528480999</v>
      </c>
      <c r="D130">
        <v>1.5620413181318184E-2</v>
      </c>
      <c r="F130" s="15">
        <v>475</v>
      </c>
      <c r="G130" s="16">
        <f t="shared" si="18"/>
        <v>651.99998555831735</v>
      </c>
      <c r="H130" s="16">
        <f t="shared" si="19"/>
        <v>164.90812289705136</v>
      </c>
      <c r="I130" s="16">
        <f t="shared" si="20"/>
        <v>12.091862661265967</v>
      </c>
      <c r="J130" s="16">
        <v>177</v>
      </c>
      <c r="K130" s="16">
        <f t="shared" si="25"/>
        <v>12.091877102948652</v>
      </c>
      <c r="L130" s="16">
        <f t="shared" si="26"/>
        <v>1.4441682684683684E-5</v>
      </c>
      <c r="M130" s="16">
        <f t="shared" si="24"/>
        <v>0</v>
      </c>
      <c r="N130" s="16">
        <f t="shared" si="27"/>
        <v>3.683615737617612</v>
      </c>
      <c r="O130" s="16">
        <f t="shared" si="21"/>
        <v>0.72852762349871891</v>
      </c>
      <c r="P130" s="16">
        <f t="shared" si="22"/>
        <v>0.25292657446278632</v>
      </c>
      <c r="Q130" s="17">
        <f t="shared" si="23"/>
        <v>1.8545802038494714E-2</v>
      </c>
    </row>
    <row r="131" spans="1:17">
      <c r="A131">
        <v>3.8306878237606181</v>
      </c>
      <c r="B131">
        <v>0.73895027757937237</v>
      </c>
      <c r="C131">
        <v>0.24565502763987987</v>
      </c>
      <c r="D131">
        <v>1.5394694780747654E-2</v>
      </c>
      <c r="F131" s="15">
        <v>480</v>
      </c>
      <c r="G131" s="16">
        <f t="shared" si="18"/>
        <v>657.99998816566404</v>
      </c>
      <c r="H131" s="16">
        <f t="shared" si="19"/>
        <v>165.99702738762517</v>
      </c>
      <c r="I131" s="16">
        <f t="shared" si="20"/>
        <v>12.002960778038892</v>
      </c>
      <c r="J131" s="16">
        <v>178</v>
      </c>
      <c r="K131" s="16">
        <f t="shared" si="25"/>
        <v>12.002972612374821</v>
      </c>
      <c r="L131" s="16">
        <f t="shared" si="26"/>
        <v>1.1834335928985501E-5</v>
      </c>
      <c r="M131" s="16">
        <f t="shared" ref="M131:M162" si="28">L131*EXP(-(I131/(L131)))</f>
        <v>0</v>
      </c>
      <c r="N131" s="16">
        <f t="shared" si="27"/>
        <v>3.6966291469981125</v>
      </c>
      <c r="O131" s="16">
        <f t="shared" si="21"/>
        <v>0.72948329579475746</v>
      </c>
      <c r="P131" s="16">
        <f t="shared" si="22"/>
        <v>0.25227512214761966</v>
      </c>
      <c r="Q131" s="17">
        <f t="shared" si="23"/>
        <v>1.8241582057622951E-2</v>
      </c>
    </row>
    <row r="132" spans="1:17">
      <c r="A132">
        <v>3.8421052575210535</v>
      </c>
      <c r="B132">
        <v>0.73972602848252933</v>
      </c>
      <c r="C132">
        <v>0.24509927316795313</v>
      </c>
      <c r="D132">
        <v>1.5174698349517401E-2</v>
      </c>
      <c r="F132" s="15">
        <v>485</v>
      </c>
      <c r="G132" s="16">
        <f t="shared" si="18"/>
        <v>663.99999030434003</v>
      </c>
      <c r="H132" s="16">
        <f t="shared" si="19"/>
        <v>167.08392177971359</v>
      </c>
      <c r="I132" s="16">
        <f t="shared" si="20"/>
        <v>11.916068524626432</v>
      </c>
      <c r="J132" s="16">
        <v>179</v>
      </c>
      <c r="K132" s="16">
        <f t="shared" si="25"/>
        <v>11.916078220286423</v>
      </c>
      <c r="L132" s="16">
        <f t="shared" si="26"/>
        <v>9.6956599913108259E-6</v>
      </c>
      <c r="M132" s="16">
        <f t="shared" si="28"/>
        <v>0</v>
      </c>
      <c r="N132" s="16">
        <f t="shared" si="27"/>
        <v>3.7094971525382125</v>
      </c>
      <c r="O132" s="16">
        <f t="shared" si="21"/>
        <v>0.73042169741253071</v>
      </c>
      <c r="P132" s="16">
        <f t="shared" si="22"/>
        <v>0.25163241599315656</v>
      </c>
      <c r="Q132" s="17">
        <f t="shared" si="23"/>
        <v>1.7945886594312722E-2</v>
      </c>
    </row>
    <row r="133" spans="1:17">
      <c r="A133">
        <v>3.8534031367746158</v>
      </c>
      <c r="B133">
        <v>0.74048913131617433</v>
      </c>
      <c r="C133">
        <v>0.24455063835760188</v>
      </c>
      <c r="D133">
        <v>1.4960230326223808E-2</v>
      </c>
      <c r="F133" s="15">
        <v>490</v>
      </c>
      <c r="G133" s="16">
        <f t="shared" si="18"/>
        <v>669.99999205810923</v>
      </c>
      <c r="H133" s="16">
        <f t="shared" si="19"/>
        <v>168.16886484902452</v>
      </c>
      <c r="I133" s="16">
        <f t="shared" si="20"/>
        <v>11.831127209084691</v>
      </c>
      <c r="J133" s="16">
        <v>180</v>
      </c>
      <c r="K133" s="16">
        <f t="shared" si="25"/>
        <v>11.831135150975486</v>
      </c>
      <c r="L133" s="16">
        <f t="shared" si="26"/>
        <v>7.9418907941118011E-6</v>
      </c>
      <c r="M133" s="16">
        <f t="shared" si="28"/>
        <v>0</v>
      </c>
      <c r="N133" s="16">
        <f t="shared" si="27"/>
        <v>3.7222221781006066</v>
      </c>
      <c r="O133" s="16">
        <f t="shared" si="21"/>
        <v>0.73134329225111727</v>
      </c>
      <c r="P133" s="16">
        <f t="shared" si="22"/>
        <v>0.25099830872003831</v>
      </c>
      <c r="Q133" s="17">
        <f t="shared" si="23"/>
        <v>1.7658399028844429E-2</v>
      </c>
    </row>
    <row r="134" spans="1:17">
      <c r="A134">
        <v>3.8645833296013499</v>
      </c>
      <c r="B134">
        <v>0.7412398928990952</v>
      </c>
      <c r="C134">
        <v>0.24400900188295221</v>
      </c>
      <c r="D134">
        <v>1.4751105217952551E-2</v>
      </c>
      <c r="F134" s="15">
        <v>495</v>
      </c>
      <c r="G134" s="16">
        <f t="shared" si="18"/>
        <v>675.99999349587222</v>
      </c>
      <c r="H134" s="16">
        <f t="shared" si="19"/>
        <v>169.25191320433697</v>
      </c>
      <c r="I134" s="16">
        <f t="shared" si="20"/>
        <v>11.748080291535224</v>
      </c>
      <c r="J134" s="16">
        <v>181</v>
      </c>
      <c r="K134" s="16">
        <f t="shared" si="25"/>
        <v>11.748086795663015</v>
      </c>
      <c r="L134" s="16">
        <f t="shared" si="26"/>
        <v>6.5041277904241326E-6</v>
      </c>
      <c r="M134" s="16">
        <f t="shared" si="28"/>
        <v>0</v>
      </c>
      <c r="N134" s="16">
        <f t="shared" si="27"/>
        <v>3.7348065938998465</v>
      </c>
      <c r="O134" s="16">
        <f t="shared" si="21"/>
        <v>0.73224852775538163</v>
      </c>
      <c r="P134" s="16">
        <f t="shared" si="22"/>
        <v>0.25037265507809575</v>
      </c>
      <c r="Q134" s="17">
        <f t="shared" si="23"/>
        <v>1.7378817166522592E-2</v>
      </c>
    </row>
    <row r="135" spans="1:17">
      <c r="A135">
        <v>3.8756476653572682</v>
      </c>
      <c r="B135">
        <v>0.74197861020699796</v>
      </c>
      <c r="C135">
        <v>0.24347424458917766</v>
      </c>
      <c r="D135">
        <v>1.4547145203824382E-2</v>
      </c>
      <c r="F135" s="15">
        <v>500</v>
      </c>
      <c r="G135" s="16">
        <f t="shared" si="18"/>
        <v>681.99999467428006</v>
      </c>
      <c r="H135" s="16">
        <f t="shared" si="19"/>
        <v>170.33312138304274</v>
      </c>
      <c r="I135" s="16">
        <f t="shared" si="20"/>
        <v>11.666873291237332</v>
      </c>
      <c r="J135" s="16">
        <v>182</v>
      </c>
      <c r="K135" s="16">
        <f t="shared" si="25"/>
        <v>11.666878616957261</v>
      </c>
      <c r="L135" s="16">
        <f t="shared" si="26"/>
        <v>5.3257199293487907E-6</v>
      </c>
      <c r="M135" s="16">
        <f t="shared" si="28"/>
        <v>0</v>
      </c>
      <c r="N135" s="16">
        <f t="shared" si="27"/>
        <v>3.7472527179905497</v>
      </c>
      <c r="O135" s="16">
        <f t="shared" si="21"/>
        <v>0.73313783563707735</v>
      </c>
      <c r="P135" s="16">
        <f t="shared" si="22"/>
        <v>0.24975531189614308</v>
      </c>
      <c r="Q135" s="17">
        <f t="shared" si="23"/>
        <v>1.7106852466779527E-2</v>
      </c>
    </row>
    <row r="136" spans="1:17">
      <c r="A136">
        <v>3.886597935673711</v>
      </c>
      <c r="B136">
        <v>0.74270557076389765</v>
      </c>
      <c r="C136">
        <v>0.24294624947526644</v>
      </c>
      <c r="D136">
        <v>1.4348179760835938E-2</v>
      </c>
      <c r="F136" s="15">
        <v>505</v>
      </c>
      <c r="G136" s="16">
        <f t="shared" si="18"/>
        <v>687.99999563989365</v>
      </c>
      <c r="H136" s="16">
        <f t="shared" si="19"/>
        <v>171.4125419418144</v>
      </c>
      <c r="I136" s="16">
        <f t="shared" si="20"/>
        <v>11.587453698079278</v>
      </c>
      <c r="J136" s="16">
        <v>183</v>
      </c>
      <c r="K136" s="16">
        <f t="shared" si="25"/>
        <v>11.587458058185616</v>
      </c>
      <c r="L136" s="16">
        <f t="shared" si="26"/>
        <v>4.36010633868157E-6</v>
      </c>
      <c r="M136" s="16">
        <f t="shared" si="28"/>
        <v>0</v>
      </c>
      <c r="N136" s="16">
        <f t="shared" si="27"/>
        <v>3.759562817704337</v>
      </c>
      <c r="O136" s="16">
        <f t="shared" si="21"/>
        <v>0.73401163255867552</v>
      </c>
      <c r="P136" s="16">
        <f t="shared" si="22"/>
        <v>0.2491461381222646</v>
      </c>
      <c r="Q136" s="17">
        <f t="shared" si="23"/>
        <v>1.6842229319059869E-2</v>
      </c>
    </row>
    <row r="137" spans="1:17">
      <c r="A137">
        <v>3.8974358954257156</v>
      </c>
      <c r="B137">
        <v>0.74342105301501349</v>
      </c>
      <c r="C137">
        <v>0.24242490167439312</v>
      </c>
      <c r="D137">
        <v>1.4154045310593369E-2</v>
      </c>
      <c r="F137" s="15">
        <v>510</v>
      </c>
      <c r="G137" s="16">
        <f t="shared" si="18"/>
        <v>693.99999643096635</v>
      </c>
      <c r="H137" s="16">
        <f t="shared" si="19"/>
        <v>172.49022554268103</v>
      </c>
      <c r="I137" s="16">
        <f t="shared" si="20"/>
        <v>11.509770888285281</v>
      </c>
      <c r="J137" s="16">
        <v>184</v>
      </c>
      <c r="K137" s="16">
        <f t="shared" si="25"/>
        <v>11.509774457318962</v>
      </c>
      <c r="L137" s="16">
        <f t="shared" si="26"/>
        <v>3.5690336797251846E-6</v>
      </c>
      <c r="M137" s="16">
        <f t="shared" si="28"/>
        <v>0</v>
      </c>
      <c r="N137" s="16">
        <f t="shared" si="27"/>
        <v>3.7717391110378604</v>
      </c>
      <c r="O137" s="16">
        <f t="shared" si="21"/>
        <v>0.73487032078209924</v>
      </c>
      <c r="P137" s="16">
        <f t="shared" si="22"/>
        <v>0.24854499485554249</v>
      </c>
      <c r="Q137" s="17">
        <f t="shared" si="23"/>
        <v>1.658468436235818E-2</v>
      </c>
    </row>
    <row r="138" spans="1:17">
      <c r="A138">
        <v>3.9081632636705552</v>
      </c>
      <c r="B138">
        <v>0.74412532668217379</v>
      </c>
      <c r="C138">
        <v>0.24191008843219339</v>
      </c>
      <c r="D138">
        <v>1.3964584885632838E-2</v>
      </c>
      <c r="F138" s="15">
        <v>515</v>
      </c>
      <c r="G138" s="16">
        <f t="shared" si="18"/>
        <v>699.9999970789147</v>
      </c>
      <c r="H138" s="16">
        <f t="shared" si="19"/>
        <v>173.56622103477466</v>
      </c>
      <c r="I138" s="16">
        <f t="shared" si="20"/>
        <v>11.433776044140048</v>
      </c>
      <c r="J138" s="16">
        <v>185</v>
      </c>
      <c r="K138" s="16">
        <f t="shared" si="25"/>
        <v>11.433778965225354</v>
      </c>
      <c r="L138" s="16">
        <f t="shared" si="26"/>
        <v>2.9210853058645058E-6</v>
      </c>
      <c r="M138" s="16">
        <f t="shared" si="28"/>
        <v>0</v>
      </c>
      <c r="N138" s="16">
        <f t="shared" si="27"/>
        <v>3.7837837679941337</v>
      </c>
      <c r="O138" s="16">
        <f t="shared" si="21"/>
        <v>0.73571428878440603</v>
      </c>
      <c r="P138" s="16">
        <f t="shared" si="22"/>
        <v>0.24795174537008979</v>
      </c>
      <c r="Q138" s="17">
        <f t="shared" si="23"/>
        <v>1.6333965845504221E-2</v>
      </c>
    </row>
    <row r="139" spans="1:17">
      <c r="A139">
        <v>3.9187817245575367</v>
      </c>
      <c r="B139">
        <v>0.74481865310267559</v>
      </c>
      <c r="C139">
        <v>0.24140169908321274</v>
      </c>
      <c r="D139">
        <v>1.3779647814111675E-2</v>
      </c>
      <c r="F139" s="15">
        <v>520</v>
      </c>
      <c r="G139" s="16">
        <f t="shared" si="18"/>
        <v>705.99999760953165</v>
      </c>
      <c r="H139" s="16">
        <f t="shared" si="19"/>
        <v>174.64057553199322</v>
      </c>
      <c r="I139" s="16">
        <f t="shared" si="20"/>
        <v>11.359422077538424</v>
      </c>
      <c r="J139" s="16">
        <v>186</v>
      </c>
      <c r="K139" s="16">
        <f t="shared" si="25"/>
        <v>11.359424468006777</v>
      </c>
      <c r="L139" s="16">
        <f t="shared" si="26"/>
        <v>2.3904683531772337E-6</v>
      </c>
      <c r="M139" s="16">
        <f t="shared" si="28"/>
        <v>0</v>
      </c>
      <c r="N139" s="16">
        <f t="shared" si="27"/>
        <v>3.7956989118792026</v>
      </c>
      <c r="O139" s="16">
        <f t="shared" si="21"/>
        <v>0.73654391184232992</v>
      </c>
      <c r="P139" s="16">
        <f t="shared" si="22"/>
        <v>0.24736625513217342</v>
      </c>
      <c r="Q139" s="17">
        <f t="shared" si="23"/>
        <v>1.6089833025496686E-2</v>
      </c>
    </row>
    <row r="140" spans="1:17">
      <c r="A140">
        <v>3.9292929282100979</v>
      </c>
      <c r="B140">
        <v>0.7455012855524884</v>
      </c>
      <c r="C140">
        <v>0.240899625025775</v>
      </c>
      <c r="D140">
        <v>1.3599089421736578E-2</v>
      </c>
      <c r="F140" s="15">
        <v>525</v>
      </c>
      <c r="G140" s="16">
        <f t="shared" si="18"/>
        <v>711.9999980439859</v>
      </c>
      <c r="H140" s="16">
        <f t="shared" si="19"/>
        <v>175.71333448681182</v>
      </c>
      <c r="I140" s="16">
        <f t="shared" si="20"/>
        <v>11.286663557174116</v>
      </c>
      <c r="J140" s="16">
        <v>187</v>
      </c>
      <c r="K140" s="16">
        <f t="shared" si="25"/>
        <v>11.286665513188176</v>
      </c>
      <c r="L140" s="16">
        <f t="shared" si="26"/>
        <v>1.9560140597444846E-6</v>
      </c>
      <c r="M140" s="16">
        <f t="shared" si="28"/>
        <v>0</v>
      </c>
      <c r="N140" s="16">
        <f t="shared" si="27"/>
        <v>3.8074866205560745</v>
      </c>
      <c r="O140" s="16">
        <f t="shared" si="21"/>
        <v>0.73735955258747987</v>
      </c>
      <c r="P140" s="16">
        <f t="shared" si="22"/>
        <v>0.2467883918111424</v>
      </c>
      <c r="Q140" s="17">
        <f t="shared" si="23"/>
        <v>1.5852055601377753E-2</v>
      </c>
    </row>
    <row r="141" spans="1:17">
      <c r="A141">
        <v>3.939698491581205</v>
      </c>
      <c r="B141">
        <v>0.74617346955463548</v>
      </c>
      <c r="C141">
        <v>0.24040375969549221</v>
      </c>
      <c r="D141">
        <v>1.342277074987229E-2</v>
      </c>
      <c r="F141" s="15">
        <v>530</v>
      </c>
      <c r="G141" s="16">
        <f t="shared" si="18"/>
        <v>717.99999839964573</v>
      </c>
      <c r="H141" s="16">
        <f t="shared" si="19"/>
        <v>176.7845417604575</v>
      </c>
      <c r="I141" s="16">
        <f t="shared" si="20"/>
        <v>11.215456639188261</v>
      </c>
      <c r="J141" s="16">
        <v>188</v>
      </c>
      <c r="K141" s="16">
        <f t="shared" si="25"/>
        <v>11.215458239542508</v>
      </c>
      <c r="L141" s="16">
        <f t="shared" si="26"/>
        <v>1.6003542470967359E-6</v>
      </c>
      <c r="M141" s="16">
        <f t="shared" si="28"/>
        <v>0</v>
      </c>
      <c r="N141" s="16">
        <f t="shared" si="27"/>
        <v>3.81914892765769</v>
      </c>
      <c r="O141" s="16">
        <f t="shared" si="21"/>
        <v>0.73816156153387191</v>
      </c>
      <c r="P141" s="16">
        <f t="shared" si="22"/>
        <v>0.24621802528480999</v>
      </c>
      <c r="Q141" s="17">
        <f t="shared" si="23"/>
        <v>1.5620413181318184E-2</v>
      </c>
    </row>
    <row r="142" spans="1:17">
      <c r="A142">
        <v>3.9499999992830062</v>
      </c>
      <c r="B142">
        <v>0.74683544317353834</v>
      </c>
      <c r="C142">
        <v>0.23991399853761633</v>
      </c>
      <c r="D142">
        <v>1.3250558288845318E-2</v>
      </c>
      <c r="F142" s="15">
        <v>535</v>
      </c>
      <c r="G142" s="16">
        <f t="shared" si="18"/>
        <v>723.9999986907568</v>
      </c>
      <c r="H142" s="16">
        <f t="shared" si="19"/>
        <v>177.85423968965085</v>
      </c>
      <c r="I142" s="16">
        <f t="shared" si="20"/>
        <v>11.145759001105903</v>
      </c>
      <c r="J142" s="16">
        <v>189</v>
      </c>
      <c r="K142" s="16">
        <f t="shared" si="25"/>
        <v>11.145760310349155</v>
      </c>
      <c r="L142" s="16">
        <f t="shared" si="26"/>
        <v>1.309243252380395E-6</v>
      </c>
      <c r="M142" s="16">
        <f t="shared" si="28"/>
        <v>0</v>
      </c>
      <c r="N142" s="16">
        <f t="shared" si="27"/>
        <v>3.8306878237606181</v>
      </c>
      <c r="O142" s="16">
        <f t="shared" si="21"/>
        <v>0.73895027757937237</v>
      </c>
      <c r="P142" s="16">
        <f t="shared" si="22"/>
        <v>0.24565502763987987</v>
      </c>
      <c r="Q142" s="17">
        <f t="shared" si="23"/>
        <v>1.5394694780747654E-2</v>
      </c>
    </row>
    <row r="143" spans="1:17">
      <c r="A143">
        <v>3.9601990043916451</v>
      </c>
      <c r="B143">
        <v>0.74748743729606137</v>
      </c>
      <c r="C143">
        <v>0.23943023897841517</v>
      </c>
      <c r="D143">
        <v>1.3082323725523395E-2</v>
      </c>
      <c r="F143" s="15">
        <v>540</v>
      </c>
      <c r="G143" s="16">
        <f t="shared" si="18"/>
        <v>729.99999892900018</v>
      </c>
      <c r="H143" s="16">
        <f t="shared" si="19"/>
        <v>178.92246915010452</v>
      </c>
      <c r="I143" s="16">
        <f t="shared" si="20"/>
        <v>11.077529778895604</v>
      </c>
      <c r="J143" s="16">
        <v>190</v>
      </c>
      <c r="K143" s="16">
        <f t="shared" si="25"/>
        <v>11.077530849895489</v>
      </c>
      <c r="L143" s="16">
        <f t="shared" si="26"/>
        <v>1.070999883737823E-6</v>
      </c>
      <c r="M143" s="16">
        <f t="shared" si="28"/>
        <v>0</v>
      </c>
      <c r="N143" s="16">
        <f t="shared" si="27"/>
        <v>3.8421052575210535</v>
      </c>
      <c r="O143" s="16">
        <f t="shared" si="21"/>
        <v>0.73972602848252933</v>
      </c>
      <c r="P143" s="16">
        <f t="shared" si="22"/>
        <v>0.24509927316795313</v>
      </c>
      <c r="Q143" s="17">
        <f t="shared" si="23"/>
        <v>1.5174698349517401E-2</v>
      </c>
    </row>
    <row r="144" spans="1:17">
      <c r="A144">
        <v>3.9702970292281132</v>
      </c>
      <c r="B144">
        <v>0.74812967589995194</v>
      </c>
      <c r="C144">
        <v>0.23895238039573552</v>
      </c>
      <c r="D144">
        <v>1.291794370431255E-2</v>
      </c>
      <c r="F144" s="15">
        <v>545</v>
      </c>
      <c r="G144" s="16">
        <f t="shared" si="18"/>
        <v>735.99999912395162</v>
      </c>
      <c r="H144" s="16">
        <f t="shared" si="19"/>
        <v>179.98926961695679</v>
      </c>
      <c r="I144" s="16">
        <f t="shared" si="20"/>
        <v>11.010729506994837</v>
      </c>
      <c r="J144" s="16">
        <v>191</v>
      </c>
      <c r="K144" s="16">
        <f t="shared" si="25"/>
        <v>11.010730383043198</v>
      </c>
      <c r="L144" s="16">
        <f t="shared" si="26"/>
        <v>8.7604836085850785E-7</v>
      </c>
      <c r="M144" s="16">
        <f t="shared" si="28"/>
        <v>0</v>
      </c>
      <c r="N144" s="16">
        <f t="shared" si="27"/>
        <v>3.8534031367746158</v>
      </c>
      <c r="O144" s="16">
        <f t="shared" si="21"/>
        <v>0.74048913131617433</v>
      </c>
      <c r="P144" s="16">
        <f t="shared" si="22"/>
        <v>0.24455063835760188</v>
      </c>
      <c r="Q144" s="17">
        <f t="shared" si="23"/>
        <v>1.4960230326223808E-2</v>
      </c>
    </row>
    <row r="145" spans="1:17">
      <c r="A145">
        <v>3.9802955661159793</v>
      </c>
      <c r="B145">
        <v>0.74876237631032805</v>
      </c>
      <c r="C145">
        <v>0.23848032408890141</v>
      </c>
      <c r="D145">
        <v>1.275729960077066E-2</v>
      </c>
      <c r="F145" s="15">
        <v>550</v>
      </c>
      <c r="G145" s="16">
        <f t="shared" si="18"/>
        <v>741.99999928345915</v>
      </c>
      <c r="H145" s="16">
        <f t="shared" si="19"/>
        <v>181.05467922230812</v>
      </c>
      <c r="I145" s="16">
        <f t="shared" si="20"/>
        <v>10.945320061151023</v>
      </c>
      <c r="J145" s="16">
        <v>192</v>
      </c>
      <c r="K145" s="16">
        <f t="shared" si="25"/>
        <v>10.945320777691869</v>
      </c>
      <c r="L145" s="16">
        <f t="shared" si="26"/>
        <v>7.1654084606654109E-7</v>
      </c>
      <c r="M145" s="16">
        <f t="shared" si="28"/>
        <v>0</v>
      </c>
      <c r="N145" s="16">
        <f t="shared" si="27"/>
        <v>3.8645833296013499</v>
      </c>
      <c r="O145" s="16">
        <f t="shared" si="21"/>
        <v>0.7412398928990952</v>
      </c>
      <c r="P145" s="16">
        <f t="shared" si="22"/>
        <v>0.24400900188295221</v>
      </c>
      <c r="Q145" s="17">
        <f t="shared" si="23"/>
        <v>1.4751105217952551E-2</v>
      </c>
    </row>
    <row r="146" spans="1:17">
      <c r="A146">
        <v>3.9901960781167909</v>
      </c>
      <c r="B146">
        <v>0.74938574944482994</v>
      </c>
      <c r="C146">
        <v>0.23801397324808096</v>
      </c>
      <c r="D146">
        <v>1.2600277307089127E-2</v>
      </c>
      <c r="F146" s="15">
        <v>555</v>
      </c>
      <c r="G146" s="16">
        <f t="shared" si="18"/>
        <v>747.99999941395276</v>
      </c>
      <c r="H146" s="16">
        <f t="shared" si="19"/>
        <v>182.11873481001749</v>
      </c>
      <c r="I146" s="16">
        <f t="shared" si="20"/>
        <v>10.881264603935323</v>
      </c>
      <c r="J146" s="16">
        <v>193</v>
      </c>
      <c r="K146" s="16">
        <f t="shared" si="25"/>
        <v>10.881265189982516</v>
      </c>
      <c r="L146" s="16">
        <f t="shared" si="26"/>
        <v>5.8604719304624214E-7</v>
      </c>
      <c r="M146" s="16">
        <f t="shared" si="28"/>
        <v>0</v>
      </c>
      <c r="N146" s="16">
        <f t="shared" si="27"/>
        <v>3.8756476653572682</v>
      </c>
      <c r="O146" s="16">
        <f t="shared" si="21"/>
        <v>0.74197861020699796</v>
      </c>
      <c r="P146" s="16">
        <f t="shared" si="22"/>
        <v>0.24347424458917766</v>
      </c>
      <c r="Q146" s="17">
        <f t="shared" si="23"/>
        <v>1.4547145203824382E-2</v>
      </c>
    </row>
    <row r="147" spans="1:17">
      <c r="A147">
        <v>3.9999999997439213</v>
      </c>
      <c r="B147">
        <v>0.75000000004801481</v>
      </c>
      <c r="C147">
        <v>0.2375532329232421</v>
      </c>
      <c r="D147">
        <v>1.2446767028743189E-2</v>
      </c>
      <c r="F147" s="15">
        <v>560</v>
      </c>
      <c r="G147" s="16">
        <f t="shared" si="18"/>
        <v>753.99999952069993</v>
      </c>
      <c r="H147" s="16">
        <f t="shared" si="19"/>
        <v>183.18147198790675</v>
      </c>
      <c r="I147" s="16">
        <f t="shared" si="20"/>
        <v>10.818527532793214</v>
      </c>
      <c r="J147" s="16">
        <v>194</v>
      </c>
      <c r="K147" s="16">
        <f t="shared" si="25"/>
        <v>10.818528012093259</v>
      </c>
      <c r="L147" s="16">
        <f t="shared" si="26"/>
        <v>4.7930004451651027E-7</v>
      </c>
      <c r="M147" s="16">
        <f t="shared" si="28"/>
        <v>0</v>
      </c>
      <c r="N147" s="16">
        <f t="shared" si="27"/>
        <v>3.886597935673711</v>
      </c>
      <c r="O147" s="16">
        <f t="shared" si="21"/>
        <v>0.74270557076389765</v>
      </c>
      <c r="P147" s="16">
        <f t="shared" si="22"/>
        <v>0.24294624947526644</v>
      </c>
      <c r="Q147" s="17">
        <f t="shared" si="23"/>
        <v>1.4348179760835938E-2</v>
      </c>
    </row>
    <row r="148" spans="1:17">
      <c r="F148" s="15">
        <v>565</v>
      </c>
      <c r="G148" s="16">
        <f t="shared" si="18"/>
        <v>759.99999960801449</v>
      </c>
      <c r="H148" s="16">
        <f t="shared" si="19"/>
        <v>184.24292517751172</v>
      </c>
      <c r="I148" s="16">
        <f t="shared" si="20"/>
        <v>10.757074430502779</v>
      </c>
      <c r="J148" s="16">
        <v>195</v>
      </c>
      <c r="K148" s="16">
        <f t="shared" si="25"/>
        <v>10.757074822488264</v>
      </c>
      <c r="L148" s="16">
        <f t="shared" si="26"/>
        <v>3.9198548393876061E-7</v>
      </c>
      <c r="M148" s="16">
        <f t="shared" si="28"/>
        <v>0</v>
      </c>
      <c r="N148" s="16">
        <f t="shared" si="27"/>
        <v>3.8974358954257156</v>
      </c>
      <c r="O148" s="16">
        <f t="shared" si="21"/>
        <v>0.74342105301501349</v>
      </c>
      <c r="P148" s="16">
        <f t="shared" si="22"/>
        <v>0.24242490167439312</v>
      </c>
      <c r="Q148" s="17">
        <f t="shared" si="23"/>
        <v>1.4154045310593369E-2</v>
      </c>
    </row>
    <row r="149" spans="1:17">
      <c r="F149" s="15">
        <v>570</v>
      </c>
      <c r="G149" s="16">
        <f t="shared" si="18"/>
        <v>765.99999967942881</v>
      </c>
      <c r="H149" s="16">
        <f t="shared" si="19"/>
        <v>185.30312766151073</v>
      </c>
      <c r="I149" s="16">
        <f t="shared" si="20"/>
        <v>10.69687201791811</v>
      </c>
      <c r="J149" s="16">
        <v>196</v>
      </c>
      <c r="K149" s="16">
        <f t="shared" si="25"/>
        <v>10.696872338489273</v>
      </c>
      <c r="L149" s="16">
        <f t="shared" si="26"/>
        <v>3.2057116243804626E-7</v>
      </c>
      <c r="M149" s="16">
        <f t="shared" si="28"/>
        <v>0</v>
      </c>
      <c r="N149" s="16">
        <f t="shared" si="27"/>
        <v>3.9081632636705552</v>
      </c>
      <c r="O149" s="16">
        <f t="shared" si="21"/>
        <v>0.74412532668217379</v>
      </c>
      <c r="P149" s="16">
        <f t="shared" si="22"/>
        <v>0.24191008843219339</v>
      </c>
      <c r="Q149" s="17">
        <f t="shared" si="23"/>
        <v>1.3964584885632838E-2</v>
      </c>
    </row>
    <row r="150" spans="1:17">
      <c r="F150" s="15">
        <v>575</v>
      </c>
      <c r="G150" s="16">
        <f t="shared" si="18"/>
        <v>771.99999973783474</v>
      </c>
      <c r="H150" s="16">
        <f t="shared" si="19"/>
        <v>186.3621116289531</v>
      </c>
      <c r="I150" s="16">
        <f t="shared" si="20"/>
        <v>10.637888108881668</v>
      </c>
      <c r="J150" s="16">
        <v>197</v>
      </c>
      <c r="K150" s="16">
        <f t="shared" si="25"/>
        <v>10.637888371046909</v>
      </c>
      <c r="L150" s="16">
        <f t="shared" si="26"/>
        <v>2.62165241244337E-7</v>
      </c>
      <c r="M150" s="16">
        <f t="shared" si="28"/>
        <v>0</v>
      </c>
      <c r="N150" s="16">
        <f t="shared" si="27"/>
        <v>3.9187817245575367</v>
      </c>
      <c r="O150" s="16">
        <f t="shared" si="21"/>
        <v>0.74481865310267559</v>
      </c>
      <c r="P150" s="16">
        <f t="shared" si="22"/>
        <v>0.24140169908321274</v>
      </c>
      <c r="Q150" s="17">
        <f t="shared" si="23"/>
        <v>1.3779647814111675E-2</v>
      </c>
    </row>
    <row r="151" spans="1:17">
      <c r="F151" s="15">
        <v>580</v>
      </c>
      <c r="G151" s="16">
        <f t="shared" si="18"/>
        <v>777.99999978559936</v>
      </c>
      <c r="H151" s="16">
        <f t="shared" si="19"/>
        <v>187.41990821840392</v>
      </c>
      <c r="I151" s="16">
        <f t="shared" si="20"/>
        <v>10.580091567195405</v>
      </c>
      <c r="J151" s="16">
        <v>198</v>
      </c>
      <c r="K151" s="16">
        <f t="shared" si="25"/>
        <v>10.580091781596067</v>
      </c>
      <c r="L151" s="16">
        <f t="shared" si="26"/>
        <v>2.1440066273044991E-7</v>
      </c>
      <c r="M151" s="16">
        <f t="shared" si="28"/>
        <v>0</v>
      </c>
      <c r="N151" s="16">
        <f t="shared" si="27"/>
        <v>3.9292929282100979</v>
      </c>
      <c r="O151" s="16">
        <f t="shared" si="21"/>
        <v>0.7455012855524884</v>
      </c>
      <c r="P151" s="16">
        <f t="shared" si="22"/>
        <v>0.240899625025775</v>
      </c>
      <c r="Q151" s="17">
        <f t="shared" si="23"/>
        <v>1.3599089421736578E-2</v>
      </c>
    </row>
    <row r="152" spans="1:17">
      <c r="F152" s="15">
        <v>585</v>
      </c>
      <c r="G152" s="16">
        <f t="shared" si="18"/>
        <v>783.99999982465977</v>
      </c>
      <c r="H152" s="16">
        <f t="shared" si="19"/>
        <v>188.47654755911344</v>
      </c>
      <c r="I152" s="16">
        <f t="shared" si="20"/>
        <v>10.523452265546323</v>
      </c>
      <c r="J152" s="16">
        <v>199</v>
      </c>
      <c r="K152" s="16">
        <f t="shared" si="25"/>
        <v>10.523452440886555</v>
      </c>
      <c r="L152" s="16">
        <f t="shared" si="26"/>
        <v>1.753402316830196E-7</v>
      </c>
      <c r="M152" s="16">
        <f t="shared" si="28"/>
        <v>0</v>
      </c>
      <c r="N152" s="16">
        <f t="shared" si="27"/>
        <v>3.939698491581205</v>
      </c>
      <c r="O152" s="16">
        <f t="shared" si="21"/>
        <v>0.74617346955463548</v>
      </c>
      <c r="P152" s="16">
        <f t="shared" si="22"/>
        <v>0.24040375969549221</v>
      </c>
      <c r="Q152" s="17">
        <f t="shared" si="23"/>
        <v>1.342277074987229E-2</v>
      </c>
    </row>
    <row r="153" spans="1:17">
      <c r="F153" s="15">
        <v>590</v>
      </c>
      <c r="G153" s="16">
        <f t="shared" si="18"/>
        <v>789.99999985660122</v>
      </c>
      <c r="H153" s="16">
        <f t="shared" si="19"/>
        <v>189.53205881031352</v>
      </c>
      <c r="I153" s="16">
        <f t="shared" si="20"/>
        <v>10.467941046287688</v>
      </c>
      <c r="J153" s="16">
        <v>200</v>
      </c>
      <c r="K153" s="16">
        <f t="shared" si="25"/>
        <v>10.467941189686476</v>
      </c>
      <c r="L153" s="16">
        <f t="shared" si="26"/>
        <v>1.4339878785887261E-7</v>
      </c>
      <c r="M153" s="16">
        <f t="shared" si="28"/>
        <v>0</v>
      </c>
      <c r="N153" s="16">
        <f t="shared" si="27"/>
        <v>3.9499999992830062</v>
      </c>
      <c r="O153" s="16">
        <f t="shared" si="21"/>
        <v>0.74683544317353834</v>
      </c>
      <c r="P153" s="16">
        <f t="shared" si="22"/>
        <v>0.23991399853761633</v>
      </c>
      <c r="Q153" s="17">
        <f t="shared" si="23"/>
        <v>1.3250558288845318E-2</v>
      </c>
    </row>
    <row r="154" spans="1:17">
      <c r="F154" s="15">
        <v>595</v>
      </c>
      <c r="G154" s="16">
        <f t="shared" si="18"/>
        <v>795.99999988272066</v>
      </c>
      <c r="H154" s="16">
        <f t="shared" si="19"/>
        <v>190.58647019873825</v>
      </c>
      <c r="I154" s="16">
        <f t="shared" si="20"/>
        <v>10.413529683982336</v>
      </c>
      <c r="J154" s="16">
        <v>201</v>
      </c>
      <c r="K154" s="16">
        <f t="shared" si="25"/>
        <v>10.413529801261747</v>
      </c>
      <c r="L154" s="16">
        <f t="shared" si="26"/>
        <v>1.1727941029959973E-7</v>
      </c>
      <c r="M154" s="16">
        <f t="shared" si="28"/>
        <v>0</v>
      </c>
      <c r="N154" s="16">
        <f t="shared" si="27"/>
        <v>3.9601990043916451</v>
      </c>
      <c r="O154" s="16">
        <f t="shared" si="21"/>
        <v>0.74748743729606137</v>
      </c>
      <c r="P154" s="16">
        <f t="shared" si="22"/>
        <v>0.23943023897841517</v>
      </c>
      <c r="Q154" s="17">
        <f t="shared" si="23"/>
        <v>1.3082323725523395E-2</v>
      </c>
    </row>
    <row r="155" spans="1:17">
      <c r="F155" s="15">
        <v>600</v>
      </c>
      <c r="G155" s="16">
        <f t="shared" si="18"/>
        <v>801.99999990407889</v>
      </c>
      <c r="H155" s="16">
        <f t="shared" si="19"/>
        <v>191.63980905445931</v>
      </c>
      <c r="I155" s="16">
        <f t="shared" si="20"/>
        <v>10.360190849619562</v>
      </c>
      <c r="J155" s="16">
        <v>202</v>
      </c>
      <c r="K155" s="16">
        <f t="shared" si="25"/>
        <v>10.360190945540699</v>
      </c>
      <c r="L155" s="16">
        <f t="shared" si="26"/>
        <v>9.5921137509350871E-8</v>
      </c>
      <c r="M155" s="16">
        <f t="shared" si="28"/>
        <v>0</v>
      </c>
      <c r="N155" s="16">
        <f t="shared" si="27"/>
        <v>3.9702970292281132</v>
      </c>
      <c r="O155" s="16">
        <f t="shared" si="21"/>
        <v>0.74812967589995194</v>
      </c>
      <c r="P155" s="16">
        <f t="shared" si="22"/>
        <v>0.23895238039573552</v>
      </c>
      <c r="Q155" s="17">
        <f t="shared" si="23"/>
        <v>1.291794370431255E-2</v>
      </c>
    </row>
    <row r="156" spans="1:17">
      <c r="F156" s="15">
        <v>605</v>
      </c>
      <c r="G156" s="16">
        <f t="shared" si="18"/>
        <v>807.9999999215438</v>
      </c>
      <c r="H156" s="16">
        <f t="shared" si="19"/>
        <v>192.69210184512207</v>
      </c>
      <c r="I156" s="16">
        <f t="shared" si="20"/>
        <v>10.307898076421804</v>
      </c>
      <c r="J156" s="16">
        <v>203</v>
      </c>
      <c r="K156" s="16">
        <f t="shared" ref="K156:K187" si="29">J156*EXP(-(F156/J156))</f>
        <v>10.30789815487794</v>
      </c>
      <c r="L156" s="16">
        <f t="shared" ref="L156:L187" si="30">K156*EXP(-(H156/K156))</f>
        <v>7.8456135531467075E-8</v>
      </c>
      <c r="M156" s="16">
        <f t="shared" si="28"/>
        <v>0</v>
      </c>
      <c r="N156" s="16">
        <f t="shared" si="27"/>
        <v>3.9802955661159793</v>
      </c>
      <c r="O156" s="16">
        <f t="shared" si="21"/>
        <v>0.74876237631032805</v>
      </c>
      <c r="P156" s="16">
        <f t="shared" si="22"/>
        <v>0.23848032408890141</v>
      </c>
      <c r="Q156" s="17">
        <f t="shared" si="23"/>
        <v>1.275729960077066E-2</v>
      </c>
    </row>
    <row r="157" spans="1:17">
      <c r="F157" s="15">
        <v>610</v>
      </c>
      <c r="G157" s="16">
        <f t="shared" ref="G157:G158" si="31">H157+I157+F157</f>
        <v>813.99999993582537</v>
      </c>
      <c r="H157" s="16">
        <f t="shared" ref="H157:H158" si="32">J157-K157</f>
        <v>193.74337420866345</v>
      </c>
      <c r="I157" s="16">
        <f t="shared" ref="I157:I158" si="33">K157-L157</f>
        <v>10.25662572716193</v>
      </c>
      <c r="J157" s="16">
        <v>204</v>
      </c>
      <c r="K157" s="16">
        <f t="shared" si="29"/>
        <v>10.256625791336544</v>
      </c>
      <c r="L157" s="16">
        <f t="shared" si="30"/>
        <v>6.4174614842871772E-8</v>
      </c>
      <c r="M157" s="16">
        <f t="shared" si="28"/>
        <v>0</v>
      </c>
      <c r="N157" s="16">
        <f t="shared" si="27"/>
        <v>3.9901960781167909</v>
      </c>
      <c r="O157" s="16">
        <f t="shared" ref="O157:O158" si="34">F157/G157</f>
        <v>0.74938574944482994</v>
      </c>
      <c r="P157" s="16">
        <f t="shared" ref="P157:P158" si="35">H157/G157</f>
        <v>0.23801397324808096</v>
      </c>
      <c r="Q157" s="17">
        <f t="shared" ref="Q157:Q158" si="36">I157/G157</f>
        <v>1.2600277307089127E-2</v>
      </c>
    </row>
    <row r="158" spans="1:17" ht="13.5" thickBot="1">
      <c r="F158" s="19">
        <v>615</v>
      </c>
      <c r="G158" s="20">
        <f t="shared" si="31"/>
        <v>819.99999994750385</v>
      </c>
      <c r="H158" s="20">
        <f t="shared" si="32"/>
        <v>194.79365098458788</v>
      </c>
      <c r="I158" s="20">
        <f t="shared" si="33"/>
        <v>10.206348962916008</v>
      </c>
      <c r="J158" s="20">
        <v>205</v>
      </c>
      <c r="K158" s="20">
        <f t="shared" si="29"/>
        <v>10.206349015412108</v>
      </c>
      <c r="L158" s="20">
        <f t="shared" si="30"/>
        <v>5.2496100618046008E-8</v>
      </c>
      <c r="M158" s="20">
        <f t="shared" si="28"/>
        <v>0</v>
      </c>
      <c r="N158" s="20">
        <f t="shared" si="27"/>
        <v>3.9999999997439213</v>
      </c>
      <c r="O158" s="20">
        <f t="shared" si="34"/>
        <v>0.75000000004801481</v>
      </c>
      <c r="P158" s="20">
        <f t="shared" si="35"/>
        <v>0.2375532329232421</v>
      </c>
      <c r="Q158" s="21">
        <f t="shared" si="36"/>
        <v>1.2446767028743189E-2</v>
      </c>
    </row>
  </sheetData>
  <mergeCells count="1">
    <mergeCell ref="F26:Q26"/>
  </mergeCells>
  <pageMargins left="0.7" right="0.7" top="0.75" bottom="0.75" header="0.3" footer="0.3"/>
  <drawing r:id="rId1"/>
  <legacyDrawing r:id="rId2"/>
  <oleObjects>
    <oleObject progId="Equation.3" shapeId="5133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M157"/>
  <sheetViews>
    <sheetView workbookViewId="0">
      <selection activeCell="E1" sqref="E1"/>
    </sheetView>
  </sheetViews>
  <sheetFormatPr defaultRowHeight="12.75"/>
  <sheetData>
    <row r="1" spans="1:5">
      <c r="A1" s="1" t="s">
        <v>77</v>
      </c>
      <c r="E1" t="s">
        <v>104</v>
      </c>
    </row>
    <row r="3" spans="1:5" ht="15.75">
      <c r="A3" t="s">
        <v>48</v>
      </c>
      <c r="B3" s="9">
        <v>100</v>
      </c>
    </row>
    <row r="4" spans="1:5" ht="15.75">
      <c r="A4" t="s">
        <v>49</v>
      </c>
      <c r="B4">
        <f>SUM(B6:B7)</f>
        <v>3541.6900000000005</v>
      </c>
    </row>
    <row r="6" spans="1:5" ht="15.75">
      <c r="A6" t="s">
        <v>50</v>
      </c>
      <c r="B6">
        <v>3441.6900000000005</v>
      </c>
    </row>
    <row r="7" spans="1:5" ht="15.75">
      <c r="A7" t="s">
        <v>51</v>
      </c>
      <c r="B7">
        <f>B3-B8</f>
        <v>99.999999999999886</v>
      </c>
    </row>
    <row r="8" spans="1:5" ht="15.75">
      <c r="A8" t="s">
        <v>54</v>
      </c>
      <c r="B8">
        <f>B3*EXP(-B6/B3)</f>
        <v>1.1296144670536176E-13</v>
      </c>
    </row>
    <row r="9" spans="1:5" ht="15.75">
      <c r="A9" s="11" t="s">
        <v>55</v>
      </c>
      <c r="B9">
        <f>B8*EXP(-B7/B8)</f>
        <v>0</v>
      </c>
    </row>
    <row r="11" spans="1:5">
      <c r="A11" t="s">
        <v>0</v>
      </c>
      <c r="B11">
        <f>SUM(B6:B7)-B4</f>
        <v>0</v>
      </c>
    </row>
    <row r="14" spans="1:5" ht="15.75">
      <c r="A14" t="s">
        <v>66</v>
      </c>
      <c r="B14" t="s">
        <v>67</v>
      </c>
      <c r="C14" t="s">
        <v>68</v>
      </c>
    </row>
    <row r="15" spans="1:5">
      <c r="A15">
        <v>1.9950166250831954E-2</v>
      </c>
      <c r="B15">
        <v>0.50124895573654593</v>
      </c>
      <c r="C15">
        <v>0.49875104426345401</v>
      </c>
    </row>
    <row r="16" spans="1:5">
      <c r="A16">
        <v>3.9801326693244758E-2</v>
      </c>
      <c r="B16">
        <v>0.5024958126180874</v>
      </c>
      <c r="C16">
        <v>0.4975041873819126</v>
      </c>
    </row>
    <row r="17" spans="1:13">
      <c r="A17">
        <v>5.9554466451491803E-2</v>
      </c>
      <c r="B17">
        <v>0.50374055528539652</v>
      </c>
      <c r="C17">
        <v>0.49625944471460348</v>
      </c>
    </row>
    <row r="18" spans="1:13">
      <c r="A18">
        <v>7.9210560847676845E-2</v>
      </c>
      <c r="B18">
        <v>0.50498316855653413</v>
      </c>
      <c r="C18">
        <v>0.49501683144346587</v>
      </c>
    </row>
    <row r="19" spans="1:13">
      <c r="A19">
        <v>9.8770575499285945E-2</v>
      </c>
      <c r="B19">
        <v>0.50622363742693266</v>
      </c>
      <c r="C19">
        <v>0.4937763625730674</v>
      </c>
    </row>
    <row r="20" spans="1:13">
      <c r="A20">
        <v>0.11823546641575135</v>
      </c>
      <c r="B20">
        <v>0.50746194706943526</v>
      </c>
      <c r="C20">
        <v>0.49253805293056474</v>
      </c>
    </row>
    <row r="21" spans="1:13">
      <c r="A21">
        <v>0.13760618009405179</v>
      </c>
      <c r="B21">
        <v>0.50869808283433227</v>
      </c>
      <c r="C21">
        <v>0.49130191716566768</v>
      </c>
    </row>
    <row r="22" spans="1:13">
      <c r="A22">
        <v>0.15688365361336423</v>
      </c>
      <c r="B22">
        <v>0.50993203024935896</v>
      </c>
      <c r="C22">
        <v>0.49006796975064104</v>
      </c>
    </row>
    <row r="23" spans="1:13">
      <c r="A23">
        <v>0.17606881472877178</v>
      </c>
      <c r="B23">
        <v>0.51116377501968224</v>
      </c>
      <c r="C23">
        <v>0.48883622498031781</v>
      </c>
    </row>
    <row r="24" spans="1:13" ht="13.5" thickBot="1">
      <c r="A24">
        <v>0.19516258196404052</v>
      </c>
      <c r="B24">
        <v>0.51239330302785902</v>
      </c>
      <c r="C24">
        <v>0.48760669697214093</v>
      </c>
    </row>
    <row r="25" spans="1:13" ht="16.5" thickBot="1">
      <c r="A25">
        <v>0.28929202357494221</v>
      </c>
      <c r="B25">
        <v>0.51850720993398536</v>
      </c>
      <c r="C25">
        <v>0.48149279006601464</v>
      </c>
      <c r="E25" s="29" t="s">
        <v>102</v>
      </c>
      <c r="F25" s="30"/>
      <c r="G25" s="30"/>
      <c r="H25" s="30"/>
      <c r="I25" s="30"/>
      <c r="J25" s="30"/>
      <c r="K25" s="30"/>
      <c r="L25" s="30"/>
      <c r="M25" s="31"/>
    </row>
    <row r="26" spans="1:13">
      <c r="A26">
        <v>0.38126924692201813</v>
      </c>
      <c r="B26">
        <v>0.52456368200319725</v>
      </c>
      <c r="C26">
        <v>0.47543631799680275</v>
      </c>
      <c r="E26" s="22" t="s">
        <v>80</v>
      </c>
      <c r="F26" s="13" t="s">
        <v>79</v>
      </c>
      <c r="G26" s="13" t="s">
        <v>81</v>
      </c>
      <c r="H26" s="13" t="s">
        <v>78</v>
      </c>
      <c r="I26" s="13" t="s">
        <v>84</v>
      </c>
      <c r="J26" s="13" t="s">
        <v>85</v>
      </c>
      <c r="K26" s="13" t="s">
        <v>88</v>
      </c>
      <c r="L26" s="13" t="s">
        <v>89</v>
      </c>
      <c r="M26" s="14" t="s">
        <v>90</v>
      </c>
    </row>
    <row r="27" spans="1:13">
      <c r="A27">
        <v>0.47119921692859507</v>
      </c>
      <c r="B27">
        <v>0.53056115336856491</v>
      </c>
      <c r="C27">
        <v>0.46943884663143509</v>
      </c>
      <c r="E27" s="15">
        <v>1</v>
      </c>
      <c r="F27" s="16">
        <f>G27+E27</f>
        <v>1.9950166250831955</v>
      </c>
      <c r="G27" s="16">
        <f t="shared" ref="G27:G58" si="0">H27-I27</f>
        <v>0.99501662508319555</v>
      </c>
      <c r="H27" s="16">
        <v>100</v>
      </c>
      <c r="I27" s="16">
        <f t="shared" ref="I27:I58" si="1">H27*EXP(-(E27/H27))</f>
        <v>99.004983374916804</v>
      </c>
      <c r="J27" s="16">
        <f t="shared" ref="J27:J58" si="2">I27*EXP(-(G27/I27))</f>
        <v>98.014950083084031</v>
      </c>
      <c r="K27" s="16">
        <f t="shared" ref="K27:K58" si="3">F27/H27</f>
        <v>1.9950166250831954E-2</v>
      </c>
      <c r="L27" s="16">
        <f t="shared" ref="L27:L58" si="4">E27/F27</f>
        <v>0.50124895573654593</v>
      </c>
      <c r="M27" s="17">
        <f t="shared" ref="M27:M58" si="5">G27/F27</f>
        <v>0.49875104426345401</v>
      </c>
    </row>
    <row r="28" spans="1:13">
      <c r="A28">
        <v>0.55918177931828206</v>
      </c>
      <c r="B28">
        <v>0.5364981676723094</v>
      </c>
      <c r="C28">
        <v>0.46350183232769065</v>
      </c>
      <c r="E28" s="15">
        <v>2</v>
      </c>
      <c r="F28" s="16">
        <f t="shared" ref="F28:F91" si="6">G28+E28</f>
        <v>3.9801326693244761</v>
      </c>
      <c r="G28" s="16">
        <f t="shared" si="0"/>
        <v>1.9801326693244761</v>
      </c>
      <c r="H28" s="16">
        <v>100</v>
      </c>
      <c r="I28" s="16">
        <f t="shared" si="1"/>
        <v>98.019867330675524</v>
      </c>
      <c r="J28" s="16">
        <f t="shared" si="2"/>
        <v>96.059601325377869</v>
      </c>
      <c r="K28" s="16">
        <f t="shared" si="3"/>
        <v>3.9801326693244758E-2</v>
      </c>
      <c r="L28" s="16">
        <f t="shared" si="4"/>
        <v>0.5024958126180874</v>
      </c>
      <c r="M28" s="17">
        <f t="shared" si="5"/>
        <v>0.4975041873819126</v>
      </c>
    </row>
    <row r="29" spans="1:13">
      <c r="A29">
        <v>0.64531191028128665</v>
      </c>
      <c r="B29">
        <v>0.54237337700374633</v>
      </c>
      <c r="C29">
        <v>0.45762662299625367</v>
      </c>
      <c r="E29" s="15">
        <v>3</v>
      </c>
      <c r="F29" s="16">
        <f t="shared" si="6"/>
        <v>5.9554466451491805</v>
      </c>
      <c r="G29" s="16">
        <f t="shared" si="0"/>
        <v>2.9554466451491805</v>
      </c>
      <c r="H29" s="16">
        <v>100</v>
      </c>
      <c r="I29" s="16">
        <f t="shared" si="1"/>
        <v>97.044553354850819</v>
      </c>
      <c r="J29" s="16">
        <f t="shared" si="2"/>
        <v>94.133656689757998</v>
      </c>
      <c r="K29" s="16">
        <f t="shared" si="3"/>
        <v>5.9554466451491803E-2</v>
      </c>
      <c r="L29" s="16">
        <f t="shared" si="4"/>
        <v>0.50374055528539652</v>
      </c>
      <c r="M29" s="17">
        <f t="shared" si="5"/>
        <v>0.49625944471460348</v>
      </c>
    </row>
    <row r="30" spans="1:13">
      <c r="A30">
        <v>0.72967995396436069</v>
      </c>
      <c r="B30">
        <v>0.54818554056034408</v>
      </c>
      <c r="C30">
        <v>0.45181445943965598</v>
      </c>
      <c r="E30" s="15">
        <v>4</v>
      </c>
      <c r="F30" s="16">
        <f t="shared" si="6"/>
        <v>7.9210560847676845</v>
      </c>
      <c r="G30" s="16">
        <f t="shared" si="0"/>
        <v>3.9210560847676845</v>
      </c>
      <c r="H30" s="16">
        <v>100</v>
      </c>
      <c r="I30" s="16">
        <f t="shared" si="1"/>
        <v>96.078943915232315</v>
      </c>
      <c r="J30" s="16">
        <f t="shared" si="2"/>
        <v>92.23682108019085</v>
      </c>
      <c r="K30" s="16">
        <f t="shared" si="3"/>
        <v>7.9210560847676845E-2</v>
      </c>
      <c r="L30" s="16">
        <f t="shared" si="4"/>
        <v>0.50498316855653413</v>
      </c>
      <c r="M30" s="17">
        <f t="shared" si="5"/>
        <v>0.49501683144346587</v>
      </c>
    </row>
    <row r="31" spans="1:13">
      <c r="A31">
        <v>0.81237184837822662</v>
      </c>
      <c r="B31">
        <v>0.55393352305148758</v>
      </c>
      <c r="C31">
        <v>0.44606647694851242</v>
      </c>
      <c r="E31" s="15">
        <v>5</v>
      </c>
      <c r="F31" s="16">
        <f t="shared" si="6"/>
        <v>9.877057549928594</v>
      </c>
      <c r="G31" s="16">
        <f t="shared" si="0"/>
        <v>4.877057549928594</v>
      </c>
      <c r="H31" s="16">
        <v>100</v>
      </c>
      <c r="I31" s="16">
        <f t="shared" si="1"/>
        <v>95.122942450071406</v>
      </c>
      <c r="J31" s="16">
        <f t="shared" si="2"/>
        <v>90.368801312996496</v>
      </c>
      <c r="K31" s="16">
        <f t="shared" si="3"/>
        <v>9.8770575499285945E-2</v>
      </c>
      <c r="L31" s="16">
        <f t="shared" si="4"/>
        <v>0.50622363742693266</v>
      </c>
      <c r="M31" s="17">
        <f t="shared" si="5"/>
        <v>0.4937763625730674</v>
      </c>
    </row>
    <row r="32" spans="1:13">
      <c r="A32">
        <v>0.89346934028736658</v>
      </c>
      <c r="B32">
        <v>0.5596162928648285</v>
      </c>
      <c r="C32">
        <v>0.44038370713517155</v>
      </c>
      <c r="E32" s="15">
        <v>6</v>
      </c>
      <c r="F32" s="16">
        <f t="shared" si="6"/>
        <v>11.823546641575135</v>
      </c>
      <c r="G32" s="16">
        <f t="shared" si="0"/>
        <v>5.8235466415751347</v>
      </c>
      <c r="H32" s="16">
        <v>100</v>
      </c>
      <c r="I32" s="16">
        <f t="shared" si="1"/>
        <v>94.176453358424865</v>
      </c>
      <c r="J32" s="16">
        <f t="shared" si="2"/>
        <v>88.529306088624082</v>
      </c>
      <c r="K32" s="16">
        <f t="shared" si="3"/>
        <v>0.11823546641575135</v>
      </c>
      <c r="L32" s="16">
        <f t="shared" si="4"/>
        <v>0.50746194706943526</v>
      </c>
      <c r="M32" s="17">
        <f t="shared" si="5"/>
        <v>0.49253805293056474</v>
      </c>
    </row>
    <row r="33" spans="1:13">
      <c r="A33">
        <v>0.97305018961951328</v>
      </c>
      <c r="B33">
        <v>0.56523292001521896</v>
      </c>
      <c r="C33">
        <v>0.43476707998478104</v>
      </c>
      <c r="E33" s="15">
        <v>7</v>
      </c>
      <c r="F33" s="16">
        <f t="shared" si="6"/>
        <v>13.760618009405178</v>
      </c>
      <c r="G33" s="16">
        <f t="shared" si="0"/>
        <v>6.760618009405178</v>
      </c>
      <c r="H33" s="16">
        <v>100</v>
      </c>
      <c r="I33" s="16">
        <f t="shared" si="1"/>
        <v>93.239381990594822</v>
      </c>
      <c r="J33" s="16">
        <f t="shared" si="2"/>
        <v>86.718045963944149</v>
      </c>
      <c r="K33" s="16">
        <f t="shared" si="3"/>
        <v>0.13760618009405179</v>
      </c>
      <c r="L33" s="16">
        <f t="shared" si="4"/>
        <v>0.50869808283433227</v>
      </c>
      <c r="M33" s="17">
        <f t="shared" si="5"/>
        <v>0.49130191716566768</v>
      </c>
    </row>
    <row r="34" spans="1:13">
      <c r="A34">
        <v>1.0511883639059736</v>
      </c>
      <c r="B34">
        <v>0.57078257389621245</v>
      </c>
      <c r="C34">
        <v>0.4292174261037876</v>
      </c>
      <c r="E34" s="15">
        <v>8</v>
      </c>
      <c r="F34" s="16">
        <f t="shared" si="6"/>
        <v>15.688365361336423</v>
      </c>
      <c r="G34" s="16">
        <f t="shared" si="0"/>
        <v>7.6883653613364231</v>
      </c>
      <c r="H34" s="16">
        <v>100</v>
      </c>
      <c r="I34" s="16">
        <f t="shared" si="1"/>
        <v>92.311634638663577</v>
      </c>
      <c r="J34" s="16">
        <f t="shared" si="2"/>
        <v>84.93473332506089</v>
      </c>
      <c r="K34" s="16">
        <f t="shared" si="3"/>
        <v>0.15688365361336423</v>
      </c>
      <c r="L34" s="16">
        <f t="shared" si="4"/>
        <v>0.50993203024935896</v>
      </c>
      <c r="M34" s="17">
        <f t="shared" si="5"/>
        <v>0.49006796975064104</v>
      </c>
    </row>
    <row r="35" spans="1:13">
      <c r="A35">
        <v>1.1279542232389839</v>
      </c>
      <c r="B35">
        <v>0.57626452085394786</v>
      </c>
      <c r="C35">
        <v>0.42373547914605214</v>
      </c>
      <c r="E35" s="15">
        <v>9</v>
      </c>
      <c r="F35" s="16">
        <f t="shared" si="6"/>
        <v>17.606881472877177</v>
      </c>
      <c r="G35" s="16">
        <f t="shared" si="0"/>
        <v>8.606881472877177</v>
      </c>
      <c r="H35" s="16">
        <v>100</v>
      </c>
      <c r="I35" s="16">
        <f t="shared" si="1"/>
        <v>91.393118527122823</v>
      </c>
      <c r="J35" s="16">
        <f t="shared" si="2"/>
        <v>83.179082360649574</v>
      </c>
      <c r="K35" s="16">
        <f t="shared" si="3"/>
        <v>0.17606881472877178</v>
      </c>
      <c r="L35" s="16">
        <f t="shared" si="4"/>
        <v>0.51116377501968224</v>
      </c>
      <c r="M35" s="17">
        <f t="shared" si="5"/>
        <v>0.48883622498031781</v>
      </c>
    </row>
    <row r="36" spans="1:13">
      <c r="A36">
        <v>1.2034146962085905</v>
      </c>
      <c r="B36">
        <v>0.58167812160295196</v>
      </c>
      <c r="C36">
        <v>0.41832187839704799</v>
      </c>
      <c r="E36" s="15">
        <v>10</v>
      </c>
      <c r="F36" s="16">
        <f t="shared" si="6"/>
        <v>19.516258196404053</v>
      </c>
      <c r="G36" s="16">
        <f t="shared" si="0"/>
        <v>9.5162581964040527</v>
      </c>
      <c r="H36" s="16">
        <v>100</v>
      </c>
      <c r="I36" s="16">
        <f t="shared" si="1"/>
        <v>90.483741803595947</v>
      </c>
      <c r="J36" s="16">
        <f t="shared" si="2"/>
        <v>81.45080903582253</v>
      </c>
      <c r="K36" s="16">
        <f t="shared" si="3"/>
        <v>0.19516258196404052</v>
      </c>
      <c r="L36" s="16">
        <f t="shared" si="4"/>
        <v>0.51239330302785902</v>
      </c>
      <c r="M36" s="17">
        <f t="shared" si="5"/>
        <v>0.48760669697214093</v>
      </c>
    </row>
    <row r="37" spans="1:13">
      <c r="A37">
        <v>1.2776334472589854</v>
      </c>
      <c r="B37">
        <v>0.5870228285029937</v>
      </c>
      <c r="C37">
        <v>0.4129771714970063</v>
      </c>
      <c r="E37" s="15">
        <v>15</v>
      </c>
      <c r="F37" s="16">
        <f t="shared" si="6"/>
        <v>28.929202357494219</v>
      </c>
      <c r="G37" s="16">
        <f t="shared" si="0"/>
        <v>13.929202357494219</v>
      </c>
      <c r="H37" s="16">
        <v>100</v>
      </c>
      <c r="I37" s="16">
        <f t="shared" si="1"/>
        <v>86.070797642505781</v>
      </c>
      <c r="J37" s="16">
        <f t="shared" si="2"/>
        <v>73.210286954570392</v>
      </c>
      <c r="K37" s="16">
        <f t="shared" si="3"/>
        <v>0.28929202357494221</v>
      </c>
      <c r="L37" s="16">
        <f t="shared" si="4"/>
        <v>0.51850720993398536</v>
      </c>
      <c r="M37" s="17">
        <f t="shared" si="5"/>
        <v>0.48149279006601464</v>
      </c>
    </row>
    <row r="38" spans="1:13">
      <c r="A38">
        <v>1.3506710358827787</v>
      </c>
      <c r="B38">
        <v>0.59229818271562462</v>
      </c>
      <c r="C38">
        <v>0.40770181728437527</v>
      </c>
      <c r="E38" s="15">
        <v>20</v>
      </c>
      <c r="F38" s="16">
        <f t="shared" si="6"/>
        <v>38.126924692201811</v>
      </c>
      <c r="G38" s="16">
        <f t="shared" si="0"/>
        <v>18.126924692201811</v>
      </c>
      <c r="H38" s="16">
        <v>100</v>
      </c>
      <c r="I38" s="16">
        <f t="shared" si="1"/>
        <v>81.873075307798189</v>
      </c>
      <c r="J38" s="16">
        <f t="shared" si="2"/>
        <v>65.612578817030382</v>
      </c>
      <c r="K38" s="16">
        <f t="shared" si="3"/>
        <v>0.38126924692201813</v>
      </c>
      <c r="L38" s="16">
        <f t="shared" si="4"/>
        <v>0.52456368200319725</v>
      </c>
      <c r="M38" s="17">
        <f t="shared" si="5"/>
        <v>0.47543631799680275</v>
      </c>
    </row>
    <row r="39" spans="1:13">
      <c r="A39">
        <v>1.4225850680512733</v>
      </c>
      <c r="B39">
        <v>0.59750381125845198</v>
      </c>
      <c r="C39">
        <v>0.40249618874154808</v>
      </c>
      <c r="E39" s="15">
        <v>25</v>
      </c>
      <c r="F39" s="16">
        <f t="shared" si="6"/>
        <v>47.119921692859506</v>
      </c>
      <c r="G39" s="16">
        <f t="shared" si="0"/>
        <v>22.119921692859506</v>
      </c>
      <c r="H39" s="16">
        <v>100</v>
      </c>
      <c r="I39" s="16">
        <f t="shared" si="1"/>
        <v>77.880078307140494</v>
      </c>
      <c r="J39" s="16">
        <f t="shared" si="2"/>
        <v>58.624035188989467</v>
      </c>
      <c r="K39" s="16">
        <f t="shared" si="3"/>
        <v>0.47119921692859507</v>
      </c>
      <c r="L39" s="16">
        <f t="shared" si="4"/>
        <v>0.53056115336856491</v>
      </c>
      <c r="M39" s="17">
        <f t="shared" si="5"/>
        <v>0.46943884663143509</v>
      </c>
    </row>
    <row r="40" spans="1:13">
      <c r="A40">
        <v>1.4934303402594009</v>
      </c>
      <c r="B40">
        <v>0.60263942397452219</v>
      </c>
      <c r="C40">
        <v>0.39736057602547786</v>
      </c>
      <c r="E40" s="15">
        <v>30</v>
      </c>
      <c r="F40" s="16">
        <f t="shared" si="6"/>
        <v>55.918177931828211</v>
      </c>
      <c r="G40" s="16">
        <f t="shared" si="0"/>
        <v>25.918177931828211</v>
      </c>
      <c r="H40" s="16">
        <v>100</v>
      </c>
      <c r="I40" s="16">
        <f t="shared" si="1"/>
        <v>74.081822068171789</v>
      </c>
      <c r="J40" s="16">
        <f t="shared" si="2"/>
        <v>52.211949087348891</v>
      </c>
      <c r="K40" s="16">
        <f t="shared" si="3"/>
        <v>0.55918177931828206</v>
      </c>
      <c r="L40" s="16">
        <f t="shared" si="4"/>
        <v>0.5364981676723094</v>
      </c>
      <c r="M40" s="17">
        <f t="shared" si="5"/>
        <v>0.46350183232769065</v>
      </c>
    </row>
    <row r="41" spans="1:13">
      <c r="A41">
        <v>1.550198211273317</v>
      </c>
      <c r="B41">
        <v>0.60675728598173662</v>
      </c>
      <c r="C41">
        <v>0.39324271401826344</v>
      </c>
      <c r="E41" s="15">
        <v>35</v>
      </c>
      <c r="F41" s="16">
        <f t="shared" si="6"/>
        <v>64.53119102812866</v>
      </c>
      <c r="G41" s="16">
        <f t="shared" si="0"/>
        <v>29.53119102812866</v>
      </c>
      <c r="H41" s="16">
        <v>100</v>
      </c>
      <c r="I41" s="16">
        <f t="shared" si="1"/>
        <v>70.46880897187134</v>
      </c>
      <c r="J41" s="16">
        <f t="shared" si="2"/>
        <v>46.344500684766672</v>
      </c>
      <c r="K41" s="16">
        <f t="shared" si="3"/>
        <v>0.64531191028128665</v>
      </c>
      <c r="L41" s="16">
        <f t="shared" si="4"/>
        <v>0.54237337700374633</v>
      </c>
      <c r="M41" s="17">
        <f t="shared" si="5"/>
        <v>0.45762662299625367</v>
      </c>
    </row>
    <row r="42" spans="1:13">
      <c r="A42">
        <v>1.6052282099792119</v>
      </c>
      <c r="B42">
        <v>0.6107493942406117</v>
      </c>
      <c r="C42">
        <v>0.38925060575938819</v>
      </c>
      <c r="E42" s="15">
        <v>40</v>
      </c>
      <c r="F42" s="16">
        <f t="shared" si="6"/>
        <v>72.967995396436066</v>
      </c>
      <c r="G42" s="16">
        <f t="shared" si="0"/>
        <v>32.967995396436066</v>
      </c>
      <c r="H42" s="16">
        <v>100</v>
      </c>
      <c r="I42" s="16">
        <f t="shared" si="1"/>
        <v>67.032004603563934</v>
      </c>
      <c r="J42" s="16">
        <f t="shared" si="2"/>
        <v>40.990711339687486</v>
      </c>
      <c r="K42" s="16">
        <f t="shared" si="3"/>
        <v>0.72967995396436069</v>
      </c>
      <c r="L42" s="16">
        <f t="shared" si="4"/>
        <v>0.54818554056034408</v>
      </c>
      <c r="M42" s="17">
        <f t="shared" si="5"/>
        <v>0.45181445943965598</v>
      </c>
    </row>
    <row r="43" spans="1:13">
      <c r="A43">
        <v>1.6586124190570835</v>
      </c>
      <c r="B43">
        <v>0.61462066967259976</v>
      </c>
      <c r="C43">
        <v>0.38537933032740024</v>
      </c>
      <c r="E43" s="15">
        <v>45</v>
      </c>
      <c r="F43" s="16">
        <f t="shared" si="6"/>
        <v>81.237184837822667</v>
      </c>
      <c r="G43" s="16">
        <f t="shared" si="0"/>
        <v>36.237184837822667</v>
      </c>
      <c r="H43" s="16">
        <v>100</v>
      </c>
      <c r="I43" s="16">
        <f t="shared" si="1"/>
        <v>63.762815162177333</v>
      </c>
      <c r="J43" s="16">
        <f t="shared" si="2"/>
        <v>36.120407145097516</v>
      </c>
      <c r="K43" s="16">
        <f t="shared" si="3"/>
        <v>0.81237184837822662</v>
      </c>
      <c r="L43" s="16">
        <f t="shared" si="4"/>
        <v>0.55393352305148758</v>
      </c>
      <c r="M43" s="17">
        <f t="shared" si="5"/>
        <v>0.44606647694851242</v>
      </c>
    </row>
    <row r="44" spans="1:13">
      <c r="A44">
        <v>1.710436060728288</v>
      </c>
      <c r="B44">
        <v>0.61837582355574983</v>
      </c>
      <c r="C44">
        <v>0.38162417644425017</v>
      </c>
      <c r="E44" s="15">
        <v>50</v>
      </c>
      <c r="F44" s="16">
        <f t="shared" si="6"/>
        <v>89.346934028736655</v>
      </c>
      <c r="G44" s="16">
        <f t="shared" si="0"/>
        <v>39.346934028736655</v>
      </c>
      <c r="H44" s="16">
        <v>100</v>
      </c>
      <c r="I44" s="16">
        <f t="shared" si="1"/>
        <v>60.653065971263345</v>
      </c>
      <c r="J44" s="16">
        <f t="shared" si="2"/>
        <v>31.704192107794224</v>
      </c>
      <c r="K44" s="16">
        <f t="shared" si="3"/>
        <v>0.89346934028736658</v>
      </c>
      <c r="L44" s="16">
        <f t="shared" si="4"/>
        <v>0.5596162928648285</v>
      </c>
      <c r="M44" s="17">
        <f t="shared" si="5"/>
        <v>0.44038370713517155</v>
      </c>
    </row>
    <row r="45" spans="1:13">
      <c r="A45">
        <v>1.7607781310951938</v>
      </c>
      <c r="B45">
        <v>0.6220193651297018</v>
      </c>
      <c r="C45">
        <v>0.3779806348702982</v>
      </c>
      <c r="E45" s="15">
        <v>55</v>
      </c>
      <c r="F45" s="16">
        <f t="shared" si="6"/>
        <v>97.305018961951333</v>
      </c>
      <c r="G45" s="16">
        <f t="shared" si="0"/>
        <v>42.305018961951333</v>
      </c>
      <c r="H45" s="16">
        <v>100</v>
      </c>
      <c r="I45" s="16">
        <f t="shared" si="1"/>
        <v>57.694981038048667</v>
      </c>
      <c r="J45" s="16">
        <f t="shared" si="2"/>
        <v>27.713430966589677</v>
      </c>
      <c r="K45" s="16">
        <f t="shared" si="3"/>
        <v>0.97305018961951328</v>
      </c>
      <c r="L45" s="16">
        <f t="shared" si="4"/>
        <v>0.56523292001521896</v>
      </c>
      <c r="M45" s="17">
        <f t="shared" si="5"/>
        <v>0.43476707998478104</v>
      </c>
    </row>
    <row r="46" spans="1:13">
      <c r="A46">
        <v>1.8097119663919534</v>
      </c>
      <c r="B46">
        <v>0.62555560924711517</v>
      </c>
      <c r="C46">
        <v>0.37444439075288494</v>
      </c>
      <c r="E46" s="15">
        <v>60</v>
      </c>
      <c r="F46" s="16">
        <f t="shared" si="6"/>
        <v>105.11883639059735</v>
      </c>
      <c r="G46" s="16">
        <f t="shared" si="0"/>
        <v>45.118836390597359</v>
      </c>
      <c r="H46" s="16">
        <v>100</v>
      </c>
      <c r="I46" s="16">
        <f t="shared" si="1"/>
        <v>54.881163609402641</v>
      </c>
      <c r="J46" s="16">
        <f t="shared" si="2"/>
        <v>24.120241532584295</v>
      </c>
      <c r="K46" s="16">
        <f t="shared" si="3"/>
        <v>1.0511883639059736</v>
      </c>
      <c r="L46" s="16">
        <f t="shared" si="4"/>
        <v>0.57078257389621245</v>
      </c>
      <c r="M46" s="17">
        <f t="shared" si="5"/>
        <v>0.4292174261037876</v>
      </c>
    </row>
    <row r="47" spans="1:13">
      <c r="A47">
        <v>1.8573057493313716</v>
      </c>
      <c r="B47">
        <v>0.62898868400422503</v>
      </c>
      <c r="C47">
        <v>0.37101131599577492</v>
      </c>
      <c r="E47" s="15">
        <v>65</v>
      </c>
      <c r="F47" s="16">
        <f t="shared" si="6"/>
        <v>112.79542232389839</v>
      </c>
      <c r="G47" s="16">
        <f t="shared" si="0"/>
        <v>47.795422323898393</v>
      </c>
      <c r="H47" s="16">
        <v>100</v>
      </c>
      <c r="I47" s="16">
        <f t="shared" si="1"/>
        <v>52.204577676101607</v>
      </c>
      <c r="J47" s="16">
        <f t="shared" si="2"/>
        <v>20.897496288249517</v>
      </c>
      <c r="K47" s="16">
        <f t="shared" si="3"/>
        <v>1.1279542232389839</v>
      </c>
      <c r="L47" s="16">
        <f t="shared" si="4"/>
        <v>0.57626452085394786</v>
      </c>
      <c r="M47" s="17">
        <f t="shared" si="5"/>
        <v>0.42373547914605214</v>
      </c>
    </row>
    <row r="48" spans="1:13">
      <c r="A48">
        <v>1.9036229626537877</v>
      </c>
      <c r="B48">
        <v>0.6323225382959522</v>
      </c>
      <c r="C48">
        <v>0.36767746170404786</v>
      </c>
      <c r="E48" s="15">
        <v>70</v>
      </c>
      <c r="F48" s="16">
        <f t="shared" si="6"/>
        <v>120.34146962085904</v>
      </c>
      <c r="G48" s="16">
        <f t="shared" si="0"/>
        <v>50.341469620859044</v>
      </c>
      <c r="H48" s="16">
        <v>100</v>
      </c>
      <c r="I48" s="16">
        <f t="shared" si="1"/>
        <v>49.658530379140956</v>
      </c>
      <c r="J48" s="16">
        <f t="shared" si="2"/>
        <v>18.018832816402153</v>
      </c>
      <c r="K48" s="16">
        <f t="shared" si="3"/>
        <v>1.2034146962085905</v>
      </c>
      <c r="L48" s="16">
        <f t="shared" si="4"/>
        <v>0.58167812160295196</v>
      </c>
      <c r="M48" s="17">
        <f t="shared" si="5"/>
        <v>0.41832187839704799</v>
      </c>
    </row>
    <row r="49" spans="1:13">
      <c r="A49">
        <v>1.9487227960587674</v>
      </c>
      <c r="B49">
        <v>0.63556094925180562</v>
      </c>
      <c r="C49">
        <v>0.36443905074819427</v>
      </c>
      <c r="E49" s="15">
        <v>75</v>
      </c>
      <c r="F49" s="16">
        <f t="shared" si="6"/>
        <v>127.76334472589853</v>
      </c>
      <c r="G49" s="16">
        <f t="shared" si="0"/>
        <v>52.763344725898534</v>
      </c>
      <c r="H49" s="16">
        <v>100</v>
      </c>
      <c r="I49" s="16">
        <f t="shared" si="1"/>
        <v>47.236655274101466</v>
      </c>
      <c r="J49" s="16">
        <f t="shared" si="2"/>
        <v>15.458672448303291</v>
      </c>
      <c r="K49" s="16">
        <f t="shared" si="3"/>
        <v>1.2776334472589854</v>
      </c>
      <c r="L49" s="16">
        <f t="shared" si="4"/>
        <v>0.5870228285029937</v>
      </c>
      <c r="M49" s="17">
        <f t="shared" si="5"/>
        <v>0.4129771714970063</v>
      </c>
    </row>
    <row r="50" spans="1:13">
      <c r="A50">
        <v>1.992660511905624</v>
      </c>
      <c r="B50">
        <v>0.63870752951797916</v>
      </c>
      <c r="C50">
        <v>0.36129247048202084</v>
      </c>
      <c r="E50" s="15">
        <v>80</v>
      </c>
      <c r="F50" s="16">
        <f t="shared" si="6"/>
        <v>135.06710358827786</v>
      </c>
      <c r="G50" s="16">
        <f t="shared" si="0"/>
        <v>55.067103588277845</v>
      </c>
      <c r="H50" s="16">
        <v>100</v>
      </c>
      <c r="I50" s="16">
        <f t="shared" si="1"/>
        <v>44.932896411722155</v>
      </c>
      <c r="J50" s="16">
        <f t="shared" si="2"/>
        <v>13.192246326467718</v>
      </c>
      <c r="K50" s="16">
        <f t="shared" si="3"/>
        <v>1.3506710358827787</v>
      </c>
      <c r="L50" s="16">
        <f t="shared" si="4"/>
        <v>0.59229818271562462</v>
      </c>
      <c r="M50" s="17">
        <f t="shared" si="5"/>
        <v>0.40770181728437527</v>
      </c>
    </row>
    <row r="51" spans="1:13">
      <c r="A51">
        <v>2.0354877743847366</v>
      </c>
      <c r="B51">
        <v>0.64176573435876383</v>
      </c>
      <c r="C51">
        <v>0.35823426564123612</v>
      </c>
      <c r="E51" s="15">
        <v>85</v>
      </c>
      <c r="F51" s="16">
        <f t="shared" si="6"/>
        <v>142.25850680512733</v>
      </c>
      <c r="G51" s="16">
        <f t="shared" si="0"/>
        <v>57.258506805127332</v>
      </c>
      <c r="H51" s="16">
        <v>100</v>
      </c>
      <c r="I51" s="16">
        <f t="shared" si="1"/>
        <v>42.741493194872668</v>
      </c>
      <c r="J51" s="16">
        <f t="shared" si="2"/>
        <v>11.195627878114221</v>
      </c>
      <c r="K51" s="16">
        <f t="shared" si="3"/>
        <v>1.4225850680512733</v>
      </c>
      <c r="L51" s="16">
        <f t="shared" si="4"/>
        <v>0.59750381125845198</v>
      </c>
      <c r="M51" s="17">
        <f t="shared" si="5"/>
        <v>0.40249618874154808</v>
      </c>
    </row>
    <row r="52" spans="1:13">
      <c r="A52">
        <v>2.0772529462717024</v>
      </c>
      <c r="B52">
        <v>0.64473886855690477</v>
      </c>
      <c r="C52">
        <v>0.35526113144309523</v>
      </c>
      <c r="E52" s="15">
        <v>90</v>
      </c>
      <c r="F52" s="16">
        <f t="shared" si="6"/>
        <v>149.34303402594009</v>
      </c>
      <c r="G52" s="16">
        <f t="shared" si="0"/>
        <v>59.343034025940092</v>
      </c>
      <c r="H52" s="16">
        <v>100</v>
      </c>
      <c r="I52" s="16">
        <f t="shared" si="1"/>
        <v>40.656965974059908</v>
      </c>
      <c r="J52" s="16">
        <f t="shared" si="2"/>
        <v>9.4457704967003533</v>
      </c>
      <c r="K52" s="16">
        <f t="shared" si="3"/>
        <v>1.4934303402594009</v>
      </c>
      <c r="L52" s="16">
        <f t="shared" si="4"/>
        <v>0.60263942397452219</v>
      </c>
      <c r="M52" s="17">
        <f t="shared" si="5"/>
        <v>0.39736057602547786</v>
      </c>
    </row>
    <row r="53" spans="1:13">
      <c r="A53">
        <v>2.118001356866698</v>
      </c>
      <c r="B53">
        <v>0.6476300930979686</v>
      </c>
      <c r="C53">
        <v>0.35236990690203146</v>
      </c>
      <c r="E53" s="15">
        <v>95</v>
      </c>
      <c r="F53" s="16">
        <f t="shared" si="6"/>
        <v>156.57001933860502</v>
      </c>
      <c r="G53" s="16">
        <f t="shared" si="0"/>
        <v>61.570019338605029</v>
      </c>
      <c r="H53" s="16">
        <v>101</v>
      </c>
      <c r="I53" s="16">
        <f t="shared" si="1"/>
        <v>39.429980661394971</v>
      </c>
      <c r="J53" s="16">
        <f t="shared" si="2"/>
        <v>8.2732201147865059</v>
      </c>
      <c r="K53" s="16">
        <f t="shared" si="3"/>
        <v>1.550198211273317</v>
      </c>
      <c r="L53" s="16">
        <f t="shared" si="4"/>
        <v>0.60675728598173662</v>
      </c>
      <c r="M53" s="17">
        <f t="shared" si="5"/>
        <v>0.39324271401826344</v>
      </c>
    </row>
    <row r="54" spans="1:13">
      <c r="A54">
        <v>2.1577755442802924</v>
      </c>
      <c r="B54">
        <v>0.65044243162833371</v>
      </c>
      <c r="C54">
        <v>0.34955756837166629</v>
      </c>
      <c r="E54" s="15">
        <v>100</v>
      </c>
      <c r="F54" s="16">
        <f t="shared" si="6"/>
        <v>163.73327741787961</v>
      </c>
      <c r="G54" s="16">
        <f t="shared" si="0"/>
        <v>63.733277417879592</v>
      </c>
      <c r="H54" s="16">
        <v>102</v>
      </c>
      <c r="I54" s="16">
        <f t="shared" si="1"/>
        <v>38.266722582120408</v>
      </c>
      <c r="J54" s="16">
        <f t="shared" si="2"/>
        <v>7.236077839895203</v>
      </c>
      <c r="K54" s="16">
        <f t="shared" si="3"/>
        <v>1.6052282099792119</v>
      </c>
      <c r="L54" s="16">
        <f t="shared" si="4"/>
        <v>0.6107493942406117</v>
      </c>
      <c r="M54" s="17">
        <f t="shared" si="5"/>
        <v>0.38925060575938819</v>
      </c>
    </row>
    <row r="55" spans="1:13">
      <c r="A55">
        <v>2.1966154748444446</v>
      </c>
      <c r="B55">
        <v>0.65317877668018243</v>
      </c>
      <c r="C55">
        <v>0.34682122331981763</v>
      </c>
      <c r="E55" s="15">
        <v>105</v>
      </c>
      <c r="F55" s="16">
        <f t="shared" si="6"/>
        <v>170.8370791628796</v>
      </c>
      <c r="G55" s="16">
        <f t="shared" si="0"/>
        <v>65.837079162879604</v>
      </c>
      <c r="H55" s="16">
        <v>103</v>
      </c>
      <c r="I55" s="16">
        <f t="shared" si="1"/>
        <v>37.162920837120396</v>
      </c>
      <c r="J55" s="16">
        <f t="shared" si="2"/>
        <v>6.320079147182537</v>
      </c>
      <c r="K55" s="16">
        <f t="shared" si="3"/>
        <v>1.6586124190570835</v>
      </c>
      <c r="L55" s="16">
        <f t="shared" si="4"/>
        <v>0.61462066967259976</v>
      </c>
      <c r="M55" s="17">
        <f t="shared" si="5"/>
        <v>0.38537933032740024</v>
      </c>
    </row>
    <row r="56" spans="1:13">
      <c r="A56">
        <v>2.2345587420952029</v>
      </c>
      <c r="B56">
        <v>0.65584189565998541</v>
      </c>
      <c r="C56">
        <v>0.34415810434001448</v>
      </c>
      <c r="E56" s="15">
        <v>110</v>
      </c>
      <c r="F56" s="16">
        <f t="shared" si="6"/>
        <v>177.88535031574196</v>
      </c>
      <c r="G56" s="16">
        <f t="shared" si="0"/>
        <v>67.88535031574196</v>
      </c>
      <c r="H56" s="16">
        <v>104</v>
      </c>
      <c r="I56" s="16">
        <f t="shared" si="1"/>
        <v>36.114649684258033</v>
      </c>
      <c r="J56" s="16">
        <f t="shared" si="2"/>
        <v>5.5122934937253838</v>
      </c>
      <c r="K56" s="16">
        <f t="shared" si="3"/>
        <v>1.710436060728288</v>
      </c>
      <c r="L56" s="16">
        <f t="shared" si="4"/>
        <v>0.61837582355574983</v>
      </c>
      <c r="M56" s="17">
        <f t="shared" si="5"/>
        <v>0.38162417644425017</v>
      </c>
    </row>
    <row r="57" spans="1:13">
      <c r="A57">
        <v>2.2716407474845353</v>
      </c>
      <c r="B57">
        <v>0.6584344365995215</v>
      </c>
      <c r="C57">
        <v>0.34156556340047861</v>
      </c>
      <c r="E57" s="15">
        <v>115</v>
      </c>
      <c r="F57" s="16">
        <f t="shared" si="6"/>
        <v>184.88170376499534</v>
      </c>
      <c r="G57" s="16">
        <f t="shared" si="0"/>
        <v>69.881703764995336</v>
      </c>
      <c r="H57" s="16">
        <v>105</v>
      </c>
      <c r="I57" s="16">
        <f t="shared" si="1"/>
        <v>35.118296235004657</v>
      </c>
      <c r="J57" s="16">
        <f t="shared" si="2"/>
        <v>4.8010170295633152</v>
      </c>
      <c r="K57" s="16">
        <f t="shared" si="3"/>
        <v>1.7607781310951938</v>
      </c>
      <c r="L57" s="16">
        <f t="shared" si="4"/>
        <v>0.6220193651297018</v>
      </c>
      <c r="M57" s="17">
        <f t="shared" si="5"/>
        <v>0.3779806348702982</v>
      </c>
    </row>
    <row r="58" spans="1:13">
      <c r="A58">
        <v>2.3078948647268098</v>
      </c>
      <c r="B58">
        <v>0.66095893367054515</v>
      </c>
      <c r="C58">
        <v>0.3390410663294548</v>
      </c>
      <c r="E58" s="15">
        <v>120</v>
      </c>
      <c r="F58" s="16">
        <f t="shared" si="6"/>
        <v>191.82946843754706</v>
      </c>
      <c r="G58" s="16">
        <f t="shared" si="0"/>
        <v>71.829468437547078</v>
      </c>
      <c r="H58" s="16">
        <v>106</v>
      </c>
      <c r="I58" s="16">
        <f t="shared" si="1"/>
        <v>34.170531562452922</v>
      </c>
      <c r="J58" s="16">
        <f t="shared" si="2"/>
        <v>4.1756728325810766</v>
      </c>
      <c r="K58" s="16">
        <f t="shared" si="3"/>
        <v>1.8097119663919534</v>
      </c>
      <c r="L58" s="16">
        <f t="shared" si="4"/>
        <v>0.62555560924711517</v>
      </c>
      <c r="M58" s="17">
        <f t="shared" si="5"/>
        <v>0.37444439075288494</v>
      </c>
    </row>
    <row r="59" spans="1:13">
      <c r="A59">
        <v>2.3433525894655012</v>
      </c>
      <c r="B59">
        <v>0.66341781246589615</v>
      </c>
      <c r="C59">
        <v>0.33658218753410385</v>
      </c>
      <c r="E59" s="15">
        <v>125</v>
      </c>
      <c r="F59" s="16">
        <f t="shared" si="6"/>
        <v>198.73171517845677</v>
      </c>
      <c r="G59" s="16">
        <f t="shared" ref="G59:G90" si="7">H59-I59</f>
        <v>73.731715178456767</v>
      </c>
      <c r="H59" s="16">
        <v>107</v>
      </c>
      <c r="I59" s="16">
        <f t="shared" ref="I59:I90" si="8">H59*EXP(-(E59/H59))</f>
        <v>33.268284821543233</v>
      </c>
      <c r="J59" s="16">
        <f t="shared" ref="J59:J90" si="9">I59*EXP(-(G59/I59))</f>
        <v>3.6267180307789544</v>
      </c>
      <c r="K59" s="16">
        <f t="shared" ref="K59:K90" si="10">F59/H59</f>
        <v>1.8573057493313716</v>
      </c>
      <c r="L59" s="16">
        <f t="shared" ref="L59:L90" si="11">E59/F59</f>
        <v>0.62898868400422503</v>
      </c>
      <c r="M59" s="17">
        <f t="shared" ref="M59:M90" si="12">G59/F59</f>
        <v>0.37101131599577492</v>
      </c>
    </row>
    <row r="60" spans="1:13">
      <c r="A60">
        <v>2.3780436757534242</v>
      </c>
      <c r="B60">
        <v>0.66581339505116255</v>
      </c>
      <c r="C60">
        <v>0.3341866049488374</v>
      </c>
      <c r="E60" s="15">
        <v>130</v>
      </c>
      <c r="F60" s="16">
        <f t="shared" si="6"/>
        <v>205.59127996660908</v>
      </c>
      <c r="G60" s="16">
        <f t="shared" si="7"/>
        <v>75.591279966609093</v>
      </c>
      <c r="H60" s="16">
        <v>108</v>
      </c>
      <c r="I60" s="16">
        <f t="shared" si="8"/>
        <v>32.408720033390907</v>
      </c>
      <c r="J60" s="16">
        <f t="shared" si="9"/>
        <v>3.1455572846447004</v>
      </c>
      <c r="K60" s="16">
        <f t="shared" si="10"/>
        <v>1.9036229626537877</v>
      </c>
      <c r="L60" s="16">
        <f t="shared" si="11"/>
        <v>0.6323225382959522</v>
      </c>
      <c r="M60" s="17">
        <f t="shared" si="12"/>
        <v>0.36767746170404786</v>
      </c>
    </row>
    <row r="61" spans="1:13">
      <c r="A61">
        <v>2.4119962606713812</v>
      </c>
      <c r="B61">
        <v>0.66814790479206732</v>
      </c>
      <c r="C61">
        <v>0.33185209520793274</v>
      </c>
      <c r="E61" s="15">
        <v>135</v>
      </c>
      <c r="F61" s="16">
        <f t="shared" si="6"/>
        <v>212.41078477040566</v>
      </c>
      <c r="G61" s="16">
        <f t="shared" si="7"/>
        <v>77.410784770405641</v>
      </c>
      <c r="H61" s="16">
        <v>109</v>
      </c>
      <c r="I61" s="16">
        <f t="shared" si="8"/>
        <v>31.589215229594359</v>
      </c>
      <c r="J61" s="16">
        <f t="shared" si="9"/>
        <v>2.7244621879618989</v>
      </c>
      <c r="K61" s="16">
        <f t="shared" si="10"/>
        <v>1.9487227960587674</v>
      </c>
      <c r="L61" s="16">
        <f t="shared" si="11"/>
        <v>0.63556094925180562</v>
      </c>
      <c r="M61" s="17">
        <f t="shared" si="12"/>
        <v>0.36443905074819427</v>
      </c>
    </row>
    <row r="62" spans="1:13">
      <c r="A62">
        <v>2.4452369782624137</v>
      </c>
      <c r="B62">
        <v>0.67042347096353849</v>
      </c>
      <c r="C62">
        <v>0.32957652903646156</v>
      </c>
      <c r="E62" s="15">
        <v>140</v>
      </c>
      <c r="F62" s="16">
        <f t="shared" si="6"/>
        <v>219.19265630961863</v>
      </c>
      <c r="G62" s="16">
        <f t="shared" si="7"/>
        <v>79.192656309618627</v>
      </c>
      <c r="H62" s="16">
        <v>110</v>
      </c>
      <c r="I62" s="16">
        <f t="shared" si="8"/>
        <v>30.807343690381376</v>
      </c>
      <c r="J62" s="16">
        <f t="shared" si="9"/>
        <v>2.3564962116030537</v>
      </c>
      <c r="K62" s="16">
        <f t="shared" si="10"/>
        <v>1.992660511905624</v>
      </c>
      <c r="L62" s="16">
        <f t="shared" si="11"/>
        <v>0.63870752951797916</v>
      </c>
      <c r="M62" s="17">
        <f t="shared" si="12"/>
        <v>0.36129247048202084</v>
      </c>
    </row>
    <row r="63" spans="1:13">
      <c r="A63">
        <v>2.477791063829105</v>
      </c>
      <c r="B63">
        <v>0.67264213314703347</v>
      </c>
      <c r="C63">
        <v>0.32735786685296642</v>
      </c>
      <c r="E63" s="15">
        <v>145</v>
      </c>
      <c r="F63" s="16">
        <f t="shared" si="6"/>
        <v>225.93914295670575</v>
      </c>
      <c r="G63" s="16">
        <f t="shared" si="7"/>
        <v>80.939142956705751</v>
      </c>
      <c r="H63" s="16">
        <v>111</v>
      </c>
      <c r="I63" s="16">
        <f t="shared" si="8"/>
        <v>30.060857043294241</v>
      </c>
      <c r="J63" s="16">
        <f t="shared" si="9"/>
        <v>2.0354448652554948</v>
      </c>
      <c r="K63" s="16">
        <f t="shared" si="10"/>
        <v>2.0354877743847366</v>
      </c>
      <c r="L63" s="16">
        <f t="shared" si="11"/>
        <v>0.64176573435876383</v>
      </c>
      <c r="M63" s="17">
        <f t="shared" si="12"/>
        <v>0.35823426564123612</v>
      </c>
    </row>
    <row r="64" spans="1:13">
      <c r="A64">
        <v>2.5096824495272307</v>
      </c>
      <c r="B64">
        <v>0.67480584542311384</v>
      </c>
      <c r="C64">
        <v>0.32519415457688611</v>
      </c>
      <c r="E64" s="15">
        <v>150</v>
      </c>
      <c r="F64" s="16">
        <f t="shared" si="6"/>
        <v>232.65232998243067</v>
      </c>
      <c r="G64" s="16">
        <f t="shared" si="7"/>
        <v>82.652329982430672</v>
      </c>
      <c r="H64" s="16">
        <v>112</v>
      </c>
      <c r="I64" s="16">
        <f t="shared" si="8"/>
        <v>29.347670017569335</v>
      </c>
      <c r="J64" s="16">
        <f t="shared" si="9"/>
        <v>1.7557507897194971</v>
      </c>
      <c r="K64" s="16">
        <f t="shared" si="10"/>
        <v>2.0772529462717024</v>
      </c>
      <c r="L64" s="16">
        <f t="shared" si="11"/>
        <v>0.64473886855690477</v>
      </c>
      <c r="M64" s="17">
        <f t="shared" si="12"/>
        <v>0.35526113144309523</v>
      </c>
    </row>
    <row r="65" spans="1:13">
      <c r="A65">
        <v>2.5409338520885068</v>
      </c>
      <c r="B65">
        <v>0.67691648036656105</v>
      </c>
      <c r="C65">
        <v>0.32308351963343901</v>
      </c>
      <c r="E65" s="15">
        <v>155</v>
      </c>
      <c r="F65" s="16">
        <f t="shared" si="6"/>
        <v>239.33415332593688</v>
      </c>
      <c r="G65" s="16">
        <f t="shared" si="7"/>
        <v>84.334153325936896</v>
      </c>
      <c r="H65" s="16">
        <v>113</v>
      </c>
      <c r="I65" s="16">
        <f t="shared" si="8"/>
        <v>28.665846674063104</v>
      </c>
      <c r="J65" s="16">
        <f t="shared" si="9"/>
        <v>1.512453520064825</v>
      </c>
      <c r="K65" s="16">
        <f t="shared" si="10"/>
        <v>2.118001356866698</v>
      </c>
      <c r="L65" s="16">
        <f t="shared" si="11"/>
        <v>0.6476300930979686</v>
      </c>
      <c r="M65" s="17">
        <f t="shared" si="12"/>
        <v>0.35236990690203146</v>
      </c>
    </row>
    <row r="66" spans="1:13">
      <c r="A66">
        <v>2.5715668534164418</v>
      </c>
      <c r="B66">
        <v>0.67897583285150243</v>
      </c>
      <c r="C66">
        <v>0.32102416714849763</v>
      </c>
      <c r="E66" s="15">
        <v>160</v>
      </c>
      <c r="F66" s="16">
        <f t="shared" si="6"/>
        <v>245.98641204795331</v>
      </c>
      <c r="G66" s="16">
        <f t="shared" si="7"/>
        <v>85.986412047953323</v>
      </c>
      <c r="H66" s="16">
        <v>114</v>
      </c>
      <c r="I66" s="16">
        <f t="shared" si="8"/>
        <v>28.013587952046681</v>
      </c>
      <c r="J66" s="16">
        <f t="shared" si="9"/>
        <v>1.3011336797994859</v>
      </c>
      <c r="K66" s="16">
        <f t="shared" si="10"/>
        <v>2.1577755442802924</v>
      </c>
      <c r="L66" s="16">
        <f t="shared" si="11"/>
        <v>0.65044243162833371</v>
      </c>
      <c r="M66" s="17">
        <f t="shared" si="12"/>
        <v>0.34955756837166629</v>
      </c>
    </row>
    <row r="67" spans="1:13">
      <c r="A67">
        <v>2.6016019747209271</v>
      </c>
      <c r="B67">
        <v>0.68098562367409465</v>
      </c>
      <c r="C67">
        <v>0.31901437632590546</v>
      </c>
      <c r="E67" s="15">
        <v>165</v>
      </c>
      <c r="F67" s="16">
        <f t="shared" si="6"/>
        <v>252.61077960711111</v>
      </c>
      <c r="G67" s="16">
        <f t="shared" si="7"/>
        <v>87.610779607111112</v>
      </c>
      <c r="H67" s="16">
        <v>115</v>
      </c>
      <c r="I67" s="16">
        <f t="shared" si="8"/>
        <v>27.389220392888888</v>
      </c>
      <c r="J67" s="16">
        <f t="shared" si="9"/>
        <v>1.1178613801996493</v>
      </c>
      <c r="K67" s="16">
        <f t="shared" si="10"/>
        <v>2.1966154748444446</v>
      </c>
      <c r="L67" s="16">
        <f t="shared" si="11"/>
        <v>0.65317877668018243</v>
      </c>
      <c r="M67" s="17">
        <f t="shared" si="12"/>
        <v>0.34682122331981763</v>
      </c>
    </row>
    <row r="68" spans="1:13">
      <c r="A68">
        <v>2.6310587447878326</v>
      </c>
      <c r="B68">
        <v>0.68294750300031748</v>
      </c>
      <c r="C68">
        <v>0.31705249699968241</v>
      </c>
      <c r="E68" s="15">
        <v>170</v>
      </c>
      <c r="F68" s="16">
        <f t="shared" si="6"/>
        <v>259.20881408304353</v>
      </c>
      <c r="G68" s="16">
        <f t="shared" si="7"/>
        <v>89.208814083043507</v>
      </c>
      <c r="H68" s="16">
        <v>116</v>
      </c>
      <c r="I68" s="16">
        <f t="shared" si="8"/>
        <v>26.791185916956493</v>
      </c>
      <c r="J68" s="16">
        <f t="shared" si="9"/>
        <v>0.9591486086571418</v>
      </c>
      <c r="K68" s="16">
        <f t="shared" si="10"/>
        <v>2.2345587420952029</v>
      </c>
      <c r="L68" s="16">
        <f t="shared" si="11"/>
        <v>0.65584189565998541</v>
      </c>
      <c r="M68" s="17">
        <f t="shared" si="12"/>
        <v>0.34415810434001448</v>
      </c>
    </row>
    <row r="69" spans="1:13">
      <c r="A69">
        <v>2.6599557629184347</v>
      </c>
      <c r="B69">
        <v>0.68486305364637379</v>
      </c>
      <c r="C69">
        <v>0.31513694635362621</v>
      </c>
      <c r="E69" s="15">
        <v>175</v>
      </c>
      <c r="F69" s="16">
        <f t="shared" si="6"/>
        <v>265.78196745569062</v>
      </c>
      <c r="G69" s="16">
        <f t="shared" si="7"/>
        <v>90.781967455690634</v>
      </c>
      <c r="H69" s="16">
        <v>117</v>
      </c>
      <c r="I69" s="16">
        <f t="shared" si="8"/>
        <v>26.218032544309363</v>
      </c>
      <c r="J69" s="16">
        <f t="shared" si="9"/>
        <v>0.82190539661915385</v>
      </c>
      <c r="K69" s="16">
        <f t="shared" si="10"/>
        <v>2.2716407474845353</v>
      </c>
      <c r="L69" s="16">
        <f t="shared" si="11"/>
        <v>0.6584344365995215</v>
      </c>
      <c r="M69" s="17">
        <f t="shared" si="12"/>
        <v>0.34156556340047861</v>
      </c>
    </row>
    <row r="70" spans="1:13">
      <c r="A70">
        <v>2.6883107570189946</v>
      </c>
      <c r="B70">
        <v>0.68673379419907665</v>
      </c>
      <c r="C70">
        <v>0.31326620580092335</v>
      </c>
      <c r="E70" s="15">
        <v>180</v>
      </c>
      <c r="F70" s="16">
        <f t="shared" si="6"/>
        <v>272.33159403776358</v>
      </c>
      <c r="G70" s="16">
        <f t="shared" si="7"/>
        <v>92.331594037763551</v>
      </c>
      <c r="H70" s="16">
        <v>118</v>
      </c>
      <c r="I70" s="16">
        <f t="shared" si="8"/>
        <v>25.668405962236452</v>
      </c>
      <c r="J70" s="16">
        <f t="shared" si="9"/>
        <v>0.70339956246885749</v>
      </c>
      <c r="K70" s="16">
        <f t="shared" si="10"/>
        <v>2.3078948647268098</v>
      </c>
      <c r="L70" s="16">
        <f t="shared" si="11"/>
        <v>0.66095893367054515</v>
      </c>
      <c r="M70" s="17">
        <f t="shared" si="12"/>
        <v>0.3390410663294548</v>
      </c>
    </row>
    <row r="71" spans="1:13">
      <c r="A71">
        <v>2.7161406372723684</v>
      </c>
      <c r="B71">
        <v>0.6885611819834665</v>
      </c>
      <c r="C71">
        <v>0.31143881801653345</v>
      </c>
      <c r="E71" s="15">
        <v>185</v>
      </c>
      <c r="F71" s="16">
        <f t="shared" si="6"/>
        <v>278.85895814639463</v>
      </c>
      <c r="G71" s="16">
        <f t="shared" si="7"/>
        <v>93.858958146394613</v>
      </c>
      <c r="H71" s="16">
        <v>119</v>
      </c>
      <c r="I71" s="16">
        <f t="shared" si="8"/>
        <v>25.141041853605383</v>
      </c>
      <c r="J71" s="16">
        <f t="shared" si="9"/>
        <v>0.60121982834897081</v>
      </c>
      <c r="K71" s="16">
        <f t="shared" si="10"/>
        <v>2.3433525894655012</v>
      </c>
      <c r="L71" s="16">
        <f t="shared" si="11"/>
        <v>0.66341781246589615</v>
      </c>
      <c r="M71" s="17">
        <f t="shared" si="12"/>
        <v>0.33658218753410385</v>
      </c>
    </row>
    <row r="72" spans="1:13">
      <c r="A72">
        <v>2.7434615457804892</v>
      </c>
      <c r="B72">
        <v>0.69034661588470925</v>
      </c>
      <c r="C72">
        <v>0.30965338411529075</v>
      </c>
      <c r="E72" s="15">
        <v>190</v>
      </c>
      <c r="F72" s="16">
        <f t="shared" si="6"/>
        <v>285.3652410904109</v>
      </c>
      <c r="G72" s="16">
        <f t="shared" si="7"/>
        <v>95.36524109041089</v>
      </c>
      <c r="H72" s="16">
        <v>120</v>
      </c>
      <c r="I72" s="16">
        <f t="shared" si="8"/>
        <v>24.634758909589113</v>
      </c>
      <c r="J72" s="16">
        <f t="shared" si="9"/>
        <v>0.51324211309480816</v>
      </c>
      <c r="K72" s="16">
        <f t="shared" si="10"/>
        <v>2.3780436757534242</v>
      </c>
      <c r="L72" s="16">
        <f t="shared" si="11"/>
        <v>0.66581339505116255</v>
      </c>
      <c r="M72" s="17">
        <f t="shared" si="12"/>
        <v>0.3341866049488374</v>
      </c>
    </row>
    <row r="73" spans="1:13">
      <c r="A73">
        <v>2.7702889025281778</v>
      </c>
      <c r="B73">
        <v>0.69209143903113368</v>
      </c>
      <c r="C73">
        <v>0.30790856096886626</v>
      </c>
      <c r="E73" s="15">
        <v>195</v>
      </c>
      <c r="F73" s="16">
        <f t="shared" si="6"/>
        <v>291.8515475412371</v>
      </c>
      <c r="G73" s="16">
        <f t="shared" si="7"/>
        <v>96.851547541237125</v>
      </c>
      <c r="H73" s="16">
        <v>121</v>
      </c>
      <c r="I73" s="16">
        <f t="shared" si="8"/>
        <v>24.148452458762879</v>
      </c>
      <c r="J73" s="16">
        <f t="shared" si="9"/>
        <v>0.43759880658668265</v>
      </c>
      <c r="K73" s="16">
        <f t="shared" si="10"/>
        <v>2.4119962606713812</v>
      </c>
      <c r="L73" s="16">
        <f t="shared" si="11"/>
        <v>0.66814790479206732</v>
      </c>
      <c r="M73" s="17">
        <f t="shared" si="12"/>
        <v>0.33185209520793274</v>
      </c>
    </row>
    <row r="74" spans="1:13">
      <c r="A74">
        <v>2.7966374479845544</v>
      </c>
      <c r="B74">
        <v>0.69379694134504155</v>
      </c>
      <c r="C74">
        <v>0.30620305865495839</v>
      </c>
      <c r="E74" s="15">
        <v>200</v>
      </c>
      <c r="F74" s="16">
        <f t="shared" si="6"/>
        <v>298.31891134801447</v>
      </c>
      <c r="G74" s="16">
        <f t="shared" si="7"/>
        <v>98.318911348014495</v>
      </c>
      <c r="H74" s="16">
        <v>122</v>
      </c>
      <c r="I74" s="16">
        <f t="shared" si="8"/>
        <v>23.681088651985505</v>
      </c>
      <c r="J74" s="16">
        <f t="shared" si="9"/>
        <v>0.37265083428375428</v>
      </c>
      <c r="K74" s="16">
        <f t="shared" si="10"/>
        <v>2.4452369782624137</v>
      </c>
      <c r="L74" s="16">
        <f t="shared" si="11"/>
        <v>0.67042347096353849</v>
      </c>
      <c r="M74" s="17">
        <f t="shared" si="12"/>
        <v>0.32957652903646156</v>
      </c>
    </row>
    <row r="75" spans="1:13">
      <c r="A75">
        <v>2.8225212826277826</v>
      </c>
      <c r="B75">
        <v>0.69546436196769224</v>
      </c>
      <c r="C75">
        <v>0.30453563803230776</v>
      </c>
      <c r="E75" s="15">
        <v>205</v>
      </c>
      <c r="F75" s="16">
        <f t="shared" si="6"/>
        <v>304.76830085097993</v>
      </c>
      <c r="G75" s="16">
        <f t="shared" si="7"/>
        <v>99.768300850979898</v>
      </c>
      <c r="H75" s="16">
        <v>123</v>
      </c>
      <c r="I75" s="16">
        <f t="shared" si="8"/>
        <v>23.231699149020105</v>
      </c>
      <c r="J75" s="16">
        <f t="shared" si="9"/>
        <v>0.3169623246779889</v>
      </c>
      <c r="K75" s="16">
        <f t="shared" si="10"/>
        <v>2.477791063829105</v>
      </c>
      <c r="L75" s="16">
        <f t="shared" si="11"/>
        <v>0.67264213314703347</v>
      </c>
      <c r="M75" s="17">
        <f t="shared" si="12"/>
        <v>0.32735786685296642</v>
      </c>
    </row>
    <row r="76" spans="1:13">
      <c r="A76">
        <v>2.8479539036515948</v>
      </c>
      <c r="B76">
        <v>0.69709489156462501</v>
      </c>
      <c r="C76">
        <v>0.30290510843537499</v>
      </c>
      <c r="E76" s="15">
        <v>210</v>
      </c>
      <c r="F76" s="16">
        <f t="shared" si="6"/>
        <v>311.2006237413766</v>
      </c>
      <c r="G76" s="16">
        <f t="shared" si="7"/>
        <v>101.2006237413766</v>
      </c>
      <c r="H76" s="16">
        <v>124</v>
      </c>
      <c r="I76" s="16">
        <f t="shared" si="8"/>
        <v>22.799376258623404</v>
      </c>
      <c r="J76" s="16">
        <f t="shared" si="9"/>
        <v>0.26927769703073284</v>
      </c>
      <c r="K76" s="16">
        <f t="shared" si="10"/>
        <v>2.5096824495272307</v>
      </c>
      <c r="L76" s="16">
        <f t="shared" si="11"/>
        <v>0.67480584542311384</v>
      </c>
      <c r="M76" s="17">
        <f t="shared" si="12"/>
        <v>0.32519415457688611</v>
      </c>
    </row>
    <row r="77" spans="1:13">
      <c r="A77">
        <v>2.8729482390876058</v>
      </c>
      <c r="B77">
        <v>0.6986896745172384</v>
      </c>
      <c r="C77">
        <v>0.30131032548276154</v>
      </c>
      <c r="E77" s="15">
        <v>215</v>
      </c>
      <c r="F77" s="16">
        <f t="shared" si="6"/>
        <v>317.61673151106334</v>
      </c>
      <c r="G77" s="16">
        <f t="shared" si="7"/>
        <v>102.61673151106335</v>
      </c>
      <c r="H77" s="16">
        <v>125</v>
      </c>
      <c r="I77" s="16">
        <f t="shared" si="8"/>
        <v>22.383268488936654</v>
      </c>
      <c r="J77" s="16">
        <f t="shared" si="9"/>
        <v>0.22850099207469121</v>
      </c>
      <c r="K77" s="16">
        <f t="shared" si="10"/>
        <v>2.5409338520885068</v>
      </c>
      <c r="L77" s="16">
        <f t="shared" si="11"/>
        <v>0.67691648036656105</v>
      </c>
      <c r="M77" s="17">
        <f t="shared" si="12"/>
        <v>0.32308351963343901</v>
      </c>
    </row>
    <row r="78" spans="1:13">
      <c r="A78">
        <v>2.8975166795555576</v>
      </c>
      <c r="B78">
        <v>0.70024981100629846</v>
      </c>
      <c r="C78">
        <v>0.29975018899370159</v>
      </c>
      <c r="E78" s="15">
        <v>220</v>
      </c>
      <c r="F78" s="16">
        <f t="shared" si="6"/>
        <v>324.01742353047166</v>
      </c>
      <c r="G78" s="16">
        <f t="shared" si="7"/>
        <v>104.01742353047169</v>
      </c>
      <c r="H78" s="16">
        <v>126</v>
      </c>
      <c r="I78" s="16">
        <f t="shared" si="8"/>
        <v>21.982576469528311</v>
      </c>
      <c r="J78" s="16">
        <f t="shared" si="9"/>
        <v>0.19367727437336715</v>
      </c>
      <c r="K78" s="16">
        <f t="shared" si="10"/>
        <v>2.5715668534164418</v>
      </c>
      <c r="L78" s="16">
        <f t="shared" si="11"/>
        <v>0.67897583285150243</v>
      </c>
      <c r="M78" s="17">
        <f t="shared" si="12"/>
        <v>0.32102416714849763</v>
      </c>
    </row>
    <row r="79" spans="1:13">
      <c r="A79">
        <v>2.9216711078339959</v>
      </c>
      <c r="B79">
        <v>0.70177635899280477</v>
      </c>
      <c r="C79">
        <v>0.29822364100719528</v>
      </c>
      <c r="E79" s="15">
        <v>225</v>
      </c>
      <c r="F79" s="16">
        <f t="shared" si="6"/>
        <v>330.40345078955772</v>
      </c>
      <c r="G79" s="16">
        <f t="shared" si="7"/>
        <v>105.40345078955775</v>
      </c>
      <c r="H79" s="16">
        <v>127</v>
      </c>
      <c r="I79" s="16">
        <f t="shared" si="8"/>
        <v>21.596549210442241</v>
      </c>
      <c r="J79" s="16">
        <f t="shared" si="9"/>
        <v>0.16397594167887763</v>
      </c>
      <c r="K79" s="16">
        <f t="shared" si="10"/>
        <v>2.6016019747209271</v>
      </c>
      <c r="L79" s="16">
        <f t="shared" si="11"/>
        <v>0.68098562367409465</v>
      </c>
      <c r="M79" s="17">
        <f t="shared" si="12"/>
        <v>0.31901437632590546</v>
      </c>
    </row>
    <row r="80" spans="1:13">
      <c r="A80">
        <v>2.9454229264262595</v>
      </c>
      <c r="B80">
        <v>0.70327033610140222</v>
      </c>
      <c r="C80">
        <v>0.29672966389859773</v>
      </c>
      <c r="E80" s="15">
        <v>230</v>
      </c>
      <c r="F80" s="16">
        <f t="shared" si="6"/>
        <v>336.77551933284258</v>
      </c>
      <c r="G80" s="16">
        <f t="shared" si="7"/>
        <v>106.77551933284256</v>
      </c>
      <c r="H80" s="16">
        <v>128</v>
      </c>
      <c r="I80" s="16">
        <f t="shared" si="8"/>
        <v>21.22448066715744</v>
      </c>
      <c r="J80" s="16">
        <f t="shared" si="9"/>
        <v>0.13867578383846979</v>
      </c>
      <c r="K80" s="16">
        <f t="shared" si="10"/>
        <v>2.6310587447878326</v>
      </c>
      <c r="L80" s="16">
        <f t="shared" si="11"/>
        <v>0.68294750300031748</v>
      </c>
      <c r="M80" s="17">
        <f t="shared" si="12"/>
        <v>0.31705249699968241</v>
      </c>
    </row>
    <row r="81" spans="1:13">
      <c r="A81">
        <v>2.9687830832808211</v>
      </c>
      <c r="B81">
        <v>0.70473272141128673</v>
      </c>
      <c r="C81">
        <v>0.29526727858871332</v>
      </c>
      <c r="E81" s="15">
        <v>235</v>
      </c>
      <c r="F81" s="16">
        <f t="shared" si="6"/>
        <v>343.1342934164781</v>
      </c>
      <c r="G81" s="16">
        <f t="shared" si="7"/>
        <v>108.1342934164781</v>
      </c>
      <c r="H81" s="16">
        <v>129</v>
      </c>
      <c r="I81" s="16">
        <f t="shared" si="8"/>
        <v>20.865706583521892</v>
      </c>
      <c r="J81" s="16">
        <f t="shared" si="9"/>
        <v>0.11715164147223486</v>
      </c>
      <c r="K81" s="16">
        <f t="shared" si="10"/>
        <v>2.6599557629184347</v>
      </c>
      <c r="L81" s="16">
        <f t="shared" si="11"/>
        <v>0.68486305364637379</v>
      </c>
      <c r="M81" s="17">
        <f t="shared" si="12"/>
        <v>0.31513694635362621</v>
      </c>
    </row>
    <row r="82" spans="1:13">
      <c r="A82">
        <v>2.9917620958107429</v>
      </c>
      <c r="B82">
        <v>0.70616445715932186</v>
      </c>
      <c r="C82">
        <v>0.2938355428406782</v>
      </c>
      <c r="E82" s="15">
        <v>240</v>
      </c>
      <c r="F82" s="16">
        <f t="shared" si="6"/>
        <v>349.4803984124693</v>
      </c>
      <c r="G82" s="16">
        <f t="shared" si="7"/>
        <v>109.48039841246928</v>
      </c>
      <c r="H82" s="16">
        <v>130</v>
      </c>
      <c r="I82" s="16">
        <f t="shared" si="8"/>
        <v>20.519601587530715</v>
      </c>
      <c r="J82" s="16">
        <f t="shared" si="9"/>
        <v>9.8862522671036013E-2</v>
      </c>
      <c r="K82" s="16">
        <f t="shared" si="10"/>
        <v>2.6883107570189946</v>
      </c>
      <c r="L82" s="16">
        <f t="shared" si="11"/>
        <v>0.68673379419907665</v>
      </c>
      <c r="M82" s="17">
        <f t="shared" si="12"/>
        <v>0.31326620580092335</v>
      </c>
    </row>
    <row r="83" spans="1:13">
      <c r="A83">
        <v>3.0143700733441809</v>
      </c>
      <c r="B83">
        <v>0.70756645035985999</v>
      </c>
      <c r="C83">
        <v>0.29243354964014007</v>
      </c>
      <c r="E83" s="15">
        <v>245</v>
      </c>
      <c r="F83" s="16">
        <f t="shared" si="6"/>
        <v>355.81442348268024</v>
      </c>
      <c r="G83" s="16">
        <f t="shared" si="7"/>
        <v>110.81442348268021</v>
      </c>
      <c r="H83" s="16">
        <v>131</v>
      </c>
      <c r="I83" s="16">
        <f t="shared" si="8"/>
        <v>20.185576517319781</v>
      </c>
      <c r="J83" s="16">
        <f t="shared" si="9"/>
        <v>8.3341044232870157E-2</v>
      </c>
      <c r="K83" s="16">
        <f t="shared" si="10"/>
        <v>2.7161406372723684</v>
      </c>
      <c r="L83" s="16">
        <f t="shared" si="11"/>
        <v>0.6885611819834665</v>
      </c>
      <c r="M83" s="17">
        <f t="shared" si="12"/>
        <v>0.31143881801653345</v>
      </c>
    </row>
    <row r="84" spans="1:13">
      <c r="A84">
        <v>3.0366167381262716</v>
      </c>
      <c r="B84">
        <v>0.70893957434553889</v>
      </c>
      <c r="C84">
        <v>0.29106042565446105</v>
      </c>
      <c r="E84" s="15">
        <v>250</v>
      </c>
      <c r="F84" s="16">
        <f t="shared" si="6"/>
        <v>362.13692404302458</v>
      </c>
      <c r="G84" s="16">
        <f t="shared" si="7"/>
        <v>112.13692404302456</v>
      </c>
      <c r="H84" s="16">
        <v>132</v>
      </c>
      <c r="I84" s="16">
        <f t="shared" si="8"/>
        <v>19.863075956975436</v>
      </c>
      <c r="J84" s="16">
        <f t="shared" si="9"/>
        <v>7.0184072357802565E-2</v>
      </c>
      <c r="K84" s="16">
        <f t="shared" si="10"/>
        <v>2.7434615457804892</v>
      </c>
      <c r="L84" s="16">
        <f t="shared" si="11"/>
        <v>0.69034661588470925</v>
      </c>
      <c r="M84" s="17">
        <f t="shared" si="12"/>
        <v>0.30965338411529075</v>
      </c>
    </row>
    <row r="85" spans="1:13">
      <c r="A85">
        <v>3.0585114449822743</v>
      </c>
      <c r="B85">
        <v>0.71028467023311681</v>
      </c>
      <c r="C85">
        <v>0.28971532976688319</v>
      </c>
      <c r="E85" s="15">
        <v>255</v>
      </c>
      <c r="F85" s="16">
        <f t="shared" si="6"/>
        <v>368.44842403624767</v>
      </c>
      <c r="G85" s="16">
        <f t="shared" si="7"/>
        <v>113.44842403624766</v>
      </c>
      <c r="H85" s="16">
        <v>133</v>
      </c>
      <c r="I85" s="16">
        <f t="shared" si="8"/>
        <v>19.551575963752338</v>
      </c>
      <c r="J85" s="16">
        <f t="shared" si="9"/>
        <v>5.9044446152369999E-2</v>
      </c>
      <c r="K85" s="16">
        <f t="shared" si="10"/>
        <v>2.7702889025281778</v>
      </c>
      <c r="L85" s="16">
        <f t="shared" si="11"/>
        <v>0.69209143903113368</v>
      </c>
      <c r="M85" s="17">
        <f t="shared" si="12"/>
        <v>0.30790856096886626</v>
      </c>
    </row>
    <row r="86" spans="1:13">
      <c r="A86">
        <v>3.080063199742396</v>
      </c>
      <c r="B86">
        <v>0.71160254831820324</v>
      </c>
      <c r="C86">
        <v>0.28839745168179676</v>
      </c>
      <c r="E86" s="15">
        <v>260</v>
      </c>
      <c r="F86" s="16">
        <f t="shared" si="6"/>
        <v>374.74941802993027</v>
      </c>
      <c r="G86" s="16">
        <f t="shared" si="7"/>
        <v>114.74941802993025</v>
      </c>
      <c r="H86" s="16">
        <v>134</v>
      </c>
      <c r="I86" s="16">
        <f t="shared" si="8"/>
        <v>19.250581970069749</v>
      </c>
      <c r="J86" s="16">
        <f t="shared" si="9"/>
        <v>4.9623675658597023E-2</v>
      </c>
      <c r="K86" s="16">
        <f t="shared" si="10"/>
        <v>2.7966374479845544</v>
      </c>
      <c r="L86" s="16">
        <f t="shared" si="11"/>
        <v>0.69379694134504155</v>
      </c>
      <c r="M86" s="17">
        <f t="shared" si="12"/>
        <v>0.30620305865495839</v>
      </c>
    </row>
    <row r="87" spans="1:13">
      <c r="A87">
        <v>3.1012806765201613</v>
      </c>
      <c r="B87">
        <v>0.71289398940254989</v>
      </c>
      <c r="C87">
        <v>0.28710601059745006</v>
      </c>
      <c r="E87" s="15">
        <v>265</v>
      </c>
      <c r="F87" s="16">
        <f t="shared" si="6"/>
        <v>381.04037315475063</v>
      </c>
      <c r="G87" s="16">
        <f t="shared" si="7"/>
        <v>116.04037315475061</v>
      </c>
      <c r="H87" s="16">
        <v>135</v>
      </c>
      <c r="I87" s="16">
        <f t="shared" si="8"/>
        <v>18.959626845249389</v>
      </c>
      <c r="J87" s="16">
        <f t="shared" si="9"/>
        <v>4.1665514336049356E-2</v>
      </c>
      <c r="K87" s="16">
        <f t="shared" si="10"/>
        <v>2.8225212826277826</v>
      </c>
      <c r="L87" s="16">
        <f t="shared" si="11"/>
        <v>0.69546436196769224</v>
      </c>
      <c r="M87" s="17">
        <f t="shared" si="12"/>
        <v>0.30453563803230776</v>
      </c>
    </row>
    <row r="88" spans="1:13">
      <c r="A88">
        <v>3.1221722339284446</v>
      </c>
      <c r="B88">
        <v>0.71415974605737642</v>
      </c>
      <c r="C88">
        <v>0.28584025394262352</v>
      </c>
      <c r="E88" s="15">
        <v>270</v>
      </c>
      <c r="F88" s="16">
        <f t="shared" si="6"/>
        <v>387.32173089661688</v>
      </c>
      <c r="G88" s="16">
        <f t="shared" si="7"/>
        <v>117.32173089661687</v>
      </c>
      <c r="H88" s="16">
        <v>136</v>
      </c>
      <c r="I88" s="16">
        <f t="shared" si="8"/>
        <v>18.678269103383133</v>
      </c>
      <c r="J88" s="16">
        <f t="shared" si="9"/>
        <v>3.4950313914603244E-2</v>
      </c>
      <c r="K88" s="16">
        <f t="shared" si="10"/>
        <v>2.8479539036515948</v>
      </c>
      <c r="L88" s="16">
        <f t="shared" si="11"/>
        <v>0.69709489156462501</v>
      </c>
      <c r="M88" s="17">
        <f t="shared" si="12"/>
        <v>0.30290510843537499</v>
      </c>
    </row>
    <row r="89" spans="1:13">
      <c r="A89">
        <v>3.1427459303102765</v>
      </c>
      <c r="B89">
        <v>0.71540054382602758</v>
      </c>
      <c r="C89">
        <v>0.28459945617397248</v>
      </c>
      <c r="E89" s="15">
        <v>275</v>
      </c>
      <c r="F89" s="16">
        <f t="shared" si="6"/>
        <v>393.59390875500202</v>
      </c>
      <c r="G89" s="16">
        <f t="shared" si="7"/>
        <v>118.593908755002</v>
      </c>
      <c r="H89" s="16">
        <v>137</v>
      </c>
      <c r="I89" s="16">
        <f t="shared" si="8"/>
        <v>18.406091244997992</v>
      </c>
      <c r="J89" s="16">
        <f t="shared" si="9"/>
        <v>2.9290077240098418E-2</v>
      </c>
      <c r="K89" s="16">
        <f t="shared" si="10"/>
        <v>2.8729482390876058</v>
      </c>
      <c r="L89" s="16">
        <f t="shared" si="11"/>
        <v>0.6986896745172384</v>
      </c>
      <c r="M89" s="17">
        <f t="shared" si="12"/>
        <v>0.30131032548276154</v>
      </c>
    </row>
    <row r="90" spans="1:13">
      <c r="A90">
        <v>3.1630095380551388</v>
      </c>
      <c r="B90">
        <v>0.71661708236908683</v>
      </c>
      <c r="C90">
        <v>0.28338291763091322</v>
      </c>
      <c r="E90" s="15">
        <v>280</v>
      </c>
      <c r="F90" s="16">
        <f t="shared" si="6"/>
        <v>399.85730177866697</v>
      </c>
      <c r="G90" s="16">
        <f t="shared" si="7"/>
        <v>119.85730177866699</v>
      </c>
      <c r="H90" s="16">
        <v>138</v>
      </c>
      <c r="I90" s="16">
        <f t="shared" si="8"/>
        <v>18.14269822133301</v>
      </c>
      <c r="J90" s="16">
        <f t="shared" si="9"/>
        <v>2.4524132105791664E-2</v>
      </c>
      <c r="K90" s="16">
        <f t="shared" si="10"/>
        <v>2.8975166795555576</v>
      </c>
      <c r="L90" s="16">
        <f t="shared" si="11"/>
        <v>0.70024981100629846</v>
      </c>
      <c r="M90" s="17">
        <f t="shared" si="12"/>
        <v>0.29975018899370159</v>
      </c>
    </row>
    <row r="91" spans="1:13">
      <c r="A91">
        <v>3.1829705570656972</v>
      </c>
      <c r="B91">
        <v>0.71781003655490982</v>
      </c>
      <c r="C91">
        <v>0.28218996344509018</v>
      </c>
      <c r="E91" s="15">
        <v>285</v>
      </c>
      <c r="F91" s="16">
        <f t="shared" si="6"/>
        <v>406.11228398892541</v>
      </c>
      <c r="G91" s="16">
        <f t="shared" ref="G91:G122" si="13">H91-I91</f>
        <v>121.11228398892543</v>
      </c>
      <c r="H91" s="16">
        <v>139</v>
      </c>
      <c r="I91" s="16">
        <f t="shared" ref="I91:I122" si="14">H91*EXP(-(E91/H91))</f>
        <v>17.887716011074577</v>
      </c>
      <c r="J91" s="16">
        <f t="shared" ref="J91:J122" si="15">I91*EXP(-(G91/I91))</f>
        <v>2.051535606214382E-2</v>
      </c>
      <c r="K91" s="16">
        <f t="shared" ref="K91:K122" si="16">F91/H91</f>
        <v>2.9216711078339959</v>
      </c>
      <c r="L91" s="16">
        <f t="shared" ref="L91:L122" si="17">E91/F91</f>
        <v>0.70177635899280477</v>
      </c>
      <c r="M91" s="17">
        <f t="shared" ref="M91:M122" si="18">G91/F91</f>
        <v>0.29822364100719528</v>
      </c>
    </row>
    <row r="92" spans="1:13">
      <c r="A92">
        <v>3.2026362274346551</v>
      </c>
      <c r="B92">
        <v>0.71898005749838167</v>
      </c>
      <c r="C92">
        <v>0.28101994250161833</v>
      </c>
      <c r="E92" s="15">
        <v>290</v>
      </c>
      <c r="F92" s="16">
        <f t="shared" ref="F92:F155" si="19">G92+E92</f>
        <v>412.35920969967634</v>
      </c>
      <c r="G92" s="16">
        <f t="shared" si="13"/>
        <v>122.35920969967634</v>
      </c>
      <c r="H92" s="16">
        <v>140</v>
      </c>
      <c r="I92" s="16">
        <f t="shared" si="14"/>
        <v>17.640790300323655</v>
      </c>
      <c r="J92" s="16">
        <f t="shared" si="15"/>
        <v>1.7146888799111262E-2</v>
      </c>
      <c r="K92" s="16">
        <f t="shared" si="16"/>
        <v>2.9454229264262595</v>
      </c>
      <c r="L92" s="16">
        <f t="shared" si="17"/>
        <v>0.70327033610140222</v>
      </c>
      <c r="M92" s="17">
        <f t="shared" si="18"/>
        <v>0.29672966389859773</v>
      </c>
    </row>
    <row r="93" spans="1:13">
      <c r="A93">
        <v>3.2220135413866196</v>
      </c>
      <c r="B93">
        <v>0.72012777355055846</v>
      </c>
      <c r="C93">
        <v>0.27987222644944149</v>
      </c>
      <c r="E93" s="15">
        <v>295</v>
      </c>
      <c r="F93" s="16">
        <f t="shared" si="19"/>
        <v>418.59841474259576</v>
      </c>
      <c r="G93" s="16">
        <f t="shared" si="13"/>
        <v>123.59841474259578</v>
      </c>
      <c r="H93" s="16">
        <v>141</v>
      </c>
      <c r="I93" s="16">
        <f t="shared" si="14"/>
        <v>17.401585257404218</v>
      </c>
      <c r="J93" s="16">
        <f t="shared" si="15"/>
        <v>1.4319274881687993E-2</v>
      </c>
      <c r="K93" s="16">
        <f t="shared" si="16"/>
        <v>2.9687830832808211</v>
      </c>
      <c r="L93" s="16">
        <f t="shared" si="17"/>
        <v>0.70473272141128673</v>
      </c>
      <c r="M93" s="17">
        <f t="shared" si="18"/>
        <v>0.29526727858871332</v>
      </c>
    </row>
    <row r="94" spans="1:13">
      <c r="A94">
        <v>3.2411092545355205</v>
      </c>
      <c r="B94">
        <v>0.7212537912417103</v>
      </c>
      <c r="C94">
        <v>0.2787462087582897</v>
      </c>
      <c r="E94" s="15">
        <v>300</v>
      </c>
      <c r="F94" s="16">
        <f t="shared" si="19"/>
        <v>424.83021760512548</v>
      </c>
      <c r="G94" s="16">
        <f t="shared" si="13"/>
        <v>124.83021760512548</v>
      </c>
      <c r="H94" s="16">
        <v>142</v>
      </c>
      <c r="I94" s="16">
        <f t="shared" si="14"/>
        <v>17.16978239487451</v>
      </c>
      <c r="J94" s="16">
        <f t="shared" si="15"/>
        <v>1.1947985382378665E-2</v>
      </c>
      <c r="K94" s="16">
        <f t="shared" si="16"/>
        <v>2.9917620958107429</v>
      </c>
      <c r="L94" s="16">
        <f t="shared" si="17"/>
        <v>0.70616445715932186</v>
      </c>
      <c r="M94" s="17">
        <f t="shared" si="18"/>
        <v>0.2938355428406782</v>
      </c>
    </row>
    <row r="95" spans="1:13">
      <c r="A95">
        <v>3.2599298965041434</v>
      </c>
      <c r="B95">
        <v>0.72235869618014847</v>
      </c>
      <c r="C95">
        <v>0.27764130381985147</v>
      </c>
      <c r="E95" s="15">
        <v>305</v>
      </c>
      <c r="F95" s="16">
        <f t="shared" si="19"/>
        <v>431.05492048821787</v>
      </c>
      <c r="G95" s="16">
        <f t="shared" si="13"/>
        <v>126.05492048821789</v>
      </c>
      <c r="H95" s="16">
        <v>143</v>
      </c>
      <c r="I95" s="16">
        <f t="shared" si="14"/>
        <v>16.945079511782108</v>
      </c>
      <c r="J95" s="16">
        <f t="shared" si="15"/>
        <v>9.9612722924938106E-3</v>
      </c>
      <c r="K95" s="16">
        <f t="shared" si="16"/>
        <v>3.0143700733441809</v>
      </c>
      <c r="L95" s="16">
        <f t="shared" si="17"/>
        <v>0.70756645035985999</v>
      </c>
      <c r="M95" s="17">
        <f t="shared" si="18"/>
        <v>0.29243354964014007</v>
      </c>
    </row>
    <row r="96" spans="1:13">
      <c r="A96">
        <v>3.2784817809487157</v>
      </c>
      <c r="B96">
        <v>0.72344305390909636</v>
      </c>
      <c r="C96">
        <v>0.2765569460909037</v>
      </c>
      <c r="E96" s="15">
        <v>310</v>
      </c>
      <c r="F96" s="16">
        <f t="shared" si="19"/>
        <v>437.27281029018309</v>
      </c>
      <c r="G96" s="16">
        <f t="shared" si="13"/>
        <v>127.27281029018309</v>
      </c>
      <c r="H96" s="16">
        <v>144</v>
      </c>
      <c r="I96" s="16">
        <f t="shared" si="14"/>
        <v>16.727189709816905</v>
      </c>
      <c r="J96" s="16">
        <f t="shared" si="15"/>
        <v>8.2983145128275072E-3</v>
      </c>
      <c r="K96" s="16">
        <f t="shared" si="16"/>
        <v>3.0366167381262716</v>
      </c>
      <c r="L96" s="16">
        <f t="shared" si="17"/>
        <v>0.70893957434553889</v>
      </c>
      <c r="M96" s="17">
        <f t="shared" si="18"/>
        <v>0.29106042565446105</v>
      </c>
    </row>
    <row r="97" spans="1:13">
      <c r="A97">
        <v>3.2967710150281753</v>
      </c>
      <c r="B97">
        <v>0.72450741072373825</v>
      </c>
      <c r="C97">
        <v>0.27549258927626175</v>
      </c>
      <c r="E97" s="15">
        <v>315</v>
      </c>
      <c r="F97" s="16">
        <f t="shared" si="19"/>
        <v>443.48415952242976</v>
      </c>
      <c r="G97" s="16">
        <f t="shared" si="13"/>
        <v>128.48415952242976</v>
      </c>
      <c r="H97" s="16">
        <v>145</v>
      </c>
      <c r="I97" s="16">
        <f t="shared" si="14"/>
        <v>16.51584047757024</v>
      </c>
      <c r="J97" s="16">
        <f t="shared" si="15"/>
        <v>6.9076187337992392E-3</v>
      </c>
      <c r="K97" s="16">
        <f t="shared" si="16"/>
        <v>3.0585114449822743</v>
      </c>
      <c r="L97" s="16">
        <f t="shared" si="17"/>
        <v>0.71028467023311681</v>
      </c>
      <c r="M97" s="17">
        <f t="shared" si="18"/>
        <v>0.28971532976688319</v>
      </c>
    </row>
    <row r="98" spans="1:13">
      <c r="A98">
        <v>3.31480350835472</v>
      </c>
      <c r="B98">
        <v>0.72555229445047176</v>
      </c>
      <c r="C98">
        <v>0.2744477055495283</v>
      </c>
      <c r="E98" s="15">
        <v>320</v>
      </c>
      <c r="F98" s="16">
        <f t="shared" si="19"/>
        <v>449.68922716238984</v>
      </c>
      <c r="G98" s="16">
        <f t="shared" si="13"/>
        <v>129.68922716238984</v>
      </c>
      <c r="H98" s="16">
        <v>146</v>
      </c>
      <c r="I98" s="16">
        <f t="shared" si="14"/>
        <v>16.310772837610148</v>
      </c>
      <c r="J98" s="16">
        <f t="shared" si="15"/>
        <v>5.7456426300694337E-3</v>
      </c>
      <c r="K98" s="16">
        <f t="shared" si="16"/>
        <v>3.080063199742396</v>
      </c>
      <c r="L98" s="16">
        <f t="shared" si="17"/>
        <v>0.71160254831820324</v>
      </c>
      <c r="M98" s="17">
        <f t="shared" si="18"/>
        <v>0.28839745168179676</v>
      </c>
    </row>
    <row r="99" spans="1:13">
      <c r="A99">
        <v>3.3325849814594752</v>
      </c>
      <c r="B99">
        <v>0.72657821519027521</v>
      </c>
      <c r="C99">
        <v>0.27342178480972468</v>
      </c>
      <c r="E99" s="15">
        <v>325</v>
      </c>
      <c r="F99" s="16">
        <f t="shared" si="19"/>
        <v>455.88825944846371</v>
      </c>
      <c r="G99" s="16">
        <f t="shared" si="13"/>
        <v>130.88825944846369</v>
      </c>
      <c r="H99" s="16">
        <v>147</v>
      </c>
      <c r="I99" s="16">
        <f t="shared" si="14"/>
        <v>16.111740551536315</v>
      </c>
      <c r="J99" s="16">
        <f t="shared" si="15"/>
        <v>4.7756115327229932E-3</v>
      </c>
      <c r="K99" s="16">
        <f t="shared" si="16"/>
        <v>3.1012806765201613</v>
      </c>
      <c r="L99" s="16">
        <f t="shared" si="17"/>
        <v>0.71289398940254989</v>
      </c>
      <c r="M99" s="17">
        <f t="shared" si="18"/>
        <v>0.28710601059745006</v>
      </c>
    </row>
    <row r="100" spans="1:13">
      <c r="A100">
        <v>3.3501209738045796</v>
      </c>
      <c r="B100">
        <v>0.72758566602800689</v>
      </c>
      <c r="C100">
        <v>0.27241433397199316</v>
      </c>
      <c r="E100" s="15">
        <v>330</v>
      </c>
      <c r="F100" s="16">
        <f t="shared" si="19"/>
        <v>462.08149062140978</v>
      </c>
      <c r="G100" s="16">
        <f t="shared" si="13"/>
        <v>132.08149062140978</v>
      </c>
      <c r="H100" s="16">
        <v>148</v>
      </c>
      <c r="I100" s="16">
        <f t="shared" si="14"/>
        <v>15.918509378590207</v>
      </c>
      <c r="J100" s="16">
        <f t="shared" si="15"/>
        <v>3.9665031234743901E-3</v>
      </c>
      <c r="K100" s="16">
        <f t="shared" si="16"/>
        <v>3.1221722339284446</v>
      </c>
      <c r="L100" s="16">
        <f t="shared" si="17"/>
        <v>0.71415974605737642</v>
      </c>
      <c r="M100" s="17">
        <f t="shared" si="18"/>
        <v>0.28584025394262352</v>
      </c>
    </row>
    <row r="101" spans="1:13">
      <c r="A101">
        <v>3.367416851370669</v>
      </c>
      <c r="B101">
        <v>0.72857512370934641</v>
      </c>
      <c r="C101">
        <v>0.27142487629065359</v>
      </c>
      <c r="E101" s="15">
        <v>335</v>
      </c>
      <c r="F101" s="16">
        <f t="shared" si="19"/>
        <v>468.26914361623119</v>
      </c>
      <c r="G101" s="16">
        <f t="shared" si="13"/>
        <v>133.26914361623122</v>
      </c>
      <c r="H101" s="16">
        <v>149</v>
      </c>
      <c r="I101" s="16">
        <f t="shared" si="14"/>
        <v>15.73085638376878</v>
      </c>
      <c r="J101" s="16">
        <f t="shared" si="15"/>
        <v>3.292177741677249E-3</v>
      </c>
      <c r="K101" s="16">
        <f t="shared" si="16"/>
        <v>3.1427459303102765</v>
      </c>
      <c r="L101" s="16">
        <f t="shared" si="17"/>
        <v>0.71540054382602758</v>
      </c>
      <c r="M101" s="17">
        <f t="shared" si="18"/>
        <v>0.28459945617397248</v>
      </c>
    </row>
    <row r="102" spans="1:13">
      <c r="A102">
        <v>3.3844778138466056</v>
      </c>
      <c r="B102">
        <v>0.72954704928700831</v>
      </c>
      <c r="C102">
        <v>0.27045295071299175</v>
      </c>
      <c r="E102" s="15">
        <v>340</v>
      </c>
      <c r="F102" s="16">
        <f t="shared" si="19"/>
        <v>474.45143070827083</v>
      </c>
      <c r="G102" s="16">
        <f t="shared" si="13"/>
        <v>134.45143070827083</v>
      </c>
      <c r="H102" s="16">
        <v>150</v>
      </c>
      <c r="I102" s="16">
        <f t="shared" si="14"/>
        <v>15.548569291729178</v>
      </c>
      <c r="J102" s="16">
        <f t="shared" si="15"/>
        <v>2.7306346288730817E-3</v>
      </c>
      <c r="K102" s="16">
        <f t="shared" si="16"/>
        <v>3.1630095380551388</v>
      </c>
      <c r="L102" s="16">
        <f t="shared" si="17"/>
        <v>0.71661708236908683</v>
      </c>
      <c r="M102" s="17">
        <f t="shared" si="18"/>
        <v>0.28338291763091322</v>
      </c>
    </row>
    <row r="103" spans="1:13">
      <c r="A103">
        <v>3.4013089014463542</v>
      </c>
      <c r="B103">
        <v>0.73050188873775979</v>
      </c>
      <c r="C103">
        <v>0.26949811126224033</v>
      </c>
      <c r="E103" s="15">
        <v>345</v>
      </c>
      <c r="F103" s="16">
        <f t="shared" si="19"/>
        <v>480.62855411692027</v>
      </c>
      <c r="G103" s="16">
        <f t="shared" si="13"/>
        <v>135.62855411692027</v>
      </c>
      <c r="H103" s="16">
        <v>151</v>
      </c>
      <c r="I103" s="16">
        <f t="shared" si="14"/>
        <v>15.371445883079716</v>
      </c>
      <c r="J103" s="16">
        <f t="shared" si="15"/>
        <v>2.2633768802185986E-3</v>
      </c>
      <c r="K103" s="16">
        <f t="shared" si="16"/>
        <v>3.1829705570656972</v>
      </c>
      <c r="L103" s="16">
        <f t="shared" si="17"/>
        <v>0.71781003655490982</v>
      </c>
      <c r="M103" s="17">
        <f t="shared" si="18"/>
        <v>0.28218996344509018</v>
      </c>
    </row>
    <row r="104" spans="1:13">
      <c r="A104">
        <v>3.4179150013761013</v>
      </c>
      <c r="B104">
        <v>0.7314400735517016</v>
      </c>
      <c r="C104">
        <v>0.26855992644829829</v>
      </c>
      <c r="E104" s="15">
        <v>350</v>
      </c>
      <c r="F104" s="16">
        <f t="shared" si="19"/>
        <v>486.80070657006758</v>
      </c>
      <c r="G104" s="16">
        <f t="shared" si="13"/>
        <v>136.80070657006758</v>
      </c>
      <c r="H104" s="16">
        <v>152</v>
      </c>
      <c r="I104" s="16">
        <f t="shared" si="14"/>
        <v>15.199293429932411</v>
      </c>
      <c r="J104" s="16">
        <f t="shared" si="15"/>
        <v>1.8748700503544253E-3</v>
      </c>
      <c r="K104" s="16">
        <f t="shared" si="16"/>
        <v>3.2026362274346551</v>
      </c>
      <c r="L104" s="16">
        <f t="shared" si="17"/>
        <v>0.71898005749838167</v>
      </c>
      <c r="M104" s="17">
        <f t="shared" si="18"/>
        <v>0.28101994250161833</v>
      </c>
    </row>
    <row r="105" spans="1:13">
      <c r="A105">
        <v>3.4343008539730748</v>
      </c>
      <c r="B105">
        <v>0.73236202129518913</v>
      </c>
      <c r="C105">
        <v>0.26763797870481093</v>
      </c>
      <c r="E105" s="15">
        <v>355</v>
      </c>
      <c r="F105" s="16">
        <f t="shared" si="19"/>
        <v>492.96807183215282</v>
      </c>
      <c r="G105" s="16">
        <f t="shared" si="13"/>
        <v>137.96807183215282</v>
      </c>
      <c r="H105" s="16">
        <v>153</v>
      </c>
      <c r="I105" s="16">
        <f t="shared" si="14"/>
        <v>15.031928167847173</v>
      </c>
      <c r="J105" s="16">
        <f t="shared" si="15"/>
        <v>1.5520812956419225E-3</v>
      </c>
      <c r="K105" s="16">
        <f t="shared" si="16"/>
        <v>3.2220135413866196</v>
      </c>
      <c r="L105" s="16">
        <f t="shared" si="17"/>
        <v>0.72012777355055846</v>
      </c>
      <c r="M105" s="17">
        <f t="shared" si="18"/>
        <v>0.27987222644944149</v>
      </c>
    </row>
    <row r="106" spans="1:13">
      <c r="A106">
        <v>3.450471058535999</v>
      </c>
      <c r="B106">
        <v>0.73326813614869624</v>
      </c>
      <c r="C106">
        <v>0.26673186385130371</v>
      </c>
      <c r="E106" s="15">
        <v>360</v>
      </c>
      <c r="F106" s="16">
        <f t="shared" si="19"/>
        <v>499.13082519847018</v>
      </c>
      <c r="G106" s="16">
        <f t="shared" si="13"/>
        <v>139.13082519847018</v>
      </c>
      <c r="H106" s="16">
        <v>154</v>
      </c>
      <c r="I106" s="16">
        <f t="shared" si="14"/>
        <v>14.869174801529821</v>
      </c>
      <c r="J106" s="16">
        <f t="shared" si="15"/>
        <v>1.2840876469867532E-3</v>
      </c>
      <c r="K106" s="16">
        <f t="shared" si="16"/>
        <v>3.2411092545355205</v>
      </c>
      <c r="L106" s="16">
        <f t="shared" si="17"/>
        <v>0.7212537912417103</v>
      </c>
      <c r="M106" s="17">
        <f t="shared" si="18"/>
        <v>0.2787462087582897</v>
      </c>
    </row>
    <row r="107" spans="1:13">
      <c r="A107">
        <v>3.466430078865717</v>
      </c>
      <c r="B107">
        <v>0.73415880942086176</v>
      </c>
      <c r="C107">
        <v>0.26584119057913835</v>
      </c>
      <c r="E107" s="15">
        <v>365</v>
      </c>
      <c r="F107" s="16">
        <f t="shared" si="19"/>
        <v>505.2891339581422</v>
      </c>
      <c r="G107" s="16">
        <f t="shared" si="13"/>
        <v>140.2891339581422</v>
      </c>
      <c r="H107" s="16">
        <v>155</v>
      </c>
      <c r="I107" s="16">
        <f t="shared" si="14"/>
        <v>14.710866041857786</v>
      </c>
      <c r="J107" s="16">
        <f t="shared" si="15"/>
        <v>1.0617435185198496E-3</v>
      </c>
      <c r="K107" s="16">
        <f t="shared" si="16"/>
        <v>3.2599298965041434</v>
      </c>
      <c r="L107" s="16">
        <f t="shared" si="17"/>
        <v>0.72235869618014847</v>
      </c>
      <c r="M107" s="17">
        <f t="shared" si="18"/>
        <v>0.27764130381985147</v>
      </c>
    </row>
    <row r="108" spans="1:13">
      <c r="A108">
        <v>3.482182248533245</v>
      </c>
      <c r="B108">
        <v>0.73503442003988306</v>
      </c>
      <c r="C108">
        <v>0.26496557996011699</v>
      </c>
      <c r="E108" s="15">
        <v>370</v>
      </c>
      <c r="F108" s="16">
        <f t="shared" si="19"/>
        <v>511.44315782799964</v>
      </c>
      <c r="G108" s="16">
        <f t="shared" si="13"/>
        <v>141.44315782799964</v>
      </c>
      <c r="H108" s="16">
        <v>156</v>
      </c>
      <c r="I108" s="16">
        <f t="shared" si="14"/>
        <v>14.55684217200036</v>
      </c>
      <c r="J108" s="16">
        <f t="shared" si="15"/>
        <v>8.7739888693235063E-4</v>
      </c>
      <c r="K108" s="16">
        <f t="shared" si="16"/>
        <v>3.2784817809487157</v>
      </c>
      <c r="L108" s="16">
        <f t="shared" si="17"/>
        <v>0.72344305390909636</v>
      </c>
      <c r="M108" s="17">
        <f t="shared" si="18"/>
        <v>0.2765569460909037</v>
      </c>
    </row>
    <row r="109" spans="1:13">
      <c r="A109">
        <v>3.4977317758913062</v>
      </c>
      <c r="B109">
        <v>0.73589533502337012</v>
      </c>
      <c r="C109">
        <v>0.26410466497662999</v>
      </c>
      <c r="E109" s="15">
        <v>375</v>
      </c>
      <c r="F109" s="16">
        <f t="shared" si="19"/>
        <v>517.5930493594235</v>
      </c>
      <c r="G109" s="16">
        <f t="shared" si="13"/>
        <v>142.59304935942353</v>
      </c>
      <c r="H109" s="16">
        <v>157</v>
      </c>
      <c r="I109" s="16">
        <f t="shared" si="14"/>
        <v>14.406950640576479</v>
      </c>
      <c r="J109" s="16">
        <f t="shared" si="15"/>
        <v>7.2466074275284015E-4</v>
      </c>
      <c r="K109" s="16">
        <f t="shared" si="16"/>
        <v>3.2967710150281753</v>
      </c>
      <c r="L109" s="16">
        <f t="shared" si="17"/>
        <v>0.72450741072373825</v>
      </c>
      <c r="M109" s="17">
        <f t="shared" si="18"/>
        <v>0.27549258927626175</v>
      </c>
    </row>
    <row r="110" spans="1:13">
      <c r="A110">
        <v>3.5130827488443321</v>
      </c>
      <c r="B110">
        <v>0.7367419099277055</v>
      </c>
      <c r="C110">
        <v>0.26325809007229445</v>
      </c>
      <c r="E110" s="15">
        <v>380</v>
      </c>
      <c r="F110" s="16">
        <f t="shared" si="19"/>
        <v>523.73895432004576</v>
      </c>
      <c r="G110" s="16">
        <f t="shared" si="13"/>
        <v>143.73895432004576</v>
      </c>
      <c r="H110" s="16">
        <v>158</v>
      </c>
      <c r="I110" s="16">
        <f t="shared" si="14"/>
        <v>14.261045679954249</v>
      </c>
      <c r="J110" s="16">
        <f t="shared" si="15"/>
        <v>5.98191435516393E-4</v>
      </c>
      <c r="K110" s="16">
        <f t="shared" si="16"/>
        <v>3.31480350835472</v>
      </c>
      <c r="L110" s="16">
        <f t="shared" si="17"/>
        <v>0.72555229445047176</v>
      </c>
      <c r="M110" s="17">
        <f t="shared" si="18"/>
        <v>0.2744477055495283</v>
      </c>
    </row>
    <row r="111" spans="1:13">
      <c r="A111">
        <v>3.5282391393908763</v>
      </c>
      <c r="B111">
        <v>0.73757448927790759</v>
      </c>
      <c r="C111">
        <v>0.26242551072209236</v>
      </c>
      <c r="E111" s="15">
        <v>385</v>
      </c>
      <c r="F111" s="16">
        <f t="shared" si="19"/>
        <v>529.88101205205658</v>
      </c>
      <c r="G111" s="16">
        <f t="shared" si="13"/>
        <v>144.88101205205655</v>
      </c>
      <c r="H111" s="16">
        <v>159</v>
      </c>
      <c r="I111" s="16">
        <f t="shared" si="14"/>
        <v>14.118987947943459</v>
      </c>
      <c r="J111" s="16">
        <f t="shared" si="15"/>
        <v>4.9353842549688183E-4</v>
      </c>
      <c r="K111" s="16">
        <f t="shared" si="16"/>
        <v>3.3325849814594752</v>
      </c>
      <c r="L111" s="16">
        <f t="shared" si="17"/>
        <v>0.72657821519027521</v>
      </c>
      <c r="M111" s="17">
        <f t="shared" si="18"/>
        <v>0.27342178480972468</v>
      </c>
    </row>
    <row r="112" spans="1:13">
      <c r="A112">
        <v>3.543204807951478</v>
      </c>
      <c r="B112">
        <v>0.73839340697893696</v>
      </c>
      <c r="C112">
        <v>0.26160659302106304</v>
      </c>
      <c r="E112" s="15">
        <v>390</v>
      </c>
      <c r="F112" s="16">
        <f t="shared" si="19"/>
        <v>536.01935580873271</v>
      </c>
      <c r="G112" s="16">
        <f t="shared" si="13"/>
        <v>146.01935580873274</v>
      </c>
      <c r="H112" s="16">
        <v>160</v>
      </c>
      <c r="I112" s="16">
        <f t="shared" si="14"/>
        <v>13.980644191267261</v>
      </c>
      <c r="J112" s="16">
        <f t="shared" si="15"/>
        <v>4.0699073003929391E-4</v>
      </c>
      <c r="K112" s="16">
        <f t="shared" si="16"/>
        <v>3.3501209738045796</v>
      </c>
      <c r="L112" s="16">
        <f t="shared" si="17"/>
        <v>0.72758566602800689</v>
      </c>
      <c r="M112" s="17">
        <f t="shared" si="18"/>
        <v>0.27241433397199316</v>
      </c>
    </row>
    <row r="113" spans="1:13">
      <c r="A113">
        <v>3.5579835074941291</v>
      </c>
      <c r="B113">
        <v>0.73919898670934125</v>
      </c>
      <c r="C113">
        <v>0.26080101329065875</v>
      </c>
      <c r="E113" s="15">
        <v>395</v>
      </c>
      <c r="F113" s="16">
        <f t="shared" si="19"/>
        <v>542.15411307067768</v>
      </c>
      <c r="G113" s="16">
        <f t="shared" si="13"/>
        <v>147.15411307067771</v>
      </c>
      <c r="H113" s="16">
        <v>161</v>
      </c>
      <c r="I113" s="16">
        <f t="shared" si="14"/>
        <v>13.84588692932229</v>
      </c>
      <c r="J113" s="16">
        <f t="shared" si="15"/>
        <v>3.3545802583833311E-4</v>
      </c>
      <c r="K113" s="16">
        <f t="shared" si="16"/>
        <v>3.367416851370669</v>
      </c>
      <c r="L113" s="16">
        <f t="shared" si="17"/>
        <v>0.72857512370934641</v>
      </c>
      <c r="M113" s="17">
        <f t="shared" si="18"/>
        <v>0.27142487629065359</v>
      </c>
    </row>
    <row r="114" spans="1:13">
      <c r="A114">
        <v>3.572578887468711</v>
      </c>
      <c r="B114">
        <v>0.73999154229808273</v>
      </c>
      <c r="C114">
        <v>0.26000845770191722</v>
      </c>
      <c r="E114" s="15">
        <v>400</v>
      </c>
      <c r="F114" s="16">
        <f t="shared" si="19"/>
        <v>548.2854058431501</v>
      </c>
      <c r="G114" s="16">
        <f t="shared" si="13"/>
        <v>148.28540584315016</v>
      </c>
      <c r="H114" s="16">
        <v>162</v>
      </c>
      <c r="I114" s="16">
        <f t="shared" si="14"/>
        <v>13.714594156849856</v>
      </c>
      <c r="J114" s="16">
        <f t="shared" si="15"/>
        <v>2.7636895182880743E-4</v>
      </c>
      <c r="K114" s="16">
        <f t="shared" si="16"/>
        <v>3.3844778138466056</v>
      </c>
      <c r="L114" s="16">
        <f t="shared" si="17"/>
        <v>0.72954704928700831</v>
      </c>
      <c r="M114" s="17">
        <f t="shared" si="18"/>
        <v>0.27045295071299175</v>
      </c>
    </row>
    <row r="115" spans="1:13">
      <c r="A115">
        <v>3.5869944975610264</v>
      </c>
      <c r="B115">
        <v>0.74077137808535221</v>
      </c>
      <c r="C115">
        <v>0.25922862191464779</v>
      </c>
      <c r="E115" s="15">
        <v>405</v>
      </c>
      <c r="F115" s="16">
        <f t="shared" si="19"/>
        <v>554.41335093575572</v>
      </c>
      <c r="G115" s="16">
        <f t="shared" si="13"/>
        <v>149.41335093575577</v>
      </c>
      <c r="H115" s="16">
        <v>163</v>
      </c>
      <c r="I115" s="16">
        <f t="shared" si="14"/>
        <v>13.586649064244241</v>
      </c>
      <c r="J115" s="16">
        <f t="shared" si="15"/>
        <v>2.2758566157004032E-4</v>
      </c>
      <c r="K115" s="16">
        <f t="shared" si="16"/>
        <v>3.4013089014463542</v>
      </c>
      <c r="L115" s="16">
        <f t="shared" si="17"/>
        <v>0.73050188873775979</v>
      </c>
      <c r="M115" s="17">
        <f t="shared" si="18"/>
        <v>0.26949811126224033</v>
      </c>
    </row>
    <row r="116" spans="1:13">
      <c r="A116">
        <v>3.6012337912763597</v>
      </c>
      <c r="B116">
        <v>0.74153878926812888</v>
      </c>
      <c r="C116">
        <v>0.25846121073187095</v>
      </c>
      <c r="E116" s="15">
        <v>410</v>
      </c>
      <c r="F116" s="16">
        <f t="shared" si="19"/>
        <v>560.53806022568062</v>
      </c>
      <c r="G116" s="16">
        <f t="shared" si="13"/>
        <v>150.5380602256806</v>
      </c>
      <c r="H116" s="16">
        <v>164</v>
      </c>
      <c r="I116" s="16">
        <f t="shared" si="14"/>
        <v>13.461939774319402</v>
      </c>
      <c r="J116" s="16">
        <f t="shared" si="15"/>
        <v>1.8733210890033248E-4</v>
      </c>
      <c r="K116" s="16">
        <f t="shared" si="16"/>
        <v>3.4179150013761013</v>
      </c>
      <c r="L116" s="16">
        <f t="shared" si="17"/>
        <v>0.7314400735517016</v>
      </c>
      <c r="M116" s="17">
        <f t="shared" si="18"/>
        <v>0.26855992644829829</v>
      </c>
    </row>
    <row r="117" spans="1:13">
      <c r="A117">
        <v>3.6153001293618723</v>
      </c>
      <c r="B117">
        <v>0.74229406223120897</v>
      </c>
      <c r="C117">
        <v>0.25770593776879097</v>
      </c>
      <c r="E117" s="15">
        <v>415</v>
      </c>
      <c r="F117" s="16">
        <f t="shared" si="19"/>
        <v>566.65964090555735</v>
      </c>
      <c r="G117" s="16">
        <f t="shared" si="13"/>
        <v>151.65964090555735</v>
      </c>
      <c r="H117" s="16">
        <v>165</v>
      </c>
      <c r="I117" s="16">
        <f t="shared" si="14"/>
        <v>13.340359094442658</v>
      </c>
      <c r="J117" s="16">
        <f t="shared" si="15"/>
        <v>1.5413392495243963E-4</v>
      </c>
      <c r="K117" s="16">
        <f t="shared" si="16"/>
        <v>3.4343008539730748</v>
      </c>
      <c r="L117" s="16">
        <f t="shared" si="17"/>
        <v>0.73236202129518913</v>
      </c>
      <c r="M117" s="17">
        <f t="shared" si="18"/>
        <v>0.26763797870481093</v>
      </c>
    </row>
    <row r="118" spans="1:13">
      <c r="A118">
        <v>3.6291967830765457</v>
      </c>
      <c r="B118">
        <v>0.74303747486438509</v>
      </c>
      <c r="C118">
        <v>0.25696252513561496</v>
      </c>
      <c r="E118" s="15">
        <v>420</v>
      </c>
      <c r="F118" s="16">
        <f t="shared" si="19"/>
        <v>572.7781957169758</v>
      </c>
      <c r="G118" s="16">
        <f t="shared" si="13"/>
        <v>152.77819571697577</v>
      </c>
      <c r="H118" s="16">
        <v>166</v>
      </c>
      <c r="I118" s="16">
        <f t="shared" si="14"/>
        <v>13.221804283024223</v>
      </c>
      <c r="J118" s="16">
        <f t="shared" si="15"/>
        <v>1.2676806614334661E-4</v>
      </c>
      <c r="K118" s="16">
        <f t="shared" si="16"/>
        <v>3.450471058535999</v>
      </c>
      <c r="L118" s="16">
        <f t="shared" si="17"/>
        <v>0.73326813614869624</v>
      </c>
      <c r="M118" s="17">
        <f t="shared" si="18"/>
        <v>0.26673186385130371</v>
      </c>
    </row>
    <row r="119" spans="1:13">
      <c r="A119">
        <v>3.6429269373168358</v>
      </c>
      <c r="B119">
        <v>0.74376929686642734</v>
      </c>
      <c r="C119">
        <v>0.25623070313357266</v>
      </c>
      <c r="E119" s="15">
        <v>425</v>
      </c>
      <c r="F119" s="16">
        <f t="shared" si="19"/>
        <v>578.89382317057471</v>
      </c>
      <c r="G119" s="16">
        <f t="shared" si="13"/>
        <v>153.89382317057476</v>
      </c>
      <c r="H119" s="16">
        <v>167</v>
      </c>
      <c r="I119" s="16">
        <f t="shared" si="14"/>
        <v>13.106176829425237</v>
      </c>
      <c r="J119" s="16">
        <f t="shared" si="15"/>
        <v>1.0422068838747383E-4</v>
      </c>
      <c r="K119" s="16">
        <f t="shared" si="16"/>
        <v>3.466430078865717</v>
      </c>
      <c r="L119" s="16">
        <f t="shared" si="17"/>
        <v>0.73415880942086176</v>
      </c>
      <c r="M119" s="17">
        <f t="shared" si="18"/>
        <v>0.26584119057913835</v>
      </c>
    </row>
    <row r="120" spans="1:13">
      <c r="A120">
        <v>3.6564936936056918</v>
      </c>
      <c r="B120">
        <v>0.74448979003648208</v>
      </c>
      <c r="C120">
        <v>0.25551020996351792</v>
      </c>
      <c r="E120" s="15">
        <v>430</v>
      </c>
      <c r="F120" s="16">
        <f t="shared" si="19"/>
        <v>585.00661775358515</v>
      </c>
      <c r="G120" s="16">
        <f t="shared" si="13"/>
        <v>155.00661775358518</v>
      </c>
      <c r="H120" s="16">
        <v>168</v>
      </c>
      <c r="I120" s="16">
        <f t="shared" si="14"/>
        <v>12.993382246414823</v>
      </c>
      <c r="J120" s="16">
        <f t="shared" si="15"/>
        <v>8.5651938634723613E-5</v>
      </c>
      <c r="K120" s="16">
        <f t="shared" si="16"/>
        <v>3.482182248533245</v>
      </c>
      <c r="L120" s="16">
        <f t="shared" si="17"/>
        <v>0.73503442003988306</v>
      </c>
      <c r="M120" s="17">
        <f t="shared" si="18"/>
        <v>0.26496557996011699</v>
      </c>
    </row>
    <row r="121" spans="1:13">
      <c r="A121">
        <v>3.6699000729521378</v>
      </c>
      <c r="B121">
        <v>0.74519920855346977</v>
      </c>
      <c r="C121">
        <v>0.25480079144653028</v>
      </c>
      <c r="E121" s="15">
        <v>435</v>
      </c>
      <c r="F121" s="16">
        <f t="shared" si="19"/>
        <v>591.11667012563078</v>
      </c>
      <c r="G121" s="16">
        <f t="shared" si="13"/>
        <v>156.1166701256308</v>
      </c>
      <c r="H121" s="16">
        <v>169</v>
      </c>
      <c r="I121" s="16">
        <f t="shared" si="14"/>
        <v>12.883329874369208</v>
      </c>
      <c r="J121" s="16">
        <f t="shared" si="15"/>
        <v>7.036655627776926E-5</v>
      </c>
      <c r="K121" s="16">
        <f t="shared" si="16"/>
        <v>3.4977317758913062</v>
      </c>
      <c r="L121" s="16">
        <f t="shared" si="17"/>
        <v>0.73589533502337012</v>
      </c>
      <c r="M121" s="17">
        <f t="shared" si="18"/>
        <v>0.26410466497662999</v>
      </c>
    </row>
    <row r="122" spans="1:13">
      <c r="A122">
        <v>3.6831490185881468</v>
      </c>
      <c r="B122">
        <v>0.74589779924404076</v>
      </c>
      <c r="C122">
        <v>0.2541022007559593</v>
      </c>
      <c r="E122" s="15">
        <v>440</v>
      </c>
      <c r="F122" s="16">
        <f t="shared" si="19"/>
        <v>597.22406730353646</v>
      </c>
      <c r="G122" s="16">
        <f t="shared" si="13"/>
        <v>157.22406730353643</v>
      </c>
      <c r="H122" s="16">
        <v>170</v>
      </c>
      <c r="I122" s="16">
        <f t="shared" si="14"/>
        <v>12.775932696463562</v>
      </c>
      <c r="J122" s="16">
        <f t="shared" si="15"/>
        <v>5.7789348723900287E-5</v>
      </c>
      <c r="K122" s="16">
        <f t="shared" si="16"/>
        <v>3.5130827488443321</v>
      </c>
      <c r="L122" s="16">
        <f t="shared" si="17"/>
        <v>0.7367419099277055</v>
      </c>
      <c r="M122" s="17">
        <f t="shared" si="18"/>
        <v>0.26325809007229445</v>
      </c>
    </row>
    <row r="123" spans="1:13">
      <c r="A123">
        <v>3.6962433985891501</v>
      </c>
      <c r="B123">
        <v>0.74658580183961243</v>
      </c>
      <c r="C123">
        <v>0.25341419816038752</v>
      </c>
      <c r="E123" s="15">
        <v>445</v>
      </c>
      <c r="F123" s="16">
        <f t="shared" si="19"/>
        <v>603.32889283583984</v>
      </c>
      <c r="G123" s="16">
        <f t="shared" ref="G123:G154" si="20">H123-I123</f>
        <v>158.32889283583981</v>
      </c>
      <c r="H123" s="16">
        <v>171</v>
      </c>
      <c r="I123" s="16">
        <f t="shared" ref="I123:I154" si="21">H123*EXP(-(E123/H123))</f>
        <v>12.67110716416019</v>
      </c>
      <c r="J123" s="16">
        <f t="shared" ref="J123:J154" si="22">I123*EXP(-(G123/I123))</f>
        <v>4.7444751612953843E-5</v>
      </c>
      <c r="K123" s="16">
        <f t="shared" ref="K123:K157" si="23">F123/H123</f>
        <v>3.5282391393908763</v>
      </c>
      <c r="L123" s="16">
        <f t="shared" ref="L123:L157" si="24">E123/F123</f>
        <v>0.73757448927790759</v>
      </c>
      <c r="M123" s="17">
        <f t="shared" ref="M123:M157" si="25">G123/F123</f>
        <v>0.26242551072209236</v>
      </c>
    </row>
    <row r="124" spans="1:13">
      <c r="A124">
        <v>3.7091860083841364</v>
      </c>
      <c r="B124">
        <v>0.7472634492229896</v>
      </c>
      <c r="C124">
        <v>0.25273655077701029</v>
      </c>
      <c r="E124" s="15">
        <v>450</v>
      </c>
      <c r="F124" s="16">
        <f t="shared" si="19"/>
        <v>609.4312269676542</v>
      </c>
      <c r="G124" s="16">
        <f t="shared" si="20"/>
        <v>159.4312269676542</v>
      </c>
      <c r="H124" s="16">
        <v>172</v>
      </c>
      <c r="I124" s="16">
        <f t="shared" si="21"/>
        <v>12.568773032345796</v>
      </c>
      <c r="J124" s="16">
        <f t="shared" si="22"/>
        <v>3.8939808385072086E-5</v>
      </c>
      <c r="K124" s="16">
        <f t="shared" si="23"/>
        <v>3.543204807951478</v>
      </c>
      <c r="L124" s="16">
        <f t="shared" si="24"/>
        <v>0.73839340697893696</v>
      </c>
      <c r="M124" s="17">
        <f t="shared" si="25"/>
        <v>0.26160659302106304</v>
      </c>
    </row>
    <row r="125" spans="1:13">
      <c r="A125">
        <v>3.7219795731609442</v>
      </c>
      <c r="B125">
        <v>0.74793096766504163</v>
      </c>
      <c r="C125">
        <v>0.25206903233495831</v>
      </c>
      <c r="E125" s="15">
        <v>455</v>
      </c>
      <c r="F125" s="16">
        <f t="shared" si="19"/>
        <v>615.53114679648434</v>
      </c>
      <c r="G125" s="16">
        <f t="shared" si="20"/>
        <v>160.53114679648434</v>
      </c>
      <c r="H125" s="16">
        <v>173</v>
      </c>
      <c r="I125" s="16">
        <f t="shared" si="21"/>
        <v>12.468853203515668</v>
      </c>
      <c r="J125" s="16">
        <f t="shared" si="22"/>
        <v>3.1950009292488746E-5</v>
      </c>
      <c r="K125" s="16">
        <f t="shared" si="23"/>
        <v>3.5579835074941291</v>
      </c>
      <c r="L125" s="16">
        <f t="shared" si="24"/>
        <v>0.73919898670934125</v>
      </c>
      <c r="M125" s="17">
        <f t="shared" si="25"/>
        <v>0.26080101329065875</v>
      </c>
    </row>
    <row r="126" spans="1:13">
      <c r="A126">
        <v>3.7346267501720067</v>
      </c>
      <c r="B126">
        <v>0.74858857705188897</v>
      </c>
      <c r="C126">
        <v>0.25141142294811103</v>
      </c>
      <c r="E126" s="15">
        <v>460</v>
      </c>
      <c r="F126" s="16">
        <f t="shared" si="19"/>
        <v>621.62872641955573</v>
      </c>
      <c r="G126" s="16">
        <f t="shared" si="20"/>
        <v>161.62872641955573</v>
      </c>
      <c r="H126" s="16">
        <v>174</v>
      </c>
      <c r="I126" s="16">
        <f t="shared" si="21"/>
        <v>12.371273580444257</v>
      </c>
      <c r="J126" s="16">
        <f t="shared" si="22"/>
        <v>2.6207519225778609E-5</v>
      </c>
      <c r="K126" s="16">
        <f t="shared" si="23"/>
        <v>3.572578887468711</v>
      </c>
      <c r="L126" s="16">
        <f t="shared" si="24"/>
        <v>0.73999154229808273</v>
      </c>
      <c r="M126" s="17">
        <f t="shared" si="25"/>
        <v>0.26000845770191722</v>
      </c>
    </row>
    <row r="127" spans="1:13">
      <c r="A127">
        <v>3.7471301309455178</v>
      </c>
      <c r="B127">
        <v>0.74923649110302615</v>
      </c>
      <c r="C127">
        <v>0.2507635088969738</v>
      </c>
      <c r="E127" s="15">
        <v>465</v>
      </c>
      <c r="F127" s="16">
        <f t="shared" si="19"/>
        <v>627.7240370731796</v>
      </c>
      <c r="G127" s="16">
        <f t="shared" si="20"/>
        <v>162.72403707317963</v>
      </c>
      <c r="H127" s="16">
        <v>175</v>
      </c>
      <c r="I127" s="16">
        <f t="shared" si="21"/>
        <v>12.275962926820382</v>
      </c>
      <c r="J127" s="16">
        <f t="shared" si="22"/>
        <v>2.1491399238569116E-5</v>
      </c>
      <c r="K127" s="16">
        <f t="shared" si="23"/>
        <v>3.5869944975610264</v>
      </c>
      <c r="L127" s="16">
        <f t="shared" si="24"/>
        <v>0.74077137808535221</v>
      </c>
      <c r="M127" s="17">
        <f t="shared" si="25"/>
        <v>0.25922862191464779</v>
      </c>
    </row>
    <row r="128" spans="1:13">
      <c r="A128">
        <v>3.7594922434066889</v>
      </c>
      <c r="B128">
        <v>0.74987491758079072</v>
      </c>
      <c r="C128">
        <v>0.25012508241920928</v>
      </c>
      <c r="E128" s="15">
        <v>470</v>
      </c>
      <c r="F128" s="16">
        <f t="shared" si="19"/>
        <v>633.81714726463929</v>
      </c>
      <c r="G128" s="16">
        <f t="shared" si="20"/>
        <v>163.81714726463923</v>
      </c>
      <c r="H128" s="16">
        <v>176</v>
      </c>
      <c r="I128" s="16">
        <f t="shared" si="21"/>
        <v>12.182852735360758</v>
      </c>
      <c r="J128" s="16">
        <f t="shared" si="22"/>
        <v>1.7619490435527041E-5</v>
      </c>
      <c r="K128" s="16">
        <f t="shared" si="23"/>
        <v>3.6012337912763597</v>
      </c>
      <c r="L128" s="16">
        <f t="shared" si="24"/>
        <v>0.74153878926812888</v>
      </c>
      <c r="M128" s="17">
        <f t="shared" si="25"/>
        <v>0.25846121073187095</v>
      </c>
    </row>
    <row r="129" spans="1:13">
      <c r="A129">
        <v>3.7717155539134968</v>
      </c>
      <c r="B129">
        <v>0.75050405849156243</v>
      </c>
      <c r="C129">
        <v>0.24949594150843754</v>
      </c>
      <c r="E129" s="15">
        <v>475</v>
      </c>
      <c r="F129" s="16">
        <f t="shared" si="19"/>
        <v>639.90812289705138</v>
      </c>
      <c r="G129" s="16">
        <f t="shared" si="20"/>
        <v>164.90812289705136</v>
      </c>
      <c r="H129" s="16">
        <v>177</v>
      </c>
      <c r="I129" s="16">
        <f t="shared" si="21"/>
        <v>12.091877102948652</v>
      </c>
      <c r="J129" s="16">
        <f t="shared" si="22"/>
        <v>1.4441682684683684E-5</v>
      </c>
      <c r="K129" s="16">
        <f t="shared" si="23"/>
        <v>3.6153001293618723</v>
      </c>
      <c r="L129" s="16">
        <f t="shared" si="24"/>
        <v>0.74229406223120897</v>
      </c>
      <c r="M129" s="17">
        <f t="shared" si="25"/>
        <v>0.25770593776879097</v>
      </c>
    </row>
    <row r="130" spans="1:13">
      <c r="A130">
        <v>3.7838024692110763</v>
      </c>
      <c r="B130">
        <v>0.75112411027906389</v>
      </c>
      <c r="C130">
        <v>0.24887588972093616</v>
      </c>
      <c r="E130" s="15">
        <v>480</v>
      </c>
      <c r="F130" s="16">
        <f t="shared" si="19"/>
        <v>645.99702738762517</v>
      </c>
      <c r="G130" s="16">
        <f t="shared" si="20"/>
        <v>165.99702738762517</v>
      </c>
      <c r="H130" s="16">
        <v>178</v>
      </c>
      <c r="I130" s="16">
        <f t="shared" si="21"/>
        <v>12.002972612374821</v>
      </c>
      <c r="J130" s="16">
        <f t="shared" si="22"/>
        <v>1.1834335928985501E-5</v>
      </c>
      <c r="K130" s="16">
        <f t="shared" si="23"/>
        <v>3.6291967830765457</v>
      </c>
      <c r="L130" s="16">
        <f t="shared" si="24"/>
        <v>0.74303747486438509</v>
      </c>
      <c r="M130" s="17">
        <f t="shared" si="25"/>
        <v>0.25696252513561496</v>
      </c>
    </row>
    <row r="131" spans="1:13">
      <c r="A131">
        <v>3.7957553383086742</v>
      </c>
      <c r="B131">
        <v>0.75173526401011026</v>
      </c>
      <c r="C131">
        <v>0.24826473598988977</v>
      </c>
      <c r="E131" s="15">
        <v>485</v>
      </c>
      <c r="F131" s="16">
        <f t="shared" si="19"/>
        <v>652.08392177971359</v>
      </c>
      <c r="G131" s="16">
        <f t="shared" si="20"/>
        <v>167.08392177971359</v>
      </c>
      <c r="H131" s="16">
        <v>179</v>
      </c>
      <c r="I131" s="16">
        <f t="shared" si="21"/>
        <v>11.916078220286423</v>
      </c>
      <c r="J131" s="16">
        <f t="shared" si="22"/>
        <v>9.6956599913108259E-6</v>
      </c>
      <c r="K131" s="16">
        <f t="shared" si="23"/>
        <v>3.6429269373168358</v>
      </c>
      <c r="L131" s="16">
        <f t="shared" si="24"/>
        <v>0.74376929686642734</v>
      </c>
      <c r="M131" s="17">
        <f t="shared" si="25"/>
        <v>0.25623070313357266</v>
      </c>
    </row>
    <row r="132" spans="1:13">
      <c r="A132">
        <v>3.8075764542828545</v>
      </c>
      <c r="B132">
        <v>0.75233770555314272</v>
      </c>
      <c r="C132">
        <v>0.24766229444685736</v>
      </c>
      <c r="E132" s="15">
        <v>490</v>
      </c>
      <c r="F132" s="16">
        <f t="shared" si="19"/>
        <v>658.16886484902454</v>
      </c>
      <c r="G132" s="16">
        <f t="shared" si="20"/>
        <v>168.16886484902452</v>
      </c>
      <c r="H132" s="16">
        <v>180</v>
      </c>
      <c r="I132" s="16">
        <f t="shared" si="21"/>
        <v>11.831135150975486</v>
      </c>
      <c r="J132" s="16">
        <f t="shared" si="22"/>
        <v>7.9418907941118011E-6</v>
      </c>
      <c r="K132" s="16">
        <f t="shared" si="23"/>
        <v>3.6564936936056918</v>
      </c>
      <c r="L132" s="16">
        <f t="shared" si="24"/>
        <v>0.74448979003648208</v>
      </c>
      <c r="M132" s="17">
        <f t="shared" si="25"/>
        <v>0.25551020996351792</v>
      </c>
    </row>
    <row r="133" spans="1:13">
      <c r="A133">
        <v>3.8192680560104533</v>
      </c>
      <c r="B133">
        <v>0.75293161574986134</v>
      </c>
      <c r="C133">
        <v>0.24706838425013869</v>
      </c>
      <c r="E133" s="15">
        <v>495</v>
      </c>
      <c r="F133" s="16">
        <f t="shared" si="19"/>
        <v>664.25191320433692</v>
      </c>
      <c r="G133" s="16">
        <f t="shared" si="20"/>
        <v>169.25191320433697</v>
      </c>
      <c r="H133" s="16">
        <v>181</v>
      </c>
      <c r="I133" s="16">
        <f t="shared" si="21"/>
        <v>11.748086795663015</v>
      </c>
      <c r="J133" s="16">
        <f t="shared" si="22"/>
        <v>6.5041277904241326E-6</v>
      </c>
      <c r="K133" s="16">
        <f t="shared" si="23"/>
        <v>3.6699000729521378</v>
      </c>
      <c r="L133" s="16">
        <f t="shared" si="24"/>
        <v>0.74519920855346977</v>
      </c>
      <c r="M133" s="17">
        <f t="shared" si="25"/>
        <v>0.25480079144653028</v>
      </c>
    </row>
    <row r="134" spans="1:13">
      <c r="A134">
        <v>3.8308323298345712</v>
      </c>
      <c r="B134">
        <v>0.75351717058025969</v>
      </c>
      <c r="C134">
        <v>0.24648282941974031</v>
      </c>
      <c r="E134" s="15">
        <v>500</v>
      </c>
      <c r="F134" s="16">
        <f t="shared" si="19"/>
        <v>670.33312138304268</v>
      </c>
      <c r="G134" s="16">
        <f t="shared" si="20"/>
        <v>170.33312138304274</v>
      </c>
      <c r="H134" s="16">
        <v>182</v>
      </c>
      <c r="I134" s="16">
        <f t="shared" si="21"/>
        <v>11.666878616957261</v>
      </c>
      <c r="J134" s="16">
        <f t="shared" si="22"/>
        <v>5.3257199293487907E-6</v>
      </c>
      <c r="K134" s="16">
        <f t="shared" si="23"/>
        <v>3.6831490185881468</v>
      </c>
      <c r="L134" s="16">
        <f t="shared" si="24"/>
        <v>0.74589779924404076</v>
      </c>
      <c r="M134" s="17">
        <f t="shared" si="25"/>
        <v>0.2541022007559593</v>
      </c>
    </row>
    <row r="135" spans="1:13">
      <c r="A135">
        <v>3.8422714111667271</v>
      </c>
      <c r="B135">
        <v>0.7540945413213469</v>
      </c>
      <c r="C135">
        <v>0.24590545867865299</v>
      </c>
      <c r="E135" s="15">
        <v>505</v>
      </c>
      <c r="F135" s="16">
        <f t="shared" si="19"/>
        <v>676.41254194181442</v>
      </c>
      <c r="G135" s="16">
        <f t="shared" si="20"/>
        <v>171.4125419418144</v>
      </c>
      <c r="H135" s="16">
        <v>183</v>
      </c>
      <c r="I135" s="16">
        <f t="shared" si="21"/>
        <v>11.587458058185616</v>
      </c>
      <c r="J135" s="16">
        <f t="shared" si="22"/>
        <v>4.36010633868157E-6</v>
      </c>
      <c r="K135" s="16">
        <f t="shared" si="23"/>
        <v>3.6962433985891501</v>
      </c>
      <c r="L135" s="16">
        <f t="shared" si="24"/>
        <v>0.74658580183961243</v>
      </c>
      <c r="M135" s="17">
        <f t="shared" si="25"/>
        <v>0.25341419816038752</v>
      </c>
    </row>
    <row r="136" spans="1:13">
      <c r="A136">
        <v>3.8535873860281162</v>
      </c>
      <c r="B136">
        <v>0.75466389469983186</v>
      </c>
      <c r="C136">
        <v>0.24533610530016811</v>
      </c>
      <c r="E136" s="15">
        <v>510</v>
      </c>
      <c r="F136" s="16">
        <f t="shared" si="19"/>
        <v>682.49022554268106</v>
      </c>
      <c r="G136" s="16">
        <f t="shared" si="20"/>
        <v>172.49022554268103</v>
      </c>
      <c r="H136" s="16">
        <v>184</v>
      </c>
      <c r="I136" s="16">
        <f t="shared" si="21"/>
        <v>11.509774457318962</v>
      </c>
      <c r="J136" s="16">
        <f t="shared" si="22"/>
        <v>3.5690336797251846E-6</v>
      </c>
      <c r="K136" s="16">
        <f t="shared" si="23"/>
        <v>3.7091860083841364</v>
      </c>
      <c r="L136" s="16">
        <f t="shared" si="24"/>
        <v>0.7472634492229896</v>
      </c>
      <c r="M136" s="17">
        <f t="shared" si="25"/>
        <v>0.25273655077701029</v>
      </c>
    </row>
    <row r="137" spans="1:13">
      <c r="A137">
        <v>3.8647822925327571</v>
      </c>
      <c r="B137">
        <v>0.75522539303902747</v>
      </c>
      <c r="C137">
        <v>0.24477460696097253</v>
      </c>
      <c r="E137" s="15">
        <v>515</v>
      </c>
      <c r="F137" s="16">
        <f t="shared" si="19"/>
        <v>688.56622103477468</v>
      </c>
      <c r="G137" s="16">
        <f t="shared" si="20"/>
        <v>173.56622103477466</v>
      </c>
      <c r="H137" s="16">
        <v>185</v>
      </c>
      <c r="I137" s="16">
        <f t="shared" si="21"/>
        <v>11.433778965225354</v>
      </c>
      <c r="J137" s="16">
        <f t="shared" si="22"/>
        <v>2.9210853058645058E-6</v>
      </c>
      <c r="K137" s="16">
        <f t="shared" si="23"/>
        <v>3.7219795731609442</v>
      </c>
      <c r="L137" s="16">
        <f t="shared" si="24"/>
        <v>0.74793096766504163</v>
      </c>
      <c r="M137" s="17">
        <f t="shared" si="25"/>
        <v>0.25206903233495831</v>
      </c>
    </row>
    <row r="138" spans="1:13">
      <c r="A138">
        <v>3.8758581223151709</v>
      </c>
      <c r="B138">
        <v>0.75577919440022512</v>
      </c>
      <c r="C138">
        <v>0.24422080559977491</v>
      </c>
      <c r="E138" s="15">
        <v>520</v>
      </c>
      <c r="F138" s="16">
        <f t="shared" si="19"/>
        <v>694.64057553199325</v>
      </c>
      <c r="G138" s="16">
        <f t="shared" si="20"/>
        <v>174.64057553199322</v>
      </c>
      <c r="H138" s="16">
        <v>186</v>
      </c>
      <c r="I138" s="16">
        <f t="shared" si="21"/>
        <v>11.359424468006777</v>
      </c>
      <c r="J138" s="16">
        <f t="shared" si="22"/>
        <v>2.3904683531772337E-6</v>
      </c>
      <c r="K138" s="16">
        <f t="shared" si="23"/>
        <v>3.7346267501720067</v>
      </c>
      <c r="L138" s="16">
        <f t="shared" si="24"/>
        <v>0.74858857705188897</v>
      </c>
      <c r="M138" s="17">
        <f t="shared" si="25"/>
        <v>0.25141142294811103</v>
      </c>
    </row>
    <row r="139" spans="1:13">
      <c r="A139">
        <v>3.8868168219050925</v>
      </c>
      <c r="B139">
        <v>0.75632545271877294</v>
      </c>
      <c r="C139">
        <v>0.24367454728122703</v>
      </c>
      <c r="E139" s="15">
        <v>525</v>
      </c>
      <c r="F139" s="16">
        <f t="shared" si="19"/>
        <v>700.71333448681185</v>
      </c>
      <c r="G139" s="16">
        <f t="shared" si="20"/>
        <v>175.71333448681182</v>
      </c>
      <c r="H139" s="16">
        <v>187</v>
      </c>
      <c r="I139" s="16">
        <f t="shared" si="21"/>
        <v>11.286665513188176</v>
      </c>
      <c r="J139" s="16">
        <f t="shared" si="22"/>
        <v>1.9560140597444846E-6</v>
      </c>
      <c r="K139" s="16">
        <f t="shared" si="23"/>
        <v>3.7471301309455178</v>
      </c>
      <c r="L139" s="16">
        <f t="shared" si="24"/>
        <v>0.74923649110302615</v>
      </c>
      <c r="M139" s="17">
        <f t="shared" si="25"/>
        <v>0.2507635088969738</v>
      </c>
    </row>
    <row r="140" spans="1:13">
      <c r="A140">
        <v>3.8976602940515677</v>
      </c>
      <c r="B140">
        <v>0.75686431793508435</v>
      </c>
      <c r="C140">
        <v>0.24313568206491565</v>
      </c>
      <c r="E140" s="15">
        <v>530</v>
      </c>
      <c r="F140" s="16">
        <f t="shared" si="19"/>
        <v>706.7845417604575</v>
      </c>
      <c r="G140" s="16">
        <f t="shared" si="20"/>
        <v>176.7845417604575</v>
      </c>
      <c r="H140" s="16">
        <v>188</v>
      </c>
      <c r="I140" s="16">
        <f t="shared" si="21"/>
        <v>11.215458239542508</v>
      </c>
      <c r="J140" s="16">
        <f t="shared" si="22"/>
        <v>1.6003542470967359E-6</v>
      </c>
      <c r="K140" s="16">
        <f t="shared" si="23"/>
        <v>3.7594922434066889</v>
      </c>
      <c r="L140" s="16">
        <f t="shared" si="24"/>
        <v>0.74987491758079072</v>
      </c>
      <c r="M140" s="17">
        <f t="shared" si="25"/>
        <v>0.25012508241920928</v>
      </c>
    </row>
    <row r="141" spans="1:13">
      <c r="A141">
        <v>3.9083903989986974</v>
      </c>
      <c r="B141">
        <v>0.75739593612078948</v>
      </c>
      <c r="C141">
        <v>0.2426040638792106</v>
      </c>
      <c r="E141" s="15">
        <v>535</v>
      </c>
      <c r="F141" s="16">
        <f t="shared" si="19"/>
        <v>712.85423968965085</v>
      </c>
      <c r="G141" s="16">
        <f t="shared" si="20"/>
        <v>177.85423968965085</v>
      </c>
      <c r="H141" s="16">
        <v>189</v>
      </c>
      <c r="I141" s="16">
        <f t="shared" si="21"/>
        <v>11.145760310349155</v>
      </c>
      <c r="J141" s="16">
        <f t="shared" si="22"/>
        <v>1.309243252380395E-6</v>
      </c>
      <c r="K141" s="16">
        <f t="shared" si="23"/>
        <v>3.7717155539134968</v>
      </c>
      <c r="L141" s="16">
        <f t="shared" si="24"/>
        <v>0.75050405849156243</v>
      </c>
      <c r="M141" s="17">
        <f t="shared" si="25"/>
        <v>0.24949594150843754</v>
      </c>
    </row>
    <row r="142" spans="1:13">
      <c r="A142">
        <v>3.9190089557151451</v>
      </c>
      <c r="B142">
        <v>0.75792044960023497</v>
      </c>
      <c r="C142">
        <v>0.24207955039976498</v>
      </c>
      <c r="E142" s="15">
        <v>540</v>
      </c>
      <c r="F142" s="16">
        <f t="shared" si="19"/>
        <v>718.92246915010446</v>
      </c>
      <c r="G142" s="16">
        <f t="shared" si="20"/>
        <v>178.92246915010452</v>
      </c>
      <c r="H142" s="16">
        <v>190</v>
      </c>
      <c r="I142" s="16">
        <f t="shared" si="21"/>
        <v>11.077530849895489</v>
      </c>
      <c r="J142" s="16">
        <f t="shared" si="22"/>
        <v>1.070999883737823E-6</v>
      </c>
      <c r="K142" s="16">
        <f t="shared" si="23"/>
        <v>3.7838024692110763</v>
      </c>
      <c r="L142" s="16">
        <f t="shared" si="24"/>
        <v>0.75112411027906389</v>
      </c>
      <c r="M142" s="17">
        <f t="shared" si="25"/>
        <v>0.24887588972093616</v>
      </c>
    </row>
    <row r="143" spans="1:13">
      <c r="A143">
        <v>3.9295177430794195</v>
      </c>
      <c r="B143">
        <v>0.75843799706752679</v>
      </c>
      <c r="C143">
        <v>0.24156200293247315</v>
      </c>
      <c r="E143" s="15">
        <v>545</v>
      </c>
      <c r="F143" s="16">
        <f t="shared" si="19"/>
        <v>724.98926961695679</v>
      </c>
      <c r="G143" s="16">
        <f t="shared" si="20"/>
        <v>179.98926961695679</v>
      </c>
      <c r="H143" s="16">
        <v>191</v>
      </c>
      <c r="I143" s="16">
        <f t="shared" si="21"/>
        <v>11.010730383043198</v>
      </c>
      <c r="J143" s="16">
        <f t="shared" si="22"/>
        <v>8.7604836085850785E-7</v>
      </c>
      <c r="K143" s="16">
        <f t="shared" si="23"/>
        <v>3.7957553383086742</v>
      </c>
      <c r="L143" s="16">
        <f t="shared" si="24"/>
        <v>0.75173526401011026</v>
      </c>
      <c r="M143" s="17">
        <f t="shared" si="25"/>
        <v>0.24826473598988977</v>
      </c>
    </row>
    <row r="144" spans="1:13">
      <c r="A144">
        <v>3.9399185010228601</v>
      </c>
      <c r="B144">
        <v>0.75894871369929973</v>
      </c>
      <c r="C144">
        <v>0.24105128630070033</v>
      </c>
      <c r="E144" s="15">
        <v>550</v>
      </c>
      <c r="F144" s="16">
        <f t="shared" si="19"/>
        <v>731.0546792223081</v>
      </c>
      <c r="G144" s="16">
        <f t="shared" si="20"/>
        <v>181.05467922230812</v>
      </c>
      <c r="H144" s="16">
        <v>192</v>
      </c>
      <c r="I144" s="16">
        <f t="shared" si="21"/>
        <v>10.945320777691869</v>
      </c>
      <c r="J144" s="16">
        <f t="shared" si="22"/>
        <v>7.1654084606654109E-7</v>
      </c>
      <c r="K144" s="16">
        <f t="shared" si="23"/>
        <v>3.8075764542828545</v>
      </c>
      <c r="L144" s="16">
        <f t="shared" si="24"/>
        <v>0.75233770555314272</v>
      </c>
      <c r="M144" s="17">
        <f t="shared" si="25"/>
        <v>0.24766229444685736</v>
      </c>
    </row>
    <row r="145" spans="1:13">
      <c r="A145">
        <v>3.9502129316321359</v>
      </c>
      <c r="B145">
        <v>0.75945273126339286</v>
      </c>
      <c r="C145">
        <v>0.24054726873660712</v>
      </c>
      <c r="E145" s="15">
        <v>555</v>
      </c>
      <c r="F145" s="16">
        <f t="shared" si="19"/>
        <v>737.11873481001749</v>
      </c>
      <c r="G145" s="16">
        <f t="shared" si="20"/>
        <v>182.11873481001749</v>
      </c>
      <c r="H145" s="16">
        <v>193</v>
      </c>
      <c r="I145" s="16">
        <f t="shared" si="21"/>
        <v>10.881265189982516</v>
      </c>
      <c r="J145" s="16">
        <f t="shared" si="22"/>
        <v>5.8604719304624214E-7</v>
      </c>
      <c r="K145" s="16">
        <f t="shared" si="23"/>
        <v>3.8192680560104533</v>
      </c>
      <c r="L145" s="16">
        <f t="shared" si="24"/>
        <v>0.75293161574986134</v>
      </c>
      <c r="M145" s="17">
        <f t="shared" si="25"/>
        <v>0.24706838425013869</v>
      </c>
    </row>
    <row r="146" spans="1:13">
      <c r="E146" s="15">
        <v>560</v>
      </c>
      <c r="F146" s="16">
        <f t="shared" si="19"/>
        <v>743.18147198790678</v>
      </c>
      <c r="G146" s="16">
        <f t="shared" si="20"/>
        <v>183.18147198790675</v>
      </c>
      <c r="H146" s="16">
        <v>194</v>
      </c>
      <c r="I146" s="16">
        <f t="shared" si="21"/>
        <v>10.818528012093259</v>
      </c>
      <c r="J146" s="16">
        <f t="shared" si="22"/>
        <v>4.7930004451651027E-7</v>
      </c>
      <c r="K146" s="16">
        <f t="shared" si="23"/>
        <v>3.8308323298345712</v>
      </c>
      <c r="L146" s="16">
        <f t="shared" si="24"/>
        <v>0.75351717058025969</v>
      </c>
      <c r="M146" s="17">
        <f t="shared" si="25"/>
        <v>0.24648282941974031</v>
      </c>
    </row>
    <row r="147" spans="1:13">
      <c r="E147" s="15">
        <v>565</v>
      </c>
      <c r="F147" s="16">
        <f t="shared" si="19"/>
        <v>749.24292517751178</v>
      </c>
      <c r="G147" s="16">
        <f t="shared" si="20"/>
        <v>184.24292517751172</v>
      </c>
      <c r="H147" s="16">
        <v>195</v>
      </c>
      <c r="I147" s="16">
        <f t="shared" si="21"/>
        <v>10.757074822488264</v>
      </c>
      <c r="J147" s="16">
        <f t="shared" si="22"/>
        <v>3.9198548393876061E-7</v>
      </c>
      <c r="K147" s="16">
        <f t="shared" si="23"/>
        <v>3.8422714111667271</v>
      </c>
      <c r="L147" s="16">
        <f t="shared" si="24"/>
        <v>0.7540945413213469</v>
      </c>
      <c r="M147" s="17">
        <f t="shared" si="25"/>
        <v>0.24590545867865299</v>
      </c>
    </row>
    <row r="148" spans="1:13">
      <c r="E148" s="15">
        <v>570</v>
      </c>
      <c r="F148" s="16">
        <f t="shared" si="19"/>
        <v>755.30312766151076</v>
      </c>
      <c r="G148" s="16">
        <f t="shared" si="20"/>
        <v>185.30312766151073</v>
      </c>
      <c r="H148" s="16">
        <v>196</v>
      </c>
      <c r="I148" s="16">
        <f t="shared" si="21"/>
        <v>10.696872338489273</v>
      </c>
      <c r="J148" s="16">
        <f t="shared" si="22"/>
        <v>3.2057116243804626E-7</v>
      </c>
      <c r="K148" s="16">
        <f t="shared" si="23"/>
        <v>3.8535873860281162</v>
      </c>
      <c r="L148" s="16">
        <f t="shared" si="24"/>
        <v>0.75466389469983186</v>
      </c>
      <c r="M148" s="17">
        <f t="shared" si="25"/>
        <v>0.24533610530016811</v>
      </c>
    </row>
    <row r="149" spans="1:13">
      <c r="E149" s="15">
        <v>575</v>
      </c>
      <c r="F149" s="16">
        <f t="shared" si="19"/>
        <v>761.36211162895313</v>
      </c>
      <c r="G149" s="16">
        <f t="shared" si="20"/>
        <v>186.3621116289531</v>
      </c>
      <c r="H149" s="16">
        <v>197</v>
      </c>
      <c r="I149" s="16">
        <f t="shared" si="21"/>
        <v>10.637888371046909</v>
      </c>
      <c r="J149" s="16">
        <f t="shared" si="22"/>
        <v>2.62165241244337E-7</v>
      </c>
      <c r="K149" s="16">
        <f t="shared" si="23"/>
        <v>3.8647822925327571</v>
      </c>
      <c r="L149" s="16">
        <f t="shared" si="24"/>
        <v>0.75522539303902747</v>
      </c>
      <c r="M149" s="17">
        <f t="shared" si="25"/>
        <v>0.24477460696097253</v>
      </c>
    </row>
    <row r="150" spans="1:13">
      <c r="E150" s="15">
        <v>580</v>
      </c>
      <c r="F150" s="16">
        <f t="shared" si="19"/>
        <v>767.41990821840386</v>
      </c>
      <c r="G150" s="16">
        <f t="shared" si="20"/>
        <v>187.41990821840392</v>
      </c>
      <c r="H150" s="16">
        <v>198</v>
      </c>
      <c r="I150" s="16">
        <f t="shared" si="21"/>
        <v>10.580091781596067</v>
      </c>
      <c r="J150" s="16">
        <f t="shared" si="22"/>
        <v>2.1440066273044991E-7</v>
      </c>
      <c r="K150" s="16">
        <f t="shared" si="23"/>
        <v>3.8758581223151709</v>
      </c>
      <c r="L150" s="16">
        <f t="shared" si="24"/>
        <v>0.75577919440022512</v>
      </c>
      <c r="M150" s="17">
        <f t="shared" si="25"/>
        <v>0.24422080559977491</v>
      </c>
    </row>
    <row r="151" spans="1:13">
      <c r="E151" s="15">
        <v>585</v>
      </c>
      <c r="F151" s="16">
        <f t="shared" si="19"/>
        <v>773.47654755911344</v>
      </c>
      <c r="G151" s="16">
        <f t="shared" si="20"/>
        <v>188.47654755911344</v>
      </c>
      <c r="H151" s="16">
        <v>199</v>
      </c>
      <c r="I151" s="16">
        <f t="shared" si="21"/>
        <v>10.523452440886555</v>
      </c>
      <c r="J151" s="16">
        <f t="shared" si="22"/>
        <v>1.753402316830196E-7</v>
      </c>
      <c r="K151" s="16">
        <f t="shared" si="23"/>
        <v>3.8868168219050925</v>
      </c>
      <c r="L151" s="16">
        <f t="shared" si="24"/>
        <v>0.75632545271877294</v>
      </c>
      <c r="M151" s="17">
        <f t="shared" si="25"/>
        <v>0.24367454728122703</v>
      </c>
    </row>
    <row r="152" spans="1:13">
      <c r="E152" s="15">
        <v>590</v>
      </c>
      <c r="F152" s="16">
        <f t="shared" si="19"/>
        <v>779.53205881031352</v>
      </c>
      <c r="G152" s="16">
        <f t="shared" si="20"/>
        <v>189.53205881031352</v>
      </c>
      <c r="H152" s="16">
        <v>200</v>
      </c>
      <c r="I152" s="16">
        <f t="shared" si="21"/>
        <v>10.467941189686476</v>
      </c>
      <c r="J152" s="16">
        <f t="shared" si="22"/>
        <v>1.4339878785887261E-7</v>
      </c>
      <c r="K152" s="16">
        <f t="shared" si="23"/>
        <v>3.8976602940515677</v>
      </c>
      <c r="L152" s="16">
        <f t="shared" si="24"/>
        <v>0.75686431793508435</v>
      </c>
      <c r="M152" s="17">
        <f t="shared" si="25"/>
        <v>0.24313568206491565</v>
      </c>
    </row>
    <row r="153" spans="1:13">
      <c r="E153" s="15">
        <v>595</v>
      </c>
      <c r="F153" s="16">
        <f t="shared" si="19"/>
        <v>785.5864701987382</v>
      </c>
      <c r="G153" s="16">
        <f t="shared" si="20"/>
        <v>190.58647019873825</v>
      </c>
      <c r="H153" s="16">
        <v>201</v>
      </c>
      <c r="I153" s="16">
        <f t="shared" si="21"/>
        <v>10.413529801261747</v>
      </c>
      <c r="J153" s="16">
        <f t="shared" si="22"/>
        <v>1.1727941029959973E-7</v>
      </c>
      <c r="K153" s="16">
        <f t="shared" si="23"/>
        <v>3.9083903989986974</v>
      </c>
      <c r="L153" s="16">
        <f t="shared" si="24"/>
        <v>0.75739593612078948</v>
      </c>
      <c r="M153" s="17">
        <f t="shared" si="25"/>
        <v>0.2426040638792106</v>
      </c>
    </row>
    <row r="154" spans="1:13">
      <c r="E154" s="15">
        <v>600</v>
      </c>
      <c r="F154" s="16">
        <f t="shared" si="19"/>
        <v>791.63980905445931</v>
      </c>
      <c r="G154" s="16">
        <f t="shared" si="20"/>
        <v>191.63980905445931</v>
      </c>
      <c r="H154" s="16">
        <v>202</v>
      </c>
      <c r="I154" s="16">
        <f t="shared" si="21"/>
        <v>10.360190945540699</v>
      </c>
      <c r="J154" s="16">
        <f t="shared" si="22"/>
        <v>9.5921137509350871E-8</v>
      </c>
      <c r="K154" s="16">
        <f t="shared" si="23"/>
        <v>3.9190089557151451</v>
      </c>
      <c r="L154" s="16">
        <f t="shared" si="24"/>
        <v>0.75792044960023497</v>
      </c>
      <c r="M154" s="17">
        <f t="shared" si="25"/>
        <v>0.24207955039976498</v>
      </c>
    </row>
    <row r="155" spans="1:13">
      <c r="E155" s="15">
        <v>605</v>
      </c>
      <c r="F155" s="16">
        <f t="shared" si="19"/>
        <v>797.69210184512212</v>
      </c>
      <c r="G155" s="16">
        <f t="shared" ref="G155:G186" si="26">H155-I155</f>
        <v>192.69210184512207</v>
      </c>
      <c r="H155" s="16">
        <v>203</v>
      </c>
      <c r="I155" s="16">
        <f t="shared" ref="I155:I186" si="27">H155*EXP(-(E155/H155))</f>
        <v>10.30789815487794</v>
      </c>
      <c r="J155" s="16">
        <f t="shared" ref="J155:J186" si="28">I155*EXP(-(G155/I155))</f>
        <v>7.8456135531467075E-8</v>
      </c>
      <c r="K155" s="16">
        <f t="shared" si="23"/>
        <v>3.9295177430794195</v>
      </c>
      <c r="L155" s="16">
        <f t="shared" si="24"/>
        <v>0.75843799706752679</v>
      </c>
      <c r="M155" s="17">
        <f t="shared" si="25"/>
        <v>0.24156200293247315</v>
      </c>
    </row>
    <row r="156" spans="1:13">
      <c r="E156" s="15">
        <v>610</v>
      </c>
      <c r="F156" s="16">
        <f t="shared" ref="F156:F157" si="29">G156+E156</f>
        <v>803.74337420866345</v>
      </c>
      <c r="G156" s="16">
        <f t="shared" si="26"/>
        <v>193.74337420866345</v>
      </c>
      <c r="H156" s="16">
        <v>204</v>
      </c>
      <c r="I156" s="16">
        <f t="shared" si="27"/>
        <v>10.256625791336544</v>
      </c>
      <c r="J156" s="16">
        <f t="shared" si="28"/>
        <v>6.4174614842871772E-8</v>
      </c>
      <c r="K156" s="16">
        <f t="shared" si="23"/>
        <v>3.9399185010228601</v>
      </c>
      <c r="L156" s="16">
        <f t="shared" si="24"/>
        <v>0.75894871369929973</v>
      </c>
      <c r="M156" s="17">
        <f t="shared" si="25"/>
        <v>0.24105128630070033</v>
      </c>
    </row>
    <row r="157" spans="1:13" ht="13.5" thickBot="1">
      <c r="E157" s="19">
        <v>615</v>
      </c>
      <c r="F157" s="20">
        <f t="shared" si="29"/>
        <v>809.79365098458788</v>
      </c>
      <c r="G157" s="20">
        <f t="shared" si="26"/>
        <v>194.79365098458788</v>
      </c>
      <c r="H157" s="20">
        <v>205</v>
      </c>
      <c r="I157" s="20">
        <f t="shared" si="27"/>
        <v>10.206349015412108</v>
      </c>
      <c r="J157" s="20">
        <f t="shared" si="28"/>
        <v>5.2496100618046008E-8</v>
      </c>
      <c r="K157" s="20">
        <f t="shared" si="23"/>
        <v>3.9502129316321359</v>
      </c>
      <c r="L157" s="20">
        <f t="shared" si="24"/>
        <v>0.75945273126339286</v>
      </c>
      <c r="M157" s="21">
        <f t="shared" si="25"/>
        <v>0.24054726873660712</v>
      </c>
    </row>
  </sheetData>
  <mergeCells count="1">
    <mergeCell ref="E25:M25"/>
  </mergeCells>
  <pageMargins left="0.7" right="0.7" top="0.75" bottom="0.75" header="0.3" footer="0.3"/>
  <pageSetup orientation="portrait" horizontalDpi="300" verticalDpi="300" r:id="rId1"/>
  <drawing r:id="rId2"/>
  <legacyDrawing r:id="rId3"/>
  <oleObjects>
    <oleObject progId="Equation.3" shapeId="9226" r:id="rId4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A1:K65"/>
  <sheetViews>
    <sheetView tabSelected="1" workbookViewId="0">
      <selection activeCell="K1" sqref="K1"/>
    </sheetView>
  </sheetViews>
  <sheetFormatPr defaultRowHeight="12.75"/>
  <cols>
    <col min="2" max="2" width="12.7109375" bestFit="1" customWidth="1"/>
    <col min="5" max="5" width="12.7109375" bestFit="1" customWidth="1"/>
    <col min="8" max="8" width="12.7109375" bestFit="1" customWidth="1"/>
  </cols>
  <sheetData>
    <row r="1" spans="1:11">
      <c r="A1" s="32" t="s">
        <v>93</v>
      </c>
      <c r="B1" s="32"/>
      <c r="C1" s="1"/>
      <c r="D1" s="32" t="s">
        <v>94</v>
      </c>
      <c r="E1" s="32"/>
      <c r="F1" s="1"/>
      <c r="G1" s="32" t="s">
        <v>95</v>
      </c>
      <c r="H1" s="32"/>
      <c r="K1" t="s">
        <v>104</v>
      </c>
    </row>
    <row r="2" spans="1:11" ht="15.75">
      <c r="A2" t="s">
        <v>66</v>
      </c>
      <c r="B2" t="s">
        <v>97</v>
      </c>
      <c r="D2" t="s">
        <v>66</v>
      </c>
      <c r="E2" t="s">
        <v>98</v>
      </c>
      <c r="G2" t="s">
        <v>66</v>
      </c>
      <c r="H2" t="s">
        <v>99</v>
      </c>
    </row>
    <row r="3" spans="1:11">
      <c r="A3">
        <f>'Strategic Layered Defense'!Q33</f>
        <v>3.9700999175841648E-2</v>
      </c>
      <c r="B3">
        <f>('Strategic Layered Defense'!P33/'Strategic Layered Defense'!L33)*100</f>
        <v>96.04983333040056</v>
      </c>
      <c r="D3">
        <f>'3-Layer Defense'!N28</f>
        <v>2.9850499169159689E-2</v>
      </c>
      <c r="E3">
        <f>('3-Layer Defense'!M28/'3-Layer Defense'!J28)*100</f>
        <v>97.029900082415836</v>
      </c>
      <c r="G3">
        <f>'2-Layer Defense'!K27</f>
        <v>1.9950166250831954E-2</v>
      </c>
      <c r="H3">
        <f>('2-Layer Defense'!J27/'2-Layer Defense'!H27)*100</f>
        <v>98.014950083084031</v>
      </c>
    </row>
    <row r="4" spans="1:11">
      <c r="A4">
        <f>'Strategic Layered Defense'!Q34</f>
        <v>7.8807986960538437E-2</v>
      </c>
      <c r="B4">
        <f>('Strategic Layered Defense'!P34/'Strategic Layered Defense'!L34)*100</f>
        <v>92.198666572292808</v>
      </c>
      <c r="D4">
        <f>'3-Layer Defense'!N29</f>
        <v>5.9403986746221306E-2</v>
      </c>
      <c r="E4">
        <f>('3-Layer Defense'!M29/'3-Layer Defense'!J29)*100</f>
        <v>94.119201303946156</v>
      </c>
      <c r="G4">
        <f>'2-Layer Defense'!K28</f>
        <v>3.9801326693244758E-2</v>
      </c>
      <c r="H4">
        <f>('2-Layer Defense'!J28/'2-Layer Defense'!H28)*100</f>
        <v>96.059601325377869</v>
      </c>
    </row>
    <row r="5" spans="1:11">
      <c r="A5">
        <f>'Strategic Layered Defense'!Q35</f>
        <v>0.1173269347336587</v>
      </c>
      <c r="B5">
        <f>('Strategic Layered Defense'!P35/'Strategic Layered Defense'!L35)*100</f>
        <v>88.445499279291582</v>
      </c>
      <c r="D5">
        <f>'3-Layer Defense'!N30</f>
        <v>8.8663433102420017E-2</v>
      </c>
      <c r="E5">
        <f>('3-Layer Defense'!M30/'3-Layer Defense'!J30)*100</f>
        <v>91.26730652663413</v>
      </c>
      <c r="G5">
        <f>'2-Layer Defense'!K29</f>
        <v>5.9554466451491803E-2</v>
      </c>
      <c r="H5">
        <f>('2-Layer Defense'!J29/'2-Layer Defense'!H29)*100</f>
        <v>94.133656689757998</v>
      </c>
    </row>
    <row r="6" spans="1:11">
      <c r="A6">
        <f>'Strategic Layered Defense'!Q36</f>
        <v>0.15526379608808655</v>
      </c>
      <c r="B6">
        <f>('Strategic Layered Defense'!P36/'Strategic Layered Defense'!L36)*100</f>
        <v>84.789330278870167</v>
      </c>
      <c r="D6">
        <f>'3-Layer Defense'!N31</f>
        <v>0.1176317891980915</v>
      </c>
      <c r="E6">
        <f>('3-Layer Defense'!M31/'3-Layer Defense'!J31)*100</f>
        <v>88.473620391191346</v>
      </c>
      <c r="G6">
        <f>'2-Layer Defense'!K30</f>
        <v>7.9210560847676845E-2</v>
      </c>
      <c r="H6">
        <f>('2-Layer Defense'!J30/'2-Layer Defense'!H30)*100</f>
        <v>92.23682108019085</v>
      </c>
    </row>
    <row r="7" spans="1:11">
      <c r="A7">
        <f>'Strategic Layered Defense'!Q37</f>
        <v>0.19262450794562383</v>
      </c>
      <c r="B7">
        <f>('Strategic Layered Defense'!P37/'Strategic Layered Defense'!L37)*100</f>
        <v>81.229157291115328</v>
      </c>
      <c r="D7">
        <f>'3-Layer Defense'!N32</f>
        <v>0.14631198687003505</v>
      </c>
      <c r="E7">
        <f>('3-Layer Defense'!M32/'3-Layer Defense'!J32)*100</f>
        <v>85.737549205437617</v>
      </c>
      <c r="G7">
        <f>'2-Layer Defense'!K31</f>
        <v>9.8770575499285945E-2</v>
      </c>
      <c r="H7">
        <f>('2-Layer Defense'!J31/'2-Layer Defense'!H31)*100</f>
        <v>90.368801312996496</v>
      </c>
    </row>
    <row r="8" spans="1:11">
      <c r="A8">
        <f>'Strategic Layered Defense'!Q38</f>
        <v>0.22941499167910123</v>
      </c>
      <c r="B8">
        <f>('Strategic Layered Defense'!P38/'Strategic Layered Defense'!L38)*100</f>
        <v>77.763976533652553</v>
      </c>
      <c r="D8">
        <f>'3-Layer Defense'!N33</f>
        <v>0.17470693911375917</v>
      </c>
      <c r="E8">
        <f>('3-Layer Defense'!M33/'3-Layer Defense'!J33)*100</f>
        <v>83.058500832089877</v>
      </c>
      <c r="G8">
        <f>'2-Layer Defense'!K32</f>
        <v>0.11823546641575135</v>
      </c>
      <c r="H8">
        <f>('2-Layer Defense'!J32/'2-Layer Defense'!H32)*100</f>
        <v>88.529306088624082</v>
      </c>
    </row>
    <row r="9" spans="1:11">
      <c r="A9">
        <f>'Strategic Layered Defense'!Q39</f>
        <v>0.2656411542411023</v>
      </c>
      <c r="B9">
        <f>('Strategic Layered Defense'!P39/'Strategic Layered Defense'!L39)*100</f>
        <v>74.392782311883494</v>
      </c>
      <c r="D9">
        <f>'3-Layer Defense'!N34</f>
        <v>0.20281954036055849</v>
      </c>
      <c r="E9">
        <f>('3-Layer Defense'!M34/'3-Layer Defense'!J34)*100</f>
        <v>86.718045963944149</v>
      </c>
      <c r="G9">
        <f>'2-Layer Defense'!K33</f>
        <v>0.13760618009405179</v>
      </c>
      <c r="H9">
        <f>('2-Layer Defense'!J33/'2-Layer Defense'!H33)*100</f>
        <v>86.718045963944149</v>
      </c>
    </row>
    <row r="10" spans="1:11">
      <c r="A10">
        <f>'Strategic Layered Defense'!Q40</f>
        <v>0.30130888929940541</v>
      </c>
      <c r="B10">
        <f>('Strategic Layered Defense'!P40/'Strategic Layered Defense'!L40)*100</f>
        <v>71.114566593626378</v>
      </c>
      <c r="D10">
        <f>'3-Layer Defense'!N35</f>
        <v>0.23065266674939111</v>
      </c>
      <c r="E10">
        <f>('3-Layer Defense'!M35/'3-Layer Defense'!J35)*100</f>
        <v>77.869111070059461</v>
      </c>
      <c r="G10">
        <f>'2-Layer Defense'!K34</f>
        <v>0.15688365361336423</v>
      </c>
      <c r="H10">
        <f>('2-Layer Defense'!J34/'2-Layer Defense'!H34)*100</f>
        <v>84.93473332506089</v>
      </c>
    </row>
    <row r="11" spans="1:11">
      <c r="A11">
        <f>'Strategic Layered Defense'!Q41</f>
        <v>0.33642407837918387</v>
      </c>
      <c r="B11">
        <f>('Strategic Layered Defense'!P41/'Strategic Layered Defense'!L41)*100</f>
        <v>67.928318567208152</v>
      </c>
      <c r="D11">
        <f>'3-Layer Defense'!N36</f>
        <v>0.25820917639350427</v>
      </c>
      <c r="E11">
        <f>('3-Layer Defense'!M36/'3-Layer Defense'!J36)*100</f>
        <v>75.357592162081616</v>
      </c>
      <c r="G11">
        <f>'2-Layer Defense'!K35</f>
        <v>0.17606881472877178</v>
      </c>
      <c r="H11">
        <f>('2-Layer Defense'!J35/'2-Layer Defense'!H35)*100</f>
        <v>83.179082360649574</v>
      </c>
    </row>
    <row r="12" spans="1:11">
      <c r="A12">
        <f>'Strategic Layered Defense'!Q42</f>
        <v>0.37099259201199075</v>
      </c>
      <c r="B12">
        <f>('Strategic Layered Defense'!P42/'Strategic Layered Defense'!L42)*100</f>
        <v>64.833024182004792</v>
      </c>
      <c r="D12">
        <f>'3-Layer Defense'!N37</f>
        <v>0.28549190964177468</v>
      </c>
      <c r="E12">
        <f>('3-Layer Defense'!M37/'3-Layer Defense'!J37)*100</f>
        <v>72.900740798800925</v>
      </c>
      <c r="G12">
        <f>'2-Layer Defense'!K36</f>
        <v>0.19516258196404052</v>
      </c>
      <c r="H12">
        <f>('2-Layer Defense'!J36/'2-Layer Defense'!H36)*100</f>
        <v>81.45080903582253</v>
      </c>
    </row>
    <row r="13" spans="1:11">
      <c r="A13">
        <f>'Strategic Layered Defense'!Q43</f>
        <v>0.53583987370045993</v>
      </c>
      <c r="B13">
        <f>('Strategic Layered Defense'!P43/'Strategic Layered Defense'!L43)*100</f>
        <v>50.685076443893195</v>
      </c>
      <c r="D13">
        <f>'3-Layer Defense'!N38</f>
        <v>0.41789713045429605</v>
      </c>
      <c r="E13">
        <f>('3-Layer Defense'!M38/'3-Layer Defense'!J38)*100</f>
        <v>61.416012629954011</v>
      </c>
      <c r="G13">
        <f>'2-Layer Defense'!K37</f>
        <v>0.28929202357494221</v>
      </c>
      <c r="H13">
        <f>('2-Layer Defense'!J37/'2-Layer Defense'!H37)*100</f>
        <v>73.210286954570392</v>
      </c>
    </row>
    <row r="14" spans="1:11">
      <c r="A14">
        <f>'Strategic Layered Defense'!Q44</f>
        <v>0.68789656844786351</v>
      </c>
      <c r="B14">
        <f>('Strategic Layered Defense'!P44/'Strategic Layered Defense'!L44)*100</f>
        <v>38.656103320032699</v>
      </c>
      <c r="D14">
        <f>'3-Layer Defense'!N39</f>
        <v>0.5438742118296962</v>
      </c>
      <c r="E14">
        <f>('3-Layer Defense'!M39/'3-Layer Defense'!J39)*100</f>
        <v>51.210343155213643</v>
      </c>
      <c r="G14">
        <f>'2-Layer Defense'!K38</f>
        <v>0.38126924692201813</v>
      </c>
      <c r="H14">
        <f>('2-Layer Defense'!J38/'2-Layer Defense'!H38)*100</f>
        <v>65.612578817030382</v>
      </c>
    </row>
    <row r="15" spans="1:11">
      <c r="A15">
        <f>'Strategic Layered Defense'!Q45</f>
        <v>0.82789117212556451</v>
      </c>
      <c r="B15">
        <f>('Strategic Layered Defense'!P45/'Strategic Layered Defense'!L45)*100</f>
        <v>28.612425704112333</v>
      </c>
      <c r="D15">
        <f>'3-Layer Defense'!N40</f>
        <v>0.66375964811010535</v>
      </c>
      <c r="E15">
        <f>('3-Layer Defense'!M40/'3-Layer Defense'!J40)*100</f>
        <v>42.210882787443552</v>
      </c>
      <c r="G15">
        <f>'2-Layer Defense'!K39</f>
        <v>0.47119921692859507</v>
      </c>
      <c r="H15">
        <f>('2-Layer Defense'!J39/'2-Layer Defense'!H39)*100</f>
        <v>58.624035188989467</v>
      </c>
    </row>
    <row r="16" spans="1:11">
      <c r="A16">
        <f>'Strategic Layered Defense'!Q46</f>
        <v>0.95655421424443843</v>
      </c>
      <c r="B16">
        <f>('Strategic Layered Defense'!P46/'Strategic Layered Defense'!L46)*100</f>
        <v>20.413689338314718</v>
      </c>
      <c r="D16">
        <f>'3-Layer Defense'!N41</f>
        <v>0.77788050912651097</v>
      </c>
      <c r="E16">
        <f>('3-Layer Defense'!M41/'3-Layer Defense'!J41)*100</f>
        <v>34.344578575556156</v>
      </c>
      <c r="G16">
        <f>'2-Layer Defense'!K40</f>
        <v>0.55918177931828206</v>
      </c>
      <c r="H16">
        <f>('2-Layer Defense'!J40/'2-Layer Defense'!H40)*100</f>
        <v>52.211949087348899</v>
      </c>
    </row>
    <row r="17" spans="1:8">
      <c r="A17">
        <f>'Strategic Layered Defense'!Q47</f>
        <v>1.074622008474905</v>
      </c>
      <c r="B17">
        <f>('Strategic Layered Defense'!P47/'Strategic Layered Defense'!L47)*100</f>
        <v>13.91014225477376</v>
      </c>
      <c r="D17">
        <f>'3-Layer Defense'!N42</f>
        <v>0.88655499315233333</v>
      </c>
      <c r="E17">
        <f>('3-Layer Defense'!M42/'3-Layer Defense'!J42)*100</f>
        <v>27.537799152509514</v>
      </c>
      <c r="G17">
        <f>'2-Layer Defense'!K41</f>
        <v>0.64531191028128665</v>
      </c>
      <c r="H17">
        <f>('2-Layer Defense'!J41/'2-Layer Defense'!H41)*100</f>
        <v>46.344500684766672</v>
      </c>
    </row>
    <row r="18" spans="1:8">
      <c r="A18">
        <f>'Strategic Layered Defense'!Q48</f>
        <v>1.1828402715101263</v>
      </c>
      <c r="B18">
        <f>('Strategic Layered Defense'!P48/'Strategic Layered Defense'!L48)*100</f>
        <v>8.9393653598913954</v>
      </c>
      <c r="D18">
        <f>'3-Layer Defense'!N43</f>
        <v>0.99009288660312511</v>
      </c>
      <c r="E18">
        <f>('3-Layer Defense'!M43/'3-Layer Defense'!J43)*100</f>
        <v>21.71597284898737</v>
      </c>
      <c r="G18">
        <f>'2-Layer Defense'!K42</f>
        <v>0.72967995396436069</v>
      </c>
      <c r="H18">
        <f>('2-Layer Defense'!J42/'2-Layer Defense'!H42)*100</f>
        <v>40.990711339687486</v>
      </c>
    </row>
    <row r="19" spans="1:8">
      <c r="A19">
        <f>'Strategic Layered Defense'!Q49</f>
        <v>1.281967396065202</v>
      </c>
      <c r="B19">
        <f>('Strategic Layered Defense'!P49/'Strategic Layered Defense'!L49)*100</f>
        <v>5.3226211547106308</v>
      </c>
      <c r="D19">
        <f>'3-Layer Defense'!N44</f>
        <v>1.0887959285490247</v>
      </c>
      <c r="E19">
        <f>('3-Layer Defense'!M44/'3-Layer Defense'!J44)*100</f>
        <v>16.8032603934798</v>
      </c>
      <c r="G19">
        <f>'2-Layer Defense'!K43</f>
        <v>0.81237184837822662</v>
      </c>
      <c r="H19">
        <f>('2-Layer Defense'!J43/'2-Layer Defense'!H43)*100</f>
        <v>36.120407145097516</v>
      </c>
    </row>
    <row r="20" spans="1:8">
      <c r="A20">
        <f>'Strategic Layered Defense'!Q50</f>
        <v>1.3727770483636776</v>
      </c>
      <c r="B20">
        <f>('Strategic Layered Defense'!P50/'Strategic Layered Defense'!L50)*100</f>
        <v>2.8614763539157635</v>
      </c>
      <c r="D20">
        <f>'3-Layer Defense'!N45</f>
        <v>1.1829580789220577</v>
      </c>
      <c r="E20">
        <f>('3-Layer Defense'!M45/'3-Layer Defense'!J45)*100</f>
        <v>12.722295163632239</v>
      </c>
      <c r="G20">
        <f>'2-Layer Defense'!K44</f>
        <v>0.89346934028736658</v>
      </c>
      <c r="H20">
        <f>('2-Layer Defense'!J44/'2-Layer Defense'!H44)*100</f>
        <v>31.704192107794228</v>
      </c>
    </row>
    <row r="21" spans="1:8">
      <c r="A21">
        <f>'Strategic Layered Defense'!Q51</f>
        <v>1.4560596141639346</v>
      </c>
      <c r="B21">
        <f>('Strategic Layered Defense'!P51/'Strategic Layered Defense'!L51)*100</f>
        <v>1.3363834124112035</v>
      </c>
      <c r="D21">
        <f>'3-Layer Defense'!N46</f>
        <v>1.2728656903341034</v>
      </c>
      <c r="E21">
        <f>('3-Layer Defense'!M46/'3-Layer Defense'!J46)*100</f>
        <v>9.3940385836065445</v>
      </c>
      <c r="G21">
        <f>'2-Layer Defense'!K45</f>
        <v>0.97305018961951328</v>
      </c>
      <c r="H21">
        <f>('2-Layer Defense'!J45/'2-Layer Defense'!H45)*100</f>
        <v>27.713430966589677</v>
      </c>
    </row>
    <row r="22" spans="1:8">
      <c r="A22">
        <f>'Strategic Layered Defense'!Q52</f>
        <v>1.5326218484073286</v>
      </c>
      <c r="B22">
        <f>('Strategic Layered Defense'!P52/'Strategic Layered Defense'!L52)*100</f>
        <v>0.51063737540871978</v>
      </c>
      <c r="D22">
        <f>'3-Layer Defense'!N47</f>
        <v>1.3587975846741571</v>
      </c>
      <c r="E22">
        <f>('3-Layer Defense'!M47/'3-Layer Defense'!J47)*100</f>
        <v>6.7378151592671482</v>
      </c>
      <c r="G22">
        <f>'2-Layer Defense'!K46</f>
        <v>1.0511883639059736</v>
      </c>
      <c r="H22">
        <f>('2-Layer Defense'!J46/'2-Layer Defense'!H46)*100</f>
        <v>24.120241532584295</v>
      </c>
    </row>
    <row r="23" spans="1:8">
      <c r="A23">
        <f>'Strategic Layered Defense'!Q53</f>
        <v>1.6032839165681685</v>
      </c>
      <c r="B23">
        <f>('Strategic Layered Defense'!P53/'Strategic Layered Defense'!L53)*100</f>
        <v>0.14488794983632167</v>
      </c>
      <c r="D23">
        <f>'3-Layer Defense'!N48</f>
        <v>1.4410250371175051</v>
      </c>
      <c r="E23">
        <f>('3-Layer Defense'!M48/'3-Layer Defense'!J48)*100</f>
        <v>4.6716083431831485</v>
      </c>
      <c r="G23">
        <f>'2-Layer Defense'!K47</f>
        <v>1.1279542232389839</v>
      </c>
      <c r="H23">
        <f>('2-Layer Defense'!J47/'2-Layer Defense'!H47)*100</f>
        <v>20.897496288249517</v>
      </c>
    </row>
    <row r="24" spans="1:8">
      <c r="A24">
        <f>'Strategic Layered Defense'!Q54</f>
        <v>1.6688729018811119</v>
      </c>
      <c r="B24">
        <f>('Strategic Layered Defense'!P54/'Strategic Layered Defense'!L54)*100</f>
        <v>2.5905516364307924E-2</v>
      </c>
      <c r="D24">
        <f>'3-Layer Defense'!N49</f>
        <v>1.5198116718359784</v>
      </c>
      <c r="E24">
        <f>('3-Layer Defense'!M49/'3-Layer Defense'!J49)*100</f>
        <v>3.1127098118888137</v>
      </c>
      <c r="G24">
        <f>'2-Layer Defense'!K48</f>
        <v>1.2034146962085905</v>
      </c>
      <c r="H24">
        <f>('2-Layer Defense'!J48/'2-Layer Defense'!H48)*100</f>
        <v>18.018832816402153</v>
      </c>
    </row>
    <row r="25" spans="1:8">
      <c r="A25">
        <f>'Strategic Layered Defense'!Q55</f>
        <v>1.7302118793028136</v>
      </c>
      <c r="B25">
        <f>('Strategic Layered Defense'!P55/'Strategic Layered Defense'!L55)*100</f>
        <v>2.1774504371089103E-3</v>
      </c>
      <c r="D25">
        <f>'3-Layer Defense'!N50</f>
        <v>1.5954132755169672</v>
      </c>
      <c r="E25">
        <f>('3-Layer Defense'!M50/'3-Layer Defense'!J50)*100</f>
        <v>1.9788120697186211</v>
      </c>
      <c r="G25">
        <f>'2-Layer Defense'!K49</f>
        <v>1.2776334472589854</v>
      </c>
      <c r="H25">
        <f>('2-Layer Defense'!J49/'2-Layer Defense'!H49)*100</f>
        <v>15.45867244830329</v>
      </c>
    </row>
    <row r="26" spans="1:8">
      <c r="A26">
        <f>'Strategic Layered Defense'!Q56</f>
        <v>1.7881039506316376</v>
      </c>
      <c r="B26">
        <f>('Strategic Layered Defense'!P56/'Strategic Layered Defense'!L56)*100</f>
        <v>4.937918356750394E-5</v>
      </c>
      <c r="D26">
        <f>'3-Layer Defense'!N51</f>
        <v>1.6680775367353229</v>
      </c>
      <c r="E26">
        <f>('3-Layer Defense'!M51/'3-Layer Defense'!J51)*100</f>
        <v>1.1896049368362374</v>
      </c>
      <c r="G26">
        <f>'2-Layer Defense'!K50</f>
        <v>1.3506710358827787</v>
      </c>
      <c r="H26">
        <f>('2-Layer Defense'!J50/'2-Layer Defense'!H50)*100</f>
        <v>13.192246326467719</v>
      </c>
    </row>
    <row r="27" spans="1:8">
      <c r="A27">
        <f>'Strategic Layered Defense'!Q57</f>
        <v>1.8433113412286457</v>
      </c>
      <c r="B27">
        <f>('Strategic Layered Defense'!P57/'Strategic Layered Defense'!L57)*100</f>
        <v>9.7794527488302055E-8</v>
      </c>
      <c r="D27">
        <f>'3-Layer Defense'!N52</f>
        <v>1.7380437212188575</v>
      </c>
      <c r="E27">
        <f>('3-Layer Defense'!M52/'3-Layer Defense'!J52)*100</f>
        <v>0.66886587713541223</v>
      </c>
      <c r="G27">
        <f>'2-Layer Defense'!K51</f>
        <v>1.4225850680512733</v>
      </c>
      <c r="H27">
        <f>('2-Layer Defense'!J51/'2-Layer Defense'!H51)*100</f>
        <v>11.195627878114221</v>
      </c>
    </row>
    <row r="28" spans="1:8">
      <c r="A28">
        <f>'Strategic Layered Defense'!Q58</f>
        <v>1.8965308788614674</v>
      </c>
      <c r="B28">
        <f>('Strategic Layered Defense'!P58/'Strategic Layered Defense'!L58)*100</f>
        <v>1.4108614871378318E-12</v>
      </c>
      <c r="D28">
        <f>'3-Layer Defense'!N53</f>
        <v>1.8055422950329965</v>
      </c>
      <c r="E28">
        <f>('3-Layer Defense'!M53/'3-Layer Defense'!J53)*100</f>
        <v>0.34691211385323573</v>
      </c>
      <c r="G28">
        <f>'2-Layer Defense'!K52</f>
        <v>1.4934303402594009</v>
      </c>
      <c r="H28">
        <f>('2-Layer Defense'!J52/'2-Layer Defense'!H52)*100</f>
        <v>9.4457704967003533</v>
      </c>
    </row>
    <row r="29" spans="1:8">
      <c r="A29">
        <f>'Strategic Layered Defense'!Q59</f>
        <v>1.9386981832187007</v>
      </c>
      <c r="B29">
        <f>('Strategic Layered Defense'!P59/'Strategic Layered Defense'!L59)*100</f>
        <v>8.8718221567379513E-20</v>
      </c>
      <c r="D29">
        <f>'3-Layer Defense'!N54</f>
        <v>1.8586809889625098</v>
      </c>
      <c r="E29">
        <f>('3-Layer Defense'!M54/'3-Layer Defense'!J54)*100</f>
        <v>0.18958761872398583</v>
      </c>
      <c r="G29">
        <f>'2-Layer Defense'!K53</f>
        <v>1.550198211273317</v>
      </c>
      <c r="H29">
        <f>('2-Layer Defense'!J53/'2-Layer Defense'!H53)*100</f>
        <v>8.1913070443430751</v>
      </c>
    </row>
    <row r="30" spans="1:8">
      <c r="A30">
        <f>'Strategic Layered Defense'!Q60</f>
        <v>1.9794182718108522</v>
      </c>
      <c r="B30">
        <f>('Strategic Layered Defense'!P60/'Strategic Layered Defense'!L60)*100</f>
        <v>6.1226634234084767E-33</v>
      </c>
      <c r="D30">
        <f>'3-Layer Defense'!N55</f>
        <v>1.9094502172559296</v>
      </c>
      <c r="E30">
        <f>('3-Layer Defense'!M55/'3-Layer Defense'!J55)*100</f>
        <v>9.7388505189279953E-2</v>
      </c>
      <c r="G30">
        <f>'2-Layer Defense'!K54</f>
        <v>1.6052282099792119</v>
      </c>
      <c r="H30">
        <f>('2-Layer Defense'!J54/'2-Layer Defense'!H54)*100</f>
        <v>7.0941939606815723</v>
      </c>
    </row>
    <row r="31" spans="1:8">
      <c r="A31">
        <f>'Strategic Layered Defense'!Q61</f>
        <v>2.0189513861019623</v>
      </c>
      <c r="B31">
        <f>('Strategic Layered Defense'!P61/'Strategic Layered Defense'!L61)*100</f>
        <v>8.4831017530714225E-59</v>
      </c>
      <c r="D31">
        <f>'3-Layer Defense'!N56</f>
        <v>1.9580574840079366</v>
      </c>
      <c r="E31">
        <f>('3-Layer Defense'!M56/'3-Layer Defense'!J56)*100</f>
        <v>4.6608962619306991E-2</v>
      </c>
      <c r="G31">
        <f>'2-Layer Defense'!K55</f>
        <v>1.6586124190570835</v>
      </c>
      <c r="H31">
        <f>('2-Layer Defense'!J55/'2-Layer Defense'!H55)*100</f>
        <v>6.1359991720218803</v>
      </c>
    </row>
    <row r="32" spans="1:8">
      <c r="A32">
        <f>'Strategic Layered Defense'!Q62</f>
        <v>2.0574866023784617</v>
      </c>
      <c r="B32">
        <f>('Strategic Layered Defense'!P62/'Strategic Layered Defense'!L62)*100</f>
        <v>7.0073534375750823E-114</v>
      </c>
      <c r="D32">
        <f>'3-Layer Defense'!N57</f>
        <v>2.0046894856372557</v>
      </c>
      <c r="E32">
        <f>('3-Layer Defense'!M57/'3-Layer Defense'!J57)*100</f>
        <v>2.0570531384558249E-2</v>
      </c>
      <c r="G32">
        <f>'2-Layer Defense'!K56</f>
        <v>1.710436060728288</v>
      </c>
      <c r="H32">
        <f>('2-Layer Defense'!J56/'2-Layer Defense'!H56)*100</f>
        <v>5.3002822055051766</v>
      </c>
    </row>
    <row r="33" spans="1:8">
      <c r="A33">
        <f>'Strategic Layered Defense'!Q63</f>
        <v>2.0951553624388097</v>
      </c>
      <c r="B33">
        <f>('Strategic Layered Defense'!P63/'Strategic Layered Defense'!L63)*100</f>
        <v>2.1392147405974908E-242</v>
      </c>
      <c r="D33">
        <f>'3-Layer Defense'!N58</f>
        <v>2.0495141235279681</v>
      </c>
      <c r="E33">
        <f>('3-Layer Defense'!M58/'3-Layer Defense'!J58)*100</f>
        <v>8.2732799285393649E-3</v>
      </c>
      <c r="G33">
        <f>'2-Layer Defense'!K57</f>
        <v>1.7607781310951938</v>
      </c>
      <c r="H33">
        <f>('2-Layer Defense'!J57/'2-Layer Defense'!H57)*100</f>
        <v>4.5723971710126809</v>
      </c>
    </row>
    <row r="34" spans="1:8">
      <c r="A34">
        <f>'Strategic Layered Defense'!Q64</f>
        <v>2.1320455642575089</v>
      </c>
      <c r="B34">
        <f>('Strategic Layered Defense'!P64/'Strategic Layered Defense'!L64)*100</f>
        <v>0</v>
      </c>
      <c r="D34">
        <f>'3-Layer Defense'!N59</f>
        <v>2.0926823317681031</v>
      </c>
      <c r="E34">
        <f>('3-Layer Defense'!M59/'3-Layer Defense'!J59)*100</f>
        <v>2.9907440604441744E-3</v>
      </c>
      <c r="G34">
        <f>'2-Layer Defense'!K58</f>
        <v>1.8097119663919534</v>
      </c>
      <c r="H34">
        <f>('2-Layer Defense'!J58/'2-Layer Defense'!H58)*100</f>
        <v>3.9393139930010159</v>
      </c>
    </row>
    <row r="35" spans="1:8">
      <c r="A35">
        <f>'Strategic Layered Defense'!Q65</f>
        <v>2.1682147360848192</v>
      </c>
      <c r="B35">
        <f>('Strategic Layered Defense'!P65/'Strategic Layered Defense'!L65)*100</f>
        <v>0</v>
      </c>
      <c r="D35">
        <f>'3-Layer Defense'!N60</f>
        <v>2.1343297380301034</v>
      </c>
      <c r="E35">
        <f>('3-Layer Defense'!M60/'3-Layer Defense'!J60)*100</f>
        <v>9.5629806011620201E-4</v>
      </c>
      <c r="G35">
        <f>'2-Layer Defense'!K59</f>
        <v>1.8573057493313716</v>
      </c>
      <c r="H35">
        <f>('2-Layer Defense'!J59/'2-Layer Defense'!H59)*100</f>
        <v>3.389456103531733</v>
      </c>
    </row>
    <row r="36" spans="1:8">
      <c r="A36">
        <f>'Strategic Layered Defense'!Q66</f>
        <v>2.2037010489374058</v>
      </c>
      <c r="B36">
        <f>('Strategic Layered Defense'!P66/'Strategic Layered Defense'!L66)*100</f>
        <v>0</v>
      </c>
      <c r="D36">
        <f>'3-Layer Defense'!N61</f>
        <v>2.1745781732903269</v>
      </c>
      <c r="E36">
        <f>('3-Layer Defense'!M61/'3-Layer Defense'!J61)*100</f>
        <v>2.6547662979088817E-4</v>
      </c>
      <c r="G36">
        <f>'2-Layer Defense'!K60</f>
        <v>1.9036229626537877</v>
      </c>
      <c r="H36">
        <f>('2-Layer Defense'!J60/'2-Layer Defense'!H60)*100</f>
        <v>2.9125530413376857</v>
      </c>
    </row>
    <row r="37" spans="1:8">
      <c r="A37">
        <f>'Strategic Layered Defense'!Q67</f>
        <v>2.2385314839804802</v>
      </c>
      <c r="B37">
        <f>('Strategic Layered Defense'!P67/'Strategic Layered Defense'!L67)*100</f>
        <v>0</v>
      </c>
      <c r="D37">
        <f>'3-Layer Defense'!N62</f>
        <v>2.2135370441471385</v>
      </c>
      <c r="E37">
        <f>('3-Layer Defense'!M62/'3-Layer Defense'!J62)*100</f>
        <v>6.261112630762987E-5</v>
      </c>
      <c r="G37">
        <f>'2-Layer Defense'!K61</f>
        <v>1.9487227960587674</v>
      </c>
      <c r="H37">
        <f>('2-Layer Defense'!J61/'2-Layer Defense'!H61)*100</f>
        <v>2.4995065944604575</v>
      </c>
    </row>
    <row r="38" spans="1:8">
      <c r="A38">
        <f>'Strategic Layered Defense'!Q68</f>
        <v>2.2727271504131288</v>
      </c>
      <c r="B38">
        <f>('Strategic Layered Defense'!P68/'Strategic Layered Defense'!L68)*100</f>
        <v>0</v>
      </c>
      <c r="D38">
        <f>'3-Layer Defense'!N63</f>
        <v>2.2513045798945175</v>
      </c>
      <c r="E38">
        <f>('3-Layer Defense'!M63/'3-Layer Defense'!J63)*100</f>
        <v>1.2231414369366285E-5</v>
      </c>
      <c r="G38">
        <f>'2-Layer Defense'!K62</f>
        <v>1.992660511905624</v>
      </c>
      <c r="H38">
        <f>('2-Layer Defense'!J62/'2-Layer Defense'!H62)*100</f>
        <v>2.1422692832755033</v>
      </c>
    </row>
    <row r="39" spans="1:8">
      <c r="A39">
        <f>'Strategic Layered Defense'!Q69</f>
        <v>2.3063062870900106</v>
      </c>
      <c r="B39">
        <f>('Strategic Layered Defense'!P69/'Strategic Layered Defense'!L69)*100</f>
        <v>0</v>
      </c>
      <c r="D39">
        <f>'3-Layer Defense'!N64</f>
        <v>2.2879689651778783</v>
      </c>
      <c r="E39">
        <f>('3-Layer Defense'!M64/'3-Layer Defense'!J64)*100</f>
        <v>1.921629571160911E-6</v>
      </c>
      <c r="G39">
        <f>'2-Layer Defense'!K63</f>
        <v>2.0354877743847366</v>
      </c>
      <c r="H39">
        <f>('2-Layer Defense'!J63/'2-Layer Defense'!H63)*100</f>
        <v>1.8337341128427882</v>
      </c>
    </row>
    <row r="40" spans="1:8">
      <c r="A40">
        <f>'Strategic Layered Defense'!Q70</f>
        <v>2.3392857119402222</v>
      </c>
      <c r="B40">
        <f>('Strategic Layered Defense'!P70/'Strategic Layered Defense'!L70)*100</f>
        <v>0</v>
      </c>
      <c r="D40">
        <f>'3-Layer Defense'!N65</f>
        <v>2.3236093679489329</v>
      </c>
      <c r="E40">
        <f>('3-Layer Defense'!M65/'3-Layer Defense'!J65)*100</f>
        <v>2.3454920024491071E-7</v>
      </c>
      <c r="G40">
        <f>'2-Layer Defense'!K64</f>
        <v>2.0772529462717024</v>
      </c>
      <c r="H40">
        <f>('2-Layer Defense'!J64/'2-Layer Defense'!H64)*100</f>
        <v>1.5676346336781226</v>
      </c>
    </row>
    <row r="41" spans="1:8">
      <c r="A41">
        <f>'Strategic Layered Defense'!Q71</f>
        <v>2.3716814157155919</v>
      </c>
      <c r="B41">
        <f>('Strategic Layered Defense'!P71/'Strategic Layered Defense'!L71)*100</f>
        <v>0</v>
      </c>
      <c r="D41">
        <f>'3-Layer Defense'!N66</f>
        <v>2.358296871503851</v>
      </c>
      <c r="E41">
        <f>('3-Layer Defense'!M66/'3-Layer Defense'!J66)*100</f>
        <v>2.1361132699428312E-8</v>
      </c>
      <c r="G41">
        <f>'2-Layer Defense'!K65</f>
        <v>2.118001356866698</v>
      </c>
      <c r="H41">
        <f>('2-Layer Defense'!J65/'2-Layer Defense'!H65)*100</f>
        <v>1.3384544425352434</v>
      </c>
    </row>
    <row r="42" spans="1:8">
      <c r="A42">
        <f>'Strategic Layered Defense'!Q72</f>
        <v>2.4035087719159796</v>
      </c>
      <c r="B42">
        <f>('Strategic Layered Defense'!P72/'Strategic Layered Defense'!L72)*100</f>
        <v>0</v>
      </c>
      <c r="D42">
        <f>'3-Layer Defense'!N67</f>
        <v>2.3920953185982503</v>
      </c>
      <c r="E42">
        <f>('3-Layer Defense'!M67/'3-Layer Defense'!J67)*100</f>
        <v>1.3844948075794377E-9</v>
      </c>
      <c r="G42">
        <f>'2-Layer Defense'!K66</f>
        <v>2.1577755442802924</v>
      </c>
      <c r="H42">
        <f>('2-Layer Defense'!J66/'2-Layer Defense'!H66)*100</f>
        <v>1.1413453331574439</v>
      </c>
    </row>
    <row r="43" spans="1:8">
      <c r="A43">
        <f>'Strategic Layered Defense'!Q73</f>
        <v>2.4347826086950484</v>
      </c>
      <c r="B43">
        <f>('Strategic Layered Defense'!P73/'Strategic Layered Defense'!L73)*100</f>
        <v>0</v>
      </c>
      <c r="D43">
        <f>'3-Layer Defense'!N68</f>
        <v>2.4250620749547855</v>
      </c>
      <c r="E43">
        <f>('3-Layer Defense'!M68/'3-Layer Defense'!J68)*100</f>
        <v>6.0414577002948744E-11</v>
      </c>
      <c r="G43">
        <f>'2-Layer Defense'!K67</f>
        <v>2.1966154748444446</v>
      </c>
      <c r="H43">
        <f>('2-Layer Defense'!J67/'2-Layer Defense'!H67)*100</f>
        <v>0.9720533740866516</v>
      </c>
    </row>
    <row r="44" spans="1:8">
      <c r="A44">
        <f>'Strategic Layered Defense'!Q74</f>
        <v>2.4655172413792936</v>
      </c>
      <c r="B44">
        <f>('Strategic Layered Defense'!P74/'Strategic Layered Defense'!L74)*100</f>
        <v>0</v>
      </c>
      <c r="D44">
        <f>'3-Layer Defense'!N69</f>
        <v>2.4572487188908867</v>
      </c>
      <c r="E44">
        <f>('3-Layer Defense'!M69/'3-Layer Defense'!J69)*100</f>
        <v>1.6630185549516606E-12</v>
      </c>
      <c r="G44">
        <f>'2-Layer Defense'!K68</f>
        <v>2.2345587420952029</v>
      </c>
      <c r="H44">
        <f>('2-Layer Defense'!J68/'2-Layer Defense'!H68)*100</f>
        <v>0.82685224884236375</v>
      </c>
    </row>
    <row r="45" spans="1:8">
      <c r="A45">
        <f>'Strategic Layered Defense'!Q75</f>
        <v>2.4957264957264957</v>
      </c>
      <c r="B45">
        <f>('Strategic Layered Defense'!P75/'Strategic Layered Defense'!L75)*100</f>
        <v>0</v>
      </c>
      <c r="D45">
        <f>'3-Layer Defense'!N70</f>
        <v>2.4887016632767591</v>
      </c>
      <c r="E45">
        <f>('3-Layer Defense'!M70/'3-Layer Defense'!J70)*100</f>
        <v>2.6750541146875895E-14</v>
      </c>
      <c r="G45">
        <f>'2-Layer Defense'!K69</f>
        <v>2.2716407474845353</v>
      </c>
      <c r="H45">
        <f>('2-Layer Defense'!J69/'2-Layer Defense'!H69)*100</f>
        <v>0.70248324497363579</v>
      </c>
    </row>
    <row r="46" spans="1:8">
      <c r="A46">
        <f>'Strategic Layered Defense'!Q76</f>
        <v>2.5254237288135593</v>
      </c>
      <c r="B46">
        <f>('Strategic Layered Defense'!P76/'Strategic Layered Defense'!L76)*100</f>
        <v>0</v>
      </c>
      <c r="D46">
        <f>'3-Layer Defense'!N71</f>
        <v>2.5194627155722977</v>
      </c>
      <c r="E46">
        <f>('3-Layer Defense'!M71/'3-Layer Defense'!J71)*100</f>
        <v>2.2981149286042893E-16</v>
      </c>
      <c r="G46">
        <f>'2-Layer Defense'!K70</f>
        <v>2.3078948647268098</v>
      </c>
      <c r="H46">
        <f>('2-Layer Defense'!J70/'2-Layer Defense'!H70)*100</f>
        <v>0.59610132412615036</v>
      </c>
    </row>
    <row r="47" spans="1:8">
      <c r="A47">
        <f>'Strategic Layered Defense'!Q77</f>
        <v>2.5546218487394956</v>
      </c>
      <c r="B47">
        <f>('Strategic Layered Defense'!P77/'Strategic Layered Defense'!L77)*100</f>
        <v>0</v>
      </c>
      <c r="D47">
        <f>'3-Layer Defense'!N72</f>
        <v>2.5495695812743784</v>
      </c>
      <c r="E47">
        <f>('3-Layer Defense'!M72/'3-Layer Defense'!J72)*100</f>
        <v>9.4843945254610794E-19</v>
      </c>
      <c r="G47">
        <f>'2-Layer Defense'!K71</f>
        <v>2.3433525894655012</v>
      </c>
      <c r="H47">
        <f>('2-Layer Defense'!J71/'2-Layer Defense'!H71)*100</f>
        <v>0.50522674651174015</v>
      </c>
    </row>
    <row r="48" spans="1:8">
      <c r="A48">
        <f>'Strategic Layered Defense'!Q78</f>
        <v>2.5833333333333335</v>
      </c>
      <c r="B48">
        <f>('Strategic Layered Defense'!P78/'Strategic Layered Defense'!L78)*100</f>
        <v>0</v>
      </c>
      <c r="D48">
        <f>'3-Layer Defense'!N73</f>
        <v>2.5790563157242099</v>
      </c>
      <c r="E48">
        <f>('3-Layer Defense'!M73/'3-Layer Defense'!J73)*100</f>
        <v>1.6597024455970465E-21</v>
      </c>
      <c r="G48">
        <f>'2-Layer Defense'!K72</f>
        <v>2.3780436757534242</v>
      </c>
      <c r="H48">
        <f>('2-Layer Defense'!J72/'2-Layer Defense'!H72)*100</f>
        <v>0.42770176091234013</v>
      </c>
    </row>
    <row r="49" spans="1:8">
      <c r="A49">
        <f>'Strategic Layered Defense'!Q79</f>
        <v>2.6115702479338845</v>
      </c>
      <c r="B49">
        <f>('Strategic Layered Defense'!P79/'Strategic Layered Defense'!L79)*100</f>
        <v>0</v>
      </c>
      <c r="D49">
        <f>'3-Layer Defense'!N74</f>
        <v>2.6079537288711845</v>
      </c>
      <c r="E49">
        <f>('3-Layer Defense'!M74/'3-Layer Defense'!J74)*100</f>
        <v>1.0628662932125132E-24</v>
      </c>
      <c r="G49">
        <f>'2-Layer Defense'!K73</f>
        <v>2.4119962606713812</v>
      </c>
      <c r="H49">
        <f>('2-Layer Defense'!J73/'2-Layer Defense'!H73)*100</f>
        <v>0.36165190626998567</v>
      </c>
    </row>
    <row r="50" spans="1:8">
      <c r="A50">
        <f>'Strategic Layered Defense'!Q80</f>
        <v>2.639344262295082</v>
      </c>
      <c r="B50">
        <f>('Strategic Layered Defense'!P80/'Strategic Layered Defense'!L80)*100</f>
        <v>0</v>
      </c>
      <c r="D50">
        <f>'3-Layer Defense'!N75</f>
        <v>2.6362897472599696</v>
      </c>
      <c r="E50">
        <f>('3-Layer Defense'!M75/'3-Layer Defense'!J75)*100</f>
        <v>2.0933339381019956E-28</v>
      </c>
      <c r="G50">
        <f>'2-Layer Defense'!K74</f>
        <v>2.4452369782624137</v>
      </c>
      <c r="H50">
        <f>('2-Layer Defense'!J74/'2-Layer Defense'!H74)*100</f>
        <v>0.30545150351127404</v>
      </c>
    </row>
    <row r="51" spans="1:8">
      <c r="A51">
        <f>'Strategic Layered Defense'!Q81</f>
        <v>2.6666666666666665</v>
      </c>
      <c r="B51">
        <f>('Strategic Layered Defense'!P81/'Strategic Layered Defense'!L81)*100</f>
        <v>0</v>
      </c>
      <c r="D51">
        <f>'3-Layer Defense'!N76</f>
        <v>2.6640897371977399</v>
      </c>
      <c r="E51">
        <f>('3-Layer Defense'!M76/'3-Layer Defense'!J76)*100</f>
        <v>1.0324227189511309E-32</v>
      </c>
      <c r="G51">
        <f>'2-Layer Defense'!K75</f>
        <v>2.477791063829105</v>
      </c>
      <c r="H51">
        <f>('2-Layer Defense'!J75/'2-Layer Defense'!H75)*100</f>
        <v>0.25769294689267391</v>
      </c>
    </row>
    <row r="52" spans="1:8">
      <c r="A52">
        <f>'Strategic Layered Defense'!Q82</f>
        <v>2.693548387096774</v>
      </c>
      <c r="B52">
        <f>('Strategic Layered Defense'!P82/'Strategic Layered Defense'!L82)*100</f>
        <v>0</v>
      </c>
      <c r="D52">
        <f>'3-Layer Defense'!N77</f>
        <v>2.6913767927658814</v>
      </c>
      <c r="E52">
        <f>('3-Layer Defense'!M77/'3-Layer Defense'!J77)*100</f>
        <v>9.9988545442902726E-38</v>
      </c>
      <c r="G52">
        <f>'2-Layer Defense'!K76</f>
        <v>2.5096824495272307</v>
      </c>
      <c r="H52">
        <f>('2-Layer Defense'!J76/'2-Layer Defense'!H76)*100</f>
        <v>0.21715943308930069</v>
      </c>
    </row>
    <row r="53" spans="1:8">
      <c r="A53">
        <f>'Strategic Layered Defense'!Q83</f>
        <v>2.72</v>
      </c>
      <c r="B53">
        <f>('Strategic Layered Defense'!P83/'Strategic Layered Defense'!L83)*100</f>
        <v>0</v>
      </c>
      <c r="D53">
        <f>'3-Layer Defense'!N78</f>
        <v>2.7181719920634024</v>
      </c>
      <c r="E53">
        <f>('3-Layer Defense'!M78/'3-Layer Defense'!J78)*100</f>
        <v>1.4259163911660692E-43</v>
      </c>
      <c r="G53">
        <f>'2-Layer Defense'!K77</f>
        <v>2.5409338520885068</v>
      </c>
      <c r="H53">
        <f>('2-Layer Defense'!J77/'2-Layer Defense'!H77)*100</f>
        <v>0.18280079365975296</v>
      </c>
    </row>
    <row r="54" spans="1:8">
      <c r="A54">
        <f>'Strategic Layered Defense'!Q84</f>
        <v>2.746031746031746</v>
      </c>
      <c r="B54">
        <f>('Strategic Layered Defense'!P84/'Strategic Layered Defense'!L84)*100</f>
        <v>0</v>
      </c>
      <c r="D54">
        <f>'3-Layer Defense'!N79</f>
        <v>2.7444946248065603</v>
      </c>
      <c r="E54">
        <f>('3-Layer Defense'!M79/'3-Layer Defense'!J79)*100</f>
        <v>2.1287142345463973E-50</v>
      </c>
      <c r="G54">
        <f>'2-Layer Defense'!K78</f>
        <v>2.5715668534164418</v>
      </c>
      <c r="H54">
        <f>('2-Layer Defense'!J78/'2-Layer Defense'!H78)*100</f>
        <v>0.15371212251854535</v>
      </c>
    </row>
    <row r="55" spans="1:8">
      <c r="A55">
        <f>'Strategic Layered Defense'!Q85</f>
        <v>2.7716535433070866</v>
      </c>
      <c r="B55">
        <f>('Strategic Layered Defense'!P85/'Strategic Layered Defense'!L85)*100</f>
        <v>0</v>
      </c>
      <c r="D55">
        <f>'3-Layer Defense'!N80</f>
        <v>2.7703623941600091</v>
      </c>
      <c r="E55">
        <f>('3-Layer Defense'!M80/'3-Layer Defense'!J80)*100</f>
        <v>2.2195099634394892E-58</v>
      </c>
      <c r="G55">
        <f>'2-Layer Defense'!K79</f>
        <v>2.6016019747209271</v>
      </c>
      <c r="H55">
        <f>('2-Layer Defense'!J79/'2-Layer Defense'!H79)*100</f>
        <v>0.12911491470777767</v>
      </c>
    </row>
    <row r="56" spans="1:8">
      <c r="A56">
        <f>'Strategic Layered Defense'!Q86</f>
        <v>2.796875</v>
      </c>
      <c r="B56">
        <f>('Strategic Layered Defense'!P86/'Strategic Layered Defense'!L86)*100</f>
        <v>0</v>
      </c>
      <c r="D56">
        <f>'3-Layer Defense'!N81</f>
        <v>2.7957915954387618</v>
      </c>
      <c r="E56">
        <f>('3-Layer Defense'!M81/'3-Layer Defense'!J81)*100</f>
        <v>9.9962893468832314E-68</v>
      </c>
      <c r="G56">
        <f>'2-Layer Defense'!K80</f>
        <v>2.6310587447878326</v>
      </c>
      <c r="H56">
        <f>('2-Layer Defense'!J80/'2-Layer Defense'!H80)*100</f>
        <v>0.10834045612380452</v>
      </c>
    </row>
    <row r="57" spans="1:8">
      <c r="A57">
        <f>'Strategic Layered Defense'!Q87</f>
        <v>2.8217054263565893</v>
      </c>
      <c r="B57">
        <f>('Strategic Layered Defense'!P87/'Strategic Layered Defense'!L87)*100</f>
        <v>0</v>
      </c>
      <c r="D57">
        <f>'3-Layer Defense'!N82</f>
        <v>2.8207972740971146</v>
      </c>
      <c r="E57">
        <f>('3-Layer Defense'!M82/'3-Layer Defense'!J82)*100</f>
        <v>1.0987569525629747E-78</v>
      </c>
      <c r="G57">
        <f>'2-Layer Defense'!K81</f>
        <v>2.6599557629184347</v>
      </c>
      <c r="H57">
        <f>('2-Layer Defense'!J81/'2-Layer Defense'!H81)*100</f>
        <v>9.0815225947468881E-2</v>
      </c>
    </row>
    <row r="58" spans="1:8">
      <c r="A58">
        <f>'Strategic Layered Defense'!Q88</f>
        <v>2.8461538461538463</v>
      </c>
      <c r="B58">
        <f>('Strategic Layered Defense'!P88/'Strategic Layered Defense'!L88)*100</f>
        <v>0</v>
      </c>
      <c r="D58">
        <f>'3-Layer Defense'!N83</f>
        <v>2.845393365210223</v>
      </c>
      <c r="E58">
        <f>('3-Layer Defense'!M83/'3-Layer Defense'!J83)*100</f>
        <v>1.4946996118011319E-91</v>
      </c>
      <c r="G58">
        <f>'2-Layer Defense'!K82</f>
        <v>2.6883107570189946</v>
      </c>
      <c r="H58">
        <f>('2-Layer Defense'!J82/'2-Layer Defense'!H82)*100</f>
        <v>7.6048094362335394E-2</v>
      </c>
    </row>
    <row r="59" spans="1:8">
      <c r="A59">
        <f>'Strategic Layered Defense'!Q89</f>
        <v>2.8702290076335877</v>
      </c>
      <c r="B59">
        <f>('Strategic Layered Defense'!P89/'Strategic Layered Defense'!L89)*100</f>
        <v>0</v>
      </c>
      <c r="D59">
        <f>'3-Layer Defense'!N84</f>
        <v>2.8695928164562381</v>
      </c>
      <c r="E59">
        <f>('3-Layer Defense'!M84/'3-Layer Defense'!J84)*100</f>
        <v>1.1215052592872897E-106</v>
      </c>
      <c r="G59">
        <f>'2-Layer Defense'!K83</f>
        <v>2.7161406372723684</v>
      </c>
      <c r="H59">
        <f>('2-Layer Defense'!J83/'2-Layer Defense'!H83)*100</f>
        <v>6.3619117735015385E-2</v>
      </c>
    </row>
    <row r="60" spans="1:8">
      <c r="A60">
        <f>'Strategic Layered Defense'!Q90</f>
        <v>2.893939393939394</v>
      </c>
      <c r="B60">
        <f>('Strategic Layered Defense'!P90/'Strategic Layered Defense'!L90)*100</f>
        <v>0</v>
      </c>
      <c r="D60">
        <f>'3-Layer Defense'!N85</f>
        <v>2.8934076964215318</v>
      </c>
      <c r="E60">
        <f>('3-Layer Defense'!M85/'3-Layer Defense'!J85)*100</f>
        <v>1.772290981580171E-124</v>
      </c>
      <c r="G60">
        <f>'2-Layer Defense'!K84</f>
        <v>2.7434615457804892</v>
      </c>
      <c r="H60">
        <f>('2-Layer Defense'!J84/'2-Layer Defense'!H84)*100</f>
        <v>5.3169751786214067E-2</v>
      </c>
    </row>
    <row r="61" spans="1:8">
      <c r="A61">
        <f>'Strategic Layered Defense'!Q91</f>
        <v>2.9172932330827068</v>
      </c>
      <c r="B61">
        <f>('Strategic Layered Defense'!P91/'Strategic Layered Defense'!L91)*100</f>
        <v>0</v>
      </c>
      <c r="D61">
        <f>'3-Layer Defense'!N86</f>
        <v>2.9168492898785536</v>
      </c>
      <c r="E61">
        <f>('3-Layer Defense'!M86/'3-Layer Defense'!J86)*100</f>
        <v>1.8719900816255335E-145</v>
      </c>
      <c r="G61">
        <f>'2-Layer Defense'!K85</f>
        <v>2.7702889025281778</v>
      </c>
      <c r="H61">
        <f>('2-Layer Defense'!J85/'2-Layer Defense'!H85)*100</f>
        <v>4.439432041531579E-2</v>
      </c>
    </row>
    <row r="62" spans="1:8">
      <c r="A62">
        <f>'Strategic Layered Defense'!Q92</f>
        <v>2.9402985074626864</v>
      </c>
      <c r="B62">
        <f>('Strategic Layered Defense'!P92/'Strategic Layered Defense'!L92)*100</f>
        <v>0</v>
      </c>
      <c r="D62">
        <f>'3-Layer Defense'!N87</f>
        <v>2.9399281815249356</v>
      </c>
      <c r="E62">
        <f>('3-Layer Defense'!M87/'3-Layer Defense'!J87)*100</f>
        <v>3.3605645954785126E-170</v>
      </c>
      <c r="G62">
        <f>'2-Layer Defense'!K86</f>
        <v>2.7966374479845544</v>
      </c>
      <c r="H62">
        <f>('2-Layer Defense'!J86/'2-Layer Defense'!H86)*100</f>
        <v>3.7032593775072405E-2</v>
      </c>
    </row>
    <row r="63" spans="1:8">
      <c r="A63">
        <f>'Strategic Layered Defense'!Q93</f>
        <v>2.9629629629629628</v>
      </c>
      <c r="B63">
        <f>('Strategic Layered Defense'!P93/'Strategic Layered Defense'!L93)*100</f>
        <v>0</v>
      </c>
      <c r="D63">
        <f>'3-Layer Defense'!N88</f>
        <v>2.9626543295234367</v>
      </c>
      <c r="E63">
        <f>('3-Layer Defense'!M88/'3-Layer Defense'!J88)*100</f>
        <v>1.9989428858991071E-199</v>
      </c>
      <c r="G63">
        <f>'2-Layer Defense'!K87</f>
        <v>2.8225212826277826</v>
      </c>
      <c r="H63">
        <f>('2-Layer Defense'!J87/'2-Layer Defense'!H87)*100</f>
        <v>3.0863343952629151E-2</v>
      </c>
    </row>
    <row r="64" spans="1:8">
      <c r="A64">
        <f>'Strategic Layered Defense'!Q94</f>
        <v>2.9852941176470589</v>
      </c>
      <c r="B64">
        <f>('Strategic Layered Defense'!P94/'Strategic Layered Defense'!L94)*100</f>
        <v>0</v>
      </c>
      <c r="D64">
        <f>'3-Layer Defense'!N89</f>
        <v>2.9850371300447458</v>
      </c>
      <c r="E64">
        <f>('3-Layer Defense'!M89/'3-Layer Defense'!J89)*100</f>
        <v>5.5850802538294056E-234</v>
      </c>
      <c r="G64">
        <f>'2-Layer Defense'!K88</f>
        <v>2.8479539036515948</v>
      </c>
      <c r="H64">
        <f>('2-Layer Defense'!J88/'2-Layer Defense'!H88)*100</f>
        <v>2.5698760231325914E-2</v>
      </c>
    </row>
    <row r="65" spans="1:8">
      <c r="A65">
        <f>'Strategic Layered Defense'!Q95</f>
        <v>3.0072992700729926</v>
      </c>
      <c r="B65">
        <f>('Strategic Layered Defense'!P95/'Strategic Layered Defense'!L95)*100</f>
        <v>0</v>
      </c>
      <c r="D65">
        <f>'3-Layer Defense'!N90</f>
        <v>3.0070854738887585</v>
      </c>
      <c r="E65">
        <f>('3-Layer Defense'!M90/'3-Layer Defense'!J90)*100</f>
        <v>7.0888711105972997E-275</v>
      </c>
      <c r="G65">
        <f>'2-Layer Defense'!K89</f>
        <v>2.8729482390876058</v>
      </c>
      <c r="H65">
        <f>('2-Layer Defense'!J89/'2-Layer Defense'!H89)*100</f>
        <v>2.1379618423429503E-2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4"/>
  <sheetViews>
    <sheetView showGridLines="0" workbookViewId="0"/>
  </sheetViews>
  <sheetFormatPr defaultRowHeight="12.75"/>
  <cols>
    <col min="1" max="1" width="2.28515625" customWidth="1"/>
    <col min="2" max="2" width="6.28515625" bestFit="1" customWidth="1"/>
    <col min="3" max="3" width="17.28515625" bestFit="1" customWidth="1"/>
    <col min="4" max="4" width="14.28515625" bestFit="1" customWidth="1"/>
    <col min="5" max="5" width="12.42578125" bestFit="1" customWidth="1"/>
    <col min="6" max="6" width="10.5703125" bestFit="1" customWidth="1"/>
    <col min="7" max="7" width="12" bestFit="1" customWidth="1"/>
  </cols>
  <sheetData>
    <row r="1" spans="1:5">
      <c r="A1" s="1" t="s">
        <v>1</v>
      </c>
    </row>
    <row r="2" spans="1:5">
      <c r="A2" s="1" t="s">
        <v>58</v>
      </c>
    </row>
    <row r="3" spans="1:5">
      <c r="A3" s="1" t="s">
        <v>59</v>
      </c>
    </row>
    <row r="6" spans="1:5" ht="13.5" thickBot="1">
      <c r="A6" t="s">
        <v>2</v>
      </c>
    </row>
    <row r="7" spans="1:5" ht="13.5" thickBot="1">
      <c r="B7" s="3" t="s">
        <v>3</v>
      </c>
      <c r="C7" s="3" t="s">
        <v>4</v>
      </c>
      <c r="D7" s="3" t="s">
        <v>5</v>
      </c>
      <c r="E7" s="3" t="s">
        <v>6</v>
      </c>
    </row>
    <row r="8" spans="1:5" ht="13.5" thickBot="1">
      <c r="B8" s="2" t="s">
        <v>13</v>
      </c>
      <c r="C8" s="2" t="s">
        <v>42</v>
      </c>
      <c r="D8" s="4">
        <v>96.04983333040056</v>
      </c>
      <c r="E8" s="4">
        <v>9.7806357492101014E-6</v>
      </c>
    </row>
    <row r="11" spans="1:5" ht="13.5" thickBot="1">
      <c r="A11" t="s">
        <v>7</v>
      </c>
    </row>
    <row r="12" spans="1:5" ht="13.5" thickBot="1">
      <c r="B12" s="3" t="s">
        <v>3</v>
      </c>
      <c r="C12" s="3" t="s">
        <v>4</v>
      </c>
      <c r="D12" s="3" t="s">
        <v>5</v>
      </c>
      <c r="E12" s="3" t="s">
        <v>6</v>
      </c>
    </row>
    <row r="13" spans="1:5" ht="13.5" thickBot="1">
      <c r="B13" s="2" t="s">
        <v>14</v>
      </c>
      <c r="C13" s="2" t="s">
        <v>43</v>
      </c>
      <c r="D13" s="4">
        <v>1</v>
      </c>
      <c r="E13" s="4">
        <v>81.57551136098499</v>
      </c>
    </row>
    <row r="16" spans="1:5" ht="13.5" thickBot="1">
      <c r="A16" t="s">
        <v>8</v>
      </c>
    </row>
    <row r="17" spans="2:7" ht="13.5" thickBot="1">
      <c r="B17" s="3" t="s">
        <v>3</v>
      </c>
      <c r="C17" s="3" t="s">
        <v>4</v>
      </c>
      <c r="D17" s="3" t="s">
        <v>9</v>
      </c>
      <c r="E17" s="3" t="s">
        <v>10</v>
      </c>
      <c r="F17" s="3" t="s">
        <v>11</v>
      </c>
      <c r="G17" s="3" t="s">
        <v>12</v>
      </c>
    </row>
    <row r="18" spans="2:7">
      <c r="B18" s="7" t="s">
        <v>15</v>
      </c>
      <c r="C18" s="7" t="s">
        <v>0</v>
      </c>
      <c r="D18" s="8">
        <v>0</v>
      </c>
      <c r="E18" s="7" t="s">
        <v>16</v>
      </c>
      <c r="F18" s="7" t="s">
        <v>17</v>
      </c>
      <c r="G18" s="7">
        <v>0</v>
      </c>
    </row>
    <row r="19" spans="2:7">
      <c r="B19" s="7" t="s">
        <v>33</v>
      </c>
      <c r="C19" s="7" t="s">
        <v>44</v>
      </c>
      <c r="D19" s="8">
        <v>31.695419647542778</v>
      </c>
      <c r="E19" s="7" t="s">
        <v>34</v>
      </c>
      <c r="F19" s="7" t="s">
        <v>17</v>
      </c>
      <c r="G19" s="8">
        <v>30.695419647542778</v>
      </c>
    </row>
    <row r="20" spans="2:7">
      <c r="B20" s="7" t="s">
        <v>35</v>
      </c>
      <c r="C20" s="7" t="s">
        <v>45</v>
      </c>
      <c r="D20" s="8">
        <v>55.769478945504062</v>
      </c>
      <c r="E20" s="7" t="s">
        <v>36</v>
      </c>
      <c r="F20" s="7" t="s">
        <v>17</v>
      </c>
      <c r="G20" s="8">
        <v>54.769478945504062</v>
      </c>
    </row>
    <row r="21" spans="2:7">
      <c r="B21" s="7" t="s">
        <v>37</v>
      </c>
      <c r="C21" s="7" t="s">
        <v>46</v>
      </c>
      <c r="D21" s="8">
        <v>11.535101751541923</v>
      </c>
      <c r="E21" s="7" t="s">
        <v>38</v>
      </c>
      <c r="F21" s="7" t="s">
        <v>17</v>
      </c>
      <c r="G21" s="8">
        <v>10.535101751541923</v>
      </c>
    </row>
    <row r="22" spans="2:7">
      <c r="B22" s="7" t="s">
        <v>39</v>
      </c>
      <c r="C22" s="7" t="s">
        <v>47</v>
      </c>
      <c r="D22" s="8">
        <v>0.99999965541123559</v>
      </c>
      <c r="E22" s="7" t="s">
        <v>40</v>
      </c>
      <c r="F22" s="7" t="s">
        <v>41</v>
      </c>
      <c r="G22" s="8">
        <v>0</v>
      </c>
    </row>
    <row r="23" spans="2:7">
      <c r="B23" s="7" t="s">
        <v>60</v>
      </c>
      <c r="C23" s="7" t="s">
        <v>61</v>
      </c>
      <c r="D23" s="8">
        <v>12.535101406953158</v>
      </c>
      <c r="E23" s="7" t="s">
        <v>62</v>
      </c>
      <c r="F23" s="7" t="s">
        <v>17</v>
      </c>
      <c r="G23" s="8">
        <v>11.535101406953158</v>
      </c>
    </row>
    <row r="24" spans="2:7" ht="13.5" thickBot="1">
      <c r="B24" s="2" t="s">
        <v>63</v>
      </c>
      <c r="C24" s="2" t="s">
        <v>64</v>
      </c>
      <c r="D24" s="4">
        <v>44.230521054495938</v>
      </c>
      <c r="E24" s="2" t="s">
        <v>65</v>
      </c>
      <c r="F24" s="2" t="s">
        <v>17</v>
      </c>
      <c r="G24" s="4">
        <v>43.230521054495938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"/>
  <sheetViews>
    <sheetView showGridLines="0" workbookViewId="0">
      <selection sqref="A1:A3"/>
    </sheetView>
  </sheetViews>
  <sheetFormatPr defaultRowHeight="12.75"/>
  <cols>
    <col min="1" max="1" width="2.28515625" customWidth="1"/>
    <col min="2" max="2" width="6.28515625" bestFit="1" customWidth="1"/>
    <col min="3" max="3" width="17.28515625" bestFit="1" customWidth="1"/>
    <col min="4" max="4" width="12" bestFit="1" customWidth="1"/>
    <col min="5" max="5" width="12.42578125" bestFit="1" customWidth="1"/>
  </cols>
  <sheetData>
    <row r="1" spans="1:5">
      <c r="A1" s="1" t="s">
        <v>18</v>
      </c>
    </row>
    <row r="2" spans="1:5">
      <c r="A2" s="1" t="s">
        <v>58</v>
      </c>
    </row>
    <row r="3" spans="1:5">
      <c r="A3" s="1" t="s">
        <v>59</v>
      </c>
    </row>
    <row r="6" spans="1:5" ht="13.5" thickBot="1">
      <c r="A6" t="s">
        <v>7</v>
      </c>
    </row>
    <row r="7" spans="1:5">
      <c r="B7" s="5"/>
      <c r="C7" s="5"/>
      <c r="D7" s="5" t="s">
        <v>19</v>
      </c>
      <c r="E7" s="5" t="s">
        <v>21</v>
      </c>
    </row>
    <row r="8" spans="1:5" ht="13.5" thickBot="1">
      <c r="B8" s="6" t="s">
        <v>3</v>
      </c>
      <c r="C8" s="6" t="s">
        <v>4</v>
      </c>
      <c r="D8" s="6" t="s">
        <v>20</v>
      </c>
      <c r="E8" s="6" t="s">
        <v>22</v>
      </c>
    </row>
    <row r="9" spans="1:5" ht="13.5" thickBot="1">
      <c r="B9" s="2" t="s">
        <v>14</v>
      </c>
      <c r="C9" s="2" t="s">
        <v>43</v>
      </c>
      <c r="D9" s="4">
        <v>81.57551136098499</v>
      </c>
      <c r="E9" s="4">
        <v>0</v>
      </c>
    </row>
    <row r="11" spans="1:5" ht="13.5" thickBot="1">
      <c r="A11" t="s">
        <v>8</v>
      </c>
    </row>
    <row r="12" spans="1:5">
      <c r="B12" s="5"/>
      <c r="C12" s="5"/>
      <c r="D12" s="5" t="s">
        <v>19</v>
      </c>
      <c r="E12" s="5" t="s">
        <v>23</v>
      </c>
    </row>
    <row r="13" spans="1:5" ht="13.5" thickBot="1">
      <c r="B13" s="6" t="s">
        <v>3</v>
      </c>
      <c r="C13" s="6" t="s">
        <v>4</v>
      </c>
      <c r="D13" s="6" t="s">
        <v>20</v>
      </c>
      <c r="E13" s="6" t="s">
        <v>24</v>
      </c>
    </row>
    <row r="14" spans="1:5">
      <c r="B14" s="7" t="s">
        <v>15</v>
      </c>
      <c r="C14" s="7" t="s">
        <v>0</v>
      </c>
      <c r="D14" s="8">
        <v>0</v>
      </c>
      <c r="E14" s="8">
        <v>9.6805161754372543E-5</v>
      </c>
    </row>
    <row r="15" spans="1:5">
      <c r="B15" s="7" t="s">
        <v>33</v>
      </c>
      <c r="C15" s="7" t="s">
        <v>44</v>
      </c>
      <c r="D15" s="8">
        <v>31.695419647542778</v>
      </c>
      <c r="E15" s="8">
        <v>0</v>
      </c>
    </row>
    <row r="16" spans="1:5">
      <c r="B16" s="7" t="s">
        <v>35</v>
      </c>
      <c r="C16" s="7" t="s">
        <v>45</v>
      </c>
      <c r="D16" s="8">
        <v>55.769478945504062</v>
      </c>
      <c r="E16" s="8">
        <v>0</v>
      </c>
    </row>
    <row r="17" spans="2:5">
      <c r="B17" s="7" t="s">
        <v>37</v>
      </c>
      <c r="C17" s="7" t="s">
        <v>46</v>
      </c>
      <c r="D17" s="8">
        <v>11.535101751541923</v>
      </c>
      <c r="E17" s="8">
        <v>0</v>
      </c>
    </row>
    <row r="18" spans="2:5">
      <c r="B18" s="7" t="s">
        <v>39</v>
      </c>
      <c r="C18" s="7" t="s">
        <v>47</v>
      </c>
      <c r="D18" s="8">
        <v>0.99999965541123559</v>
      </c>
      <c r="E18" s="8">
        <v>9.6805161754372543E-5</v>
      </c>
    </row>
    <row r="19" spans="2:5">
      <c r="B19" s="7" t="s">
        <v>60</v>
      </c>
      <c r="C19" s="7" t="s">
        <v>61</v>
      </c>
      <c r="D19" s="8">
        <v>12.535101406953158</v>
      </c>
      <c r="E19" s="8">
        <v>0</v>
      </c>
    </row>
    <row r="20" spans="2:5" ht="13.5" thickBot="1">
      <c r="B20" s="2" t="s">
        <v>63</v>
      </c>
      <c r="C20" s="2" t="s">
        <v>64</v>
      </c>
      <c r="D20" s="4">
        <v>44.230521054495938</v>
      </c>
      <c r="E20" s="4"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3"/>
  <sheetViews>
    <sheetView showGridLines="0" workbookViewId="0">
      <selection activeCell="F1" sqref="F1"/>
    </sheetView>
  </sheetViews>
  <sheetFormatPr defaultRowHeight="12.75"/>
  <cols>
    <col min="1" max="1" width="2.28515625" customWidth="1"/>
    <col min="2" max="2" width="6.28515625" bestFit="1" customWidth="1"/>
    <col min="3" max="3" width="17.28515625" bestFit="1" customWidth="1"/>
    <col min="4" max="4" width="12.42578125" bestFit="1" customWidth="1"/>
    <col min="5" max="5" width="2.28515625" customWidth="1"/>
    <col min="6" max="7" width="12" bestFit="1" customWidth="1"/>
    <col min="8" max="8" width="2.28515625" customWidth="1"/>
    <col min="9" max="9" width="12" bestFit="1" customWidth="1"/>
    <col min="10" max="10" width="12.42578125" bestFit="1" customWidth="1"/>
  </cols>
  <sheetData>
    <row r="1" spans="1:10">
      <c r="A1" s="1" t="s">
        <v>25</v>
      </c>
    </row>
    <row r="2" spans="1:10">
      <c r="A2" s="1" t="s">
        <v>26</v>
      </c>
    </row>
    <row r="3" spans="1:10">
      <c r="A3" s="1" t="s">
        <v>59</v>
      </c>
    </row>
    <row r="5" spans="1:10" ht="13.5" thickBot="1"/>
    <row r="6" spans="1:10">
      <c r="B6" s="5"/>
      <c r="C6" s="5" t="s">
        <v>27</v>
      </c>
      <c r="D6" s="5"/>
    </row>
    <row r="7" spans="1:10" ht="13.5" thickBot="1">
      <c r="B7" s="6" t="s">
        <v>3</v>
      </c>
      <c r="C7" s="6" t="s">
        <v>4</v>
      </c>
      <c r="D7" s="6" t="s">
        <v>20</v>
      </c>
    </row>
    <row r="8" spans="1:10" ht="13.5" thickBot="1">
      <c r="B8" s="2" t="s">
        <v>13</v>
      </c>
      <c r="C8" s="2" t="s">
        <v>42</v>
      </c>
      <c r="D8" s="4">
        <v>9.7806357492101014E-6</v>
      </c>
    </row>
    <row r="10" spans="1:10" ht="13.5" thickBot="1"/>
    <row r="11" spans="1:10">
      <c r="B11" s="5"/>
      <c r="C11" s="5" t="s">
        <v>28</v>
      </c>
      <c r="D11" s="5"/>
      <c r="F11" s="5" t="s">
        <v>29</v>
      </c>
      <c r="G11" s="5" t="s">
        <v>27</v>
      </c>
      <c r="I11" s="5" t="s">
        <v>32</v>
      </c>
      <c r="J11" s="5" t="s">
        <v>27</v>
      </c>
    </row>
    <row r="12" spans="1:10" ht="13.5" thickBot="1">
      <c r="B12" s="6" t="s">
        <v>3</v>
      </c>
      <c r="C12" s="6" t="s">
        <v>4</v>
      </c>
      <c r="D12" s="6" t="s">
        <v>20</v>
      </c>
      <c r="F12" s="6" t="s">
        <v>30</v>
      </c>
      <c r="G12" s="6" t="s">
        <v>31</v>
      </c>
      <c r="I12" s="6" t="s">
        <v>30</v>
      </c>
      <c r="J12" s="6" t="s">
        <v>31</v>
      </c>
    </row>
    <row r="13" spans="1:10" ht="13.5" thickBot="1">
      <c r="B13" s="2" t="s">
        <v>14</v>
      </c>
      <c r="C13" s="2" t="s">
        <v>43</v>
      </c>
      <c r="D13" s="4">
        <v>81.57551136098499</v>
      </c>
      <c r="F13" s="4">
        <v>1.0154140329534389</v>
      </c>
      <c r="G13" s="4">
        <v>95.989722654846261</v>
      </c>
      <c r="I13" s="4">
        <v>81.575510891220048</v>
      </c>
      <c r="J13" s="4">
        <v>9.7806408601761731E-6</v>
      </c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5"/>
  <sheetViews>
    <sheetView workbookViewId="0">
      <selection activeCell="F1" sqref="F1"/>
    </sheetView>
  </sheetViews>
  <sheetFormatPr defaultRowHeight="12.75"/>
  <cols>
    <col min="7" max="7" width="12.7109375" bestFit="1" customWidth="1"/>
  </cols>
  <sheetData>
    <row r="1" spans="1:6">
      <c r="A1" s="1" t="s">
        <v>76</v>
      </c>
      <c r="B1" s="1"/>
      <c r="C1" s="1"/>
      <c r="D1" s="1"/>
      <c r="F1" t="s">
        <v>104</v>
      </c>
    </row>
    <row r="2" spans="1:6">
      <c r="A2" s="1"/>
      <c r="B2" s="1"/>
      <c r="C2" s="1"/>
      <c r="D2" s="1"/>
    </row>
    <row r="3" spans="1:6" ht="15.75">
      <c r="A3" t="s">
        <v>48</v>
      </c>
      <c r="B3" s="9">
        <v>100</v>
      </c>
    </row>
    <row r="4" spans="1:6" ht="15.75">
      <c r="A4" t="s">
        <v>49</v>
      </c>
      <c r="B4">
        <f>SUM(B6:B9)</f>
        <v>240.45281940449158</v>
      </c>
    </row>
    <row r="5" spans="1:6">
      <c r="A5" s="10" t="s">
        <v>71</v>
      </c>
      <c r="B5">
        <v>10</v>
      </c>
    </row>
    <row r="6" spans="1:6" ht="15.75">
      <c r="A6" t="s">
        <v>50</v>
      </c>
      <c r="B6">
        <v>142.93184005367914</v>
      </c>
    </row>
    <row r="7" spans="1:6" ht="15.75">
      <c r="A7" t="s">
        <v>51</v>
      </c>
      <c r="B7">
        <f>B3-B10</f>
        <v>76.052790932186156</v>
      </c>
    </row>
    <row r="8" spans="1:6" ht="15.75">
      <c r="A8" t="s">
        <v>52</v>
      </c>
      <c r="B8">
        <f>B10-B5*B11</f>
        <v>13.947210845721909</v>
      </c>
    </row>
    <row r="9" spans="1:6" ht="15.75">
      <c r="A9" t="s">
        <v>53</v>
      </c>
      <c r="B9">
        <f>B5*B11-B12</f>
        <v>7.5209775729043642</v>
      </c>
    </row>
    <row r="10" spans="1:6" ht="15.75">
      <c r="A10" t="s">
        <v>54</v>
      </c>
      <c r="B10">
        <f>B3*EXP(-B6/B3)</f>
        <v>23.947209067813851</v>
      </c>
    </row>
    <row r="11" spans="1:6" ht="15.75">
      <c r="A11" t="s">
        <v>55</v>
      </c>
      <c r="B11">
        <f>B10*EXP(-B7/B10)</f>
        <v>0.99999982220919437</v>
      </c>
    </row>
    <row r="12" spans="1:6" ht="15.75">
      <c r="A12" t="s">
        <v>56</v>
      </c>
      <c r="B12">
        <f>B5*B11*EXP(-B8/(B5*B11))</f>
        <v>2.479020649187579</v>
      </c>
    </row>
    <row r="13" spans="1:6" ht="15.75">
      <c r="A13" t="s">
        <v>57</v>
      </c>
      <c r="B13">
        <f>B12*EXP(-B9/B12)</f>
        <v>0.11931517823581873</v>
      </c>
    </row>
    <row r="15" spans="1:6">
      <c r="A15" t="s">
        <v>0</v>
      </c>
      <c r="B15">
        <f>SUM(B6:B9)-B4</f>
        <v>0</v>
      </c>
    </row>
    <row r="22" spans="1:2">
      <c r="A22">
        <f>B4/B3</f>
        <v>2.4045281940449157</v>
      </c>
      <c r="B22">
        <f>(B13/B3)*100</f>
        <v>0.11931517823581873</v>
      </c>
    </row>
    <row r="35" spans="1:8">
      <c r="A35" s="33" t="s">
        <v>73</v>
      </c>
      <c r="B35" s="33"/>
      <c r="D35" s="33" t="s">
        <v>74</v>
      </c>
      <c r="E35" s="33"/>
      <c r="G35" s="33" t="s">
        <v>75</v>
      </c>
      <c r="H35" s="33"/>
    </row>
    <row r="36" spans="1:8" ht="15.75">
      <c r="A36" t="s">
        <v>66</v>
      </c>
      <c r="B36" t="s">
        <v>72</v>
      </c>
      <c r="D36" t="s">
        <v>66</v>
      </c>
      <c r="E36" t="s">
        <v>72</v>
      </c>
      <c r="G36" t="s">
        <v>66</v>
      </c>
      <c r="H36" t="s">
        <v>72</v>
      </c>
    </row>
    <row r="37" spans="1:8">
      <c r="A37">
        <v>1.805755121310636</v>
      </c>
      <c r="B37">
        <v>9.7806315876485269E-6</v>
      </c>
      <c r="D37">
        <v>2.1918829840146716</v>
      </c>
      <c r="E37">
        <v>3.9188954526378957E-5</v>
      </c>
      <c r="G37">
        <v>2.4572820918587004</v>
      </c>
      <c r="H37">
        <v>6.0524983112146165E-3</v>
      </c>
    </row>
    <row r="38" spans="1:8">
      <c r="A38">
        <v>1.7881039506316379</v>
      </c>
      <c r="B38">
        <v>4.9379183567503946E-5</v>
      </c>
      <c r="D38">
        <v>2.0691572891375514</v>
      </c>
      <c r="E38">
        <v>0.10674624925248778</v>
      </c>
      <c r="G38">
        <v>2.4321117096699165</v>
      </c>
      <c r="H38">
        <v>3.2171315549215283E-2</v>
      </c>
    </row>
    <row r="39" spans="1:8">
      <c r="A39">
        <v>1.7302118793028141</v>
      </c>
      <c r="B39">
        <v>2.1774504371089103E-3</v>
      </c>
      <c r="D39">
        <v>1.9160877258636686</v>
      </c>
      <c r="E39">
        <v>2.1554670243031642</v>
      </c>
      <c r="G39">
        <v>2.4045282629953464</v>
      </c>
      <c r="H39">
        <v>0.11931484637796817</v>
      </c>
    </row>
    <row r="40" spans="1:8">
      <c r="A40">
        <v>1.6688729018811119</v>
      </c>
      <c r="B40">
        <v>2.5905516364307924E-2</v>
      </c>
      <c r="D40">
        <v>1.8231414320571333</v>
      </c>
      <c r="E40">
        <v>5.2984056943344946</v>
      </c>
      <c r="G40">
        <v>2.3621890986459175</v>
      </c>
      <c r="H40">
        <v>0.47585336738317402</v>
      </c>
    </row>
    <row r="41" spans="1:8">
      <c r="A41">
        <v>1.6032839165681685</v>
      </c>
      <c r="B41">
        <v>0.14488794983632167</v>
      </c>
      <c r="D41">
        <v>1.7165367888659255</v>
      </c>
      <c r="E41">
        <v>10.642460961094109</v>
      </c>
      <c r="G41">
        <v>2.2791013223507921</v>
      </c>
      <c r="H41">
        <v>2.3613715389858441</v>
      </c>
    </row>
    <row r="42" spans="1:8">
      <c r="A42">
        <v>1.5326218484073282</v>
      </c>
      <c r="B42">
        <v>0.51063737540871978</v>
      </c>
      <c r="D42">
        <v>1.594261433725517</v>
      </c>
      <c r="E42">
        <v>18.694731708073835</v>
      </c>
      <c r="G42">
        <v>2.1787248370469778</v>
      </c>
      <c r="H42">
        <v>6.9457722295773552</v>
      </c>
    </row>
    <row r="43" spans="1:8">
      <c r="A43">
        <v>1.4560596141639346</v>
      </c>
      <c r="B43">
        <v>1.3363834124112035</v>
      </c>
      <c r="D43">
        <v>1.4543278985527233</v>
      </c>
      <c r="E43">
        <v>29.903757429147444</v>
      </c>
      <c r="G43">
        <v>2.0568521261926276</v>
      </c>
      <c r="H43">
        <v>15.355173280648124</v>
      </c>
    </row>
    <row r="44" spans="1:8">
      <c r="A44">
        <v>1.3727770483636774</v>
      </c>
      <c r="B44">
        <v>2.8614763539157635</v>
      </c>
      <c r="D44">
        <v>1.2947668397227556</v>
      </c>
      <c r="E44">
        <v>44.678551093363197</v>
      </c>
      <c r="G44">
        <v>1.9092287036698281</v>
      </c>
      <c r="H44">
        <v>28.562886399859789</v>
      </c>
    </row>
    <row r="45" spans="1:8">
      <c r="A45">
        <v>1.281967396065202</v>
      </c>
      <c r="B45">
        <v>5.3226211547106308</v>
      </c>
      <c r="D45">
        <v>1.1136167474884184</v>
      </c>
      <c r="E45">
        <v>63.403912141286156</v>
      </c>
      <c r="G45">
        <v>1.7315324975923636</v>
      </c>
      <c r="H45">
        <v>47.45676580099061</v>
      </c>
    </row>
    <row r="46" spans="1:8">
      <c r="A46">
        <v>1.1828402715101263</v>
      </c>
      <c r="B46">
        <v>8.9393653598913954</v>
      </c>
      <c r="D46">
        <v>0.90891295346979983</v>
      </c>
      <c r="E46">
        <v>86.451182576530471</v>
      </c>
      <c r="G46">
        <v>1.519329181620825</v>
      </c>
      <c r="H46">
        <v>72.894352359070567</v>
      </c>
    </row>
    <row r="47" spans="1:8">
      <c r="A47">
        <v>1.074622008474905</v>
      </c>
      <c r="B47">
        <v>13.910142254773762</v>
      </c>
      <c r="D47">
        <v>0.67867743405748782</v>
      </c>
      <c r="E47">
        <v>114.18552875900883</v>
      </c>
      <c r="G47">
        <v>1.2680250818790677</v>
      </c>
      <c r="H47">
        <v>105.73715946421837</v>
      </c>
    </row>
    <row r="48" spans="1:8">
      <c r="A48">
        <v>0.95655421424443832</v>
      </c>
      <c r="B48">
        <v>20.413689338314718</v>
      </c>
      <c r="D48">
        <v>0.42091002127300042</v>
      </c>
      <c r="E48">
        <v>146.97086345729966</v>
      </c>
      <c r="G48">
        <v>0.97282829064459075</v>
      </c>
      <c r="H48">
        <v>146.87100928194937</v>
      </c>
    </row>
    <row r="49" spans="1:8">
      <c r="A49">
        <v>0.82789117212556451</v>
      </c>
      <c r="B49">
        <v>28.612425704112333</v>
      </c>
      <c r="D49">
        <v>0.13358110461284839</v>
      </c>
      <c r="E49">
        <v>185.17321476131028</v>
      </c>
      <c r="G49">
        <v>0.62872139294605334</v>
      </c>
      <c r="H49">
        <v>197.21789123046207</v>
      </c>
    </row>
    <row r="50" spans="1:8">
      <c r="A50">
        <v>0.68789656844786351</v>
      </c>
      <c r="B50">
        <v>38.656103320032699</v>
      </c>
      <c r="D50">
        <v>-0.18537436771482418</v>
      </c>
      <c r="E50">
        <v>229.16307984304191</v>
      </c>
      <c r="G50">
        <v>0.23044538405008752</v>
      </c>
      <c r="H50">
        <v>257.74254314930647</v>
      </c>
    </row>
    <row r="51" spans="1:8">
      <c r="A51">
        <v>0.53583987370045993</v>
      </c>
      <c r="B51">
        <v>50.685076443893195</v>
      </c>
      <c r="D51">
        <v>-0.74340889817866473</v>
      </c>
      <c r="E51">
        <v>279.317119497448</v>
      </c>
      <c r="G51">
        <v>0.14380962160232286</v>
      </c>
      <c r="H51">
        <v>271.15692049868869</v>
      </c>
    </row>
    <row r="52" spans="1:8">
      <c r="A52">
        <v>0.37099259201199075</v>
      </c>
      <c r="B52">
        <v>64.833024182004792</v>
      </c>
      <c r="D52">
        <v>-0.37771206946562208</v>
      </c>
      <c r="E52">
        <v>336.01943276402875</v>
      </c>
      <c r="G52">
        <v>5.4742332744233693E-2</v>
      </c>
      <c r="H52">
        <v>285.02699590097114</v>
      </c>
    </row>
    <row r="53" spans="1:8">
      <c r="A53">
        <v>0.19262450794562383</v>
      </c>
      <c r="B53">
        <v>81.229157291115328</v>
      </c>
      <c r="D53">
        <v>-0.22168311901031665</v>
      </c>
      <c r="E53">
        <v>399.66257574070949</v>
      </c>
      <c r="G53">
        <v>-3.6802139681128526E-2</v>
      </c>
      <c r="H53">
        <v>299.36115557452064</v>
      </c>
    </row>
    <row r="54" spans="1:8">
      <c r="A54">
        <v>3.9700999175841648E-2</v>
      </c>
      <c r="B54">
        <v>96.04983333040056</v>
      </c>
      <c r="D54">
        <v>-0.13734246290685945</v>
      </c>
      <c r="E54">
        <v>470.64843880265619</v>
      </c>
      <c r="G54">
        <v>-0.13086984952699396</v>
      </c>
      <c r="H54">
        <v>314.16786114771395</v>
      </c>
    </row>
    <row r="55" spans="1:8">
      <c r="A55">
        <v>3.9970009999166787E-3</v>
      </c>
      <c r="B55">
        <v>99.60049983333333</v>
      </c>
      <c r="D55">
        <v>-8.584085133474556E-2</v>
      </c>
      <c r="E55">
        <v>549.38906222604987</v>
      </c>
      <c r="G55">
        <v>-0.22750724583046222</v>
      </c>
      <c r="H55">
        <v>329.45564951485028</v>
      </c>
    </row>
  </sheetData>
  <mergeCells count="3">
    <mergeCell ref="A35:B35"/>
    <mergeCell ref="D35:E35"/>
    <mergeCell ref="G35:H35"/>
  </mergeCells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158"/>
  <sheetViews>
    <sheetView workbookViewId="0">
      <selection activeCell="E1" sqref="E1"/>
    </sheetView>
  </sheetViews>
  <sheetFormatPr defaultRowHeight="12.75"/>
  <cols>
    <col min="1" max="1" width="10.42578125" bestFit="1" customWidth="1"/>
    <col min="2" max="2" width="12.42578125" bestFit="1" customWidth="1"/>
    <col min="15" max="15" width="12.42578125" bestFit="1" customWidth="1"/>
  </cols>
  <sheetData>
    <row r="1" spans="1:5">
      <c r="A1" s="1" t="s">
        <v>77</v>
      </c>
      <c r="E1" t="s">
        <v>104</v>
      </c>
    </row>
    <row r="3" spans="1:5" ht="15.75">
      <c r="A3" t="s">
        <v>48</v>
      </c>
      <c r="B3" s="9">
        <v>100</v>
      </c>
    </row>
    <row r="4" spans="1:5" ht="15.75">
      <c r="A4" t="s">
        <v>49</v>
      </c>
      <c r="B4">
        <f>SUM(B6:B9)</f>
        <v>305.57028862968212</v>
      </c>
    </row>
    <row r="5" spans="1:5">
      <c r="A5" t="s">
        <v>100</v>
      </c>
      <c r="B5">
        <v>10</v>
      </c>
    </row>
    <row r="6" spans="1:5" ht="15.75">
      <c r="A6" t="s">
        <v>50</v>
      </c>
      <c r="B6">
        <v>205.57028862968215</v>
      </c>
    </row>
    <row r="7" spans="1:5" ht="15.75">
      <c r="A7" t="s">
        <v>51</v>
      </c>
      <c r="B7">
        <f>B3-B10</f>
        <v>87.199716748665068</v>
      </c>
    </row>
    <row r="8" spans="1:5" ht="15.75">
      <c r="A8" t="s">
        <v>52</v>
      </c>
      <c r="B8">
        <f>B10-10*B11</f>
        <v>12.659463522885522</v>
      </c>
    </row>
    <row r="9" spans="1:5" ht="15.75">
      <c r="A9" t="s">
        <v>53</v>
      </c>
      <c r="B9">
        <f>10*B11-B12</f>
        <v>0.14081972844940599</v>
      </c>
    </row>
    <row r="10" spans="1:5" ht="15.75">
      <c r="A10" t="s">
        <v>54</v>
      </c>
      <c r="B10">
        <f>B3*EXP(-B6/B3)</f>
        <v>12.800283251334928</v>
      </c>
    </row>
    <row r="11" spans="1:5" ht="15.75">
      <c r="A11" t="s">
        <v>55</v>
      </c>
      <c r="B11">
        <f>B10*EXP(-B7/B10)</f>
        <v>1.40819728449406E-2</v>
      </c>
    </row>
    <row r="12" spans="1:5" ht="15.75">
      <c r="A12" t="s">
        <v>56</v>
      </c>
      <c r="B12">
        <f>10*B11*EXP(-B8/(10*B11))</f>
        <v>1.2773182270629775E-40</v>
      </c>
    </row>
    <row r="13" spans="1:5" ht="15.75">
      <c r="A13" t="s">
        <v>57</v>
      </c>
      <c r="B13">
        <f>B12*EXP(-B9/B12)</f>
        <v>0</v>
      </c>
    </row>
    <row r="15" spans="1:5">
      <c r="A15" t="s">
        <v>0</v>
      </c>
      <c r="B15">
        <f>SUM(B6:B9)-B4</f>
        <v>0</v>
      </c>
    </row>
    <row r="18" spans="1:21" ht="15.75">
      <c r="A18" s="11" t="s">
        <v>66</v>
      </c>
      <c r="B18" t="s">
        <v>67</v>
      </c>
      <c r="C18" t="s">
        <v>68</v>
      </c>
      <c r="D18" t="s">
        <v>69</v>
      </c>
      <c r="E18" t="s">
        <v>70</v>
      </c>
    </row>
    <row r="19" spans="1:21">
      <c r="A19">
        <v>3.9700999175841648E-2</v>
      </c>
      <c r="B19">
        <v>0.25188282933909317</v>
      </c>
      <c r="C19">
        <v>0.25062760276539103</v>
      </c>
      <c r="D19">
        <v>0.24937238668673511</v>
      </c>
      <c r="E19">
        <v>0.24811718120878071</v>
      </c>
    </row>
    <row r="20" spans="1:21">
      <c r="A20">
        <v>7.8807986960538437E-2</v>
      </c>
      <c r="B20">
        <v>0.25378138398604966</v>
      </c>
      <c r="C20">
        <v>0.25126040464857818</v>
      </c>
      <c r="D20">
        <v>0.24873950990262186</v>
      </c>
      <c r="E20">
        <v>0.24621870146275035</v>
      </c>
    </row>
    <row r="21" spans="1:21">
      <c r="A21">
        <v>0.1173269347336587</v>
      </c>
      <c r="B21">
        <v>0.25569576217176682</v>
      </c>
      <c r="C21">
        <v>0.25189839416313697</v>
      </c>
      <c r="D21">
        <v>0.248101313794721</v>
      </c>
      <c r="E21">
        <v>0.24430452987037524</v>
      </c>
    </row>
    <row r="22" spans="1:21">
      <c r="A22">
        <v>0.15526379608808655</v>
      </c>
      <c r="B22">
        <v>0.25762605969846708</v>
      </c>
      <c r="C22">
        <v>0.25254155724384925</v>
      </c>
      <c r="D22">
        <v>0.247457741717309</v>
      </c>
      <c r="E22">
        <v>0.24237464134037465</v>
      </c>
    </row>
    <row r="23" spans="1:21">
      <c r="A23">
        <v>0.19262450794562383</v>
      </c>
      <c r="B23">
        <v>0.2595723697532536</v>
      </c>
      <c r="C23">
        <v>0.25318987713159241</v>
      </c>
      <c r="D23">
        <v>0.24680873621839239</v>
      </c>
      <c r="E23">
        <v>0.24042901689676166</v>
      </c>
    </row>
    <row r="24" spans="1:21">
      <c r="A24">
        <v>0.22941499167910123</v>
      </c>
      <c r="B24">
        <v>0.26153478271344266</v>
      </c>
      <c r="C24">
        <v>0.25384333425432526</v>
      </c>
      <c r="D24">
        <v>0.2461542390263598</v>
      </c>
      <c r="E24">
        <v>0.23846764400587225</v>
      </c>
    </row>
    <row r="25" spans="1:21" ht="13.5" thickBot="1">
      <c r="A25">
        <v>0.2656411542411023</v>
      </c>
      <c r="B25">
        <v>0.26351338594345336</v>
      </c>
      <c r="C25">
        <v>0.25450190610409257</v>
      </c>
      <c r="D25">
        <v>0.24549419103682074</v>
      </c>
      <c r="E25">
        <v>0.23649051691563336</v>
      </c>
    </row>
    <row r="26" spans="1:21" ht="13.5" thickBot="1">
      <c r="A26">
        <v>0.30130888929940541</v>
      </c>
      <c r="B26">
        <v>0.26550826358297513</v>
      </c>
      <c r="C26">
        <v>0.25516556710999083</v>
      </c>
      <c r="D26">
        <v>0.24482853229970222</v>
      </c>
      <c r="E26">
        <v>0.23449763700733181</v>
      </c>
      <c r="G26" s="23" t="s">
        <v>100</v>
      </c>
      <c r="H26" s="24">
        <v>10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5"/>
    </row>
    <row r="27" spans="1:21">
      <c r="A27">
        <v>0.33642407837918387</v>
      </c>
      <c r="B27">
        <v>0.26751949632618427</v>
      </c>
      <c r="C27">
        <v>0.25583428850702994</v>
      </c>
      <c r="D27">
        <v>0.24415720200666502</v>
      </c>
      <c r="E27">
        <v>0.23248901316012077</v>
      </c>
      <c r="G27" s="22" t="s">
        <v>80</v>
      </c>
      <c r="H27" s="13" t="s">
        <v>79</v>
      </c>
      <c r="I27" s="13" t="s">
        <v>81</v>
      </c>
      <c r="J27" s="13" t="s">
        <v>82</v>
      </c>
      <c r="K27" s="13" t="s">
        <v>83</v>
      </c>
      <c r="L27" s="13" t="s">
        <v>78</v>
      </c>
      <c r="M27" s="13" t="s">
        <v>84</v>
      </c>
      <c r="N27" s="13" t="s">
        <v>85</v>
      </c>
      <c r="O27" s="13" t="s">
        <v>86</v>
      </c>
      <c r="P27" s="13" t="s">
        <v>87</v>
      </c>
      <c r="Q27" s="13" t="s">
        <v>88</v>
      </c>
      <c r="R27" s="13" t="s">
        <v>89</v>
      </c>
      <c r="S27" s="13" t="s">
        <v>90</v>
      </c>
      <c r="T27" s="13" t="s">
        <v>91</v>
      </c>
      <c r="U27" s="14" t="s">
        <v>92</v>
      </c>
    </row>
    <row r="28" spans="1:21">
      <c r="A28">
        <v>0.37099259201199075</v>
      </c>
      <c r="B28">
        <v>0.26954716119174671</v>
      </c>
      <c r="C28">
        <v>0.25650803820084039</v>
      </c>
      <c r="D28">
        <v>0.24348013847892322</v>
      </c>
      <c r="E28">
        <v>0.23046466212848965</v>
      </c>
      <c r="G28" s="15">
        <v>1</v>
      </c>
      <c r="H28" s="16">
        <f>G28+I28+J28+K28</f>
        <v>1.9950166250831955</v>
      </c>
      <c r="I28" s="16">
        <f>L28-M28</f>
        <v>0.99501662508319555</v>
      </c>
      <c r="J28" s="16">
        <f t="shared" ref="J28:J59" si="0">IF(M28-$H$26*N28&lt;0,0,M28-$H$26*N28)</f>
        <v>0</v>
      </c>
      <c r="K28" s="16">
        <f t="shared" ref="K28:K59" si="1">$H$26*N28-O28</f>
        <v>0</v>
      </c>
      <c r="L28" s="16">
        <v>100</v>
      </c>
      <c r="M28" s="16">
        <f>L28*EXP(-(G28/L28))</f>
        <v>99.004983374916804</v>
      </c>
      <c r="N28" s="16">
        <f>M28*EXP(-(I28/M28))</f>
        <v>98.014950083084031</v>
      </c>
      <c r="O28" s="16">
        <f t="shared" ref="O28:O59" si="2">$H$26*N28*EXP(-(J28/($H$26*N28)))</f>
        <v>980.14950083084034</v>
      </c>
      <c r="P28" s="16">
        <f>O28*EXP(-(K28/O28))</f>
        <v>980.14950083084034</v>
      </c>
      <c r="Q28" s="16">
        <f>H28/L28</f>
        <v>1.9950166250831954E-2</v>
      </c>
      <c r="R28" s="16">
        <f>G28/H28</f>
        <v>0.50124895573654593</v>
      </c>
      <c r="S28" s="16">
        <f>I28/H28</f>
        <v>0.49875104426345401</v>
      </c>
      <c r="T28" s="16">
        <f>J28/H28</f>
        <v>0</v>
      </c>
      <c r="U28" s="17">
        <f>K28/H28</f>
        <v>0</v>
      </c>
    </row>
    <row r="29" spans="1:21">
      <c r="A29">
        <v>0.53583987370045993</v>
      </c>
      <c r="B29">
        <v>0.27993437473048444</v>
      </c>
      <c r="C29">
        <v>0.25995083682930226</v>
      </c>
      <c r="D29">
        <v>0.24000660120946035</v>
      </c>
      <c r="E29">
        <v>0.2201081872307529</v>
      </c>
      <c r="G29" s="15">
        <v>2</v>
      </c>
      <c r="H29" s="16">
        <f t="shared" ref="H29:H92" si="3">G29+I29+J29+K29</f>
        <v>3.9801326693244761</v>
      </c>
      <c r="I29" s="16">
        <f t="shared" ref="I29:I53" si="4">L29-M29</f>
        <v>1.9801326693244761</v>
      </c>
      <c r="J29" s="16">
        <f t="shared" si="0"/>
        <v>0</v>
      </c>
      <c r="K29" s="16">
        <f t="shared" si="1"/>
        <v>0</v>
      </c>
      <c r="L29" s="16">
        <v>100</v>
      </c>
      <c r="M29" s="16">
        <f t="shared" ref="M29:M92" si="5">L29*EXP(-(G29/L29))</f>
        <v>98.019867330675524</v>
      </c>
      <c r="N29" s="16">
        <f t="shared" ref="N29:P44" si="6">M29*EXP(-(I29/M29))</f>
        <v>96.059601325377869</v>
      </c>
      <c r="O29" s="16">
        <f t="shared" si="2"/>
        <v>960.59601325377866</v>
      </c>
      <c r="P29" s="16">
        <f t="shared" si="6"/>
        <v>960.59601325377866</v>
      </c>
      <c r="Q29" s="16">
        <f t="shared" ref="Q29:Q92" si="7">H29/L29</f>
        <v>3.9801326693244758E-2</v>
      </c>
      <c r="R29" s="16">
        <f t="shared" ref="R29:R92" si="8">G29/H29</f>
        <v>0.5024958126180874</v>
      </c>
      <c r="S29" s="16">
        <f t="shared" ref="S29:S92" si="9">I29/H29</f>
        <v>0.4975041873819126</v>
      </c>
      <c r="T29" s="16">
        <f t="shared" ref="T29:T92" si="10">J29/H29</f>
        <v>0</v>
      </c>
      <c r="U29" s="17">
        <f t="shared" ref="U29:U92" si="11">K29/H29</f>
        <v>0</v>
      </c>
    </row>
    <row r="30" spans="1:21">
      <c r="A30">
        <v>0.68789656844786351</v>
      </c>
      <c r="B30">
        <v>0.29074138347756306</v>
      </c>
      <c r="C30">
        <v>0.26351235816021767</v>
      </c>
      <c r="D30">
        <v>0.23637996228789457</v>
      </c>
      <c r="E30">
        <v>0.20936629607432464</v>
      </c>
      <c r="G30" s="15">
        <v>3</v>
      </c>
      <c r="H30" s="16">
        <f t="shared" si="3"/>
        <v>5.9554466451491805</v>
      </c>
      <c r="I30" s="16">
        <f t="shared" si="4"/>
        <v>2.9554466451491805</v>
      </c>
      <c r="J30" s="16">
        <f t="shared" si="0"/>
        <v>0</v>
      </c>
      <c r="K30" s="16">
        <f t="shared" si="1"/>
        <v>0</v>
      </c>
      <c r="L30" s="16">
        <v>100</v>
      </c>
      <c r="M30" s="16">
        <f t="shared" si="5"/>
        <v>97.044553354850819</v>
      </c>
      <c r="N30" s="16">
        <f t="shared" si="6"/>
        <v>94.133656689757998</v>
      </c>
      <c r="O30" s="16">
        <f t="shared" si="2"/>
        <v>941.33656689758004</v>
      </c>
      <c r="P30" s="16">
        <f t="shared" si="6"/>
        <v>941.33656689758004</v>
      </c>
      <c r="Q30" s="16">
        <f t="shared" si="7"/>
        <v>5.9554466451491803E-2</v>
      </c>
      <c r="R30" s="16">
        <f t="shared" si="8"/>
        <v>0.50374055528539652</v>
      </c>
      <c r="S30" s="16">
        <f t="shared" si="9"/>
        <v>0.49625944471460348</v>
      </c>
      <c r="T30" s="16">
        <f t="shared" si="10"/>
        <v>0</v>
      </c>
      <c r="U30" s="17">
        <f t="shared" si="11"/>
        <v>0</v>
      </c>
    </row>
    <row r="31" spans="1:21">
      <c r="A31">
        <v>0.82789117212556451</v>
      </c>
      <c r="B31">
        <v>0.30197205673559596</v>
      </c>
      <c r="C31">
        <v>0.26718392993692441</v>
      </c>
      <c r="D31">
        <v>0.23259147779909536</v>
      </c>
      <c r="E31">
        <v>0.19825253552838423</v>
      </c>
      <c r="G31" s="15">
        <v>4</v>
      </c>
      <c r="H31" s="16">
        <f t="shared" si="3"/>
        <v>7.9210560847676845</v>
      </c>
      <c r="I31" s="16">
        <f t="shared" si="4"/>
        <v>3.9210560847676845</v>
      </c>
      <c r="J31" s="16">
        <f t="shared" si="0"/>
        <v>0</v>
      </c>
      <c r="K31" s="16">
        <f t="shared" si="1"/>
        <v>0</v>
      </c>
      <c r="L31" s="16">
        <v>100</v>
      </c>
      <c r="M31" s="16">
        <f t="shared" si="5"/>
        <v>96.078943915232315</v>
      </c>
      <c r="N31" s="16">
        <f t="shared" si="6"/>
        <v>92.23682108019085</v>
      </c>
      <c r="O31" s="16">
        <f t="shared" si="2"/>
        <v>922.3682108019085</v>
      </c>
      <c r="P31" s="16">
        <f t="shared" si="6"/>
        <v>922.3682108019085</v>
      </c>
      <c r="Q31" s="16">
        <f t="shared" si="7"/>
        <v>7.9210560847676845E-2</v>
      </c>
      <c r="R31" s="16">
        <f t="shared" si="8"/>
        <v>0.50498316855653413</v>
      </c>
      <c r="S31" s="16">
        <f t="shared" si="9"/>
        <v>0.49501683144346587</v>
      </c>
      <c r="T31" s="16">
        <f t="shared" si="10"/>
        <v>0</v>
      </c>
      <c r="U31" s="17">
        <f t="shared" si="11"/>
        <v>0</v>
      </c>
    </row>
    <row r="32" spans="1:21">
      <c r="A32">
        <v>0.95655421424443832</v>
      </c>
      <c r="B32">
        <v>0.31362571564954483</v>
      </c>
      <c r="C32">
        <v>0.27095357007339543</v>
      </c>
      <c r="D32">
        <v>0.22863181882584085</v>
      </c>
      <c r="E32">
        <v>0.18678889545121902</v>
      </c>
      <c r="G32" s="15">
        <v>5</v>
      </c>
      <c r="H32" s="16">
        <f t="shared" si="3"/>
        <v>9.877057549928594</v>
      </c>
      <c r="I32" s="16">
        <f t="shared" si="4"/>
        <v>4.877057549928594</v>
      </c>
      <c r="J32" s="16">
        <f t="shared" si="0"/>
        <v>0</v>
      </c>
      <c r="K32" s="16">
        <f t="shared" si="1"/>
        <v>0</v>
      </c>
      <c r="L32" s="16">
        <v>100</v>
      </c>
      <c r="M32" s="16">
        <f t="shared" si="5"/>
        <v>95.122942450071406</v>
      </c>
      <c r="N32" s="16">
        <f t="shared" si="6"/>
        <v>90.368801312996496</v>
      </c>
      <c r="O32" s="16">
        <f t="shared" si="2"/>
        <v>903.68801312996493</v>
      </c>
      <c r="P32" s="16">
        <f t="shared" si="6"/>
        <v>903.68801312996493</v>
      </c>
      <c r="Q32" s="16">
        <f t="shared" si="7"/>
        <v>9.8770575499285945E-2</v>
      </c>
      <c r="R32" s="16">
        <f t="shared" si="8"/>
        <v>0.50622363742693266</v>
      </c>
      <c r="S32" s="16">
        <f t="shared" si="9"/>
        <v>0.4937763625730674</v>
      </c>
      <c r="T32" s="16">
        <f t="shared" si="10"/>
        <v>0</v>
      </c>
      <c r="U32" s="17">
        <f t="shared" si="11"/>
        <v>0</v>
      </c>
    </row>
    <row r="33" spans="1:21">
      <c r="A33">
        <v>1.074622008474905</v>
      </c>
      <c r="B33">
        <v>0.32569591655461927</v>
      </c>
      <c r="C33">
        <v>0.27480538082445466</v>
      </c>
      <c r="D33">
        <v>0.22449110568042149</v>
      </c>
      <c r="E33">
        <v>0.1750075969405045</v>
      </c>
      <c r="G33" s="15">
        <v>6</v>
      </c>
      <c r="H33" s="16">
        <f t="shared" si="3"/>
        <v>11.823546641575135</v>
      </c>
      <c r="I33" s="16">
        <f t="shared" si="4"/>
        <v>5.8235466415751347</v>
      </c>
      <c r="J33" s="16">
        <f t="shared" si="0"/>
        <v>0</v>
      </c>
      <c r="K33" s="16">
        <f t="shared" si="1"/>
        <v>0</v>
      </c>
      <c r="L33" s="16">
        <v>100</v>
      </c>
      <c r="M33" s="16">
        <f t="shared" si="5"/>
        <v>94.176453358424865</v>
      </c>
      <c r="N33" s="16">
        <f t="shared" si="6"/>
        <v>88.529306088624082</v>
      </c>
      <c r="O33" s="16">
        <f t="shared" si="2"/>
        <v>885.29306088624082</v>
      </c>
      <c r="P33" s="16">
        <f t="shared" si="6"/>
        <v>885.29306088624082</v>
      </c>
      <c r="Q33" s="16">
        <f t="shared" si="7"/>
        <v>0.11823546641575135</v>
      </c>
      <c r="R33" s="16">
        <f t="shared" si="8"/>
        <v>0.50746194706943526</v>
      </c>
      <c r="S33" s="16">
        <f t="shared" si="9"/>
        <v>0.49253805293056474</v>
      </c>
      <c r="T33" s="16">
        <f t="shared" si="10"/>
        <v>0</v>
      </c>
      <c r="U33" s="17">
        <f t="shared" si="11"/>
        <v>0</v>
      </c>
    </row>
    <row r="34" spans="1:21">
      <c r="A34">
        <v>1.1828402715101263</v>
      </c>
      <c r="B34">
        <v>0.33816907458631079</v>
      </c>
      <c r="C34">
        <v>0.2787189123544635</v>
      </c>
      <c r="D34">
        <v>0.22015900110189568</v>
      </c>
      <c r="E34">
        <v>0.16295301195733009</v>
      </c>
      <c r="G34" s="15">
        <v>7</v>
      </c>
      <c r="H34" s="16">
        <f t="shared" si="3"/>
        <v>13.760618009405178</v>
      </c>
      <c r="I34" s="16">
        <f t="shared" si="4"/>
        <v>6.760618009405178</v>
      </c>
      <c r="J34" s="16">
        <f t="shared" si="0"/>
        <v>0</v>
      </c>
      <c r="K34" s="16">
        <f t="shared" si="1"/>
        <v>0</v>
      </c>
      <c r="L34" s="16">
        <v>100</v>
      </c>
      <c r="M34" s="16">
        <f t="shared" si="5"/>
        <v>93.239381990594822</v>
      </c>
      <c r="N34" s="16">
        <f t="shared" si="6"/>
        <v>86.718045963944149</v>
      </c>
      <c r="O34" s="16">
        <f t="shared" si="2"/>
        <v>867.18045963944155</v>
      </c>
      <c r="P34" s="16">
        <f t="shared" si="6"/>
        <v>867.18045963944155</v>
      </c>
      <c r="Q34" s="16">
        <f t="shared" si="7"/>
        <v>0.13760618009405179</v>
      </c>
      <c r="R34" s="16">
        <f t="shared" si="8"/>
        <v>0.50869808283433227</v>
      </c>
      <c r="S34" s="16">
        <f t="shared" si="9"/>
        <v>0.49130191716566768</v>
      </c>
      <c r="T34" s="16">
        <f t="shared" si="10"/>
        <v>0</v>
      </c>
      <c r="U34" s="17">
        <f t="shared" si="11"/>
        <v>0</v>
      </c>
    </row>
    <row r="35" spans="1:21">
      <c r="A35">
        <v>1.281967396065202</v>
      </c>
      <c r="B35">
        <v>0.35102296780807724</v>
      </c>
      <c r="C35">
        <v>0.28266853703960826</v>
      </c>
      <c r="D35">
        <v>0.21562489110038099</v>
      </c>
      <c r="E35">
        <v>0.15068360405193354</v>
      </c>
      <c r="G35" s="15">
        <v>8</v>
      </c>
      <c r="H35" s="16">
        <f t="shared" si="3"/>
        <v>15.688365361336423</v>
      </c>
      <c r="I35" s="16">
        <f t="shared" si="4"/>
        <v>7.6883653613364231</v>
      </c>
      <c r="J35" s="16">
        <f t="shared" si="0"/>
        <v>0</v>
      </c>
      <c r="K35" s="16">
        <f t="shared" si="1"/>
        <v>0</v>
      </c>
      <c r="L35" s="16">
        <v>100</v>
      </c>
      <c r="M35" s="16">
        <f t="shared" si="5"/>
        <v>92.311634638663577</v>
      </c>
      <c r="N35" s="16">
        <f t="shared" si="6"/>
        <v>84.93473332506089</v>
      </c>
      <c r="O35" s="16">
        <f t="shared" si="2"/>
        <v>849.34733325060893</v>
      </c>
      <c r="P35" s="16">
        <f t="shared" si="6"/>
        <v>849.34733325060893</v>
      </c>
      <c r="Q35" s="16">
        <f t="shared" si="7"/>
        <v>0.15688365361336423</v>
      </c>
      <c r="R35" s="16">
        <f t="shared" si="8"/>
        <v>0.50993203024935896</v>
      </c>
      <c r="S35" s="16">
        <f t="shared" si="9"/>
        <v>0.49006796975064104</v>
      </c>
      <c r="T35" s="16">
        <f t="shared" si="10"/>
        <v>0</v>
      </c>
      <c r="U35" s="17">
        <f t="shared" si="11"/>
        <v>0</v>
      </c>
    </row>
    <row r="36" spans="1:21">
      <c r="A36">
        <v>1.3727770483636774</v>
      </c>
      <c r="B36">
        <v>0.36422520364540617</v>
      </c>
      <c r="C36">
        <v>0.28662290118877937</v>
      </c>
      <c r="D36">
        <v>0.21087818956454432</v>
      </c>
      <c r="E36">
        <v>0.13827370560127022</v>
      </c>
      <c r="G36" s="15">
        <v>9</v>
      </c>
      <c r="H36" s="16">
        <f t="shared" si="3"/>
        <v>17.606881472877177</v>
      </c>
      <c r="I36" s="16">
        <f t="shared" si="4"/>
        <v>8.606881472877177</v>
      </c>
      <c r="J36" s="16">
        <f t="shared" si="0"/>
        <v>0</v>
      </c>
      <c r="K36" s="16">
        <f t="shared" si="1"/>
        <v>0</v>
      </c>
      <c r="L36" s="16">
        <v>100</v>
      </c>
      <c r="M36" s="16">
        <f t="shared" si="5"/>
        <v>91.393118527122823</v>
      </c>
      <c r="N36" s="16">
        <f t="shared" si="6"/>
        <v>83.179082360649574</v>
      </c>
      <c r="O36" s="16">
        <f t="shared" si="2"/>
        <v>831.79082360649568</v>
      </c>
      <c r="P36" s="16">
        <f t="shared" si="6"/>
        <v>831.79082360649568</v>
      </c>
      <c r="Q36" s="16">
        <f t="shared" si="7"/>
        <v>0.17606881472877178</v>
      </c>
      <c r="R36" s="16">
        <f t="shared" si="8"/>
        <v>0.51116377501968224</v>
      </c>
      <c r="S36" s="16">
        <f t="shared" si="9"/>
        <v>0.48883622498031781</v>
      </c>
      <c r="T36" s="16">
        <f t="shared" si="10"/>
        <v>0</v>
      </c>
      <c r="U36" s="17">
        <f t="shared" si="11"/>
        <v>0</v>
      </c>
    </row>
    <row r="37" spans="1:21">
      <c r="A37">
        <v>1.4560596141639346</v>
      </c>
      <c r="B37">
        <v>0.37773178697481319</v>
      </c>
      <c r="C37">
        <v>0.29054455291820425</v>
      </c>
      <c r="D37">
        <v>0.20590880881394621</v>
      </c>
      <c r="E37">
        <v>0.12581485129303635</v>
      </c>
      <c r="G37" s="15">
        <v>10</v>
      </c>
      <c r="H37" s="16">
        <f t="shared" si="3"/>
        <v>19.516258196404053</v>
      </c>
      <c r="I37" s="16">
        <f t="shared" si="4"/>
        <v>9.5162581964040527</v>
      </c>
      <c r="J37" s="16">
        <f t="shared" si="0"/>
        <v>0</v>
      </c>
      <c r="K37" s="16">
        <f t="shared" si="1"/>
        <v>0</v>
      </c>
      <c r="L37" s="16">
        <v>100</v>
      </c>
      <c r="M37" s="16">
        <f t="shared" si="5"/>
        <v>90.483741803595947</v>
      </c>
      <c r="N37" s="16">
        <f t="shared" si="6"/>
        <v>81.45080903582253</v>
      </c>
      <c r="O37" s="16">
        <f t="shared" si="2"/>
        <v>814.50809035822533</v>
      </c>
      <c r="P37" s="16">
        <f t="shared" si="6"/>
        <v>814.50809035822533</v>
      </c>
      <c r="Q37" s="16">
        <f t="shared" si="7"/>
        <v>0.19516258196404052</v>
      </c>
      <c r="R37" s="16">
        <f t="shared" si="8"/>
        <v>0.51239330302785902</v>
      </c>
      <c r="S37" s="16">
        <f t="shared" si="9"/>
        <v>0.48760669697214093</v>
      </c>
      <c r="T37" s="16">
        <f t="shared" si="10"/>
        <v>0</v>
      </c>
      <c r="U37" s="17">
        <f t="shared" si="11"/>
        <v>0</v>
      </c>
    </row>
    <row r="38" spans="1:21">
      <c r="A38">
        <v>1.5326218484073282</v>
      </c>
      <c r="B38">
        <v>0.39148600199293038</v>
      </c>
      <c r="C38">
        <v>0.29438988121880166</v>
      </c>
      <c r="D38">
        <v>0.20070784002449474</v>
      </c>
      <c r="E38">
        <v>0.11341627676377336</v>
      </c>
      <c r="G38" s="15">
        <v>15</v>
      </c>
      <c r="H38" s="16">
        <f t="shared" si="3"/>
        <v>28.929202357494219</v>
      </c>
      <c r="I38" s="16">
        <f t="shared" si="4"/>
        <v>13.929202357494219</v>
      </c>
      <c r="J38" s="16">
        <f t="shared" si="0"/>
        <v>0</v>
      </c>
      <c r="K38" s="16">
        <f t="shared" si="1"/>
        <v>0</v>
      </c>
      <c r="L38" s="16">
        <v>100</v>
      </c>
      <c r="M38" s="16">
        <f t="shared" si="5"/>
        <v>86.070797642505781</v>
      </c>
      <c r="N38" s="16">
        <f t="shared" si="6"/>
        <v>73.210286954570392</v>
      </c>
      <c r="O38" s="16">
        <f t="shared" si="2"/>
        <v>732.10286954570392</v>
      </c>
      <c r="P38" s="16">
        <f t="shared" si="6"/>
        <v>732.10286954570392</v>
      </c>
      <c r="Q38" s="16">
        <f t="shared" si="7"/>
        <v>0.28929202357494221</v>
      </c>
      <c r="R38" s="16">
        <f t="shared" si="8"/>
        <v>0.51850720993398536</v>
      </c>
      <c r="S38" s="16">
        <f t="shared" si="9"/>
        <v>0.48149279006601464</v>
      </c>
      <c r="T38" s="16">
        <f t="shared" si="10"/>
        <v>0</v>
      </c>
      <c r="U38" s="17">
        <f t="shared" si="11"/>
        <v>0</v>
      </c>
    </row>
    <row r="39" spans="1:21">
      <c r="A39">
        <v>1.6032839165681685</v>
      </c>
      <c r="B39">
        <v>0.4054179008988788</v>
      </c>
      <c r="C39">
        <v>0.29810953524815842</v>
      </c>
      <c r="D39">
        <v>0.19526848030051311</v>
      </c>
      <c r="E39">
        <v>0.10120408355244968</v>
      </c>
      <c r="G39" s="15">
        <v>20</v>
      </c>
      <c r="H39" s="16">
        <f t="shared" si="3"/>
        <v>38.126924692201811</v>
      </c>
      <c r="I39" s="16">
        <f t="shared" si="4"/>
        <v>18.126924692201811</v>
      </c>
      <c r="J39" s="16">
        <f t="shared" si="0"/>
        <v>0</v>
      </c>
      <c r="K39" s="16">
        <f t="shared" si="1"/>
        <v>0</v>
      </c>
      <c r="L39" s="16">
        <v>100</v>
      </c>
      <c r="M39" s="16">
        <f t="shared" si="5"/>
        <v>81.873075307798189</v>
      </c>
      <c r="N39" s="16">
        <f t="shared" si="6"/>
        <v>65.612578817030382</v>
      </c>
      <c r="O39" s="16">
        <f t="shared" si="2"/>
        <v>656.12578817030385</v>
      </c>
      <c r="P39" s="16">
        <f t="shared" si="6"/>
        <v>656.12578817030385</v>
      </c>
      <c r="Q39" s="16">
        <f t="shared" si="7"/>
        <v>0.38126924692201813</v>
      </c>
      <c r="R39" s="16">
        <f t="shared" si="8"/>
        <v>0.52456368200319725</v>
      </c>
      <c r="S39" s="16">
        <f t="shared" si="9"/>
        <v>0.47543631799680275</v>
      </c>
      <c r="T39" s="16">
        <f t="shared" si="10"/>
        <v>0</v>
      </c>
      <c r="U39" s="17">
        <f t="shared" si="11"/>
        <v>0</v>
      </c>
    </row>
    <row r="40" spans="1:21">
      <c r="A40">
        <v>1.6688729018811119</v>
      </c>
      <c r="B40">
        <v>0.41944476371506628</v>
      </c>
      <c r="C40">
        <v>0.301649511859863</v>
      </c>
      <c r="D40">
        <v>0.18958722097455907</v>
      </c>
      <c r="E40">
        <v>8.9318503450511594E-2</v>
      </c>
      <c r="G40" s="15">
        <v>25</v>
      </c>
      <c r="H40" s="16">
        <f t="shared" si="3"/>
        <v>47.119921692859506</v>
      </c>
      <c r="I40" s="16">
        <f t="shared" si="4"/>
        <v>22.119921692859506</v>
      </c>
      <c r="J40" s="16">
        <f t="shared" si="0"/>
        <v>0</v>
      </c>
      <c r="K40" s="16">
        <f t="shared" si="1"/>
        <v>0</v>
      </c>
      <c r="L40" s="16">
        <v>100</v>
      </c>
      <c r="M40" s="16">
        <f t="shared" si="5"/>
        <v>77.880078307140494</v>
      </c>
      <c r="N40" s="16">
        <f t="shared" si="6"/>
        <v>58.624035188989467</v>
      </c>
      <c r="O40" s="16">
        <f t="shared" si="2"/>
        <v>586.24035188989467</v>
      </c>
      <c r="P40" s="16">
        <f t="shared" si="6"/>
        <v>586.24035188989467</v>
      </c>
      <c r="Q40" s="16">
        <f t="shared" si="7"/>
        <v>0.47119921692859507</v>
      </c>
      <c r="R40" s="16">
        <f t="shared" si="8"/>
        <v>0.53056115336856491</v>
      </c>
      <c r="S40" s="16">
        <f t="shared" si="9"/>
        <v>0.46943884663143509</v>
      </c>
      <c r="T40" s="16">
        <f t="shared" si="10"/>
        <v>0</v>
      </c>
      <c r="U40" s="17">
        <f t="shared" si="11"/>
        <v>0</v>
      </c>
    </row>
    <row r="41" spans="1:21">
      <c r="A41">
        <v>1.7302118793028141</v>
      </c>
      <c r="B41">
        <v>0.43347292257767372</v>
      </c>
      <c r="C41">
        <v>0.30495308324411363</v>
      </c>
      <c r="D41">
        <v>0.1836652678549581</v>
      </c>
      <c r="E41">
        <v>7.7908726323254449E-2</v>
      </c>
      <c r="G41" s="15">
        <v>30</v>
      </c>
      <c r="H41" s="16">
        <f t="shared" si="3"/>
        <v>55.918177931828211</v>
      </c>
      <c r="I41" s="16">
        <f t="shared" si="4"/>
        <v>25.918177931828211</v>
      </c>
      <c r="J41" s="16">
        <f t="shared" si="0"/>
        <v>0</v>
      </c>
      <c r="K41" s="16">
        <f t="shared" si="1"/>
        <v>0</v>
      </c>
      <c r="L41" s="16">
        <v>100</v>
      </c>
      <c r="M41" s="16">
        <f t="shared" si="5"/>
        <v>74.081822068171789</v>
      </c>
      <c r="N41" s="16">
        <f t="shared" si="6"/>
        <v>52.211949087348891</v>
      </c>
      <c r="O41" s="16">
        <f t="shared" si="2"/>
        <v>522.11949087348887</v>
      </c>
      <c r="P41" s="16">
        <f t="shared" si="6"/>
        <v>522.11949087348887</v>
      </c>
      <c r="Q41" s="16">
        <f t="shared" si="7"/>
        <v>0.55918177931828206</v>
      </c>
      <c r="R41" s="16">
        <f t="shared" si="8"/>
        <v>0.5364981676723094</v>
      </c>
      <c r="S41" s="16">
        <f t="shared" si="9"/>
        <v>0.46350183232769065</v>
      </c>
      <c r="T41" s="16">
        <f t="shared" si="10"/>
        <v>0</v>
      </c>
      <c r="U41" s="17">
        <f t="shared" si="11"/>
        <v>0</v>
      </c>
    </row>
    <row r="42" spans="1:21">
      <c r="A42">
        <v>1.7881039506316379</v>
      </c>
      <c r="B42">
        <v>0.44740128207725532</v>
      </c>
      <c r="C42">
        <v>0.30796365932095671</v>
      </c>
      <c r="D42">
        <v>0.17751009427635472</v>
      </c>
      <c r="E42">
        <v>6.7124964325433162E-2</v>
      </c>
      <c r="G42" s="15">
        <v>35</v>
      </c>
      <c r="H42" s="16">
        <f t="shared" si="3"/>
        <v>64.53119102812866</v>
      </c>
      <c r="I42" s="16">
        <f t="shared" si="4"/>
        <v>29.53119102812866</v>
      </c>
      <c r="J42" s="16">
        <f t="shared" si="0"/>
        <v>0</v>
      </c>
      <c r="K42" s="16">
        <f t="shared" si="1"/>
        <v>0</v>
      </c>
      <c r="L42" s="16">
        <v>100</v>
      </c>
      <c r="M42" s="16">
        <f t="shared" si="5"/>
        <v>70.46880897187134</v>
      </c>
      <c r="N42" s="16">
        <f t="shared" si="6"/>
        <v>46.344500684766672</v>
      </c>
      <c r="O42" s="16">
        <f t="shared" si="2"/>
        <v>463.44500684766672</v>
      </c>
      <c r="P42" s="16">
        <f t="shared" si="6"/>
        <v>463.44500684766672</v>
      </c>
      <c r="Q42" s="16">
        <f t="shared" si="7"/>
        <v>0.64531191028128665</v>
      </c>
      <c r="R42" s="16">
        <f t="shared" si="8"/>
        <v>0.54237337700374633</v>
      </c>
      <c r="S42" s="16">
        <f t="shared" si="9"/>
        <v>0.45762662299625367</v>
      </c>
      <c r="T42" s="16">
        <f t="shared" si="10"/>
        <v>0</v>
      </c>
      <c r="U42" s="17">
        <f t="shared" si="11"/>
        <v>0</v>
      </c>
    </row>
    <row r="43" spans="1:21">
      <c r="A43">
        <v>1.8433113412286457</v>
      </c>
      <c r="B43">
        <v>0.46112665884941539</v>
      </c>
      <c r="C43">
        <v>0.31062851686770449</v>
      </c>
      <c r="D43">
        <v>0.17113693498859384</v>
      </c>
      <c r="E43">
        <v>5.710788929428641E-2</v>
      </c>
      <c r="G43" s="15">
        <v>40</v>
      </c>
      <c r="H43" s="16">
        <f t="shared" si="3"/>
        <v>72.967995396436066</v>
      </c>
      <c r="I43" s="16">
        <f t="shared" si="4"/>
        <v>32.967995396436066</v>
      </c>
      <c r="J43" s="16">
        <f t="shared" si="0"/>
        <v>0</v>
      </c>
      <c r="K43" s="16">
        <f t="shared" si="1"/>
        <v>0</v>
      </c>
      <c r="L43" s="16">
        <v>100</v>
      </c>
      <c r="M43" s="16">
        <f t="shared" si="5"/>
        <v>67.032004603563934</v>
      </c>
      <c r="N43" s="16">
        <f t="shared" si="6"/>
        <v>40.990711339687486</v>
      </c>
      <c r="O43" s="16">
        <f t="shared" si="2"/>
        <v>409.90711339687488</v>
      </c>
      <c r="P43" s="16">
        <f t="shared" si="6"/>
        <v>409.90711339687488</v>
      </c>
      <c r="Q43" s="16">
        <f t="shared" si="7"/>
        <v>0.72967995396436069</v>
      </c>
      <c r="R43" s="16">
        <f t="shared" si="8"/>
        <v>0.54818554056034408</v>
      </c>
      <c r="S43" s="16">
        <f t="shared" si="9"/>
        <v>0.45181445943965598</v>
      </c>
      <c r="T43" s="16">
        <f t="shared" si="10"/>
        <v>0</v>
      </c>
      <c r="U43" s="17">
        <f t="shared" si="11"/>
        <v>0</v>
      </c>
    </row>
    <row r="44" spans="1:21">
      <c r="A44">
        <v>1.8965308788614674</v>
      </c>
      <c r="B44">
        <v>0.47455067040104898</v>
      </c>
      <c r="C44">
        <v>0.31290307311824589</v>
      </c>
      <c r="D44">
        <v>0.16456993041999071</v>
      </c>
      <c r="E44">
        <v>4.7976326060714489E-2</v>
      </c>
      <c r="G44" s="15">
        <v>45</v>
      </c>
      <c r="H44" s="16">
        <f t="shared" si="3"/>
        <v>81.237184837822667</v>
      </c>
      <c r="I44" s="16">
        <f t="shared" si="4"/>
        <v>36.237184837822667</v>
      </c>
      <c r="J44" s="16">
        <f t="shared" si="0"/>
        <v>0</v>
      </c>
      <c r="K44" s="16">
        <f t="shared" si="1"/>
        <v>0</v>
      </c>
      <c r="L44" s="16">
        <v>100</v>
      </c>
      <c r="M44" s="16">
        <f t="shared" si="5"/>
        <v>63.762815162177333</v>
      </c>
      <c r="N44" s="16">
        <f t="shared" si="6"/>
        <v>36.120407145097516</v>
      </c>
      <c r="O44" s="16">
        <f t="shared" si="2"/>
        <v>361.20407145097516</v>
      </c>
      <c r="P44" s="16">
        <f t="shared" si="6"/>
        <v>361.20407145097516</v>
      </c>
      <c r="Q44" s="16">
        <f t="shared" si="7"/>
        <v>0.81237184837822662</v>
      </c>
      <c r="R44" s="16">
        <f t="shared" si="8"/>
        <v>0.55393352305148758</v>
      </c>
      <c r="S44" s="16">
        <f t="shared" si="9"/>
        <v>0.44606647694851242</v>
      </c>
      <c r="T44" s="16">
        <f t="shared" si="10"/>
        <v>0</v>
      </c>
      <c r="U44" s="17">
        <f t="shared" si="11"/>
        <v>0</v>
      </c>
    </row>
    <row r="45" spans="1:21">
      <c r="A45">
        <v>1.9483688416972487</v>
      </c>
      <c r="B45">
        <v>0.48758734982255364</v>
      </c>
      <c r="C45">
        <v>0.31475507276706455</v>
      </c>
      <c r="D45">
        <v>0.15784256372387354</v>
      </c>
      <c r="E45">
        <v>3.9815013686508437E-2</v>
      </c>
      <c r="G45" s="15">
        <v>50</v>
      </c>
      <c r="H45" s="16">
        <f t="shared" si="3"/>
        <v>89.346934028736655</v>
      </c>
      <c r="I45" s="16">
        <f t="shared" si="4"/>
        <v>39.346934028736655</v>
      </c>
      <c r="J45" s="16">
        <f t="shared" si="0"/>
        <v>0</v>
      </c>
      <c r="K45" s="16">
        <f t="shared" si="1"/>
        <v>0</v>
      </c>
      <c r="L45" s="16">
        <v>100</v>
      </c>
      <c r="M45" s="16">
        <f t="shared" si="5"/>
        <v>60.653065971263345</v>
      </c>
      <c r="N45" s="16">
        <f t="shared" ref="N45:P60" si="12">M45*EXP(-(I45/M45))</f>
        <v>31.704192107794224</v>
      </c>
      <c r="O45" s="16">
        <f t="shared" si="2"/>
        <v>317.04192107794222</v>
      </c>
      <c r="P45" s="16">
        <f t="shared" si="12"/>
        <v>317.04192107794222</v>
      </c>
      <c r="Q45" s="16">
        <f t="shared" si="7"/>
        <v>0.89346934028736658</v>
      </c>
      <c r="R45" s="16">
        <f t="shared" si="8"/>
        <v>0.5596162928648285</v>
      </c>
      <c r="S45" s="16">
        <f t="shared" si="9"/>
        <v>0.44038370713517155</v>
      </c>
      <c r="T45" s="16">
        <f t="shared" si="10"/>
        <v>0</v>
      </c>
      <c r="U45" s="17">
        <f t="shared" si="11"/>
        <v>0</v>
      </c>
    </row>
    <row r="46" spans="1:21">
      <c r="A46">
        <v>1.9993198677906787</v>
      </c>
      <c r="B46">
        <v>0.50017009089447828</v>
      </c>
      <c r="C46">
        <v>0.31616779736554806</v>
      </c>
      <c r="D46">
        <v>0.15099705164223212</v>
      </c>
      <c r="E46">
        <v>3.2665060097741609E-2</v>
      </c>
      <c r="G46" s="15">
        <v>55</v>
      </c>
      <c r="H46" s="16">
        <f t="shared" si="3"/>
        <v>97.305018961951333</v>
      </c>
      <c r="I46" s="16">
        <f t="shared" si="4"/>
        <v>42.305018961951333</v>
      </c>
      <c r="J46" s="16">
        <f t="shared" si="0"/>
        <v>0</v>
      </c>
      <c r="K46" s="16">
        <f t="shared" si="1"/>
        <v>0</v>
      </c>
      <c r="L46" s="16">
        <v>100</v>
      </c>
      <c r="M46" s="16">
        <f t="shared" si="5"/>
        <v>57.694981038048667</v>
      </c>
      <c r="N46" s="16">
        <f t="shared" si="12"/>
        <v>27.713430966589677</v>
      </c>
      <c r="O46" s="16">
        <f t="shared" si="2"/>
        <v>277.13430966589675</v>
      </c>
      <c r="P46" s="16">
        <f t="shared" si="12"/>
        <v>277.13430966589675</v>
      </c>
      <c r="Q46" s="16">
        <f t="shared" si="7"/>
        <v>0.97305018961951328</v>
      </c>
      <c r="R46" s="16">
        <f t="shared" si="8"/>
        <v>0.56523292001521896</v>
      </c>
      <c r="S46" s="16">
        <f t="shared" si="9"/>
        <v>0.43476707998478104</v>
      </c>
      <c r="T46" s="16">
        <f t="shared" si="10"/>
        <v>0</v>
      </c>
      <c r="U46" s="17">
        <f t="shared" si="11"/>
        <v>0</v>
      </c>
    </row>
    <row r="47" spans="1:21">
      <c r="A47">
        <v>2.0999269282934905</v>
      </c>
      <c r="B47">
        <v>0.52382775094651357</v>
      </c>
      <c r="C47">
        <v>0.31769149074347264</v>
      </c>
      <c r="D47">
        <v>0.13715199471505052</v>
      </c>
      <c r="E47">
        <v>2.1328763594963218E-2</v>
      </c>
      <c r="G47" s="15">
        <v>60</v>
      </c>
      <c r="H47" s="16">
        <f t="shared" si="3"/>
        <v>105.11883639059735</v>
      </c>
      <c r="I47" s="16">
        <f t="shared" si="4"/>
        <v>45.118836390597359</v>
      </c>
      <c r="J47" s="16">
        <f t="shared" si="0"/>
        <v>0</v>
      </c>
      <c r="K47" s="16">
        <f t="shared" si="1"/>
        <v>0</v>
      </c>
      <c r="L47" s="16">
        <v>100</v>
      </c>
      <c r="M47" s="16">
        <f t="shared" si="5"/>
        <v>54.881163609402641</v>
      </c>
      <c r="N47" s="16">
        <f t="shared" si="12"/>
        <v>24.120241532584295</v>
      </c>
      <c r="O47" s="16">
        <f t="shared" si="2"/>
        <v>241.20241532584294</v>
      </c>
      <c r="P47" s="16">
        <f t="shared" si="12"/>
        <v>241.20241532584294</v>
      </c>
      <c r="Q47" s="16">
        <f t="shared" si="7"/>
        <v>1.0511883639059736</v>
      </c>
      <c r="R47" s="16">
        <f t="shared" si="8"/>
        <v>0.57078257389621245</v>
      </c>
      <c r="S47" s="16">
        <f t="shared" si="9"/>
        <v>0.4292174261037876</v>
      </c>
      <c r="T47" s="16">
        <f t="shared" si="10"/>
        <v>0</v>
      </c>
      <c r="U47" s="17">
        <f t="shared" si="11"/>
        <v>0</v>
      </c>
    </row>
    <row r="48" spans="1:21">
      <c r="A48">
        <v>2.1999969396493775</v>
      </c>
      <c r="B48">
        <v>0.54545530422021815</v>
      </c>
      <c r="C48">
        <v>0.3176394364435659</v>
      </c>
      <c r="D48">
        <v>0.12345391600055497</v>
      </c>
      <c r="E48">
        <v>1.3451343335661073E-2</v>
      </c>
      <c r="G48" s="15">
        <v>65</v>
      </c>
      <c r="H48" s="16">
        <f t="shared" si="3"/>
        <v>112.79542232389839</v>
      </c>
      <c r="I48" s="16">
        <f t="shared" si="4"/>
        <v>47.795422323898393</v>
      </c>
      <c r="J48" s="16">
        <f t="shared" si="0"/>
        <v>0</v>
      </c>
      <c r="K48" s="16">
        <f t="shared" si="1"/>
        <v>0</v>
      </c>
      <c r="L48" s="16">
        <v>100</v>
      </c>
      <c r="M48" s="16">
        <f t="shared" si="5"/>
        <v>52.204577676101607</v>
      </c>
      <c r="N48" s="16">
        <f t="shared" si="12"/>
        <v>20.897496288249517</v>
      </c>
      <c r="O48" s="16">
        <f t="shared" si="2"/>
        <v>208.97496288249516</v>
      </c>
      <c r="P48" s="16">
        <f t="shared" si="12"/>
        <v>208.97496288249516</v>
      </c>
      <c r="Q48" s="16">
        <f t="shared" si="7"/>
        <v>1.1279542232389839</v>
      </c>
      <c r="R48" s="16">
        <f t="shared" si="8"/>
        <v>0.57626452085394786</v>
      </c>
      <c r="S48" s="16">
        <f t="shared" si="9"/>
        <v>0.42373547914605214</v>
      </c>
      <c r="T48" s="16">
        <f t="shared" si="10"/>
        <v>0</v>
      </c>
      <c r="U48" s="17">
        <f t="shared" si="11"/>
        <v>0</v>
      </c>
    </row>
    <row r="49" spans="1:21">
      <c r="A49">
        <v>2.2999999722245512</v>
      </c>
      <c r="B49">
        <v>0.56521739813007255</v>
      </c>
      <c r="C49">
        <v>0.31629052858743428</v>
      </c>
      <c r="D49">
        <v>0.11028047130264121</v>
      </c>
      <c r="E49">
        <v>8.2116019798518548E-3</v>
      </c>
      <c r="G49" s="15">
        <v>70</v>
      </c>
      <c r="H49" s="16">
        <f t="shared" si="3"/>
        <v>120.34146962085904</v>
      </c>
      <c r="I49" s="16">
        <f t="shared" si="4"/>
        <v>50.341469620859044</v>
      </c>
      <c r="J49" s="16">
        <f t="shared" si="0"/>
        <v>0</v>
      </c>
      <c r="K49" s="16">
        <f t="shared" si="1"/>
        <v>0</v>
      </c>
      <c r="L49" s="16">
        <v>100</v>
      </c>
      <c r="M49" s="16">
        <f t="shared" si="5"/>
        <v>49.658530379140956</v>
      </c>
      <c r="N49" s="16">
        <f t="shared" si="12"/>
        <v>18.018832816402153</v>
      </c>
      <c r="O49" s="16">
        <f t="shared" si="2"/>
        <v>180.18832816402153</v>
      </c>
      <c r="P49" s="16">
        <f t="shared" si="12"/>
        <v>180.18832816402153</v>
      </c>
      <c r="Q49" s="16">
        <f t="shared" si="7"/>
        <v>1.2034146962085905</v>
      </c>
      <c r="R49" s="16">
        <f t="shared" si="8"/>
        <v>0.58167812160295196</v>
      </c>
      <c r="S49" s="16">
        <f t="shared" si="9"/>
        <v>0.41832187839704799</v>
      </c>
      <c r="T49" s="16">
        <f t="shared" si="10"/>
        <v>0</v>
      </c>
      <c r="U49" s="17">
        <f t="shared" si="11"/>
        <v>0</v>
      </c>
    </row>
    <row r="50" spans="1:21">
      <c r="A50">
        <v>2.3999999999808863</v>
      </c>
      <c r="B50">
        <v>0.58333333333797899</v>
      </c>
      <c r="C50">
        <v>0.31391793169349735</v>
      </c>
      <c r="D50">
        <v>9.7907903131346868E-2</v>
      </c>
      <c r="E50">
        <v>4.8408318371768577E-3</v>
      </c>
      <c r="G50" s="15">
        <v>75</v>
      </c>
      <c r="H50" s="16">
        <f t="shared" si="3"/>
        <v>127.76334472589853</v>
      </c>
      <c r="I50" s="16">
        <f t="shared" si="4"/>
        <v>52.763344725898534</v>
      </c>
      <c r="J50" s="16">
        <f t="shared" si="0"/>
        <v>0</v>
      </c>
      <c r="K50" s="16">
        <f t="shared" si="1"/>
        <v>0</v>
      </c>
      <c r="L50" s="16">
        <v>100</v>
      </c>
      <c r="M50" s="16">
        <f t="shared" si="5"/>
        <v>47.236655274101466</v>
      </c>
      <c r="N50" s="16">
        <f t="shared" si="12"/>
        <v>15.458672448303291</v>
      </c>
      <c r="O50" s="16">
        <f t="shared" si="2"/>
        <v>154.58672448303292</v>
      </c>
      <c r="P50" s="16">
        <f t="shared" si="12"/>
        <v>154.58672448303292</v>
      </c>
      <c r="Q50" s="16">
        <f t="shared" si="7"/>
        <v>1.2776334472589854</v>
      </c>
      <c r="R50" s="16">
        <f t="shared" si="8"/>
        <v>0.5870228285029937</v>
      </c>
      <c r="S50" s="16">
        <f t="shared" si="9"/>
        <v>0.4129771714970063</v>
      </c>
      <c r="T50" s="16">
        <f t="shared" si="10"/>
        <v>0</v>
      </c>
      <c r="U50" s="17">
        <f t="shared" si="11"/>
        <v>0</v>
      </c>
    </row>
    <row r="51" spans="1:21">
      <c r="A51">
        <v>2.5</v>
      </c>
      <c r="B51">
        <v>0.6</v>
      </c>
      <c r="C51">
        <v>0.31074793594062805</v>
      </c>
      <c r="D51">
        <v>8.6507079426364791E-2</v>
      </c>
      <c r="E51">
        <v>2.7449846330070797E-3</v>
      </c>
      <c r="G51" s="15">
        <v>80</v>
      </c>
      <c r="H51" s="16">
        <f t="shared" si="3"/>
        <v>135.06710358827786</v>
      </c>
      <c r="I51" s="16">
        <f t="shared" si="4"/>
        <v>55.067103588277845</v>
      </c>
      <c r="J51" s="16">
        <f t="shared" si="0"/>
        <v>0</v>
      </c>
      <c r="K51" s="16">
        <f t="shared" si="1"/>
        <v>0</v>
      </c>
      <c r="L51" s="16">
        <v>100</v>
      </c>
      <c r="M51" s="16">
        <f t="shared" si="5"/>
        <v>44.932896411722155</v>
      </c>
      <c r="N51" s="16">
        <f t="shared" si="12"/>
        <v>13.192246326467718</v>
      </c>
      <c r="O51" s="16">
        <f t="shared" si="2"/>
        <v>131.92246326467716</v>
      </c>
      <c r="P51" s="16">
        <f t="shared" si="12"/>
        <v>131.92246326467716</v>
      </c>
      <c r="Q51" s="16">
        <f t="shared" si="7"/>
        <v>1.3506710358827787</v>
      </c>
      <c r="R51" s="16">
        <f t="shared" si="8"/>
        <v>0.59229818271562462</v>
      </c>
      <c r="S51" s="16">
        <f t="shared" si="9"/>
        <v>0.40770181728437527</v>
      </c>
      <c r="T51" s="16">
        <f t="shared" si="10"/>
        <v>0</v>
      </c>
      <c r="U51" s="17">
        <f t="shared" si="11"/>
        <v>0</v>
      </c>
    </row>
    <row r="52" spans="1:21">
      <c r="A52">
        <v>2.6</v>
      </c>
      <c r="B52">
        <v>0.61538461538461542</v>
      </c>
      <c r="C52">
        <v>0.30696287769436331</v>
      </c>
      <c r="D52">
        <v>7.6161858198333127E-2</v>
      </c>
      <c r="E52">
        <v>1.4906487226881804E-3</v>
      </c>
      <c r="G52" s="15">
        <v>85</v>
      </c>
      <c r="H52" s="16">
        <f t="shared" si="3"/>
        <v>142.25850680512733</v>
      </c>
      <c r="I52" s="16">
        <f t="shared" si="4"/>
        <v>57.258506805127332</v>
      </c>
      <c r="J52" s="16">
        <f t="shared" si="0"/>
        <v>0</v>
      </c>
      <c r="K52" s="16">
        <f t="shared" si="1"/>
        <v>0</v>
      </c>
      <c r="L52" s="16">
        <v>100</v>
      </c>
      <c r="M52" s="16">
        <f t="shared" si="5"/>
        <v>42.741493194872668</v>
      </c>
      <c r="N52" s="16">
        <f t="shared" si="12"/>
        <v>11.195627878114221</v>
      </c>
      <c r="O52" s="16">
        <f t="shared" si="2"/>
        <v>111.95627878114222</v>
      </c>
      <c r="P52" s="16">
        <f t="shared" si="12"/>
        <v>111.95627878114222</v>
      </c>
      <c r="Q52" s="16">
        <f t="shared" si="7"/>
        <v>1.4225850680512733</v>
      </c>
      <c r="R52" s="16">
        <f t="shared" si="8"/>
        <v>0.59750381125845198</v>
      </c>
      <c r="S52" s="16">
        <f t="shared" si="9"/>
        <v>0.40249618874154808</v>
      </c>
      <c r="T52" s="16">
        <f t="shared" si="10"/>
        <v>0</v>
      </c>
      <c r="U52" s="17">
        <f t="shared" si="11"/>
        <v>0</v>
      </c>
    </row>
    <row r="53" spans="1:21">
      <c r="A53">
        <v>2.7</v>
      </c>
      <c r="B53">
        <v>0.62962962962962954</v>
      </c>
      <c r="C53">
        <v>0.30270980590639451</v>
      </c>
      <c r="D53">
        <v>6.6889083966150994E-2</v>
      </c>
      <c r="E53">
        <v>7.7148049782478276E-4</v>
      </c>
      <c r="G53" s="15">
        <v>90</v>
      </c>
      <c r="H53" s="16">
        <f t="shared" si="3"/>
        <v>149.34303402594009</v>
      </c>
      <c r="I53" s="16">
        <f t="shared" si="4"/>
        <v>59.343034025940092</v>
      </c>
      <c r="J53" s="16">
        <f t="shared" si="0"/>
        <v>0</v>
      </c>
      <c r="K53" s="16">
        <f t="shared" si="1"/>
        <v>0</v>
      </c>
      <c r="L53" s="16">
        <v>100</v>
      </c>
      <c r="M53" s="16">
        <f t="shared" si="5"/>
        <v>40.656965974059908</v>
      </c>
      <c r="N53" s="16">
        <f t="shared" si="12"/>
        <v>9.4457704967003533</v>
      </c>
      <c r="O53" s="16">
        <f t="shared" si="2"/>
        <v>94.457704967003536</v>
      </c>
      <c r="P53" s="16">
        <f t="shared" si="12"/>
        <v>94.457704967003536</v>
      </c>
      <c r="Q53" s="16">
        <f t="shared" si="7"/>
        <v>1.4934303402594009</v>
      </c>
      <c r="R53" s="16">
        <f t="shared" si="8"/>
        <v>0.60263942397452219</v>
      </c>
      <c r="S53" s="16">
        <f t="shared" si="9"/>
        <v>0.39736057602547786</v>
      </c>
      <c r="T53" s="16">
        <f t="shared" si="10"/>
        <v>0</v>
      </c>
      <c r="U53" s="17">
        <f t="shared" si="11"/>
        <v>0</v>
      </c>
    </row>
    <row r="54" spans="1:21">
      <c r="A54">
        <v>2.8</v>
      </c>
      <c r="B54">
        <v>0.6428571428571429</v>
      </c>
      <c r="C54">
        <v>0.29810753992086197</v>
      </c>
      <c r="D54">
        <v>5.865680677392901E-2</v>
      </c>
      <c r="E54">
        <v>3.7851044806617491E-4</v>
      </c>
      <c r="G54" s="15">
        <v>95</v>
      </c>
      <c r="H54" s="16">
        <f t="shared" si="3"/>
        <v>156.32589765454986</v>
      </c>
      <c r="I54" s="16">
        <f t="shared" ref="I54:I99" si="13">L54-M54</f>
        <v>61.325897654549877</v>
      </c>
      <c r="J54" s="16">
        <f t="shared" si="0"/>
        <v>0</v>
      </c>
      <c r="K54" s="16">
        <f t="shared" si="1"/>
        <v>0</v>
      </c>
      <c r="L54" s="16">
        <v>100</v>
      </c>
      <c r="M54" s="16">
        <f t="shared" si="5"/>
        <v>38.674102345450123</v>
      </c>
      <c r="N54" s="16">
        <f t="shared" si="12"/>
        <v>7.9205490401293579</v>
      </c>
      <c r="O54" s="16">
        <f t="shared" si="2"/>
        <v>79.205490401293574</v>
      </c>
      <c r="P54" s="16">
        <f t="shared" si="12"/>
        <v>79.205490401293574</v>
      </c>
      <c r="Q54" s="16">
        <f t="shared" si="7"/>
        <v>1.5632589765454987</v>
      </c>
      <c r="R54" s="16">
        <f t="shared" si="8"/>
        <v>0.60770481043346836</v>
      </c>
      <c r="S54" s="16">
        <f t="shared" si="9"/>
        <v>0.39229518956653175</v>
      </c>
      <c r="T54" s="16">
        <f t="shared" si="10"/>
        <v>0</v>
      </c>
      <c r="U54" s="17">
        <f t="shared" si="11"/>
        <v>0</v>
      </c>
    </row>
    <row r="55" spans="1:21">
      <c r="A55">
        <v>2.9</v>
      </c>
      <c r="B55">
        <v>0.65517241379310343</v>
      </c>
      <c r="C55">
        <v>0.29325220026805687</v>
      </c>
      <c r="D55">
        <v>5.1400365041757511E-2</v>
      </c>
      <c r="E55">
        <v>1.7502089708216673E-4</v>
      </c>
      <c r="G55" s="15">
        <v>100</v>
      </c>
      <c r="H55" s="16">
        <f t="shared" si="3"/>
        <v>163.21205588285576</v>
      </c>
      <c r="I55" s="16">
        <f t="shared" si="13"/>
        <v>63.212055882855765</v>
      </c>
      <c r="J55" s="16">
        <f t="shared" si="0"/>
        <v>0</v>
      </c>
      <c r="K55" s="16">
        <f t="shared" si="1"/>
        <v>0</v>
      </c>
      <c r="L55" s="16">
        <v>100</v>
      </c>
      <c r="M55" s="16">
        <f t="shared" si="5"/>
        <v>36.787944117144235</v>
      </c>
      <c r="N55" s="16">
        <f t="shared" si="12"/>
        <v>6.5988035845312547</v>
      </c>
      <c r="O55" s="16">
        <f t="shared" si="2"/>
        <v>65.988035845312552</v>
      </c>
      <c r="P55" s="16">
        <f t="shared" si="12"/>
        <v>65.988035845312552</v>
      </c>
      <c r="Q55" s="16">
        <f t="shared" si="7"/>
        <v>1.6321205588285577</v>
      </c>
      <c r="R55" s="16">
        <f t="shared" si="8"/>
        <v>0.61269983678028206</v>
      </c>
      <c r="S55" s="16">
        <f t="shared" si="9"/>
        <v>0.38730016321971794</v>
      </c>
      <c r="T55" s="16">
        <f t="shared" si="10"/>
        <v>0</v>
      </c>
      <c r="U55" s="17">
        <f t="shared" si="11"/>
        <v>0</v>
      </c>
    </row>
    <row r="56" spans="1:21">
      <c r="A56">
        <v>3</v>
      </c>
      <c r="B56">
        <v>0.66666666666666652</v>
      </c>
      <c r="C56">
        <v>0.28822157225446238</v>
      </c>
      <c r="D56">
        <v>4.5035980490453952E-2</v>
      </c>
      <c r="E56">
        <v>7.5780588416938502E-5</v>
      </c>
      <c r="G56" s="15">
        <v>105</v>
      </c>
      <c r="H56" s="16">
        <f t="shared" si="3"/>
        <v>170.00622508888446</v>
      </c>
      <c r="I56" s="16">
        <f t="shared" si="13"/>
        <v>65.006225088884463</v>
      </c>
      <c r="J56" s="16">
        <f t="shared" si="0"/>
        <v>0</v>
      </c>
      <c r="K56" s="16">
        <f t="shared" si="1"/>
        <v>0</v>
      </c>
      <c r="L56" s="16">
        <v>100</v>
      </c>
      <c r="M56" s="16">
        <f t="shared" si="5"/>
        <v>34.99377491111553</v>
      </c>
      <c r="N56" s="16">
        <f t="shared" si="12"/>
        <v>5.460383732281743</v>
      </c>
      <c r="O56" s="16">
        <f t="shared" si="2"/>
        <v>54.603837322817427</v>
      </c>
      <c r="P56" s="16">
        <f t="shared" si="12"/>
        <v>54.603837322817427</v>
      </c>
      <c r="Q56" s="16">
        <f t="shared" si="7"/>
        <v>1.7000622508888446</v>
      </c>
      <c r="R56" s="16">
        <f t="shared" si="8"/>
        <v>0.61762444254675253</v>
      </c>
      <c r="S56" s="16">
        <f t="shared" si="9"/>
        <v>0.38237555745324747</v>
      </c>
      <c r="T56" s="16">
        <f t="shared" si="10"/>
        <v>0</v>
      </c>
      <c r="U56" s="17">
        <f t="shared" si="11"/>
        <v>0</v>
      </c>
    </row>
    <row r="57" spans="1:21">
      <c r="A57">
        <v>3.1</v>
      </c>
      <c r="B57">
        <v>0.67741935483870963</v>
      </c>
      <c r="C57">
        <v>0.28307857153129617</v>
      </c>
      <c r="D57">
        <v>3.9471567167875775E-2</v>
      </c>
      <c r="E57">
        <v>3.0506462118387477E-5</v>
      </c>
      <c r="G57" s="15">
        <v>110</v>
      </c>
      <c r="H57" s="16">
        <f t="shared" si="3"/>
        <v>176.71289163019205</v>
      </c>
      <c r="I57" s="16">
        <f t="shared" si="13"/>
        <v>66.712891630192047</v>
      </c>
      <c r="J57" s="16">
        <f t="shared" si="0"/>
        <v>0</v>
      </c>
      <c r="K57" s="16">
        <f t="shared" si="1"/>
        <v>0</v>
      </c>
      <c r="L57" s="16">
        <v>100</v>
      </c>
      <c r="M57" s="16">
        <f t="shared" si="5"/>
        <v>33.287108369807953</v>
      </c>
      <c r="N57" s="16">
        <f t="shared" si="12"/>
        <v>4.4861916726778439</v>
      </c>
      <c r="O57" s="16">
        <f t="shared" si="2"/>
        <v>44.861916726778439</v>
      </c>
      <c r="P57" s="16">
        <f t="shared" si="12"/>
        <v>44.861916726778439</v>
      </c>
      <c r="Q57" s="16">
        <f t="shared" si="7"/>
        <v>1.7671289163019204</v>
      </c>
      <c r="R57" s="16">
        <f t="shared" si="8"/>
        <v>0.62247863743974918</v>
      </c>
      <c r="S57" s="16">
        <f t="shared" si="9"/>
        <v>0.37752136256025082</v>
      </c>
      <c r="T57" s="16">
        <f t="shared" si="10"/>
        <v>0</v>
      </c>
      <c r="U57" s="17">
        <f t="shared" si="11"/>
        <v>0</v>
      </c>
    </row>
    <row r="58" spans="1:21">
      <c r="A58">
        <v>3.2</v>
      </c>
      <c r="B58">
        <v>0.6875</v>
      </c>
      <c r="C58">
        <v>0.27787401301177062</v>
      </c>
      <c r="D58">
        <v>3.4614658209835621E-2</v>
      </c>
      <c r="E58">
        <v>1.1328778393707857E-5</v>
      </c>
      <c r="G58" s="15">
        <v>115</v>
      </c>
      <c r="H58" s="16">
        <f t="shared" si="3"/>
        <v>183.33632306209466</v>
      </c>
      <c r="I58" s="16">
        <f t="shared" si="13"/>
        <v>68.336323062094664</v>
      </c>
      <c r="J58" s="16">
        <f t="shared" si="0"/>
        <v>0</v>
      </c>
      <c r="K58" s="16">
        <f t="shared" si="1"/>
        <v>0</v>
      </c>
      <c r="L58" s="16">
        <v>100</v>
      </c>
      <c r="M58" s="16">
        <f t="shared" si="5"/>
        <v>31.663676937905329</v>
      </c>
      <c r="N58" s="16">
        <f t="shared" si="12"/>
        <v>3.6582221436587794</v>
      </c>
      <c r="O58" s="16">
        <f t="shared" si="2"/>
        <v>36.582221436587794</v>
      </c>
      <c r="P58" s="16">
        <f t="shared" si="12"/>
        <v>36.582221436587794</v>
      </c>
      <c r="Q58" s="16">
        <f t="shared" si="7"/>
        <v>1.8333632306209466</v>
      </c>
      <c r="R58" s="16">
        <f t="shared" si="8"/>
        <v>0.62726249811964618</v>
      </c>
      <c r="S58" s="16">
        <f t="shared" si="9"/>
        <v>0.37273750188035382</v>
      </c>
      <c r="T58" s="16">
        <f t="shared" si="10"/>
        <v>0</v>
      </c>
      <c r="U58" s="17">
        <f t="shared" si="11"/>
        <v>0</v>
      </c>
    </row>
    <row r="59" spans="1:21">
      <c r="A59">
        <v>3.3</v>
      </c>
      <c r="B59">
        <v>0.69696969696969702</v>
      </c>
      <c r="C59">
        <v>0.27264883523551403</v>
      </c>
      <c r="D59">
        <v>3.0377620363858923E-2</v>
      </c>
      <c r="E59">
        <v>3.8474309300930669E-6</v>
      </c>
      <c r="G59" s="15">
        <v>120</v>
      </c>
      <c r="H59" s="16">
        <f t="shared" si="3"/>
        <v>190.92287036698281</v>
      </c>
      <c r="I59" s="16">
        <f t="shared" si="13"/>
        <v>69.880578808779788</v>
      </c>
      <c r="J59" s="16">
        <f t="shared" si="0"/>
        <v>0.52344666797032602</v>
      </c>
      <c r="K59" s="16">
        <f t="shared" si="1"/>
        <v>0.51884489023272096</v>
      </c>
      <c r="L59" s="16">
        <v>100</v>
      </c>
      <c r="M59" s="16">
        <f t="shared" si="5"/>
        <v>30.119421191220212</v>
      </c>
      <c r="N59" s="16">
        <f t="shared" si="12"/>
        <v>2.9595974523249886</v>
      </c>
      <c r="O59" s="16">
        <f t="shared" si="2"/>
        <v>29.077129633017165</v>
      </c>
      <c r="P59" s="16">
        <f t="shared" si="12"/>
        <v>28.562886399859792</v>
      </c>
      <c r="Q59" s="16">
        <f t="shared" si="7"/>
        <v>1.9092287036698281</v>
      </c>
      <c r="R59" s="16">
        <f t="shared" si="8"/>
        <v>0.62852606274639466</v>
      </c>
      <c r="S59" s="16">
        <f t="shared" si="9"/>
        <v>0.36601470884267917</v>
      </c>
      <c r="T59" s="16">
        <f t="shared" si="10"/>
        <v>2.7416656106425694E-3</v>
      </c>
      <c r="U59" s="17">
        <f t="shared" si="11"/>
        <v>2.7175628002838116E-3</v>
      </c>
    </row>
    <row r="60" spans="1:21">
      <c r="A60">
        <v>3.4</v>
      </c>
      <c r="B60">
        <v>0.70588235294117652</v>
      </c>
      <c r="C60">
        <v>0.26743589609134927</v>
      </c>
      <c r="D60">
        <v>2.6680567369718185E-2</v>
      </c>
      <c r="E60">
        <v>1.1835977560819258E-6</v>
      </c>
      <c r="G60" s="15">
        <v>125</v>
      </c>
      <c r="H60" s="16">
        <f t="shared" si="3"/>
        <v>205.68521261926276</v>
      </c>
      <c r="I60" s="16">
        <f t="shared" si="13"/>
        <v>71.349520313980989</v>
      </c>
      <c r="J60" s="16">
        <f t="shared" ref="J60:J91" si="14">IF(M60-$H$26*N60&lt;0,0,M60-$H$26*N60)</f>
        <v>4.9045218048152535</v>
      </c>
      <c r="K60" s="16">
        <f t="shared" ref="K60:K91" si="15">$H$26*N60-O60</f>
        <v>4.4311705004665249</v>
      </c>
      <c r="L60" s="16">
        <v>100</v>
      </c>
      <c r="M60" s="16">
        <f t="shared" si="5"/>
        <v>28.650479686019008</v>
      </c>
      <c r="N60" s="16">
        <f t="shared" si="12"/>
        <v>2.3745957881203754</v>
      </c>
      <c r="O60" s="16">
        <f t="shared" ref="O60:O91" si="16">$H$26*N60*EXP(-(J60/($H$26*N60)))</f>
        <v>19.314787380737229</v>
      </c>
      <c r="P60" s="16">
        <f t="shared" si="12"/>
        <v>15.355173280648124</v>
      </c>
      <c r="Q60" s="16">
        <f t="shared" si="7"/>
        <v>2.0568521261926276</v>
      </c>
      <c r="R60" s="16">
        <f t="shared" si="8"/>
        <v>0.60772477713982997</v>
      </c>
      <c r="S60" s="16">
        <f t="shared" si="9"/>
        <v>0.34688697065478291</v>
      </c>
      <c r="T60" s="16">
        <f t="shared" si="10"/>
        <v>2.3844795366470294E-2</v>
      </c>
      <c r="U60" s="17">
        <f t="shared" si="11"/>
        <v>2.1543456838916862E-2</v>
      </c>
    </row>
    <row r="61" spans="1:21">
      <c r="A61">
        <v>3.5</v>
      </c>
      <c r="B61">
        <v>0.7142857142857143</v>
      </c>
      <c r="C61">
        <v>0.26226142896460031</v>
      </c>
      <c r="D61">
        <v>2.3452530387126313E-2</v>
      </c>
      <c r="E61">
        <v>3.2636255905981332E-7</v>
      </c>
      <c r="G61" s="15">
        <v>130</v>
      </c>
      <c r="H61" s="16">
        <f t="shared" si="3"/>
        <v>217.8724837046978</v>
      </c>
      <c r="I61" s="16">
        <f t="shared" si="13"/>
        <v>72.746820696598746</v>
      </c>
      <c r="J61" s="16">
        <f t="shared" si="14"/>
        <v>8.3664672023738511</v>
      </c>
      <c r="K61" s="16">
        <f t="shared" si="15"/>
        <v>6.7591958057251986</v>
      </c>
      <c r="L61" s="16">
        <v>100</v>
      </c>
      <c r="M61" s="16">
        <f t="shared" si="5"/>
        <v>27.253179303401261</v>
      </c>
      <c r="N61" s="16">
        <f t="shared" ref="N61:P76" si="17">M61*EXP(-(I61/M61))</f>
        <v>1.888671210102741</v>
      </c>
      <c r="O61" s="16">
        <f t="shared" si="16"/>
        <v>12.127516295302211</v>
      </c>
      <c r="P61" s="16">
        <f t="shared" si="17"/>
        <v>6.9457722295773552</v>
      </c>
      <c r="Q61" s="16">
        <f t="shared" si="7"/>
        <v>2.1787248370469778</v>
      </c>
      <c r="R61" s="16">
        <f t="shared" si="8"/>
        <v>0.59667929510640139</v>
      </c>
      <c r="S61" s="16">
        <f t="shared" si="9"/>
        <v>0.33389632072675623</v>
      </c>
      <c r="T61" s="16">
        <f t="shared" si="10"/>
        <v>3.8400751944948117E-2</v>
      </c>
      <c r="U61" s="17">
        <f t="shared" si="11"/>
        <v>3.1023632221894276E-2</v>
      </c>
    </row>
    <row r="62" spans="1:21">
      <c r="A62">
        <v>3.6</v>
      </c>
      <c r="B62">
        <v>0.72222222222222221</v>
      </c>
      <c r="C62">
        <v>0.25714622827379613</v>
      </c>
      <c r="D62">
        <v>2.0631469778125095E-2</v>
      </c>
      <c r="E62">
        <v>7.9725856537037552E-8</v>
      </c>
      <c r="G62" s="15">
        <v>135</v>
      </c>
      <c r="H62" s="16">
        <f t="shared" si="3"/>
        <v>227.91013223507923</v>
      </c>
      <c r="I62" s="16">
        <f t="shared" si="13"/>
        <v>74.075973935410843</v>
      </c>
      <c r="J62" s="16">
        <f t="shared" si="14"/>
        <v>11.039386964641562</v>
      </c>
      <c r="K62" s="16">
        <f t="shared" si="15"/>
        <v>7.7947713350268497</v>
      </c>
      <c r="L62" s="16">
        <v>100</v>
      </c>
      <c r="M62" s="16">
        <f t="shared" si="5"/>
        <v>25.92402606458915</v>
      </c>
      <c r="N62" s="16">
        <f t="shared" si="17"/>
        <v>1.4884639099947587</v>
      </c>
      <c r="O62" s="16">
        <f t="shared" si="16"/>
        <v>7.0898677649207382</v>
      </c>
      <c r="P62" s="16">
        <f t="shared" si="17"/>
        <v>2.3613715389858441</v>
      </c>
      <c r="Q62" s="16">
        <f t="shared" si="7"/>
        <v>2.2791013223507921</v>
      </c>
      <c r="R62" s="16">
        <f t="shared" si="8"/>
        <v>0.5923387375369229</v>
      </c>
      <c r="S62" s="16">
        <f t="shared" si="9"/>
        <v>0.32502273246458718</v>
      </c>
      <c r="T62" s="16">
        <f t="shared" si="10"/>
        <v>4.8437455835684047E-2</v>
      </c>
      <c r="U62" s="17">
        <f t="shared" si="11"/>
        <v>3.4201074162805926E-2</v>
      </c>
    </row>
    <row r="63" spans="1:21">
      <c r="A63">
        <v>3.7</v>
      </c>
      <c r="B63">
        <v>0.72972972972972971</v>
      </c>
      <c r="C63">
        <v>0.25210661817844598</v>
      </c>
      <c r="D63">
        <v>1.8163635057995522E-2</v>
      </c>
      <c r="E63">
        <v>1.7033828735991531E-8</v>
      </c>
      <c r="G63" s="15">
        <v>140</v>
      </c>
      <c r="H63" s="16">
        <f t="shared" si="3"/>
        <v>236.21890986459175</v>
      </c>
      <c r="I63" s="16">
        <f t="shared" si="13"/>
        <v>75.340303605839352</v>
      </c>
      <c r="J63" s="16">
        <f t="shared" si="14"/>
        <v>13.041699965915278</v>
      </c>
      <c r="K63" s="16">
        <f t="shared" si="15"/>
        <v>7.8369062928371207</v>
      </c>
      <c r="L63" s="16">
        <v>100</v>
      </c>
      <c r="M63" s="16">
        <f t="shared" si="5"/>
        <v>24.659696394160648</v>
      </c>
      <c r="N63" s="16">
        <f t="shared" si="17"/>
        <v>1.161799642824537</v>
      </c>
      <c r="O63" s="16">
        <f t="shared" si="16"/>
        <v>3.7810901354082485</v>
      </c>
      <c r="P63" s="16">
        <f t="shared" si="17"/>
        <v>0.47585336738317402</v>
      </c>
      <c r="Q63" s="16">
        <f t="shared" si="7"/>
        <v>2.3621890986459175</v>
      </c>
      <c r="R63" s="16">
        <f t="shared" si="8"/>
        <v>0.59267058712722231</v>
      </c>
      <c r="S63" s="16">
        <f t="shared" si="9"/>
        <v>0.31894272837439996</v>
      </c>
      <c r="T63" s="16">
        <f t="shared" si="10"/>
        <v>5.5210228399543447E-2</v>
      </c>
      <c r="U63" s="17">
        <f t="shared" si="11"/>
        <v>3.3176456098834281E-2</v>
      </c>
    </row>
    <row r="64" spans="1:21">
      <c r="A64">
        <v>3.8</v>
      </c>
      <c r="B64">
        <v>0.73684210526315785</v>
      </c>
      <c r="C64">
        <v>0.24715524667757421</v>
      </c>
      <c r="D64">
        <v>1.600264492116639E-2</v>
      </c>
      <c r="E64">
        <v>3.1381014996432897E-9</v>
      </c>
      <c r="G64" s="15">
        <v>145</v>
      </c>
      <c r="H64" s="16">
        <f t="shared" si="3"/>
        <v>243.21117096699163</v>
      </c>
      <c r="I64" s="16">
        <f t="shared" si="13"/>
        <v>76.542971190620236</v>
      </c>
      <c r="J64" s="16">
        <f t="shared" si="14"/>
        <v>14.480253114528381</v>
      </c>
      <c r="K64" s="16">
        <f t="shared" si="15"/>
        <v>7.1879466618430197</v>
      </c>
      <c r="L64" s="16">
        <v>100</v>
      </c>
      <c r="M64" s="16">
        <f t="shared" si="5"/>
        <v>23.457028809379764</v>
      </c>
      <c r="N64" s="16">
        <f t="shared" si="17"/>
        <v>0.89767756948513833</v>
      </c>
      <c r="O64" s="16">
        <f t="shared" si="16"/>
        <v>1.7888290330083638</v>
      </c>
      <c r="P64" s="16">
        <f t="shared" si="17"/>
        <v>3.2171315549215283E-2</v>
      </c>
      <c r="Q64" s="16">
        <f t="shared" si="7"/>
        <v>2.4321117096699165</v>
      </c>
      <c r="R64" s="16">
        <f t="shared" si="8"/>
        <v>0.59618972033023621</v>
      </c>
      <c r="S64" s="16">
        <f t="shared" si="9"/>
        <v>0.31471815577504281</v>
      </c>
      <c r="T64" s="16">
        <f t="shared" si="10"/>
        <v>5.9537779687322115E-2</v>
      </c>
      <c r="U64" s="17">
        <f t="shared" si="11"/>
        <v>2.9554344207398928E-2</v>
      </c>
    </row>
    <row r="65" spans="1:21">
      <c r="A65">
        <v>3.9</v>
      </c>
      <c r="B65">
        <v>0.74358974358974372</v>
      </c>
      <c r="C65">
        <v>0.24230173844707512</v>
      </c>
      <c r="D65">
        <v>1.4108517472448833E-2</v>
      </c>
      <c r="E65">
        <v>4.9073251007654081E-10</v>
      </c>
      <c r="G65" s="15">
        <v>150</v>
      </c>
      <c r="H65" s="16">
        <f t="shared" si="3"/>
        <v>249.27775676571795</v>
      </c>
      <c r="I65" s="16">
        <f t="shared" si="13"/>
        <v>77.686983985157013</v>
      </c>
      <c r="J65" s="16">
        <f t="shared" si="14"/>
        <v>15.450554432325143</v>
      </c>
      <c r="K65" s="16">
        <f t="shared" si="15"/>
        <v>6.1402183482358144</v>
      </c>
      <c r="L65" s="16">
        <v>100</v>
      </c>
      <c r="M65" s="16">
        <f t="shared" si="5"/>
        <v>22.313016014842983</v>
      </c>
      <c r="N65" s="16">
        <f t="shared" si="17"/>
        <v>0.68624615825178403</v>
      </c>
      <c r="O65" s="16">
        <f t="shared" si="16"/>
        <v>0.72224323428202564</v>
      </c>
      <c r="P65" s="16">
        <f t="shared" si="17"/>
        <v>1.4671967640858994E-4</v>
      </c>
      <c r="Q65" s="16">
        <f t="shared" si="7"/>
        <v>2.4927775676571797</v>
      </c>
      <c r="R65" s="16">
        <f t="shared" si="8"/>
        <v>0.60173840597007822</v>
      </c>
      <c r="S65" s="16">
        <f t="shared" si="9"/>
        <v>0.31164827938567585</v>
      </c>
      <c r="T65" s="16">
        <f t="shared" si="10"/>
        <v>6.1981279969741725E-2</v>
      </c>
      <c r="U65" s="17">
        <f t="shared" si="11"/>
        <v>2.4632034674504304E-2</v>
      </c>
    </row>
    <row r="66" spans="1:21">
      <c r="A66">
        <v>4</v>
      </c>
      <c r="B66">
        <v>0.75</v>
      </c>
      <c r="C66">
        <v>0.23755323290803398</v>
      </c>
      <c r="D66">
        <v>1.2446767027946353E-2</v>
      </c>
      <c r="E66">
        <v>6.4019634900056347E-11</v>
      </c>
      <c r="G66" s="15">
        <v>155</v>
      </c>
      <c r="H66" s="16">
        <f t="shared" si="3"/>
        <v>254.76427896521474</v>
      </c>
      <c r="I66" s="16">
        <f t="shared" si="13"/>
        <v>78.775202617325704</v>
      </c>
      <c r="J66" s="16">
        <f t="shared" si="14"/>
        <v>16.037125098609096</v>
      </c>
      <c r="K66" s="16">
        <f t="shared" si="15"/>
        <v>4.951951249279948</v>
      </c>
      <c r="L66" s="16">
        <v>100</v>
      </c>
      <c r="M66" s="16">
        <f t="shared" si="5"/>
        <v>21.224797382674303</v>
      </c>
      <c r="N66" s="16">
        <f t="shared" si="17"/>
        <v>0.51876722840652056</v>
      </c>
      <c r="O66" s="16">
        <f t="shared" si="16"/>
        <v>0.23572103478525833</v>
      </c>
      <c r="P66" s="16">
        <f t="shared" si="17"/>
        <v>1.7737007343091011E-10</v>
      </c>
      <c r="Q66" s="16">
        <f t="shared" si="7"/>
        <v>2.5476427896521474</v>
      </c>
      <c r="R66" s="16">
        <f t="shared" si="8"/>
        <v>0.60840554503782507</v>
      </c>
      <c r="S66" s="16">
        <f t="shared" si="9"/>
        <v>0.30920819408941391</v>
      </c>
      <c r="T66" s="16">
        <f t="shared" si="10"/>
        <v>6.2948876364251949E-2</v>
      </c>
      <c r="U66" s="17">
        <f t="shared" si="11"/>
        <v>1.943738450850907E-2</v>
      </c>
    </row>
    <row r="67" spans="1:21">
      <c r="G67" s="15">
        <v>160</v>
      </c>
      <c r="H67" s="16">
        <f t="shared" si="3"/>
        <v>259.94242038840031</v>
      </c>
      <c r="I67" s="16">
        <f t="shared" si="13"/>
        <v>79.810348200534463</v>
      </c>
      <c r="J67" s="16">
        <f t="shared" si="14"/>
        <v>16.313965120476269</v>
      </c>
      <c r="K67" s="16">
        <f t="shared" si="15"/>
        <v>3.8181070673895996</v>
      </c>
      <c r="L67" s="16">
        <v>100</v>
      </c>
      <c r="M67" s="16">
        <f t="shared" si="5"/>
        <v>20.189651799465537</v>
      </c>
      <c r="N67" s="16">
        <f t="shared" si="17"/>
        <v>0.38756866789892691</v>
      </c>
      <c r="O67" s="16">
        <f t="shared" si="16"/>
        <v>5.7579611599669775E-2</v>
      </c>
      <c r="P67" s="16">
        <f t="shared" si="17"/>
        <v>9.1659786423865254E-31</v>
      </c>
      <c r="Q67" s="16">
        <f t="shared" si="7"/>
        <v>2.599424203884003</v>
      </c>
      <c r="R67" s="16">
        <f t="shared" si="8"/>
        <v>0.61552092867694119</v>
      </c>
      <c r="S67" s="16">
        <f t="shared" si="9"/>
        <v>0.30703087276514385</v>
      </c>
      <c r="T67" s="16">
        <f t="shared" si="10"/>
        <v>6.2759918508492371E-2</v>
      </c>
      <c r="U67" s="17">
        <f t="shared" si="11"/>
        <v>1.4688280049422742E-2</v>
      </c>
    </row>
    <row r="68" spans="1:21">
      <c r="G68" s="15">
        <v>165</v>
      </c>
      <c r="H68" s="16">
        <f t="shared" si="3"/>
        <v>264.99057666650384</v>
      </c>
      <c r="I68" s="16">
        <f t="shared" si="13"/>
        <v>80.795009137924581</v>
      </c>
      <c r="J68" s="16">
        <f t="shared" si="14"/>
        <v>16.345122913891061</v>
      </c>
      <c r="K68" s="16">
        <f t="shared" si="15"/>
        <v>2.8504446146882509</v>
      </c>
      <c r="L68" s="16">
        <v>100</v>
      </c>
      <c r="M68" s="16">
        <f t="shared" si="5"/>
        <v>19.204990862075412</v>
      </c>
      <c r="N68" s="16">
        <f t="shared" si="17"/>
        <v>0.28598679481843503</v>
      </c>
      <c r="O68" s="16">
        <f t="shared" si="16"/>
        <v>9.4233334960989856E-3</v>
      </c>
      <c r="P68" s="16">
        <f t="shared" si="17"/>
        <v>4.0305751384235041E-134</v>
      </c>
      <c r="Q68" s="16">
        <f t="shared" si="7"/>
        <v>2.6499057666650385</v>
      </c>
      <c r="R68" s="16">
        <f t="shared" si="8"/>
        <v>0.62266365119713651</v>
      </c>
      <c r="S68" s="16">
        <f t="shared" si="9"/>
        <v>0.30489766902015836</v>
      </c>
      <c r="T68" s="16">
        <f t="shared" si="10"/>
        <v>6.1681902501996282E-2</v>
      </c>
      <c r="U68" s="17">
        <f t="shared" si="11"/>
        <v>1.0756777280709099E-2</v>
      </c>
    </row>
    <row r="69" spans="1:21">
      <c r="G69" s="15">
        <v>170</v>
      </c>
      <c r="H69" s="16">
        <f t="shared" si="3"/>
        <v>269.99912072748816</v>
      </c>
      <c r="I69" s="16">
        <f t="shared" si="13"/>
        <v>81.731647594726539</v>
      </c>
      <c r="J69" s="16">
        <f t="shared" si="14"/>
        <v>16.185355061146552</v>
      </c>
      <c r="K69" s="16">
        <f t="shared" si="15"/>
        <v>2.0821180716150876</v>
      </c>
      <c r="L69" s="16">
        <v>100</v>
      </c>
      <c r="M69" s="16">
        <f t="shared" si="5"/>
        <v>18.268352405273465</v>
      </c>
      <c r="N69" s="16">
        <f t="shared" si="17"/>
        <v>0.2082997344126914</v>
      </c>
      <c r="O69" s="16">
        <f t="shared" si="16"/>
        <v>8.792725118263278E-4</v>
      </c>
      <c r="P69" s="16">
        <f t="shared" si="17"/>
        <v>0</v>
      </c>
      <c r="Q69" s="16">
        <f t="shared" si="7"/>
        <v>2.6999912072748815</v>
      </c>
      <c r="R69" s="16">
        <f t="shared" si="8"/>
        <v>0.62963168006603287</v>
      </c>
      <c r="S69" s="16">
        <f t="shared" si="9"/>
        <v>0.30271079170372117</v>
      </c>
      <c r="T69" s="16">
        <f t="shared" si="10"/>
        <v>5.9945954703617479E-2</v>
      </c>
      <c r="U69" s="17">
        <f t="shared" si="11"/>
        <v>7.7115735266285648E-3</v>
      </c>
    </row>
    <row r="70" spans="1:21">
      <c r="G70" s="15">
        <v>175</v>
      </c>
      <c r="H70" s="16">
        <f t="shared" si="3"/>
        <v>274.99996314790798</v>
      </c>
      <c r="I70" s="16">
        <f t="shared" si="13"/>
        <v>82.622605654955493</v>
      </c>
      <c r="J70" s="16">
        <f t="shared" si="14"/>
        <v>15.88085909507201</v>
      </c>
      <c r="K70" s="16">
        <f t="shared" si="15"/>
        <v>1.4964983978804807</v>
      </c>
      <c r="L70" s="16">
        <v>100</v>
      </c>
      <c r="M70" s="16">
        <f t="shared" si="5"/>
        <v>17.377394345044515</v>
      </c>
      <c r="N70" s="16">
        <f t="shared" si="17"/>
        <v>0.14965352499725049</v>
      </c>
      <c r="O70" s="16">
        <f t="shared" si="16"/>
        <v>3.6852092024176581E-5</v>
      </c>
      <c r="P70" s="16">
        <f t="shared" si="17"/>
        <v>0</v>
      </c>
      <c r="Q70" s="16">
        <f t="shared" si="7"/>
        <v>2.7499996314790796</v>
      </c>
      <c r="R70" s="16">
        <f t="shared" si="8"/>
        <v>0.63636372164121613</v>
      </c>
      <c r="S70" s="16">
        <f t="shared" si="9"/>
        <v>0.30044587900732611</v>
      </c>
      <c r="T70" s="16">
        <f t="shared" si="10"/>
        <v>5.7748586266284457E-2</v>
      </c>
      <c r="U70" s="17">
        <f t="shared" si="11"/>
        <v>5.441813085173372E-3</v>
      </c>
    </row>
    <row r="71" spans="1:21">
      <c r="G71" s="15">
        <v>180</v>
      </c>
      <c r="H71" s="16">
        <f t="shared" si="3"/>
        <v>279.99999951476821</v>
      </c>
      <c r="I71" s="16">
        <f t="shared" si="13"/>
        <v>83.470111177841346</v>
      </c>
      <c r="J71" s="16">
        <f t="shared" si="14"/>
        <v>15.470059567573363</v>
      </c>
      <c r="K71" s="16">
        <f t="shared" si="15"/>
        <v>1.0598287693535549</v>
      </c>
      <c r="L71" s="16">
        <v>100</v>
      </c>
      <c r="M71" s="16">
        <f t="shared" si="5"/>
        <v>16.529888822158654</v>
      </c>
      <c r="N71" s="16">
        <f t="shared" si="17"/>
        <v>0.10598292545852897</v>
      </c>
      <c r="O71" s="16">
        <f t="shared" si="16"/>
        <v>4.8523173481461504E-7</v>
      </c>
      <c r="P71" s="16">
        <f t="shared" si="17"/>
        <v>0</v>
      </c>
      <c r="Q71" s="16">
        <f t="shared" si="7"/>
        <v>2.7999999951476822</v>
      </c>
      <c r="R71" s="16">
        <f t="shared" si="8"/>
        <v>0.64285714397119542</v>
      </c>
      <c r="S71" s="16">
        <f t="shared" si="9"/>
        <v>0.29810754043747356</v>
      </c>
      <c r="T71" s="16">
        <f t="shared" si="10"/>
        <v>5.525021283708044E-2</v>
      </c>
      <c r="U71" s="17">
        <f t="shared" si="11"/>
        <v>3.7851027542507394E-3</v>
      </c>
    </row>
    <row r="72" spans="1:21">
      <c r="G72" s="15">
        <v>185</v>
      </c>
      <c r="H72" s="16">
        <f t="shared" si="3"/>
        <v>284.99999999883516</v>
      </c>
      <c r="I72" s="16">
        <f t="shared" si="13"/>
        <v>84.276283368637237</v>
      </c>
      <c r="J72" s="16">
        <f t="shared" si="14"/>
        <v>14.984426062701015</v>
      </c>
      <c r="K72" s="16">
        <f t="shared" si="15"/>
        <v>0.73929056749695043</v>
      </c>
      <c r="L72" s="16">
        <v>100</v>
      </c>
      <c r="M72" s="16">
        <f t="shared" si="5"/>
        <v>15.723716631362761</v>
      </c>
      <c r="N72" s="16">
        <f t="shared" si="17"/>
        <v>7.3929056866174625E-2</v>
      </c>
      <c r="O72" s="16">
        <f t="shared" si="16"/>
        <v>1.1647958160154484E-9</v>
      </c>
      <c r="P72" s="16">
        <f t="shared" si="17"/>
        <v>0</v>
      </c>
      <c r="Q72" s="16">
        <f t="shared" si="7"/>
        <v>2.8499999999883516</v>
      </c>
      <c r="R72" s="16">
        <f t="shared" si="8"/>
        <v>0.64912280702019687</v>
      </c>
      <c r="S72" s="16">
        <f t="shared" si="9"/>
        <v>0.29570625743502343</v>
      </c>
      <c r="T72" s="16">
        <f t="shared" si="10"/>
        <v>5.2576933553551787E-2</v>
      </c>
      <c r="U72" s="17">
        <f t="shared" si="11"/>
        <v>2.594001991227972E-3</v>
      </c>
    </row>
    <row r="73" spans="1:21">
      <c r="G73" s="15">
        <v>190</v>
      </c>
      <c r="H73" s="16">
        <f t="shared" si="3"/>
        <v>289.99999999999977</v>
      </c>
      <c r="I73" s="16">
        <f t="shared" si="13"/>
        <v>85.043138077736501</v>
      </c>
      <c r="J73" s="16">
        <f t="shared" si="14"/>
        <v>14.449301320725223</v>
      </c>
      <c r="K73" s="16">
        <f t="shared" si="15"/>
        <v>0.50756060153806382</v>
      </c>
      <c r="L73" s="16">
        <v>100</v>
      </c>
      <c r="M73" s="16">
        <f t="shared" si="5"/>
        <v>14.956861922263506</v>
      </c>
      <c r="N73" s="16">
        <f t="shared" si="17"/>
        <v>5.0756060153828352E-2</v>
      </c>
      <c r="O73" s="16">
        <f t="shared" si="16"/>
        <v>2.1975361107327186E-13</v>
      </c>
      <c r="P73" s="16">
        <f t="shared" si="17"/>
        <v>0</v>
      </c>
      <c r="Q73" s="16">
        <f t="shared" si="7"/>
        <v>2.8999999999999977</v>
      </c>
      <c r="R73" s="16">
        <f t="shared" si="8"/>
        <v>0.65517241379310398</v>
      </c>
      <c r="S73" s="16">
        <f t="shared" si="9"/>
        <v>0.29325220026805715</v>
      </c>
      <c r="T73" s="16">
        <f t="shared" si="10"/>
        <v>4.9825176968018046E-2</v>
      </c>
      <c r="U73" s="17">
        <f t="shared" si="11"/>
        <v>1.7502089708209111E-3</v>
      </c>
    </row>
    <row r="74" spans="1:21">
      <c r="G74" s="15">
        <v>195</v>
      </c>
      <c r="H74" s="16">
        <f t="shared" si="3"/>
        <v>295</v>
      </c>
      <c r="I74" s="16">
        <f t="shared" si="13"/>
        <v>85.77259284134864</v>
      </c>
      <c r="J74" s="16">
        <f t="shared" si="14"/>
        <v>13.884718279601874</v>
      </c>
      <c r="K74" s="16">
        <f t="shared" si="15"/>
        <v>0.34268887904948392</v>
      </c>
      <c r="L74" s="16">
        <v>100</v>
      </c>
      <c r="M74" s="16">
        <f t="shared" si="5"/>
        <v>14.227407158651358</v>
      </c>
      <c r="N74" s="16">
        <f t="shared" si="17"/>
        <v>3.4268887904948392E-2</v>
      </c>
      <c r="O74" s="16">
        <f t="shared" si="16"/>
        <v>8.681592571477219E-19</v>
      </c>
      <c r="P74" s="16">
        <f t="shared" si="17"/>
        <v>0</v>
      </c>
      <c r="Q74" s="16">
        <f t="shared" si="7"/>
        <v>2.95</v>
      </c>
      <c r="R74" s="16">
        <f t="shared" si="8"/>
        <v>0.66101694915254239</v>
      </c>
      <c r="S74" s="16">
        <f t="shared" si="9"/>
        <v>0.29075455200457168</v>
      </c>
      <c r="T74" s="16">
        <f t="shared" si="10"/>
        <v>4.706684162576906E-2</v>
      </c>
      <c r="U74" s="17">
        <f t="shared" si="11"/>
        <v>1.1616572171168947E-3</v>
      </c>
    </row>
    <row r="75" spans="1:21">
      <c r="G75" s="15">
        <v>200</v>
      </c>
      <c r="H75" s="16">
        <f t="shared" si="3"/>
        <v>300</v>
      </c>
      <c r="I75" s="16">
        <f t="shared" si="13"/>
        <v>86.466471676338728</v>
      </c>
      <c r="J75" s="16">
        <f t="shared" si="14"/>
        <v>13.306186558410456</v>
      </c>
      <c r="K75" s="16">
        <f t="shared" si="15"/>
        <v>0.22734176525081556</v>
      </c>
      <c r="L75" s="16">
        <v>100</v>
      </c>
      <c r="M75" s="16">
        <f t="shared" si="5"/>
        <v>13.533528323661271</v>
      </c>
      <c r="N75" s="16">
        <f t="shared" si="17"/>
        <v>2.2734176525081556E-2</v>
      </c>
      <c r="O75" s="16">
        <f t="shared" si="16"/>
        <v>8.6629486277600037E-27</v>
      </c>
      <c r="P75" s="16">
        <f t="shared" si="17"/>
        <v>0</v>
      </c>
      <c r="Q75" s="16">
        <f t="shared" si="7"/>
        <v>3</v>
      </c>
      <c r="R75" s="16">
        <f t="shared" si="8"/>
        <v>0.66666666666666663</v>
      </c>
      <c r="S75" s="16">
        <f t="shared" si="9"/>
        <v>0.28822157225446243</v>
      </c>
      <c r="T75" s="16">
        <f t="shared" si="10"/>
        <v>4.4353955194701519E-2</v>
      </c>
      <c r="U75" s="17">
        <f t="shared" si="11"/>
        <v>7.5780588416938523E-4</v>
      </c>
    </row>
    <row r="76" spans="1:21">
      <c r="G76" s="15">
        <v>205</v>
      </c>
      <c r="H76" s="16">
        <f t="shared" si="3"/>
        <v>305</v>
      </c>
      <c r="I76" s="16">
        <f t="shared" si="13"/>
        <v>87.12650964121957</v>
      </c>
      <c r="J76" s="16">
        <f t="shared" si="14"/>
        <v>12.725431564777136</v>
      </c>
      <c r="K76" s="16">
        <f t="shared" si="15"/>
        <v>0.14805879400328778</v>
      </c>
      <c r="L76" s="16">
        <v>100</v>
      </c>
      <c r="M76" s="16">
        <f t="shared" si="5"/>
        <v>12.873490358780423</v>
      </c>
      <c r="N76" s="16">
        <f t="shared" si="17"/>
        <v>1.4805879400328778E-2</v>
      </c>
      <c r="O76" s="16">
        <f t="shared" si="16"/>
        <v>6.9738728534990015E-39</v>
      </c>
      <c r="P76" s="16">
        <f t="shared" si="17"/>
        <v>0</v>
      </c>
      <c r="Q76" s="16">
        <f t="shared" si="7"/>
        <v>3.05</v>
      </c>
      <c r="R76" s="16">
        <f t="shared" si="8"/>
        <v>0.67213114754098358</v>
      </c>
      <c r="S76" s="16">
        <f t="shared" si="9"/>
        <v>0.28566068734826089</v>
      </c>
      <c r="T76" s="16">
        <f t="shared" si="10"/>
        <v>4.1722726441892247E-2</v>
      </c>
      <c r="U76" s="17">
        <f t="shared" si="11"/>
        <v>4.8543866886323865E-4</v>
      </c>
    </row>
    <row r="77" spans="1:21">
      <c r="G77" s="15">
        <v>210</v>
      </c>
      <c r="H77" s="16">
        <f t="shared" si="3"/>
        <v>310</v>
      </c>
      <c r="I77" s="16">
        <f t="shared" si="13"/>
        <v>87.754357174701809</v>
      </c>
      <c r="J77" s="16">
        <f t="shared" si="14"/>
        <v>12.15107279273119</v>
      </c>
      <c r="K77" s="16">
        <f t="shared" si="15"/>
        <v>9.457003256700118E-2</v>
      </c>
      <c r="L77" s="16">
        <v>100</v>
      </c>
      <c r="M77" s="16">
        <f t="shared" si="5"/>
        <v>12.245642825298191</v>
      </c>
      <c r="N77" s="16">
        <f t="shared" ref="N77:P92" si="18">M77*EXP(-(I77/M77))</f>
        <v>9.457003256700118E-3</v>
      </c>
      <c r="O77" s="16">
        <f t="shared" si="16"/>
        <v>1.4938774308102035E-57</v>
      </c>
      <c r="P77" s="16">
        <f t="shared" si="18"/>
        <v>0</v>
      </c>
      <c r="Q77" s="16">
        <f t="shared" si="7"/>
        <v>3.1</v>
      </c>
      <c r="R77" s="16">
        <f t="shared" si="8"/>
        <v>0.67741935483870963</v>
      </c>
      <c r="S77" s="16">
        <f t="shared" si="9"/>
        <v>0.28307857153129617</v>
      </c>
      <c r="T77" s="16">
        <f t="shared" si="10"/>
        <v>3.9197009008810291E-2</v>
      </c>
      <c r="U77" s="17">
        <f t="shared" si="11"/>
        <v>3.0506462118387476E-4</v>
      </c>
    </row>
    <row r="78" spans="1:21">
      <c r="G78" s="15">
        <v>215</v>
      </c>
      <c r="H78" s="16">
        <f t="shared" si="3"/>
        <v>315.00000000000006</v>
      </c>
      <c r="I78" s="16">
        <f t="shared" si="13"/>
        <v>88.351584222650303</v>
      </c>
      <c r="J78" s="16">
        <f t="shared" si="14"/>
        <v>11.589231722563262</v>
      </c>
      <c r="K78" s="16">
        <f t="shared" si="15"/>
        <v>5.9184054786434181E-2</v>
      </c>
      <c r="L78" s="16">
        <v>100</v>
      </c>
      <c r="M78" s="16">
        <f t="shared" si="5"/>
        <v>11.648415777349697</v>
      </c>
      <c r="N78" s="16">
        <f t="shared" si="18"/>
        <v>5.9184054786434181E-3</v>
      </c>
      <c r="O78" s="16">
        <f t="shared" si="16"/>
        <v>5.3709691411058685E-87</v>
      </c>
      <c r="P78" s="16">
        <f t="shared" si="18"/>
        <v>0</v>
      </c>
      <c r="Q78" s="16">
        <f t="shared" si="7"/>
        <v>3.1500000000000004</v>
      </c>
      <c r="R78" s="16">
        <f t="shared" si="8"/>
        <v>0.68253968253968245</v>
      </c>
      <c r="S78" s="16">
        <f t="shared" si="9"/>
        <v>0.28048121975444534</v>
      </c>
      <c r="T78" s="16">
        <f t="shared" si="10"/>
        <v>3.6791211817661144E-2</v>
      </c>
      <c r="U78" s="17">
        <f t="shared" si="11"/>
        <v>1.8788588821090212E-4</v>
      </c>
    </row>
    <row r="79" spans="1:21">
      <c r="G79" s="15">
        <v>220</v>
      </c>
      <c r="H79" s="16">
        <f t="shared" si="3"/>
        <v>320.00000000000006</v>
      </c>
      <c r="I79" s="16">
        <f t="shared" si="13"/>
        <v>88.919684163766618</v>
      </c>
      <c r="J79" s="16">
        <f t="shared" si="14"/>
        <v>11.044063745373522</v>
      </c>
      <c r="K79" s="16">
        <f t="shared" si="15"/>
        <v>3.6252090859865145E-2</v>
      </c>
      <c r="L79" s="16">
        <v>100</v>
      </c>
      <c r="M79" s="16">
        <f t="shared" si="5"/>
        <v>11.080315836233387</v>
      </c>
      <c r="N79" s="16">
        <f t="shared" si="18"/>
        <v>3.6252090859865147E-3</v>
      </c>
      <c r="O79" s="16">
        <f t="shared" si="16"/>
        <v>1.791204754939486E-134</v>
      </c>
      <c r="P79" s="16">
        <f t="shared" si="18"/>
        <v>0</v>
      </c>
      <c r="Q79" s="16">
        <f t="shared" si="7"/>
        <v>3.2000000000000006</v>
      </c>
      <c r="R79" s="16">
        <f t="shared" si="8"/>
        <v>0.68749999999999989</v>
      </c>
      <c r="S79" s="16">
        <f t="shared" si="9"/>
        <v>0.27787401301177062</v>
      </c>
      <c r="T79" s="16">
        <f t="shared" si="10"/>
        <v>3.4512699204292251E-2</v>
      </c>
      <c r="U79" s="17">
        <f t="shared" si="11"/>
        <v>1.1328778393707856E-4</v>
      </c>
    </row>
    <row r="80" spans="1:21">
      <c r="G80" s="15">
        <v>225</v>
      </c>
      <c r="H80" s="16">
        <f t="shared" si="3"/>
        <v>325</v>
      </c>
      <c r="I80" s="16">
        <f t="shared" si="13"/>
        <v>89.460077543813568</v>
      </c>
      <c r="J80" s="16">
        <f t="shared" si="14"/>
        <v>10.518212418460596</v>
      </c>
      <c r="K80" s="16">
        <f t="shared" si="15"/>
        <v>2.1710037725837308E-2</v>
      </c>
      <c r="L80" s="16">
        <v>100</v>
      </c>
      <c r="M80" s="16">
        <f t="shared" si="5"/>
        <v>10.539922456186433</v>
      </c>
      <c r="N80" s="16">
        <f t="shared" si="18"/>
        <v>2.1710037725837308E-3</v>
      </c>
      <c r="O80" s="16">
        <f t="shared" si="16"/>
        <v>8.4528388429931535E-213</v>
      </c>
      <c r="P80" s="16">
        <f t="shared" si="18"/>
        <v>0</v>
      </c>
      <c r="Q80" s="16">
        <f t="shared" si="7"/>
        <v>3.25</v>
      </c>
      <c r="R80" s="16">
        <f t="shared" si="8"/>
        <v>0.69230769230769229</v>
      </c>
      <c r="S80" s="16">
        <f t="shared" si="9"/>
        <v>0.2752617770578879</v>
      </c>
      <c r="T80" s="16">
        <f t="shared" si="10"/>
        <v>3.2363730518340295E-2</v>
      </c>
      <c r="U80" s="17">
        <f t="shared" si="11"/>
        <v>6.6800116079499417E-5</v>
      </c>
    </row>
    <row r="81" spans="7:21">
      <c r="G81" s="15">
        <v>230</v>
      </c>
      <c r="H81" s="16">
        <f t="shared" si="3"/>
        <v>330</v>
      </c>
      <c r="I81" s="16">
        <f t="shared" si="13"/>
        <v>89.974115627719627</v>
      </c>
      <c r="J81" s="16">
        <f t="shared" si="14"/>
        <v>10.013187850211068</v>
      </c>
      <c r="K81" s="16">
        <f t="shared" si="15"/>
        <v>1.2696522069307119E-2</v>
      </c>
      <c r="L81" s="16">
        <v>100</v>
      </c>
      <c r="M81" s="16">
        <f t="shared" si="5"/>
        <v>10.025884372280375</v>
      </c>
      <c r="N81" s="16">
        <f t="shared" si="18"/>
        <v>1.269652206930712E-3</v>
      </c>
      <c r="O81" s="16">
        <f t="shared" si="16"/>
        <v>0</v>
      </c>
      <c r="P81" s="16" t="e">
        <f t="shared" si="18"/>
        <v>#DIV/0!</v>
      </c>
      <c r="Q81" s="16">
        <f t="shared" si="7"/>
        <v>3.3</v>
      </c>
      <c r="R81" s="16">
        <f t="shared" si="8"/>
        <v>0.69696969696969702</v>
      </c>
      <c r="S81" s="16">
        <f t="shared" si="9"/>
        <v>0.27264883523551403</v>
      </c>
      <c r="T81" s="16">
        <f t="shared" si="10"/>
        <v>3.0342993485488086E-2</v>
      </c>
      <c r="U81" s="17">
        <f t="shared" si="11"/>
        <v>3.8474309300930664E-5</v>
      </c>
    </row>
    <row r="82" spans="7:21">
      <c r="G82" s="15">
        <v>235</v>
      </c>
      <c r="H82" s="16">
        <f t="shared" si="3"/>
        <v>334.99999999999994</v>
      </c>
      <c r="I82" s="16">
        <f t="shared" si="13"/>
        <v>90.463083778445039</v>
      </c>
      <c r="J82" s="16">
        <f t="shared" si="14"/>
        <v>9.5296739070867833</v>
      </c>
      <c r="K82" s="16">
        <f t="shared" si="15"/>
        <v>7.2423144681782597E-3</v>
      </c>
      <c r="L82" s="16">
        <v>100</v>
      </c>
      <c r="M82" s="16">
        <f t="shared" si="5"/>
        <v>9.5369162215549608</v>
      </c>
      <c r="N82" s="16">
        <f t="shared" si="18"/>
        <v>7.24231446817826E-4</v>
      </c>
      <c r="O82" s="16">
        <f t="shared" si="16"/>
        <v>0</v>
      </c>
      <c r="P82" s="16" t="e">
        <f t="shared" si="18"/>
        <v>#DIV/0!</v>
      </c>
      <c r="Q82" s="16">
        <f t="shared" si="7"/>
        <v>3.3499999999999996</v>
      </c>
      <c r="R82" s="16">
        <f t="shared" si="8"/>
        <v>0.70149253731343297</v>
      </c>
      <c r="S82" s="16">
        <f t="shared" si="9"/>
        <v>0.27003905605505985</v>
      </c>
      <c r="T82" s="16">
        <f t="shared" si="10"/>
        <v>2.8446787782348611E-2</v>
      </c>
      <c r="U82" s="17">
        <f t="shared" si="11"/>
        <v>2.1618849158741077E-5</v>
      </c>
    </row>
    <row r="83" spans="7:21">
      <c r="G83" s="15">
        <v>240</v>
      </c>
      <c r="H83" s="16">
        <f t="shared" si="3"/>
        <v>340.00000000000006</v>
      </c>
      <c r="I83" s="16">
        <f t="shared" si="13"/>
        <v>90.928204671058751</v>
      </c>
      <c r="J83" s="16">
        <f t="shared" si="14"/>
        <v>9.0677710965705725</v>
      </c>
      <c r="K83" s="16">
        <f t="shared" si="15"/>
        <v>4.0242323706785477E-3</v>
      </c>
      <c r="L83" s="16">
        <v>100</v>
      </c>
      <c r="M83" s="16">
        <f t="shared" si="5"/>
        <v>9.071795328941251</v>
      </c>
      <c r="N83" s="16">
        <f t="shared" si="18"/>
        <v>4.0242323706785477E-4</v>
      </c>
      <c r="O83" s="16">
        <f t="shared" si="16"/>
        <v>0</v>
      </c>
      <c r="P83" s="16" t="e">
        <f t="shared" si="18"/>
        <v>#DIV/0!</v>
      </c>
      <c r="Q83" s="16">
        <f t="shared" si="7"/>
        <v>3.4000000000000004</v>
      </c>
      <c r="R83" s="16">
        <f t="shared" si="8"/>
        <v>0.70588235294117641</v>
      </c>
      <c r="S83" s="16">
        <f t="shared" si="9"/>
        <v>0.26743589609134921</v>
      </c>
      <c r="T83" s="16">
        <f t="shared" si="10"/>
        <v>2.6669914989913442E-2</v>
      </c>
      <c r="U83" s="17">
        <f t="shared" si="11"/>
        <v>1.1835977560819256E-5</v>
      </c>
    </row>
    <row r="84" spans="7:21">
      <c r="G84" s="15">
        <v>245</v>
      </c>
      <c r="H84" s="16">
        <f t="shared" si="3"/>
        <v>345</v>
      </c>
      <c r="I84" s="16">
        <f t="shared" si="13"/>
        <v>91.370641350062954</v>
      </c>
      <c r="J84" s="16">
        <f t="shared" si="14"/>
        <v>8.6271833559132922</v>
      </c>
      <c r="K84" s="16">
        <f t="shared" si="15"/>
        <v>2.1752940237572765E-3</v>
      </c>
      <c r="L84" s="16">
        <v>100</v>
      </c>
      <c r="M84" s="16">
        <f t="shared" si="5"/>
        <v>8.6293586499370498</v>
      </c>
      <c r="N84" s="16">
        <f t="shared" si="18"/>
        <v>2.1752940237572765E-4</v>
      </c>
      <c r="O84" s="16">
        <f t="shared" si="16"/>
        <v>0</v>
      </c>
      <c r="P84" s="16" t="e">
        <f t="shared" si="18"/>
        <v>#DIV/0!</v>
      </c>
      <c r="Q84" s="16">
        <f t="shared" si="7"/>
        <v>3.45</v>
      </c>
      <c r="R84" s="16">
        <f t="shared" si="8"/>
        <v>0.71014492753623193</v>
      </c>
      <c r="S84" s="16">
        <f t="shared" si="9"/>
        <v>0.26484243869583463</v>
      </c>
      <c r="T84" s="16">
        <f t="shared" si="10"/>
        <v>2.5006328567864614E-2</v>
      </c>
      <c r="U84" s="17">
        <f t="shared" si="11"/>
        <v>6.3052000688616706E-6</v>
      </c>
    </row>
    <row r="85" spans="7:21">
      <c r="G85" s="15">
        <v>250</v>
      </c>
      <c r="H85" s="16">
        <f t="shared" si="3"/>
        <v>350</v>
      </c>
      <c r="I85" s="16">
        <f t="shared" si="13"/>
        <v>91.791500137610115</v>
      </c>
      <c r="J85" s="16">
        <f t="shared" si="14"/>
        <v>8.2073575934331711</v>
      </c>
      <c r="K85" s="16">
        <f t="shared" si="15"/>
        <v>1.1422689567093466E-3</v>
      </c>
      <c r="L85" s="16">
        <v>100</v>
      </c>
      <c r="M85" s="16">
        <f t="shared" si="5"/>
        <v>8.2084998623898802</v>
      </c>
      <c r="N85" s="16">
        <f t="shared" si="18"/>
        <v>1.1422689567093466E-4</v>
      </c>
      <c r="O85" s="16">
        <f t="shared" si="16"/>
        <v>0</v>
      </c>
      <c r="P85" s="16" t="e">
        <f t="shared" si="18"/>
        <v>#DIV/0!</v>
      </c>
      <c r="Q85" s="16">
        <f t="shared" si="7"/>
        <v>3.5</v>
      </c>
      <c r="R85" s="16">
        <f t="shared" si="8"/>
        <v>0.7142857142857143</v>
      </c>
      <c r="S85" s="16">
        <f t="shared" si="9"/>
        <v>0.26226142896460031</v>
      </c>
      <c r="T85" s="16">
        <f t="shared" si="10"/>
        <v>2.3449593124094774E-2</v>
      </c>
      <c r="U85" s="17">
        <f t="shared" si="11"/>
        <v>3.263625590598133E-6</v>
      </c>
    </row>
    <row r="86" spans="7:21">
      <c r="G86" s="15">
        <v>255</v>
      </c>
      <c r="H86" s="16">
        <f t="shared" si="3"/>
        <v>354.99999999999994</v>
      </c>
      <c r="I86" s="16">
        <f t="shared" si="13"/>
        <v>92.191833399884686</v>
      </c>
      <c r="J86" s="16">
        <f t="shared" si="14"/>
        <v>7.8075847795726299</v>
      </c>
      <c r="K86" s="16">
        <f t="shared" si="15"/>
        <v>5.8182054268638263E-4</v>
      </c>
      <c r="L86" s="16">
        <v>100</v>
      </c>
      <c r="M86" s="16">
        <f t="shared" si="5"/>
        <v>7.8081666001153165</v>
      </c>
      <c r="N86" s="16">
        <f t="shared" si="18"/>
        <v>5.8182054268638269E-5</v>
      </c>
      <c r="O86" s="16">
        <f t="shared" si="16"/>
        <v>0</v>
      </c>
      <c r="P86" s="16" t="e">
        <f t="shared" si="18"/>
        <v>#DIV/0!</v>
      </c>
      <c r="Q86" s="16">
        <f t="shared" si="7"/>
        <v>3.5499999999999994</v>
      </c>
      <c r="R86" s="16">
        <f t="shared" si="8"/>
        <v>0.71830985915492973</v>
      </c>
      <c r="S86" s="16">
        <f t="shared" si="9"/>
        <v>0.25969530535178786</v>
      </c>
      <c r="T86" s="16">
        <f t="shared" si="10"/>
        <v>2.1993196562176427E-2</v>
      </c>
      <c r="U86" s="17">
        <f t="shared" si="11"/>
        <v>1.6389311061588247E-6</v>
      </c>
    </row>
    <row r="87" spans="7:21">
      <c r="G87" s="15">
        <v>260</v>
      </c>
      <c r="H87" s="16">
        <f t="shared" si="3"/>
        <v>360.00000000000006</v>
      </c>
      <c r="I87" s="16">
        <f t="shared" si="13"/>
        <v>92.57264217856661</v>
      </c>
      <c r="J87" s="16">
        <f t="shared" si="14"/>
        <v>7.4270708083498542</v>
      </c>
      <c r="K87" s="16">
        <f t="shared" si="15"/>
        <v>2.8701308353333517E-4</v>
      </c>
      <c r="L87" s="16">
        <v>100</v>
      </c>
      <c r="M87" s="16">
        <f t="shared" si="5"/>
        <v>7.4273578214333877</v>
      </c>
      <c r="N87" s="16">
        <f t="shared" si="18"/>
        <v>2.8701308353333517E-5</v>
      </c>
      <c r="O87" s="16">
        <f t="shared" si="16"/>
        <v>0</v>
      </c>
      <c r="P87" s="16" t="e">
        <f t="shared" si="18"/>
        <v>#DIV/0!</v>
      </c>
      <c r="Q87" s="16">
        <f t="shared" si="7"/>
        <v>3.6000000000000005</v>
      </c>
      <c r="R87" s="16">
        <f t="shared" si="8"/>
        <v>0.7222222222222221</v>
      </c>
      <c r="S87" s="16">
        <f t="shared" si="9"/>
        <v>0.25714622827379607</v>
      </c>
      <c r="T87" s="16">
        <f t="shared" si="10"/>
        <v>2.0630752245416259E-2</v>
      </c>
      <c r="U87" s="17">
        <f t="shared" si="11"/>
        <v>7.9725856537037534E-7</v>
      </c>
    </row>
    <row r="88" spans="7:21">
      <c r="G88" s="15">
        <v>265</v>
      </c>
      <c r="H88" s="16">
        <f t="shared" si="3"/>
        <v>365</v>
      </c>
      <c r="I88" s="16">
        <f t="shared" si="13"/>
        <v>92.934878693957046</v>
      </c>
      <c r="J88" s="16">
        <f t="shared" si="14"/>
        <v>7.0649844092656462</v>
      </c>
      <c r="K88" s="16">
        <f t="shared" si="15"/>
        <v>1.3689677731284488E-4</v>
      </c>
      <c r="L88" s="16">
        <v>100</v>
      </c>
      <c r="M88" s="16">
        <f t="shared" si="5"/>
        <v>7.0651213060429594</v>
      </c>
      <c r="N88" s="16">
        <f t="shared" si="18"/>
        <v>1.3689677731284488E-5</v>
      </c>
      <c r="O88" s="16">
        <f t="shared" si="16"/>
        <v>0</v>
      </c>
      <c r="P88" s="16" t="e">
        <f t="shared" si="18"/>
        <v>#DIV/0!</v>
      </c>
      <c r="Q88" s="16">
        <f t="shared" si="7"/>
        <v>3.65</v>
      </c>
      <c r="R88" s="16">
        <f t="shared" si="8"/>
        <v>0.72602739726027399</v>
      </c>
      <c r="S88" s="16">
        <f t="shared" si="9"/>
        <v>0.25461610601084123</v>
      </c>
      <c r="T88" s="16">
        <f t="shared" si="10"/>
        <v>1.935612166922095E-2</v>
      </c>
      <c r="U88" s="17">
        <f t="shared" si="11"/>
        <v>3.7505966387080791E-7</v>
      </c>
    </row>
    <row r="89" spans="7:21">
      <c r="G89" s="15">
        <v>270</v>
      </c>
      <c r="H89" s="16">
        <f t="shared" si="3"/>
        <v>369.99999999999994</v>
      </c>
      <c r="I89" s="16">
        <f t="shared" si="13"/>
        <v>93.279448726025024</v>
      </c>
      <c r="J89" s="16">
        <f t="shared" si="14"/>
        <v>6.7204882488086524</v>
      </c>
      <c r="K89" s="16">
        <f t="shared" si="15"/>
        <v>6.3025166323168658E-5</v>
      </c>
      <c r="L89" s="16">
        <v>100</v>
      </c>
      <c r="M89" s="16">
        <f t="shared" si="5"/>
        <v>6.7205512739749755</v>
      </c>
      <c r="N89" s="16">
        <f t="shared" si="18"/>
        <v>6.3025166323168661E-6</v>
      </c>
      <c r="O89" s="16">
        <f t="shared" si="16"/>
        <v>0</v>
      </c>
      <c r="P89" s="16" t="e">
        <f t="shared" si="18"/>
        <v>#DIV/0!</v>
      </c>
      <c r="Q89" s="16">
        <f t="shared" si="7"/>
        <v>3.6999999999999993</v>
      </c>
      <c r="R89" s="16">
        <f t="shared" si="8"/>
        <v>0.72972972972972983</v>
      </c>
      <c r="S89" s="16">
        <f t="shared" si="9"/>
        <v>0.25210661817844604</v>
      </c>
      <c r="T89" s="16">
        <f t="shared" si="10"/>
        <v>1.8163481753536902E-2</v>
      </c>
      <c r="U89" s="17">
        <f t="shared" si="11"/>
        <v>1.7033828735991532E-7</v>
      </c>
    </row>
    <row r="90" spans="7:21">
      <c r="G90" s="15">
        <v>275</v>
      </c>
      <c r="H90" s="16">
        <f t="shared" si="3"/>
        <v>375</v>
      </c>
      <c r="I90" s="16">
        <f t="shared" si="13"/>
        <v>93.607213879329237</v>
      </c>
      <c r="J90" s="16">
        <f t="shared" si="14"/>
        <v>6.3927581646118501</v>
      </c>
      <c r="K90" s="16">
        <f t="shared" si="15"/>
        <v>2.7956058907361758E-5</v>
      </c>
      <c r="L90" s="16">
        <v>100</v>
      </c>
      <c r="M90" s="16">
        <f t="shared" si="5"/>
        <v>6.392786120670757</v>
      </c>
      <c r="N90" s="16">
        <f t="shared" si="18"/>
        <v>2.7956058907361758E-6</v>
      </c>
      <c r="O90" s="16">
        <f t="shared" si="16"/>
        <v>0</v>
      </c>
      <c r="P90" s="16" t="e">
        <f t="shared" si="18"/>
        <v>#DIV/0!</v>
      </c>
      <c r="Q90" s="16">
        <f t="shared" si="7"/>
        <v>3.75</v>
      </c>
      <c r="R90" s="16">
        <f t="shared" si="8"/>
        <v>0.73333333333333328</v>
      </c>
      <c r="S90" s="16">
        <f t="shared" si="9"/>
        <v>0.24961923701154462</v>
      </c>
      <c r="T90" s="16">
        <f t="shared" si="10"/>
        <v>1.7047355105631601E-2</v>
      </c>
      <c r="U90" s="17">
        <f t="shared" si="11"/>
        <v>7.4549490419631351E-8</v>
      </c>
    </row>
    <row r="91" spans="7:21">
      <c r="G91" s="15">
        <v>280</v>
      </c>
      <c r="H91" s="16">
        <f t="shared" si="3"/>
        <v>380.00000000000006</v>
      </c>
      <c r="I91" s="16">
        <f t="shared" si="13"/>
        <v>93.918993737478203</v>
      </c>
      <c r="J91" s="16">
        <f t="shared" si="14"/>
        <v>6.0809943377360991</v>
      </c>
      <c r="K91" s="16">
        <f t="shared" si="15"/>
        <v>1.1924785698644502E-5</v>
      </c>
      <c r="L91" s="16">
        <v>100</v>
      </c>
      <c r="M91" s="16">
        <f t="shared" si="5"/>
        <v>6.0810062625217975</v>
      </c>
      <c r="N91" s="16">
        <f t="shared" si="18"/>
        <v>1.1924785698644502E-6</v>
      </c>
      <c r="O91" s="16">
        <f t="shared" si="16"/>
        <v>0</v>
      </c>
      <c r="P91" s="16" t="e">
        <f t="shared" si="18"/>
        <v>#DIV/0!</v>
      </c>
      <c r="Q91" s="16">
        <f t="shared" si="7"/>
        <v>3.8000000000000007</v>
      </c>
      <c r="R91" s="16">
        <f t="shared" si="8"/>
        <v>0.73684210526315774</v>
      </c>
      <c r="S91" s="16">
        <f t="shared" si="9"/>
        <v>0.24715524667757419</v>
      </c>
      <c r="T91" s="16">
        <f t="shared" si="10"/>
        <v>1.6002616678252889E-2</v>
      </c>
      <c r="U91" s="17">
        <f t="shared" si="11"/>
        <v>3.1381014996432896E-8</v>
      </c>
    </row>
    <row r="92" spans="7:21">
      <c r="G92" s="15">
        <v>285</v>
      </c>
      <c r="H92" s="16">
        <f t="shared" si="3"/>
        <v>385</v>
      </c>
      <c r="I92" s="16">
        <f t="shared" si="13"/>
        <v>94.21556791251615</v>
      </c>
      <c r="J92" s="16">
        <f t="shared" ref="J92:J123" si="19">IF(M92-$H$26*N92&lt;0,0,M92-$H$26*N92)</f>
        <v>5.7844272058303359</v>
      </c>
      <c r="K92" s="16">
        <f t="shared" ref="K92:K123" si="20">$H$26*N92-O92</f>
        <v>4.8816535094562043E-6</v>
      </c>
      <c r="L92" s="16">
        <v>100</v>
      </c>
      <c r="M92" s="16">
        <f t="shared" si="5"/>
        <v>5.7844320874838457</v>
      </c>
      <c r="N92" s="16">
        <f t="shared" si="18"/>
        <v>4.8816535094562041E-7</v>
      </c>
      <c r="O92" s="16">
        <f t="shared" ref="O92:O123" si="21">$H$26*N92*EXP(-(J92/($H$26*N92)))</f>
        <v>0</v>
      </c>
      <c r="P92" s="16" t="e">
        <f t="shared" si="18"/>
        <v>#DIV/0!</v>
      </c>
      <c r="Q92" s="16">
        <f t="shared" si="7"/>
        <v>3.85</v>
      </c>
      <c r="R92" s="16">
        <f t="shared" si="8"/>
        <v>0.74025974025974028</v>
      </c>
      <c r="S92" s="16">
        <f t="shared" si="9"/>
        <v>0.24471576081173027</v>
      </c>
      <c r="T92" s="16">
        <f t="shared" si="10"/>
        <v>1.5024486248909964E-2</v>
      </c>
      <c r="U92" s="17">
        <f t="shared" si="11"/>
        <v>1.2679619505081051E-8</v>
      </c>
    </row>
    <row r="93" spans="7:21">
      <c r="G93" s="15">
        <v>290</v>
      </c>
      <c r="H93" s="16">
        <f t="shared" ref="H93:H156" si="22">G93+I93+J93+K93</f>
        <v>390</v>
      </c>
      <c r="I93" s="16">
        <f t="shared" si="13"/>
        <v>94.497677994359279</v>
      </c>
      <c r="J93" s="16">
        <f t="shared" si="19"/>
        <v>5.5023200917839334</v>
      </c>
      <c r="K93" s="16">
        <f t="shared" si="20"/>
        <v>1.9138567892985091E-6</v>
      </c>
      <c r="L93" s="16">
        <v>100</v>
      </c>
      <c r="M93" s="16">
        <f t="shared" ref="M93:M156" si="23">L93*EXP(-(G93/L93))</f>
        <v>5.5023220056407229</v>
      </c>
      <c r="N93" s="16">
        <f t="shared" ref="N93:P108" si="24">M93*EXP(-(I93/M93))</f>
        <v>1.9138567892985089E-7</v>
      </c>
      <c r="O93" s="16">
        <f t="shared" si="21"/>
        <v>0</v>
      </c>
      <c r="P93" s="16" t="e">
        <f t="shared" si="24"/>
        <v>#DIV/0!</v>
      </c>
      <c r="Q93" s="16">
        <f t="shared" ref="Q93:Q156" si="25">H93/L93</f>
        <v>3.9</v>
      </c>
      <c r="R93" s="16">
        <f t="shared" ref="R93:R156" si="26">G93/H93</f>
        <v>0.74358974358974361</v>
      </c>
      <c r="S93" s="16">
        <f t="shared" ref="S93:S156" si="27">I93/H93</f>
        <v>0.24230173844707506</v>
      </c>
      <c r="T93" s="16">
        <f t="shared" ref="T93:T156" si="28">J93/H93</f>
        <v>1.4108513055856239E-2</v>
      </c>
      <c r="U93" s="17">
        <f t="shared" ref="U93:U156" si="29">K93/H93</f>
        <v>4.9073251007654075E-9</v>
      </c>
    </row>
    <row r="94" spans="7:21">
      <c r="G94" s="15">
        <v>295</v>
      </c>
      <c r="H94" s="16">
        <f t="shared" si="22"/>
        <v>395</v>
      </c>
      <c r="I94" s="16">
        <f t="shared" si="13"/>
        <v>94.766029405156758</v>
      </c>
      <c r="J94" s="16">
        <f t="shared" si="19"/>
        <v>5.2339698778492991</v>
      </c>
      <c r="K94" s="16">
        <f t="shared" si="20"/>
        <v>7.1699393929436302E-7</v>
      </c>
      <c r="L94" s="16">
        <v>100</v>
      </c>
      <c r="M94" s="16">
        <f t="shared" si="23"/>
        <v>5.233970594843238</v>
      </c>
      <c r="N94" s="16">
        <f t="shared" si="24"/>
        <v>7.1699393929436305E-8</v>
      </c>
      <c r="O94" s="16">
        <f t="shared" si="21"/>
        <v>0</v>
      </c>
      <c r="P94" s="16" t="e">
        <f t="shared" si="24"/>
        <v>#DIV/0!</v>
      </c>
      <c r="Q94" s="16">
        <f t="shared" si="25"/>
        <v>3.95</v>
      </c>
      <c r="R94" s="16">
        <f t="shared" si="26"/>
        <v>0.74683544303797467</v>
      </c>
      <c r="S94" s="16">
        <f t="shared" si="27"/>
        <v>0.23991399849406775</v>
      </c>
      <c r="T94" s="16">
        <f t="shared" si="28"/>
        <v>1.3250556652783036E-2</v>
      </c>
      <c r="U94" s="17">
        <f t="shared" si="29"/>
        <v>1.8151745298591468E-9</v>
      </c>
    </row>
    <row r="95" spans="7:21">
      <c r="G95" s="15">
        <v>300</v>
      </c>
      <c r="H95" s="16">
        <f t="shared" si="22"/>
        <v>400</v>
      </c>
      <c r="I95" s="16">
        <f t="shared" si="13"/>
        <v>95.021293163213599</v>
      </c>
      <c r="J95" s="16">
        <f t="shared" si="19"/>
        <v>4.978706580707855</v>
      </c>
      <c r="K95" s="16">
        <f t="shared" si="20"/>
        <v>2.5607853960022538E-7</v>
      </c>
      <c r="L95" s="16">
        <v>100</v>
      </c>
      <c r="M95" s="16">
        <f t="shared" si="23"/>
        <v>4.9787068367863947</v>
      </c>
      <c r="N95" s="16">
        <f t="shared" si="24"/>
        <v>2.5607853960022536E-8</v>
      </c>
      <c r="O95" s="16">
        <f t="shared" si="21"/>
        <v>0</v>
      </c>
      <c r="P95" s="16" t="e">
        <f t="shared" si="24"/>
        <v>#DIV/0!</v>
      </c>
      <c r="Q95" s="16">
        <f t="shared" si="25"/>
        <v>4</v>
      </c>
      <c r="R95" s="16">
        <f t="shared" si="26"/>
        <v>0.75</v>
      </c>
      <c r="S95" s="16">
        <f t="shared" si="27"/>
        <v>0.23755323290803398</v>
      </c>
      <c r="T95" s="16">
        <f t="shared" si="28"/>
        <v>1.2446766451769637E-2</v>
      </c>
      <c r="U95" s="17">
        <f t="shared" si="29"/>
        <v>6.4019634900056347E-10</v>
      </c>
    </row>
    <row r="96" spans="7:21">
      <c r="G96" s="15">
        <v>305</v>
      </c>
      <c r="H96" s="16">
        <f t="shared" si="22"/>
        <v>405</v>
      </c>
      <c r="I96" s="16">
        <f t="shared" si="13"/>
        <v>95.264107560885904</v>
      </c>
      <c r="J96" s="16">
        <f t="shared" si="19"/>
        <v>4.7358923521342247</v>
      </c>
      <c r="K96" s="16">
        <f t="shared" si="20"/>
        <v>8.6979868331380504E-8</v>
      </c>
      <c r="L96" s="16">
        <v>100</v>
      </c>
      <c r="M96" s="16">
        <f t="shared" si="23"/>
        <v>4.7358924391140933</v>
      </c>
      <c r="N96" s="16">
        <f t="shared" si="24"/>
        <v>8.6979868331380501E-9</v>
      </c>
      <c r="O96" s="16">
        <f t="shared" si="21"/>
        <v>0</v>
      </c>
      <c r="P96" s="16" t="e">
        <f t="shared" si="24"/>
        <v>#DIV/0!</v>
      </c>
      <c r="Q96" s="16">
        <f t="shared" si="25"/>
        <v>4.05</v>
      </c>
      <c r="R96" s="16">
        <f t="shared" si="26"/>
        <v>0.75308641975308643</v>
      </c>
      <c r="S96" s="16">
        <f t="shared" si="27"/>
        <v>0.23522001866885409</v>
      </c>
      <c r="T96" s="16">
        <f t="shared" si="28"/>
        <v>1.1693561363294382E-2</v>
      </c>
      <c r="U96" s="17">
        <f t="shared" si="29"/>
        <v>2.1476510699106298E-10</v>
      </c>
    </row>
    <row r="97" spans="7:21">
      <c r="G97" s="15">
        <v>310</v>
      </c>
      <c r="H97" s="16">
        <f t="shared" si="22"/>
        <v>410</v>
      </c>
      <c r="I97" s="16">
        <f t="shared" si="13"/>
        <v>95.495079760644217</v>
      </c>
      <c r="J97" s="16">
        <f t="shared" si="19"/>
        <v>4.5049202113315401</v>
      </c>
      <c r="K97" s="16">
        <f t="shared" si="20"/>
        <v>2.8024239566758517E-8</v>
      </c>
      <c r="L97" s="16">
        <v>100</v>
      </c>
      <c r="M97" s="16">
        <f t="shared" si="23"/>
        <v>4.5049202393557799</v>
      </c>
      <c r="N97" s="16">
        <f t="shared" si="24"/>
        <v>2.8024239566758517E-9</v>
      </c>
      <c r="O97" s="16">
        <f t="shared" si="21"/>
        <v>0</v>
      </c>
      <c r="P97" s="16" t="e">
        <f t="shared" si="24"/>
        <v>#DIV/0!</v>
      </c>
      <c r="Q97" s="16">
        <f t="shared" si="25"/>
        <v>4.0999999999999996</v>
      </c>
      <c r="R97" s="16">
        <f t="shared" si="26"/>
        <v>0.75609756097560976</v>
      </c>
      <c r="S97" s="16">
        <f t="shared" si="27"/>
        <v>0.23291482868449809</v>
      </c>
      <c r="T97" s="16">
        <f t="shared" si="28"/>
        <v>1.0987610271540342E-2</v>
      </c>
      <c r="U97" s="17">
        <f t="shared" si="29"/>
        <v>6.8351803821362239E-11</v>
      </c>
    </row>
    <row r="98" spans="7:21">
      <c r="G98" s="15">
        <v>315</v>
      </c>
      <c r="H98" s="16">
        <f t="shared" si="22"/>
        <v>415</v>
      </c>
      <c r="I98" s="16">
        <f t="shared" si="13"/>
        <v>95.714787313295986</v>
      </c>
      <c r="J98" s="16">
        <f t="shared" si="19"/>
        <v>4.285212678162349</v>
      </c>
      <c r="K98" s="16">
        <f t="shared" si="20"/>
        <v>8.5416699654194617E-9</v>
      </c>
      <c r="L98" s="16">
        <v>100</v>
      </c>
      <c r="M98" s="16">
        <f t="shared" si="23"/>
        <v>4.2852126867040186</v>
      </c>
      <c r="N98" s="16">
        <f t="shared" si="24"/>
        <v>8.5416699654194615E-10</v>
      </c>
      <c r="O98" s="16">
        <f t="shared" si="21"/>
        <v>0</v>
      </c>
      <c r="P98" s="16" t="e">
        <f t="shared" si="24"/>
        <v>#DIV/0!</v>
      </c>
      <c r="Q98" s="16">
        <f t="shared" si="25"/>
        <v>4.1500000000000004</v>
      </c>
      <c r="R98" s="16">
        <f t="shared" si="26"/>
        <v>0.75903614457831325</v>
      </c>
      <c r="S98" s="16">
        <f t="shared" si="27"/>
        <v>0.23063804171878552</v>
      </c>
      <c r="T98" s="16">
        <f t="shared" si="28"/>
        <v>1.0325813682318913E-2</v>
      </c>
      <c r="U98" s="17">
        <f t="shared" si="29"/>
        <v>2.0582337266070993E-11</v>
      </c>
    </row>
    <row r="99" spans="7:21">
      <c r="G99" s="15">
        <v>320</v>
      </c>
      <c r="H99" s="16">
        <f t="shared" si="22"/>
        <v>420.00000000000006</v>
      </c>
      <c r="I99" s="16">
        <f t="shared" si="13"/>
        <v>95.923779602163378</v>
      </c>
      <c r="J99" s="16">
        <f t="shared" si="19"/>
        <v>4.0762203953807266</v>
      </c>
      <c r="K99" s="16">
        <f t="shared" si="20"/>
        <v>2.455894169640449E-9</v>
      </c>
      <c r="L99" s="16">
        <v>100</v>
      </c>
      <c r="M99" s="16">
        <f t="shared" si="23"/>
        <v>4.0762203978366207</v>
      </c>
      <c r="N99" s="16">
        <f t="shared" si="24"/>
        <v>2.4558941696404488E-10</v>
      </c>
      <c r="O99" s="16">
        <f t="shared" si="21"/>
        <v>0</v>
      </c>
      <c r="P99" s="16" t="e">
        <f t="shared" si="24"/>
        <v>#DIV/0!</v>
      </c>
      <c r="Q99" s="16">
        <f t="shared" si="25"/>
        <v>4.2</v>
      </c>
      <c r="R99" s="16">
        <f t="shared" si="26"/>
        <v>0.76190476190476175</v>
      </c>
      <c r="S99" s="16">
        <f t="shared" si="27"/>
        <v>0.22838995143372229</v>
      </c>
      <c r="T99" s="16">
        <f t="shared" si="28"/>
        <v>9.705286655668395E-3</v>
      </c>
      <c r="U99" s="17">
        <f t="shared" si="29"/>
        <v>5.8473670705724971E-12</v>
      </c>
    </row>
    <row r="100" spans="7:21">
      <c r="G100" s="15">
        <v>325</v>
      </c>
      <c r="H100" s="16">
        <f t="shared" si="22"/>
        <v>425.00000000000006</v>
      </c>
      <c r="I100" s="16">
        <f t="shared" ref="I100:I158" si="30">L100-M100</f>
        <v>96.122579216827802</v>
      </c>
      <c r="J100" s="16">
        <f t="shared" si="19"/>
        <v>3.8774207825080982</v>
      </c>
      <c r="K100" s="16">
        <f t="shared" si="20"/>
        <v>6.6410248185986628E-10</v>
      </c>
      <c r="L100" s="16">
        <v>100</v>
      </c>
      <c r="M100" s="16">
        <f t="shared" si="23"/>
        <v>3.8774207831722007</v>
      </c>
      <c r="N100" s="16">
        <f t="shared" si="24"/>
        <v>6.6410248185986631E-11</v>
      </c>
      <c r="O100" s="16">
        <f t="shared" si="21"/>
        <v>0</v>
      </c>
      <c r="P100" s="16" t="e">
        <f t="shared" si="24"/>
        <v>#DIV/0!</v>
      </c>
      <c r="Q100" s="16">
        <f t="shared" si="25"/>
        <v>4.2500000000000009</v>
      </c>
      <c r="R100" s="16">
        <f t="shared" si="26"/>
        <v>0.76470588235294112</v>
      </c>
      <c r="S100" s="16">
        <f t="shared" si="27"/>
        <v>0.22617077462783008</v>
      </c>
      <c r="T100" s="16">
        <f t="shared" si="28"/>
        <v>9.1233430176661124E-3</v>
      </c>
      <c r="U100" s="17">
        <f t="shared" si="29"/>
        <v>1.5625940749643911E-12</v>
      </c>
    </row>
    <row r="101" spans="7:21">
      <c r="G101" s="15">
        <v>330</v>
      </c>
      <c r="H101" s="16">
        <f t="shared" si="22"/>
        <v>429.99999999999994</v>
      </c>
      <c r="I101" s="16">
        <f t="shared" si="30"/>
        <v>96.311683259875991</v>
      </c>
      <c r="J101" s="16">
        <f t="shared" si="19"/>
        <v>3.6883167399556358</v>
      </c>
      <c r="K101" s="16">
        <f t="shared" si="20"/>
        <v>1.6836554424508593E-10</v>
      </c>
      <c r="L101" s="16">
        <v>100</v>
      </c>
      <c r="M101" s="16">
        <f t="shared" si="23"/>
        <v>3.6883167401240016</v>
      </c>
      <c r="N101" s="16">
        <f t="shared" si="24"/>
        <v>1.6836554424508594E-11</v>
      </c>
      <c r="O101" s="16">
        <f t="shared" si="21"/>
        <v>0</v>
      </c>
      <c r="P101" s="16" t="e">
        <f t="shared" si="24"/>
        <v>#DIV/0!</v>
      </c>
      <c r="Q101" s="16">
        <f t="shared" si="25"/>
        <v>4.3</v>
      </c>
      <c r="R101" s="16">
        <f t="shared" si="26"/>
        <v>0.76744186046511642</v>
      </c>
      <c r="S101" s="16">
        <f t="shared" si="27"/>
        <v>0.22398065874389769</v>
      </c>
      <c r="T101" s="16">
        <f t="shared" si="28"/>
        <v>8.5774807905945032E-3</v>
      </c>
      <c r="U101" s="17">
        <f t="shared" si="29"/>
        <v>3.9154777731415339E-13</v>
      </c>
    </row>
    <row r="102" spans="7:21">
      <c r="G102" s="15">
        <v>335</v>
      </c>
      <c r="H102" s="16">
        <f t="shared" si="22"/>
        <v>435</v>
      </c>
      <c r="I102" s="16">
        <f t="shared" si="30"/>
        <v>96.491564589915498</v>
      </c>
      <c r="J102" s="16">
        <f t="shared" si="19"/>
        <v>3.5084354100446156</v>
      </c>
      <c r="K102" s="16">
        <f t="shared" si="20"/>
        <v>3.9886692666783927E-11</v>
      </c>
      <c r="L102" s="16">
        <v>100</v>
      </c>
      <c r="M102" s="16">
        <f t="shared" si="23"/>
        <v>3.5084354100845023</v>
      </c>
      <c r="N102" s="16">
        <f t="shared" si="24"/>
        <v>3.9886692666783924E-12</v>
      </c>
      <c r="O102" s="16">
        <f t="shared" si="21"/>
        <v>0</v>
      </c>
      <c r="P102" s="16" t="e">
        <f t="shared" si="24"/>
        <v>#DIV/0!</v>
      </c>
      <c r="Q102" s="16">
        <f t="shared" si="25"/>
        <v>4.3499999999999996</v>
      </c>
      <c r="R102" s="16">
        <f t="shared" si="26"/>
        <v>0.77011494252873558</v>
      </c>
      <c r="S102" s="16">
        <f t="shared" si="27"/>
        <v>0.22181968871244942</v>
      </c>
      <c r="T102" s="16">
        <f t="shared" si="28"/>
        <v>8.0653687587232542E-3</v>
      </c>
      <c r="U102" s="17">
        <f t="shared" si="29"/>
        <v>9.1693546360422827E-14</v>
      </c>
    </row>
    <row r="103" spans="7:21">
      <c r="G103" s="15">
        <v>340</v>
      </c>
      <c r="H103" s="16">
        <f t="shared" si="22"/>
        <v>440</v>
      </c>
      <c r="I103" s="16">
        <f t="shared" si="30"/>
        <v>96.662673003967399</v>
      </c>
      <c r="J103" s="16">
        <f t="shared" si="19"/>
        <v>3.3373269960238088</v>
      </c>
      <c r="K103" s="16">
        <f t="shared" si="20"/>
        <v>8.7993367340564957E-12</v>
      </c>
      <c r="L103" s="16">
        <v>100</v>
      </c>
      <c r="M103" s="16">
        <f t="shared" si="23"/>
        <v>3.337326996032608</v>
      </c>
      <c r="N103" s="16">
        <f t="shared" si="24"/>
        <v>8.7993367340564953E-13</v>
      </c>
      <c r="O103" s="16">
        <f t="shared" si="21"/>
        <v>0</v>
      </c>
      <c r="P103" s="16" t="e">
        <f t="shared" si="24"/>
        <v>#DIV/0!</v>
      </c>
      <c r="Q103" s="16">
        <f t="shared" si="25"/>
        <v>4.4000000000000004</v>
      </c>
      <c r="R103" s="16">
        <f t="shared" si="26"/>
        <v>0.77272727272727271</v>
      </c>
      <c r="S103" s="16">
        <f t="shared" si="27"/>
        <v>0.21968789319083501</v>
      </c>
      <c r="T103" s="16">
        <f t="shared" si="28"/>
        <v>7.5848340818722923E-3</v>
      </c>
      <c r="U103" s="17">
        <f t="shared" si="29"/>
        <v>1.9998492577401126E-14</v>
      </c>
    </row>
    <row r="104" spans="7:21">
      <c r="G104" s="15">
        <v>345</v>
      </c>
      <c r="H104" s="16">
        <f t="shared" si="22"/>
        <v>445</v>
      </c>
      <c r="I104" s="16">
        <f t="shared" si="30"/>
        <v>96.825436362193201</v>
      </c>
      <c r="J104" s="16">
        <f t="shared" si="19"/>
        <v>3.1745636378049928</v>
      </c>
      <c r="K104" s="16">
        <f t="shared" si="20"/>
        <v>1.8010756795540624E-12</v>
      </c>
      <c r="L104" s="16">
        <v>100</v>
      </c>
      <c r="M104" s="16">
        <f t="shared" si="23"/>
        <v>3.1745636378067941</v>
      </c>
      <c r="N104" s="16">
        <f t="shared" si="24"/>
        <v>1.8010756795540625E-13</v>
      </c>
      <c r="O104" s="16">
        <f t="shared" si="21"/>
        <v>0</v>
      </c>
      <c r="P104" s="16" t="e">
        <f t="shared" si="24"/>
        <v>#DIV/0!</v>
      </c>
      <c r="Q104" s="16">
        <f t="shared" si="25"/>
        <v>4.45</v>
      </c>
      <c r="R104" s="16">
        <f t="shared" si="26"/>
        <v>0.7752808988764045</v>
      </c>
      <c r="S104" s="16">
        <f t="shared" si="27"/>
        <v>0.21758525025211956</v>
      </c>
      <c r="T104" s="16">
        <f t="shared" si="28"/>
        <v>7.1338508714718944E-3</v>
      </c>
      <c r="U104" s="17">
        <f t="shared" si="29"/>
        <v>4.0473610776495788E-15</v>
      </c>
    </row>
    <row r="105" spans="7:21">
      <c r="G105" s="15">
        <v>350</v>
      </c>
      <c r="H105" s="16">
        <f t="shared" si="22"/>
        <v>450</v>
      </c>
      <c r="I105" s="16">
        <f t="shared" si="30"/>
        <v>96.980261657768153</v>
      </c>
      <c r="J105" s="16">
        <f t="shared" si="19"/>
        <v>3.0197383422315096</v>
      </c>
      <c r="K105" s="16">
        <f t="shared" si="20"/>
        <v>3.4072636797509679E-13</v>
      </c>
      <c r="L105" s="16">
        <v>100</v>
      </c>
      <c r="M105" s="16">
        <f t="shared" si="23"/>
        <v>3.0197383422318502</v>
      </c>
      <c r="N105" s="16">
        <f t="shared" si="24"/>
        <v>3.4072636797509679E-14</v>
      </c>
      <c r="O105" s="16">
        <f t="shared" si="21"/>
        <v>0</v>
      </c>
      <c r="P105" s="16" t="e">
        <f t="shared" si="24"/>
        <v>#DIV/0!</v>
      </c>
      <c r="Q105" s="16">
        <f t="shared" si="25"/>
        <v>4.5</v>
      </c>
      <c r="R105" s="16">
        <f t="shared" si="26"/>
        <v>0.77777777777777779</v>
      </c>
      <c r="S105" s="16">
        <f t="shared" si="27"/>
        <v>0.21551169257281813</v>
      </c>
      <c r="T105" s="16">
        <f t="shared" si="28"/>
        <v>6.7105296494033547E-3</v>
      </c>
      <c r="U105" s="17">
        <f t="shared" si="29"/>
        <v>7.5716970661132619E-16</v>
      </c>
    </row>
    <row r="106" spans="7:21">
      <c r="G106" s="15">
        <v>355</v>
      </c>
      <c r="H106" s="16">
        <f t="shared" si="22"/>
        <v>455</v>
      </c>
      <c r="I106" s="16">
        <f t="shared" si="30"/>
        <v>97.127536034576053</v>
      </c>
      <c r="J106" s="16">
        <f t="shared" si="19"/>
        <v>2.8724639654238837</v>
      </c>
      <c r="K106" s="16">
        <f t="shared" si="20"/>
        <v>5.9335880251561204E-14</v>
      </c>
      <c r="L106" s="16">
        <v>100</v>
      </c>
      <c r="M106" s="16">
        <f t="shared" si="23"/>
        <v>2.8724639654239432</v>
      </c>
      <c r="N106" s="16">
        <f t="shared" si="24"/>
        <v>5.9335880251561201E-15</v>
      </c>
      <c r="O106" s="16">
        <f t="shared" si="21"/>
        <v>0</v>
      </c>
      <c r="P106" s="16" t="e">
        <f t="shared" si="24"/>
        <v>#DIV/0!</v>
      </c>
      <c r="Q106" s="16">
        <f t="shared" si="25"/>
        <v>4.55</v>
      </c>
      <c r="R106" s="16">
        <f t="shared" si="26"/>
        <v>0.78021978021978022</v>
      </c>
      <c r="S106" s="16">
        <f t="shared" si="27"/>
        <v>0.21346711216390341</v>
      </c>
      <c r="T106" s="16">
        <f t="shared" si="28"/>
        <v>6.3131076163162282E-3</v>
      </c>
      <c r="U106" s="17">
        <f t="shared" si="29"/>
        <v>1.3040852802540925E-16</v>
      </c>
    </row>
    <row r="107" spans="7:21">
      <c r="G107" s="15">
        <v>360</v>
      </c>
      <c r="H107" s="16">
        <f t="shared" si="22"/>
        <v>459.99999999999994</v>
      </c>
      <c r="I107" s="16">
        <f t="shared" si="30"/>
        <v>97.267627755270738</v>
      </c>
      <c r="J107" s="16">
        <f t="shared" si="19"/>
        <v>2.7323722447292464</v>
      </c>
      <c r="K107" s="16">
        <f t="shared" si="20"/>
        <v>9.4715941531321105E-15</v>
      </c>
      <c r="L107" s="16">
        <v>100</v>
      </c>
      <c r="M107" s="16">
        <f t="shared" si="23"/>
        <v>2.7323722447292558</v>
      </c>
      <c r="N107" s="16">
        <f t="shared" si="24"/>
        <v>9.4715941531321101E-16</v>
      </c>
      <c r="O107" s="16">
        <f t="shared" si="21"/>
        <v>0</v>
      </c>
      <c r="P107" s="16" t="e">
        <f t="shared" si="24"/>
        <v>#DIV/0!</v>
      </c>
      <c r="Q107" s="16">
        <f t="shared" si="25"/>
        <v>4.5999999999999996</v>
      </c>
      <c r="R107" s="16">
        <f t="shared" si="26"/>
        <v>0.78260869565217406</v>
      </c>
      <c r="S107" s="16">
        <f t="shared" si="27"/>
        <v>0.21145136468537121</v>
      </c>
      <c r="T107" s="16">
        <f t="shared" si="28"/>
        <v>5.9399396624548843E-3</v>
      </c>
      <c r="U107" s="17">
        <f t="shared" si="29"/>
        <v>2.0590422072026328E-17</v>
      </c>
    </row>
    <row r="108" spans="7:21">
      <c r="G108" s="15">
        <v>365</v>
      </c>
      <c r="H108" s="16">
        <f t="shared" si="22"/>
        <v>465</v>
      </c>
      <c r="I108" s="16">
        <f t="shared" si="30"/>
        <v>97.400887122124459</v>
      </c>
      <c r="J108" s="16">
        <f t="shared" si="19"/>
        <v>2.5991128778755335</v>
      </c>
      <c r="K108" s="16">
        <f t="shared" si="20"/>
        <v>1.3796993662057775E-15</v>
      </c>
      <c r="L108" s="16">
        <v>100</v>
      </c>
      <c r="M108" s="16">
        <f t="shared" si="23"/>
        <v>2.5991128778755348</v>
      </c>
      <c r="N108" s="16">
        <f t="shared" si="24"/>
        <v>1.3796993662057775E-16</v>
      </c>
      <c r="O108" s="16">
        <f t="shared" si="21"/>
        <v>0</v>
      </c>
      <c r="P108" s="16" t="e">
        <f t="shared" si="24"/>
        <v>#DIV/0!</v>
      </c>
      <c r="Q108" s="16">
        <f t="shared" si="25"/>
        <v>4.6500000000000004</v>
      </c>
      <c r="R108" s="16">
        <f t="shared" si="26"/>
        <v>0.78494623655913975</v>
      </c>
      <c r="S108" s="16">
        <f t="shared" si="27"/>
        <v>0.20946427338091281</v>
      </c>
      <c r="T108" s="16">
        <f t="shared" si="28"/>
        <v>5.5894900599473838E-3</v>
      </c>
      <c r="U108" s="17">
        <f t="shared" si="29"/>
        <v>2.9670954111952205E-18</v>
      </c>
    </row>
    <row r="109" spans="7:21">
      <c r="G109" s="15">
        <v>370</v>
      </c>
      <c r="H109" s="16">
        <f t="shared" si="22"/>
        <v>469.99999999999994</v>
      </c>
      <c r="I109" s="16">
        <f t="shared" si="30"/>
        <v>97.527647352966056</v>
      </c>
      <c r="J109" s="16">
        <f t="shared" si="19"/>
        <v>2.4723526470339388</v>
      </c>
      <c r="K109" s="16">
        <f t="shared" si="20"/>
        <v>1.8254242154037803E-16</v>
      </c>
      <c r="L109" s="16">
        <v>100</v>
      </c>
      <c r="M109" s="16">
        <f t="shared" si="23"/>
        <v>2.4723526470339388</v>
      </c>
      <c r="N109" s="16">
        <f t="shared" ref="N109:P124" si="31">M109*EXP(-(I109/M109))</f>
        <v>1.8254242154037803E-17</v>
      </c>
      <c r="O109" s="16">
        <f t="shared" si="21"/>
        <v>0</v>
      </c>
      <c r="P109" s="16" t="e">
        <f t="shared" si="31"/>
        <v>#DIV/0!</v>
      </c>
      <c r="Q109" s="16">
        <f t="shared" si="25"/>
        <v>4.6999999999999993</v>
      </c>
      <c r="R109" s="16">
        <f t="shared" si="26"/>
        <v>0.78723404255319163</v>
      </c>
      <c r="S109" s="16">
        <f t="shared" si="27"/>
        <v>0.20750563266588526</v>
      </c>
      <c r="T109" s="16">
        <f t="shared" si="28"/>
        <v>5.2603247809232742E-3</v>
      </c>
      <c r="U109" s="17">
        <f t="shared" si="29"/>
        <v>3.883881309369746E-19</v>
      </c>
    </row>
    <row r="110" spans="7:21">
      <c r="G110" s="15">
        <v>375</v>
      </c>
      <c r="H110" s="16">
        <f t="shared" si="22"/>
        <v>475.00000000000006</v>
      </c>
      <c r="I110" s="16">
        <f t="shared" si="30"/>
        <v>97.648225414399093</v>
      </c>
      <c r="J110" s="16">
        <f t="shared" si="19"/>
        <v>2.3517745856009107</v>
      </c>
      <c r="K110" s="16">
        <f t="shared" si="20"/>
        <v>2.1828248916759322E-17</v>
      </c>
      <c r="L110" s="16">
        <v>100</v>
      </c>
      <c r="M110" s="16">
        <f t="shared" si="23"/>
        <v>2.3517745856009107</v>
      </c>
      <c r="N110" s="16">
        <f t="shared" si="31"/>
        <v>2.1828248916759322E-18</v>
      </c>
      <c r="O110" s="16">
        <f t="shared" si="21"/>
        <v>0</v>
      </c>
      <c r="P110" s="16" t="e">
        <f t="shared" si="31"/>
        <v>#DIV/0!</v>
      </c>
      <c r="Q110" s="16">
        <f t="shared" si="25"/>
        <v>4.7500000000000009</v>
      </c>
      <c r="R110" s="16">
        <f t="shared" si="26"/>
        <v>0.78947368421052622</v>
      </c>
      <c r="S110" s="16">
        <f t="shared" si="27"/>
        <v>0.20557521139873491</v>
      </c>
      <c r="T110" s="16">
        <f t="shared" si="28"/>
        <v>4.9511043907387586E-3</v>
      </c>
      <c r="U110" s="17">
        <f t="shared" si="29"/>
        <v>4.5954208245809091E-20</v>
      </c>
    </row>
    <row r="111" spans="7:21">
      <c r="G111" s="15">
        <v>380</v>
      </c>
      <c r="H111" s="16">
        <f t="shared" si="22"/>
        <v>480</v>
      </c>
      <c r="I111" s="16">
        <f t="shared" si="30"/>
        <v>97.762922814383444</v>
      </c>
      <c r="J111" s="16">
        <f t="shared" si="19"/>
        <v>2.2370771856165601</v>
      </c>
      <c r="K111" s="16">
        <f t="shared" si="20"/>
        <v>2.3469167832045712E-18</v>
      </c>
      <c r="L111" s="16">
        <v>100</v>
      </c>
      <c r="M111" s="16">
        <f t="shared" si="23"/>
        <v>2.2370771856165601</v>
      </c>
      <c r="N111" s="16">
        <f t="shared" si="31"/>
        <v>2.3469167832045711E-19</v>
      </c>
      <c r="O111" s="16">
        <f t="shared" si="21"/>
        <v>0</v>
      </c>
      <c r="P111" s="16" t="e">
        <f t="shared" si="31"/>
        <v>#DIV/0!</v>
      </c>
      <c r="Q111" s="16">
        <f t="shared" si="25"/>
        <v>4.8</v>
      </c>
      <c r="R111" s="16">
        <f t="shared" si="26"/>
        <v>0.79166666666666663</v>
      </c>
      <c r="S111" s="16">
        <f t="shared" si="27"/>
        <v>0.20367275586329883</v>
      </c>
      <c r="T111" s="16">
        <f t="shared" si="28"/>
        <v>4.6605774700345E-3</v>
      </c>
      <c r="U111" s="17">
        <f t="shared" si="29"/>
        <v>4.8894099650095231E-21</v>
      </c>
    </row>
    <row r="112" spans="7:21">
      <c r="G112" s="15">
        <v>385</v>
      </c>
      <c r="H112" s="16">
        <f t="shared" si="22"/>
        <v>485</v>
      </c>
      <c r="I112" s="16">
        <f t="shared" si="30"/>
        <v>97.87202635616228</v>
      </c>
      <c r="J112" s="16">
        <f t="shared" si="19"/>
        <v>2.1279736438377168</v>
      </c>
      <c r="K112" s="16">
        <f t="shared" si="20"/>
        <v>2.2564861767341749E-19</v>
      </c>
      <c r="L112" s="16">
        <v>100</v>
      </c>
      <c r="M112" s="16">
        <f t="shared" si="23"/>
        <v>2.1279736438377168</v>
      </c>
      <c r="N112" s="16">
        <f t="shared" si="31"/>
        <v>2.2564861767341749E-20</v>
      </c>
      <c r="O112" s="16">
        <f t="shared" si="21"/>
        <v>0</v>
      </c>
      <c r="P112" s="16" t="e">
        <f t="shared" si="31"/>
        <v>#DIV/0!</v>
      </c>
      <c r="Q112" s="16">
        <f t="shared" si="25"/>
        <v>4.8499999999999996</v>
      </c>
      <c r="R112" s="16">
        <f t="shared" si="26"/>
        <v>0.79381443298969068</v>
      </c>
      <c r="S112" s="16">
        <f t="shared" si="27"/>
        <v>0.20179799248693253</v>
      </c>
      <c r="T112" s="16">
        <f t="shared" si="28"/>
        <v>4.387574523376736E-3</v>
      </c>
      <c r="U112" s="17">
        <f t="shared" si="29"/>
        <v>4.6525488180086079E-22</v>
      </c>
    </row>
    <row r="113" spans="7:21">
      <c r="G113" s="15">
        <v>390</v>
      </c>
      <c r="H113" s="16">
        <f t="shared" si="22"/>
        <v>490</v>
      </c>
      <c r="I113" s="16">
        <f t="shared" si="30"/>
        <v>97.975808855419558</v>
      </c>
      <c r="J113" s="16">
        <f t="shared" si="19"/>
        <v>2.0241911445804392</v>
      </c>
      <c r="K113" s="16">
        <f t="shared" si="20"/>
        <v>1.9290121515988126E-20</v>
      </c>
      <c r="L113" s="16">
        <v>100</v>
      </c>
      <c r="M113" s="16">
        <f t="shared" si="23"/>
        <v>2.0241911445804392</v>
      </c>
      <c r="N113" s="16">
        <f t="shared" si="31"/>
        <v>1.9290121515988126E-21</v>
      </c>
      <c r="O113" s="16">
        <f t="shared" si="21"/>
        <v>0</v>
      </c>
      <c r="P113" s="16" t="e">
        <f t="shared" si="31"/>
        <v>#DIV/0!</v>
      </c>
      <c r="Q113" s="16">
        <f t="shared" si="25"/>
        <v>4.9000000000000004</v>
      </c>
      <c r="R113" s="16">
        <f t="shared" si="26"/>
        <v>0.79591836734693877</v>
      </c>
      <c r="S113" s="16">
        <f t="shared" si="27"/>
        <v>0.19995063031718277</v>
      </c>
      <c r="T113" s="16">
        <f t="shared" si="28"/>
        <v>4.1310023358784474E-3</v>
      </c>
      <c r="U113" s="17">
        <f t="shared" si="29"/>
        <v>3.9367594930588015E-23</v>
      </c>
    </row>
    <row r="114" spans="7:21">
      <c r="G114" s="15">
        <v>395</v>
      </c>
      <c r="H114" s="16">
        <f t="shared" si="22"/>
        <v>494.99999999999994</v>
      </c>
      <c r="I114" s="16">
        <f t="shared" si="30"/>
        <v>98.074529822461301</v>
      </c>
      <c r="J114" s="16">
        <f t="shared" si="19"/>
        <v>1.925470177538692</v>
      </c>
      <c r="K114" s="16">
        <f t="shared" si="20"/>
        <v>1.4574311460953511E-21</v>
      </c>
      <c r="L114" s="16">
        <v>100</v>
      </c>
      <c r="M114" s="16">
        <f t="shared" si="23"/>
        <v>1.925470177538692</v>
      </c>
      <c r="N114" s="16">
        <f t="shared" si="31"/>
        <v>1.4574311460953512E-22</v>
      </c>
      <c r="O114" s="16">
        <f t="shared" si="21"/>
        <v>0</v>
      </c>
      <c r="P114" s="16" t="e">
        <f t="shared" si="31"/>
        <v>#DIV/0!</v>
      </c>
      <c r="Q114" s="16">
        <f t="shared" si="25"/>
        <v>4.9499999999999993</v>
      </c>
      <c r="R114" s="16">
        <f t="shared" si="26"/>
        <v>0.79797979797979812</v>
      </c>
      <c r="S114" s="16">
        <f t="shared" si="27"/>
        <v>0.19813036327769962</v>
      </c>
      <c r="T114" s="16">
        <f t="shared" si="28"/>
        <v>3.8898387425024086E-3</v>
      </c>
      <c r="U114" s="17">
        <f t="shared" si="29"/>
        <v>2.9443053456471745E-24</v>
      </c>
    </row>
    <row r="115" spans="7:21">
      <c r="G115" s="15">
        <v>400</v>
      </c>
      <c r="H115" s="16">
        <f t="shared" si="22"/>
        <v>500</v>
      </c>
      <c r="I115" s="16">
        <f t="shared" si="30"/>
        <v>98.168436111126582</v>
      </c>
      <c r="J115" s="16">
        <f t="shared" si="19"/>
        <v>1.8315638888734178</v>
      </c>
      <c r="K115" s="16">
        <f t="shared" si="20"/>
        <v>9.6703295131437072E-23</v>
      </c>
      <c r="L115" s="16">
        <v>100</v>
      </c>
      <c r="M115" s="16">
        <f t="shared" si="23"/>
        <v>1.8315638888734178</v>
      </c>
      <c r="N115" s="16">
        <f t="shared" si="31"/>
        <v>9.6703295131437067E-24</v>
      </c>
      <c r="O115" s="16">
        <f t="shared" si="21"/>
        <v>0</v>
      </c>
      <c r="P115" s="16" t="e">
        <f t="shared" si="31"/>
        <v>#DIV/0!</v>
      </c>
      <c r="Q115" s="16">
        <f t="shared" si="25"/>
        <v>5</v>
      </c>
      <c r="R115" s="16">
        <f t="shared" si="26"/>
        <v>0.8</v>
      </c>
      <c r="S115" s="16">
        <f t="shared" si="27"/>
        <v>0.19633687222225316</v>
      </c>
      <c r="T115" s="16">
        <f t="shared" si="28"/>
        <v>3.6631277777468356E-3</v>
      </c>
      <c r="U115" s="17">
        <f t="shared" si="29"/>
        <v>1.9340659026287415E-25</v>
      </c>
    </row>
    <row r="116" spans="7:21">
      <c r="G116" s="15">
        <v>405</v>
      </c>
      <c r="H116" s="16">
        <f t="shared" si="22"/>
        <v>505.00000000000006</v>
      </c>
      <c r="I116" s="16">
        <f t="shared" si="30"/>
        <v>98.257762536050649</v>
      </c>
      <c r="J116" s="16">
        <f t="shared" si="19"/>
        <v>1.7422374639493514</v>
      </c>
      <c r="K116" s="16">
        <f t="shared" si="20"/>
        <v>5.5976141672272376E-24</v>
      </c>
      <c r="L116" s="16">
        <v>100</v>
      </c>
      <c r="M116" s="16">
        <f t="shared" si="23"/>
        <v>1.7422374639493514</v>
      </c>
      <c r="N116" s="16">
        <f t="shared" si="31"/>
        <v>5.5976141672272374E-25</v>
      </c>
      <c r="O116" s="16">
        <f t="shared" si="21"/>
        <v>0</v>
      </c>
      <c r="P116" s="16" t="e">
        <f t="shared" si="31"/>
        <v>#DIV/0!</v>
      </c>
      <c r="Q116" s="16">
        <f t="shared" si="25"/>
        <v>5.0500000000000007</v>
      </c>
      <c r="R116" s="16">
        <f t="shared" si="26"/>
        <v>0.80198019801980192</v>
      </c>
      <c r="S116" s="16">
        <f t="shared" si="27"/>
        <v>0.19456982680406068</v>
      </c>
      <c r="T116" s="16">
        <f t="shared" si="28"/>
        <v>3.4499751761373292E-3</v>
      </c>
      <c r="U116" s="17">
        <f t="shared" si="29"/>
        <v>1.1084384489558886E-26</v>
      </c>
    </row>
    <row r="117" spans="7:21">
      <c r="G117" s="15">
        <v>410</v>
      </c>
      <c r="H117" s="16">
        <f t="shared" si="22"/>
        <v>510</v>
      </c>
      <c r="I117" s="16">
        <f t="shared" si="30"/>
        <v>98.342732459823878</v>
      </c>
      <c r="J117" s="16">
        <f t="shared" si="19"/>
        <v>1.6572675401761254</v>
      </c>
      <c r="K117" s="16">
        <f t="shared" si="20"/>
        <v>2.8069402370562824E-25</v>
      </c>
      <c r="L117" s="16">
        <v>100</v>
      </c>
      <c r="M117" s="16">
        <f t="shared" si="23"/>
        <v>1.6572675401761254</v>
      </c>
      <c r="N117" s="16">
        <f t="shared" si="31"/>
        <v>2.8069402370562823E-26</v>
      </c>
      <c r="O117" s="16">
        <f t="shared" si="21"/>
        <v>0</v>
      </c>
      <c r="P117" s="16" t="e">
        <f t="shared" si="31"/>
        <v>#DIV/0!</v>
      </c>
      <c r="Q117" s="16">
        <f t="shared" si="25"/>
        <v>5.0999999999999996</v>
      </c>
      <c r="R117" s="16">
        <f t="shared" si="26"/>
        <v>0.80392156862745101</v>
      </c>
      <c r="S117" s="16">
        <f t="shared" si="27"/>
        <v>0.19282888717612526</v>
      </c>
      <c r="T117" s="16">
        <f t="shared" si="28"/>
        <v>3.2495441964237753E-3</v>
      </c>
      <c r="U117" s="17">
        <f t="shared" si="29"/>
        <v>5.5038043863848677E-28</v>
      </c>
    </row>
    <row r="118" spans="7:21">
      <c r="G118" s="15">
        <v>415</v>
      </c>
      <c r="H118" s="16">
        <f t="shared" si="22"/>
        <v>515</v>
      </c>
      <c r="I118" s="16">
        <f t="shared" si="30"/>
        <v>98.423558351514558</v>
      </c>
      <c r="J118" s="16">
        <f t="shared" si="19"/>
        <v>1.5764416484854487</v>
      </c>
      <c r="K118" s="16">
        <f t="shared" si="20"/>
        <v>1.2104199901776408E-26</v>
      </c>
      <c r="L118" s="16">
        <v>100</v>
      </c>
      <c r="M118" s="16">
        <f t="shared" si="23"/>
        <v>1.5764416484854487</v>
      </c>
      <c r="N118" s="16">
        <f t="shared" si="31"/>
        <v>1.2104199901776408E-27</v>
      </c>
      <c r="O118" s="16">
        <f t="shared" si="21"/>
        <v>0</v>
      </c>
      <c r="P118" s="16" t="e">
        <f t="shared" si="31"/>
        <v>#DIV/0!</v>
      </c>
      <c r="Q118" s="16">
        <f t="shared" si="25"/>
        <v>5.15</v>
      </c>
      <c r="R118" s="16">
        <f t="shared" si="26"/>
        <v>0.80582524271844658</v>
      </c>
      <c r="S118" s="16">
        <f t="shared" si="27"/>
        <v>0.19111370553692147</v>
      </c>
      <c r="T118" s="16">
        <f t="shared" si="28"/>
        <v>3.061051744631939E-3</v>
      </c>
      <c r="U118" s="17">
        <f t="shared" si="29"/>
        <v>2.3503300780148364E-29</v>
      </c>
    </row>
    <row r="119" spans="7:21">
      <c r="G119" s="15">
        <v>420</v>
      </c>
      <c r="H119" s="16">
        <f t="shared" si="22"/>
        <v>520</v>
      </c>
      <c r="I119" s="16">
        <f t="shared" si="30"/>
        <v>98.500442317952235</v>
      </c>
      <c r="J119" s="16">
        <f t="shared" si="19"/>
        <v>1.4995576820477703</v>
      </c>
      <c r="K119" s="16">
        <f t="shared" si="20"/>
        <v>4.4540190322280169E-28</v>
      </c>
      <c r="L119" s="16">
        <v>100</v>
      </c>
      <c r="M119" s="16">
        <f t="shared" si="23"/>
        <v>1.4995576820477703</v>
      </c>
      <c r="N119" s="16">
        <f t="shared" si="31"/>
        <v>4.454019032228017E-29</v>
      </c>
      <c r="O119" s="16">
        <f t="shared" si="21"/>
        <v>0</v>
      </c>
      <c r="P119" s="16" t="e">
        <f t="shared" si="31"/>
        <v>#DIV/0!</v>
      </c>
      <c r="Q119" s="16">
        <f t="shared" si="25"/>
        <v>5.2</v>
      </c>
      <c r="R119" s="16">
        <f t="shared" si="26"/>
        <v>0.80769230769230771</v>
      </c>
      <c r="S119" s="16">
        <f t="shared" si="27"/>
        <v>0.18942392753452353</v>
      </c>
      <c r="T119" s="16">
        <f t="shared" si="28"/>
        <v>2.883764773168789E-3</v>
      </c>
      <c r="U119" s="17">
        <f t="shared" si="29"/>
        <v>8.565421215823109E-31</v>
      </c>
    </row>
    <row r="120" spans="7:21">
      <c r="G120" s="15">
        <v>425</v>
      </c>
      <c r="H120" s="16">
        <f t="shared" si="22"/>
        <v>525</v>
      </c>
      <c r="I120" s="16">
        <f t="shared" si="30"/>
        <v>98.573576609100073</v>
      </c>
      <c r="J120" s="16">
        <f t="shared" si="19"/>
        <v>1.4264233908999255</v>
      </c>
      <c r="K120" s="16">
        <f t="shared" si="20"/>
        <v>1.3872323250184782E-29</v>
      </c>
      <c r="L120" s="16">
        <v>100</v>
      </c>
      <c r="M120" s="16">
        <f t="shared" si="23"/>
        <v>1.4264233908999255</v>
      </c>
      <c r="N120" s="16">
        <f t="shared" si="31"/>
        <v>1.387232325018478E-30</v>
      </c>
      <c r="O120" s="16">
        <f t="shared" si="21"/>
        <v>0</v>
      </c>
      <c r="P120" s="16" t="e">
        <f t="shared" si="31"/>
        <v>#DIV/0!</v>
      </c>
      <c r="Q120" s="16">
        <f t="shared" si="25"/>
        <v>5.25</v>
      </c>
      <c r="R120" s="16">
        <f t="shared" si="26"/>
        <v>0.80952380952380953</v>
      </c>
      <c r="S120" s="16">
        <f t="shared" si="27"/>
        <v>0.18775919354114298</v>
      </c>
      <c r="T120" s="16">
        <f t="shared" si="28"/>
        <v>2.7169969350474771E-3</v>
      </c>
      <c r="U120" s="17">
        <f t="shared" si="29"/>
        <v>2.642347285749482E-32</v>
      </c>
    </row>
    <row r="121" spans="7:21">
      <c r="G121" s="15">
        <v>430</v>
      </c>
      <c r="H121" s="16">
        <f t="shared" si="22"/>
        <v>530</v>
      </c>
      <c r="I121" s="16">
        <f t="shared" si="30"/>
        <v>98.643144098779914</v>
      </c>
      <c r="J121" s="16">
        <f t="shared" si="19"/>
        <v>1.3568559012200934</v>
      </c>
      <c r="K121" s="16">
        <f t="shared" si="20"/>
        <v>3.6258888643285518E-31</v>
      </c>
      <c r="L121" s="16">
        <v>100</v>
      </c>
      <c r="M121" s="16">
        <f t="shared" si="23"/>
        <v>1.3568559012200934</v>
      </c>
      <c r="N121" s="16">
        <f t="shared" si="31"/>
        <v>3.6258888643285517E-32</v>
      </c>
      <c r="O121" s="16">
        <f t="shared" si="21"/>
        <v>0</v>
      </c>
      <c r="P121" s="16" t="e">
        <f t="shared" si="31"/>
        <v>#DIV/0!</v>
      </c>
      <c r="Q121" s="16">
        <f t="shared" si="25"/>
        <v>5.3</v>
      </c>
      <c r="R121" s="16">
        <f t="shared" si="26"/>
        <v>0.81132075471698117</v>
      </c>
      <c r="S121" s="16">
        <f t="shared" si="27"/>
        <v>0.1861191398090187</v>
      </c>
      <c r="T121" s="16">
        <f t="shared" si="28"/>
        <v>2.5601054740001764E-3</v>
      </c>
      <c r="U121" s="17">
        <f t="shared" si="29"/>
        <v>6.8412997440161353E-34</v>
      </c>
    </row>
    <row r="122" spans="7:21">
      <c r="G122" s="15">
        <v>435</v>
      </c>
      <c r="H122" s="16">
        <f t="shared" si="22"/>
        <v>535.00000000000011</v>
      </c>
      <c r="I122" s="16">
        <f t="shared" si="30"/>
        <v>98.709318741952018</v>
      </c>
      <c r="J122" s="16">
        <f t="shared" si="19"/>
        <v>1.2906812580479872</v>
      </c>
      <c r="K122" s="16">
        <f t="shared" si="20"/>
        <v>7.8821477396377807E-33</v>
      </c>
      <c r="L122" s="16">
        <v>100</v>
      </c>
      <c r="M122" s="16">
        <f t="shared" si="23"/>
        <v>1.2906812580479872</v>
      </c>
      <c r="N122" s="16">
        <f t="shared" si="31"/>
        <v>7.8821477396377811E-34</v>
      </c>
      <c r="O122" s="16">
        <f t="shared" si="21"/>
        <v>0</v>
      </c>
      <c r="P122" s="16" t="e">
        <f t="shared" si="31"/>
        <v>#DIV/0!</v>
      </c>
      <c r="Q122" s="16">
        <f t="shared" si="25"/>
        <v>5.3500000000000014</v>
      </c>
      <c r="R122" s="16">
        <f t="shared" si="26"/>
        <v>0.81308411214953258</v>
      </c>
      <c r="S122" s="16">
        <f t="shared" si="27"/>
        <v>0.18450339951766728</v>
      </c>
      <c r="T122" s="16">
        <f t="shared" si="28"/>
        <v>2.4124883327999755E-3</v>
      </c>
      <c r="U122" s="17">
        <f t="shared" si="29"/>
        <v>1.4732986429229494E-35</v>
      </c>
    </row>
    <row r="123" spans="7:21">
      <c r="G123" s="15">
        <v>440</v>
      </c>
      <c r="H123" s="16">
        <f t="shared" si="22"/>
        <v>540</v>
      </c>
      <c r="I123" s="16">
        <f t="shared" si="30"/>
        <v>98.772266009693155</v>
      </c>
      <c r="J123" s="16">
        <f t="shared" si="19"/>
        <v>1.2277339903068436</v>
      </c>
      <c r="K123" s="16">
        <f t="shared" si="20"/>
        <v>1.4116789995707988E-34</v>
      </c>
      <c r="L123" s="16">
        <v>100</v>
      </c>
      <c r="M123" s="16">
        <f t="shared" si="23"/>
        <v>1.2277339903068436</v>
      </c>
      <c r="N123" s="16">
        <f t="shared" si="31"/>
        <v>1.4116789995707988E-35</v>
      </c>
      <c r="O123" s="16">
        <f t="shared" si="21"/>
        <v>0</v>
      </c>
      <c r="P123" s="16" t="e">
        <f t="shared" si="31"/>
        <v>#DIV/0!</v>
      </c>
      <c r="Q123" s="16">
        <f t="shared" si="25"/>
        <v>5.4</v>
      </c>
      <c r="R123" s="16">
        <f t="shared" si="26"/>
        <v>0.81481481481481477</v>
      </c>
      <c r="S123" s="16">
        <f t="shared" si="27"/>
        <v>0.18291160372165399</v>
      </c>
      <c r="T123" s="16">
        <f t="shared" si="28"/>
        <v>2.2735814635311919E-3</v>
      </c>
      <c r="U123" s="17">
        <f t="shared" si="29"/>
        <v>2.6142203695755533E-37</v>
      </c>
    </row>
    <row r="124" spans="7:21">
      <c r="G124" s="15">
        <v>445</v>
      </c>
      <c r="H124" s="16">
        <f t="shared" si="22"/>
        <v>545</v>
      </c>
      <c r="I124" s="16">
        <f t="shared" si="30"/>
        <v>98.832143302960461</v>
      </c>
      <c r="J124" s="16">
        <f t="shared" ref="J124:J158" si="32">IF(M124-$H$26*N124&lt;0,0,M124-$H$26*N124)</f>
        <v>1.1678566970395443</v>
      </c>
      <c r="K124" s="16">
        <f t="shared" ref="K124:K158" si="33">$H$26*N124-O124</f>
        <v>2.0624088092807681E-36</v>
      </c>
      <c r="L124" s="16">
        <v>100</v>
      </c>
      <c r="M124" s="16">
        <f t="shared" si="23"/>
        <v>1.1678566970395443</v>
      </c>
      <c r="N124" s="16">
        <f t="shared" si="31"/>
        <v>2.062408809280768E-37</v>
      </c>
      <c r="O124" s="16">
        <f t="shared" ref="O124:O155" si="34">$H$26*N124*EXP(-(J124/($H$26*N124)))</f>
        <v>0</v>
      </c>
      <c r="P124" s="16" t="e">
        <f t="shared" si="31"/>
        <v>#DIV/0!</v>
      </c>
      <c r="Q124" s="16">
        <f t="shared" si="25"/>
        <v>5.45</v>
      </c>
      <c r="R124" s="16">
        <f t="shared" si="26"/>
        <v>0.8165137614678899</v>
      </c>
      <c r="S124" s="16">
        <f t="shared" si="27"/>
        <v>0.1813433822072669</v>
      </c>
      <c r="T124" s="16">
        <f t="shared" si="28"/>
        <v>2.1428563248432004E-3</v>
      </c>
      <c r="U124" s="17">
        <f t="shared" si="29"/>
        <v>3.7842363473041618E-39</v>
      </c>
    </row>
    <row r="125" spans="7:21">
      <c r="G125" s="15">
        <v>450</v>
      </c>
      <c r="H125" s="16">
        <f t="shared" si="22"/>
        <v>550</v>
      </c>
      <c r="I125" s="16">
        <f t="shared" si="30"/>
        <v>98.889100346175766</v>
      </c>
      <c r="J125" s="16">
        <f t="shared" si="32"/>
        <v>1.1108996538242306</v>
      </c>
      <c r="K125" s="16">
        <f t="shared" si="33"/>
        <v>2.4323491341106791E-38</v>
      </c>
      <c r="L125" s="16">
        <v>100</v>
      </c>
      <c r="M125" s="16">
        <f t="shared" si="23"/>
        <v>1.1108996538242306</v>
      </c>
      <c r="N125" s="16">
        <f t="shared" ref="N125:P140" si="35">M125*EXP(-(I125/M125))</f>
        <v>2.432349134110679E-39</v>
      </c>
      <c r="O125" s="16">
        <f t="shared" si="34"/>
        <v>0</v>
      </c>
      <c r="P125" s="16" t="e">
        <f t="shared" si="35"/>
        <v>#DIV/0!</v>
      </c>
      <c r="Q125" s="16">
        <f t="shared" si="25"/>
        <v>5.5</v>
      </c>
      <c r="R125" s="16">
        <f t="shared" si="26"/>
        <v>0.81818181818181823</v>
      </c>
      <c r="S125" s="16">
        <f t="shared" si="27"/>
        <v>0.17979836426577411</v>
      </c>
      <c r="T125" s="16">
        <f t="shared" si="28"/>
        <v>2.0198175524076922E-3</v>
      </c>
      <c r="U125" s="17">
        <f t="shared" si="29"/>
        <v>4.4224529711103257E-41</v>
      </c>
    </row>
    <row r="126" spans="7:21">
      <c r="G126" s="15">
        <v>455</v>
      </c>
      <c r="H126" s="16">
        <f t="shared" si="22"/>
        <v>555</v>
      </c>
      <c r="I126" s="16">
        <f t="shared" si="30"/>
        <v>98.94327956161473</v>
      </c>
      <c r="J126" s="16">
        <f t="shared" si="32"/>
        <v>1.0567204383852655</v>
      </c>
      <c r="K126" s="16">
        <f t="shared" si="33"/>
        <v>2.2904554490063113E-40</v>
      </c>
      <c r="L126" s="16">
        <v>100</v>
      </c>
      <c r="M126" s="16">
        <f t="shared" si="23"/>
        <v>1.0567204383852655</v>
      </c>
      <c r="N126" s="16">
        <f t="shared" si="35"/>
        <v>2.2904554490063115E-41</v>
      </c>
      <c r="O126" s="16">
        <f t="shared" si="34"/>
        <v>0</v>
      </c>
      <c r="P126" s="16" t="e">
        <f t="shared" si="35"/>
        <v>#DIV/0!</v>
      </c>
      <c r="Q126" s="16">
        <f t="shared" si="25"/>
        <v>5.55</v>
      </c>
      <c r="R126" s="16">
        <f t="shared" si="26"/>
        <v>0.81981981981981977</v>
      </c>
      <c r="S126" s="16">
        <f t="shared" si="27"/>
        <v>0.1782761793902968</v>
      </c>
      <c r="T126" s="16">
        <f t="shared" si="28"/>
        <v>1.9040007898833613E-3</v>
      </c>
      <c r="U126" s="17">
        <f t="shared" si="29"/>
        <v>4.1269467549663267E-43</v>
      </c>
    </row>
    <row r="127" spans="7:21">
      <c r="G127" s="15">
        <v>460</v>
      </c>
      <c r="H127" s="16">
        <f t="shared" si="22"/>
        <v>560</v>
      </c>
      <c r="I127" s="16">
        <f t="shared" si="30"/>
        <v>98.994816425536641</v>
      </c>
      <c r="J127" s="16">
        <f t="shared" si="32"/>
        <v>1.0051835744633586</v>
      </c>
      <c r="K127" s="16">
        <f t="shared" si="33"/>
        <v>1.7023566278831059E-42</v>
      </c>
      <c r="L127" s="16">
        <v>100</v>
      </c>
      <c r="M127" s="16">
        <f t="shared" si="23"/>
        <v>1.0051835744633586</v>
      </c>
      <c r="N127" s="16">
        <f t="shared" si="35"/>
        <v>1.702356627883106E-43</v>
      </c>
      <c r="O127" s="16">
        <f t="shared" si="34"/>
        <v>0</v>
      </c>
      <c r="P127" s="16" t="e">
        <f t="shared" si="35"/>
        <v>#DIV/0!</v>
      </c>
      <c r="Q127" s="16">
        <f t="shared" si="25"/>
        <v>5.6</v>
      </c>
      <c r="R127" s="16">
        <f t="shared" si="26"/>
        <v>0.8214285714285714</v>
      </c>
      <c r="S127" s="16">
        <f t="shared" si="27"/>
        <v>0.17677645790274399</v>
      </c>
      <c r="T127" s="16">
        <f t="shared" si="28"/>
        <v>1.794970668684569E-3</v>
      </c>
      <c r="U127" s="17">
        <f t="shared" si="29"/>
        <v>3.0399225497912604E-45</v>
      </c>
    </row>
    <row r="128" spans="7:21">
      <c r="G128" s="15">
        <v>465</v>
      </c>
      <c r="H128" s="16">
        <f t="shared" si="22"/>
        <v>565</v>
      </c>
      <c r="I128" s="16">
        <f t="shared" si="30"/>
        <v>99.043839806945655</v>
      </c>
      <c r="J128" s="16">
        <f t="shared" si="32"/>
        <v>0.9561601930543504</v>
      </c>
      <c r="K128" s="16">
        <f t="shared" si="33"/>
        <v>9.8660432505512258E-45</v>
      </c>
      <c r="L128" s="16">
        <v>100</v>
      </c>
      <c r="M128" s="16">
        <f t="shared" si="23"/>
        <v>0.9561601930543504</v>
      </c>
      <c r="N128" s="16">
        <f t="shared" si="35"/>
        <v>9.8660432505512255E-46</v>
      </c>
      <c r="O128" s="16">
        <f t="shared" si="34"/>
        <v>0</v>
      </c>
      <c r="P128" s="16" t="e">
        <f t="shared" si="35"/>
        <v>#DIV/0!</v>
      </c>
      <c r="Q128" s="16">
        <f t="shared" si="25"/>
        <v>5.65</v>
      </c>
      <c r="R128" s="16">
        <f t="shared" si="26"/>
        <v>0.82300884955752207</v>
      </c>
      <c r="S128" s="16">
        <f t="shared" si="27"/>
        <v>0.17529883151671796</v>
      </c>
      <c r="T128" s="16">
        <f t="shared" si="28"/>
        <v>1.6923189257599123E-3</v>
      </c>
      <c r="U128" s="17">
        <f t="shared" si="29"/>
        <v>1.7462023452303055E-47</v>
      </c>
    </row>
    <row r="129" spans="7:21">
      <c r="G129" s="15">
        <v>470</v>
      </c>
      <c r="H129" s="16">
        <f t="shared" si="22"/>
        <v>569.99999999999989</v>
      </c>
      <c r="I129" s="16">
        <f t="shared" si="30"/>
        <v>99.090472289830416</v>
      </c>
      <c r="J129" s="16">
        <f t="shared" si="32"/>
        <v>0.90952771016958156</v>
      </c>
      <c r="K129" s="16">
        <f t="shared" si="33"/>
        <v>4.40210219130292E-47</v>
      </c>
      <c r="L129" s="16">
        <v>100</v>
      </c>
      <c r="M129" s="16">
        <f t="shared" si="23"/>
        <v>0.90952771016958156</v>
      </c>
      <c r="N129" s="16">
        <f t="shared" si="35"/>
        <v>4.4021021913029197E-48</v>
      </c>
      <c r="O129" s="16">
        <f t="shared" si="34"/>
        <v>0</v>
      </c>
      <c r="P129" s="16" t="e">
        <f t="shared" si="35"/>
        <v>#DIV/0!</v>
      </c>
      <c r="Q129" s="16">
        <f t="shared" si="25"/>
        <v>5.6999999999999993</v>
      </c>
      <c r="R129" s="16">
        <f t="shared" si="26"/>
        <v>0.82456140350877205</v>
      </c>
      <c r="S129" s="16">
        <f t="shared" si="27"/>
        <v>0.1738429338418078</v>
      </c>
      <c r="T129" s="16">
        <f t="shared" si="28"/>
        <v>1.5956626494203188E-3</v>
      </c>
      <c r="U129" s="17">
        <f t="shared" si="29"/>
        <v>7.7229863005314404E-50</v>
      </c>
    </row>
    <row r="130" spans="7:21">
      <c r="G130" s="15">
        <v>475</v>
      </c>
      <c r="H130" s="16">
        <f t="shared" si="22"/>
        <v>575</v>
      </c>
      <c r="I130" s="16">
        <f t="shared" si="30"/>
        <v>99.134830479687935</v>
      </c>
      <c r="J130" s="16">
        <f t="shared" si="32"/>
        <v>0.8651695203120634</v>
      </c>
      <c r="K130" s="16">
        <f t="shared" si="33"/>
        <v>1.4920340280159789E-49</v>
      </c>
      <c r="L130" s="16">
        <v>100</v>
      </c>
      <c r="M130" s="16">
        <f t="shared" si="23"/>
        <v>0.8651695203120634</v>
      </c>
      <c r="N130" s="16">
        <f t="shared" si="35"/>
        <v>1.4920340280159789E-50</v>
      </c>
      <c r="O130" s="16">
        <f t="shared" si="34"/>
        <v>0</v>
      </c>
      <c r="P130" s="16" t="e">
        <f t="shared" si="35"/>
        <v>#DIV/0!</v>
      </c>
      <c r="Q130" s="16">
        <f t="shared" si="25"/>
        <v>5.75</v>
      </c>
      <c r="R130" s="16">
        <f t="shared" si="26"/>
        <v>0.82608695652173914</v>
      </c>
      <c r="S130" s="16">
        <f t="shared" si="27"/>
        <v>0.17240840083423989</v>
      </c>
      <c r="T130" s="16">
        <f t="shared" si="28"/>
        <v>1.5046426440209798E-3</v>
      </c>
      <c r="U130" s="17">
        <f t="shared" si="29"/>
        <v>2.5948417878538763E-52</v>
      </c>
    </row>
    <row r="131" spans="7:21">
      <c r="G131" s="15">
        <v>480</v>
      </c>
      <c r="H131" s="16">
        <f t="shared" si="22"/>
        <v>580</v>
      </c>
      <c r="I131" s="16">
        <f t="shared" si="30"/>
        <v>99.177025295097991</v>
      </c>
      <c r="J131" s="16">
        <f t="shared" si="32"/>
        <v>0.82297470490200297</v>
      </c>
      <c r="K131" s="16">
        <f t="shared" si="33"/>
        <v>3.787713716103891E-52</v>
      </c>
      <c r="L131" s="16">
        <v>100</v>
      </c>
      <c r="M131" s="16">
        <f t="shared" si="23"/>
        <v>0.82297470490200297</v>
      </c>
      <c r="N131" s="16">
        <f t="shared" si="35"/>
        <v>3.7877137161038911E-53</v>
      </c>
      <c r="O131" s="16">
        <f t="shared" si="34"/>
        <v>0</v>
      </c>
      <c r="P131" s="16" t="e">
        <f t="shared" si="35"/>
        <v>#DIV/0!</v>
      </c>
      <c r="Q131" s="16">
        <f t="shared" si="25"/>
        <v>5.8</v>
      </c>
      <c r="R131" s="16">
        <f t="shared" si="26"/>
        <v>0.82758620689655171</v>
      </c>
      <c r="S131" s="16">
        <f t="shared" si="27"/>
        <v>0.17099487119844481</v>
      </c>
      <c r="T131" s="16">
        <f t="shared" si="28"/>
        <v>1.4189219050034533E-3</v>
      </c>
      <c r="U131" s="17">
        <f t="shared" si="29"/>
        <v>6.5305408898342945E-55</v>
      </c>
    </row>
    <row r="132" spans="7:21">
      <c r="G132" s="15">
        <v>485</v>
      </c>
      <c r="H132" s="16">
        <f t="shared" si="22"/>
        <v>584.99999999999989</v>
      </c>
      <c r="I132" s="16">
        <f t="shared" si="30"/>
        <v>99.217162245077418</v>
      </c>
      <c r="J132" s="16">
        <f t="shared" si="32"/>
        <v>0.78283775492257734</v>
      </c>
      <c r="K132" s="16">
        <f t="shared" si="33"/>
        <v>7.0961014921070484E-55</v>
      </c>
      <c r="L132" s="16">
        <v>100</v>
      </c>
      <c r="M132" s="16">
        <f t="shared" si="23"/>
        <v>0.78283775492257734</v>
      </c>
      <c r="N132" s="16">
        <f t="shared" si="35"/>
        <v>7.096101492107048E-56</v>
      </c>
      <c r="O132" s="16">
        <f t="shared" si="34"/>
        <v>0</v>
      </c>
      <c r="P132" s="16" t="e">
        <f t="shared" si="35"/>
        <v>#DIV/0!</v>
      </c>
      <c r="Q132" s="16">
        <f t="shared" si="25"/>
        <v>5.8499999999999988</v>
      </c>
      <c r="R132" s="16">
        <f t="shared" si="26"/>
        <v>0.82905982905982922</v>
      </c>
      <c r="S132" s="16">
        <f t="shared" si="27"/>
        <v>0.16960198674372212</v>
      </c>
      <c r="T132" s="16">
        <f t="shared" si="28"/>
        <v>1.3381841964488503E-3</v>
      </c>
      <c r="U132" s="17">
        <f t="shared" si="29"/>
        <v>1.2130088020695812E-57</v>
      </c>
    </row>
    <row r="133" spans="7:21">
      <c r="G133" s="15">
        <v>490</v>
      </c>
      <c r="H133" s="16">
        <f t="shared" si="22"/>
        <v>590</v>
      </c>
      <c r="I133" s="16">
        <f t="shared" si="30"/>
        <v>99.255341692907564</v>
      </c>
      <c r="J133" s="16">
        <f t="shared" si="32"/>
        <v>0.74465830709243386</v>
      </c>
      <c r="K133" s="16">
        <f t="shared" si="33"/>
        <v>9.6592015323475608E-58</v>
      </c>
      <c r="L133" s="16">
        <v>100</v>
      </c>
      <c r="M133" s="16">
        <f t="shared" si="23"/>
        <v>0.74465830709243386</v>
      </c>
      <c r="N133" s="16">
        <f t="shared" si="35"/>
        <v>9.6592015323475605E-59</v>
      </c>
      <c r="O133" s="16">
        <f t="shared" si="34"/>
        <v>0</v>
      </c>
      <c r="P133" s="16" t="e">
        <f t="shared" si="35"/>
        <v>#DIV/0!</v>
      </c>
      <c r="Q133" s="16">
        <f t="shared" si="25"/>
        <v>5.9</v>
      </c>
      <c r="R133" s="16">
        <f t="shared" si="26"/>
        <v>0.83050847457627119</v>
      </c>
      <c r="S133" s="16">
        <f t="shared" si="27"/>
        <v>0.16822939269984333</v>
      </c>
      <c r="T133" s="16">
        <f t="shared" si="28"/>
        <v>1.2621327238854811E-3</v>
      </c>
      <c r="U133" s="17">
        <f t="shared" si="29"/>
        <v>1.6371528020928068E-60</v>
      </c>
    </row>
    <row r="134" spans="7:21">
      <c r="G134" s="15">
        <v>495</v>
      </c>
      <c r="H134" s="16">
        <f t="shared" si="22"/>
        <v>595</v>
      </c>
      <c r="I134" s="16">
        <f t="shared" si="30"/>
        <v>99.291659107094787</v>
      </c>
      <c r="J134" s="16">
        <f t="shared" si="32"/>
        <v>0.70834089290521185</v>
      </c>
      <c r="K134" s="16">
        <f t="shared" si="33"/>
        <v>9.3978602477174471E-61</v>
      </c>
      <c r="L134" s="16">
        <v>100</v>
      </c>
      <c r="M134" s="16">
        <f t="shared" si="23"/>
        <v>0.70834089290521185</v>
      </c>
      <c r="N134" s="16">
        <f t="shared" si="35"/>
        <v>9.3978602477174478E-62</v>
      </c>
      <c r="O134" s="16">
        <f t="shared" si="34"/>
        <v>0</v>
      </c>
      <c r="P134" s="16" t="e">
        <f t="shared" si="35"/>
        <v>#DIV/0!</v>
      </c>
      <c r="Q134" s="16">
        <f t="shared" si="25"/>
        <v>5.95</v>
      </c>
      <c r="R134" s="16">
        <f t="shared" si="26"/>
        <v>0.83193277310924374</v>
      </c>
      <c r="S134" s="16">
        <f t="shared" si="27"/>
        <v>0.16687673799511729</v>
      </c>
      <c r="T134" s="16">
        <f t="shared" si="28"/>
        <v>1.1904888956390115E-3</v>
      </c>
      <c r="U134" s="17">
        <f t="shared" si="29"/>
        <v>1.5794723105407474E-63</v>
      </c>
    </row>
    <row r="135" spans="7:21">
      <c r="G135" s="15">
        <v>500</v>
      </c>
      <c r="H135" s="16">
        <f t="shared" si="22"/>
        <v>600</v>
      </c>
      <c r="I135" s="16">
        <f t="shared" si="30"/>
        <v>99.326205300091459</v>
      </c>
      <c r="J135" s="16">
        <f t="shared" si="32"/>
        <v>0.67379469990854668</v>
      </c>
      <c r="K135" s="16">
        <f t="shared" si="33"/>
        <v>6.4240073964691977E-64</v>
      </c>
      <c r="L135" s="16">
        <v>100</v>
      </c>
      <c r="M135" s="16">
        <f t="shared" si="23"/>
        <v>0.67379469990854668</v>
      </c>
      <c r="N135" s="16">
        <f t="shared" si="35"/>
        <v>6.4240073964691977E-65</v>
      </c>
      <c r="O135" s="16">
        <f t="shared" si="34"/>
        <v>0</v>
      </c>
      <c r="P135" s="16" t="e">
        <f t="shared" si="35"/>
        <v>#DIV/0!</v>
      </c>
      <c r="Q135" s="16">
        <f t="shared" si="25"/>
        <v>6</v>
      </c>
      <c r="R135" s="16">
        <f t="shared" si="26"/>
        <v>0.83333333333333337</v>
      </c>
      <c r="S135" s="16">
        <f t="shared" si="27"/>
        <v>0.16554367550015242</v>
      </c>
      <c r="T135" s="16">
        <f t="shared" si="28"/>
        <v>1.1229911665142445E-3</v>
      </c>
      <c r="U135" s="17">
        <f t="shared" si="29"/>
        <v>1.070667899411533E-66</v>
      </c>
    </row>
    <row r="136" spans="7:21">
      <c r="G136" s="15">
        <v>505</v>
      </c>
      <c r="H136" s="16">
        <f t="shared" si="22"/>
        <v>605</v>
      </c>
      <c r="I136" s="16">
        <f t="shared" si="30"/>
        <v>99.359066655374363</v>
      </c>
      <c r="J136" s="16">
        <f t="shared" si="32"/>
        <v>0.64093334462563833</v>
      </c>
      <c r="K136" s="16">
        <f t="shared" si="33"/>
        <v>3.0297861006612137E-67</v>
      </c>
      <c r="L136" s="16">
        <v>100</v>
      </c>
      <c r="M136" s="16">
        <f t="shared" si="23"/>
        <v>0.64093334462563833</v>
      </c>
      <c r="N136" s="16">
        <f t="shared" si="35"/>
        <v>3.0297861006612137E-68</v>
      </c>
      <c r="O136" s="16">
        <f t="shared" si="34"/>
        <v>0</v>
      </c>
      <c r="P136" s="16" t="e">
        <f t="shared" si="35"/>
        <v>#DIV/0!</v>
      </c>
      <c r="Q136" s="16">
        <f t="shared" si="25"/>
        <v>6.05</v>
      </c>
      <c r="R136" s="16">
        <f t="shared" si="26"/>
        <v>0.83471074380165289</v>
      </c>
      <c r="S136" s="16">
        <f t="shared" si="27"/>
        <v>0.16422986224028821</v>
      </c>
      <c r="T136" s="16">
        <f t="shared" si="28"/>
        <v>1.0593939580589064E-3</v>
      </c>
      <c r="U136" s="17">
        <f t="shared" si="29"/>
        <v>5.0079109101838243E-70</v>
      </c>
    </row>
    <row r="137" spans="7:21">
      <c r="G137" s="15">
        <v>510</v>
      </c>
      <c r="H137" s="16">
        <f t="shared" si="22"/>
        <v>610</v>
      </c>
      <c r="I137" s="16">
        <f t="shared" si="30"/>
        <v>99.390325343448438</v>
      </c>
      <c r="J137" s="16">
        <f t="shared" si="32"/>
        <v>0.60967465655156383</v>
      </c>
      <c r="K137" s="16">
        <f t="shared" si="33"/>
        <v>9.6734941332298564E-71</v>
      </c>
      <c r="L137" s="16">
        <v>100</v>
      </c>
      <c r="M137" s="16">
        <f t="shared" si="23"/>
        <v>0.60967465655156383</v>
      </c>
      <c r="N137" s="16">
        <f t="shared" si="35"/>
        <v>9.6734941332298564E-72</v>
      </c>
      <c r="O137" s="16">
        <f t="shared" si="34"/>
        <v>0</v>
      </c>
      <c r="P137" s="16" t="e">
        <f t="shared" si="35"/>
        <v>#DIV/0!</v>
      </c>
      <c r="Q137" s="16">
        <f t="shared" si="25"/>
        <v>6.1</v>
      </c>
      <c r="R137" s="16">
        <f t="shared" si="26"/>
        <v>0.83606557377049184</v>
      </c>
      <c r="S137" s="16">
        <f t="shared" si="27"/>
        <v>0.16293495957942367</v>
      </c>
      <c r="T137" s="16">
        <f t="shared" si="28"/>
        <v>9.9946665008453076E-4</v>
      </c>
      <c r="U137" s="17">
        <f t="shared" si="29"/>
        <v>1.5858187103655503E-73</v>
      </c>
    </row>
    <row r="138" spans="7:21">
      <c r="G138" s="15">
        <v>515</v>
      </c>
      <c r="H138" s="16">
        <f t="shared" si="22"/>
        <v>615</v>
      </c>
      <c r="I138" s="16">
        <f t="shared" si="30"/>
        <v>99.420059527315786</v>
      </c>
      <c r="J138" s="16">
        <f t="shared" si="32"/>
        <v>0.57994047268421411</v>
      </c>
      <c r="K138" s="16">
        <f t="shared" si="33"/>
        <v>2.0494302827805361E-74</v>
      </c>
      <c r="L138" s="16">
        <v>100</v>
      </c>
      <c r="M138" s="16">
        <f t="shared" si="23"/>
        <v>0.57994047268421411</v>
      </c>
      <c r="N138" s="16">
        <f t="shared" si="35"/>
        <v>2.0494302827805362E-75</v>
      </c>
      <c r="O138" s="16">
        <f t="shared" si="34"/>
        <v>0</v>
      </c>
      <c r="P138" s="16" t="e">
        <f t="shared" si="35"/>
        <v>#DIV/0!</v>
      </c>
      <c r="Q138" s="16">
        <f t="shared" si="25"/>
        <v>6.15</v>
      </c>
      <c r="R138" s="16">
        <f t="shared" si="26"/>
        <v>0.83739837398373984</v>
      </c>
      <c r="S138" s="16">
        <f t="shared" si="27"/>
        <v>0.16165863337774924</v>
      </c>
      <c r="T138" s="16">
        <f t="shared" si="28"/>
        <v>9.4299263851091723E-4</v>
      </c>
      <c r="U138" s="17">
        <f t="shared" si="29"/>
        <v>3.3324069638707903E-77</v>
      </c>
    </row>
    <row r="139" spans="7:21">
      <c r="G139" s="15">
        <v>520</v>
      </c>
      <c r="H139" s="16">
        <f t="shared" si="22"/>
        <v>619.99999999999989</v>
      </c>
      <c r="I139" s="16">
        <f t="shared" si="30"/>
        <v>99.44834355792392</v>
      </c>
      <c r="J139" s="16">
        <f t="shared" si="32"/>
        <v>0.55165644207607711</v>
      </c>
      <c r="K139" s="16">
        <f t="shared" si="33"/>
        <v>2.8211670796504335E-78</v>
      </c>
      <c r="L139" s="16">
        <v>100</v>
      </c>
      <c r="M139" s="16">
        <f t="shared" si="23"/>
        <v>0.55165644207607711</v>
      </c>
      <c r="N139" s="16">
        <f t="shared" si="35"/>
        <v>2.8211670796504334E-79</v>
      </c>
      <c r="O139" s="16">
        <f t="shared" si="34"/>
        <v>0</v>
      </c>
      <c r="P139" s="16" t="e">
        <f t="shared" si="35"/>
        <v>#DIV/0!</v>
      </c>
      <c r="Q139" s="16">
        <f t="shared" si="25"/>
        <v>6.1999999999999993</v>
      </c>
      <c r="R139" s="16">
        <f t="shared" si="26"/>
        <v>0.83870967741935498</v>
      </c>
      <c r="S139" s="16">
        <f t="shared" si="27"/>
        <v>0.16040055412568377</v>
      </c>
      <c r="T139" s="16">
        <f t="shared" si="28"/>
        <v>8.8976845496141488E-4</v>
      </c>
      <c r="U139" s="17">
        <f t="shared" si="29"/>
        <v>4.5502694833071517E-81</v>
      </c>
    </row>
    <row r="140" spans="7:21">
      <c r="G140" s="15">
        <v>525</v>
      </c>
      <c r="H140" s="16">
        <f t="shared" si="22"/>
        <v>625</v>
      </c>
      <c r="I140" s="16">
        <f t="shared" si="30"/>
        <v>99.475248160081861</v>
      </c>
      <c r="J140" s="16">
        <f t="shared" si="32"/>
        <v>0.52475183991813845</v>
      </c>
      <c r="K140" s="16">
        <f t="shared" si="33"/>
        <v>2.468139050594617E-82</v>
      </c>
      <c r="L140" s="16">
        <v>100</v>
      </c>
      <c r="M140" s="16">
        <f t="shared" si="23"/>
        <v>0.52475183991813845</v>
      </c>
      <c r="N140" s="16">
        <f t="shared" si="35"/>
        <v>2.4681390505946171E-83</v>
      </c>
      <c r="O140" s="16">
        <f t="shared" si="34"/>
        <v>0</v>
      </c>
      <c r="P140" s="16" t="e">
        <f t="shared" si="35"/>
        <v>#DIV/0!</v>
      </c>
      <c r="Q140" s="16">
        <f t="shared" si="25"/>
        <v>6.25</v>
      </c>
      <c r="R140" s="16">
        <f t="shared" si="26"/>
        <v>0.84</v>
      </c>
      <c r="S140" s="16">
        <f t="shared" si="27"/>
        <v>0.15916039705613097</v>
      </c>
      <c r="T140" s="16">
        <f t="shared" si="28"/>
        <v>8.3960294386902152E-4</v>
      </c>
      <c r="U140" s="17">
        <f t="shared" si="29"/>
        <v>3.9490224809513874E-85</v>
      </c>
    </row>
    <row r="141" spans="7:21">
      <c r="G141" s="15">
        <v>530</v>
      </c>
      <c r="H141" s="16">
        <f t="shared" si="22"/>
        <v>630</v>
      </c>
      <c r="I141" s="16">
        <f t="shared" si="30"/>
        <v>99.50084060930898</v>
      </c>
      <c r="J141" s="16">
        <f t="shared" si="32"/>
        <v>0.49915939069102172</v>
      </c>
      <c r="K141" s="16">
        <f t="shared" si="33"/>
        <v>1.3407957777372408E-86</v>
      </c>
      <c r="L141" s="16">
        <v>100</v>
      </c>
      <c r="M141" s="16">
        <f t="shared" si="23"/>
        <v>0.49915939069102172</v>
      </c>
      <c r="N141" s="16">
        <f t="shared" ref="N141:P156" si="36">M141*EXP(-(I141/M141))</f>
        <v>1.3407957777372409E-87</v>
      </c>
      <c r="O141" s="16">
        <f t="shared" si="34"/>
        <v>0</v>
      </c>
      <c r="P141" s="16" t="e">
        <f t="shared" si="36"/>
        <v>#DIV/0!</v>
      </c>
      <c r="Q141" s="16">
        <f t="shared" si="25"/>
        <v>6.3</v>
      </c>
      <c r="R141" s="16">
        <f t="shared" si="26"/>
        <v>0.84126984126984128</v>
      </c>
      <c r="S141" s="16">
        <f t="shared" si="27"/>
        <v>0.15793784223699839</v>
      </c>
      <c r="T141" s="16">
        <f t="shared" si="28"/>
        <v>7.9231649316035191E-4</v>
      </c>
      <c r="U141" s="17">
        <f t="shared" si="29"/>
        <v>2.1282472662495886E-89</v>
      </c>
    </row>
    <row r="142" spans="7:21">
      <c r="G142" s="15">
        <v>535</v>
      </c>
      <c r="H142" s="16">
        <f t="shared" si="22"/>
        <v>635</v>
      </c>
      <c r="I142" s="16">
        <f t="shared" si="30"/>
        <v>99.525184900058846</v>
      </c>
      <c r="J142" s="16">
        <f t="shared" si="32"/>
        <v>0.47481509994114779</v>
      </c>
      <c r="K142" s="16">
        <f t="shared" si="33"/>
        <v>4.4136449827130878E-91</v>
      </c>
      <c r="L142" s="16">
        <v>100</v>
      </c>
      <c r="M142" s="16">
        <f t="shared" si="23"/>
        <v>0.47481509994114779</v>
      </c>
      <c r="N142" s="16">
        <f t="shared" si="36"/>
        <v>4.4136449827130881E-92</v>
      </c>
      <c r="O142" s="16">
        <f t="shared" si="34"/>
        <v>0</v>
      </c>
      <c r="P142" s="16" t="e">
        <f t="shared" si="36"/>
        <v>#DIV/0!</v>
      </c>
      <c r="Q142" s="16">
        <f t="shared" si="25"/>
        <v>6.35</v>
      </c>
      <c r="R142" s="16">
        <f t="shared" si="26"/>
        <v>0.84251968503937003</v>
      </c>
      <c r="S142" s="16">
        <f t="shared" si="27"/>
        <v>0.15673257464576196</v>
      </c>
      <c r="T142" s="16">
        <f t="shared" si="28"/>
        <v>7.4774031486794931E-4</v>
      </c>
      <c r="U142" s="17">
        <f t="shared" si="29"/>
        <v>6.9506220200206105E-94</v>
      </c>
    </row>
    <row r="143" spans="7:21">
      <c r="G143" s="15">
        <v>540</v>
      </c>
      <c r="H143" s="16">
        <f t="shared" si="22"/>
        <v>640</v>
      </c>
      <c r="I143" s="16">
        <f t="shared" si="30"/>
        <v>99.548341905738738</v>
      </c>
      <c r="J143" s="16">
        <f t="shared" si="32"/>
        <v>0.45165809426126657</v>
      </c>
      <c r="K143" s="16">
        <f t="shared" si="33"/>
        <v>8.5806357047962396E-96</v>
      </c>
      <c r="L143" s="16">
        <v>100</v>
      </c>
      <c r="M143" s="16">
        <f t="shared" si="23"/>
        <v>0.45165809426126657</v>
      </c>
      <c r="N143" s="16">
        <f t="shared" si="36"/>
        <v>8.5806357047962402E-97</v>
      </c>
      <c r="O143" s="16">
        <f t="shared" si="34"/>
        <v>0</v>
      </c>
      <c r="P143" s="16" t="e">
        <f t="shared" si="36"/>
        <v>#DIV/0!</v>
      </c>
      <c r="Q143" s="16">
        <f t="shared" si="25"/>
        <v>6.4</v>
      </c>
      <c r="R143" s="16">
        <f t="shared" si="26"/>
        <v>0.84375</v>
      </c>
      <c r="S143" s="16">
        <f t="shared" si="27"/>
        <v>0.15554428422771677</v>
      </c>
      <c r="T143" s="16">
        <f t="shared" si="28"/>
        <v>7.05715772283229E-4</v>
      </c>
      <c r="U143" s="17">
        <f t="shared" si="29"/>
        <v>1.3407243288744124E-98</v>
      </c>
    </row>
    <row r="144" spans="7:21">
      <c r="G144" s="15">
        <v>545</v>
      </c>
      <c r="H144" s="16">
        <f t="shared" si="22"/>
        <v>645</v>
      </c>
      <c r="I144" s="16">
        <f t="shared" si="30"/>
        <v>99.570369530924765</v>
      </c>
      <c r="J144" s="16">
        <f t="shared" si="32"/>
        <v>0.429630469075234</v>
      </c>
      <c r="K144" s="16">
        <f t="shared" si="33"/>
        <v>9.5896439761643523E-101</v>
      </c>
      <c r="L144" s="16">
        <v>100</v>
      </c>
      <c r="M144" s="16">
        <f t="shared" si="23"/>
        <v>0.429630469075234</v>
      </c>
      <c r="N144" s="16">
        <f t="shared" si="36"/>
        <v>9.5896439761643526E-102</v>
      </c>
      <c r="O144" s="16">
        <f t="shared" si="34"/>
        <v>0</v>
      </c>
      <c r="P144" s="16" t="e">
        <f t="shared" si="36"/>
        <v>#DIV/0!</v>
      </c>
      <c r="Q144" s="16">
        <f t="shared" si="25"/>
        <v>6.45</v>
      </c>
      <c r="R144" s="16">
        <f t="shared" si="26"/>
        <v>0.84496124031007747</v>
      </c>
      <c r="S144" s="16">
        <f t="shared" si="27"/>
        <v>0.15437266593941823</v>
      </c>
      <c r="T144" s="16">
        <f t="shared" si="28"/>
        <v>6.6609375050423881E-4</v>
      </c>
      <c r="U144" s="17">
        <f t="shared" si="29"/>
        <v>1.4867665079324578E-103</v>
      </c>
    </row>
    <row r="145" spans="7:21">
      <c r="G145" s="15">
        <v>550</v>
      </c>
      <c r="H145" s="16">
        <f t="shared" si="22"/>
        <v>650</v>
      </c>
      <c r="I145" s="16">
        <f t="shared" si="30"/>
        <v>99.591322856153596</v>
      </c>
      <c r="J145" s="16">
        <f t="shared" si="32"/>
        <v>0.40867714384640663</v>
      </c>
      <c r="K145" s="16">
        <f t="shared" si="33"/>
        <v>5.9885114304112562E-106</v>
      </c>
      <c r="L145" s="16">
        <v>100</v>
      </c>
      <c r="M145" s="16">
        <f t="shared" si="23"/>
        <v>0.40867714384640663</v>
      </c>
      <c r="N145" s="16">
        <f t="shared" si="36"/>
        <v>5.9885114304112562E-107</v>
      </c>
      <c r="O145" s="16">
        <f t="shared" si="34"/>
        <v>0</v>
      </c>
      <c r="P145" s="16" t="e">
        <f t="shared" si="36"/>
        <v>#DIV/0!</v>
      </c>
      <c r="Q145" s="16">
        <f t="shared" si="25"/>
        <v>6.5</v>
      </c>
      <c r="R145" s="16">
        <f t="shared" si="26"/>
        <v>0.84615384615384615</v>
      </c>
      <c r="S145" s="16">
        <f t="shared" si="27"/>
        <v>0.15321741977869785</v>
      </c>
      <c r="T145" s="16">
        <f t="shared" si="28"/>
        <v>6.2873406745601022E-4</v>
      </c>
      <c r="U145" s="17">
        <f t="shared" si="29"/>
        <v>9.2130945083250103E-109</v>
      </c>
    </row>
    <row r="146" spans="7:21">
      <c r="G146" s="15">
        <v>555</v>
      </c>
      <c r="H146" s="16">
        <f t="shared" si="22"/>
        <v>655</v>
      </c>
      <c r="I146" s="16">
        <f t="shared" si="30"/>
        <v>99.611254275652385</v>
      </c>
      <c r="J146" s="16">
        <f t="shared" si="32"/>
        <v>0.38874572434761301</v>
      </c>
      <c r="K146" s="16">
        <f t="shared" si="33"/>
        <v>2.0281918777865698E-111</v>
      </c>
      <c r="L146" s="16">
        <v>100</v>
      </c>
      <c r="M146" s="16">
        <f t="shared" si="23"/>
        <v>0.38874572434761301</v>
      </c>
      <c r="N146" s="16">
        <f t="shared" si="36"/>
        <v>2.0281918777865698E-112</v>
      </c>
      <c r="O146" s="16">
        <f t="shared" si="34"/>
        <v>0</v>
      </c>
      <c r="P146" s="16" t="e">
        <f t="shared" si="36"/>
        <v>#DIV/0!</v>
      </c>
      <c r="Q146" s="16">
        <f t="shared" si="25"/>
        <v>6.55</v>
      </c>
      <c r="R146" s="16">
        <f t="shared" si="26"/>
        <v>0.84732824427480913</v>
      </c>
      <c r="S146" s="16">
        <f t="shared" si="27"/>
        <v>0.15207825080252271</v>
      </c>
      <c r="T146" s="16">
        <f t="shared" si="28"/>
        <v>5.9350492266811142E-4</v>
      </c>
      <c r="U146" s="17">
        <f t="shared" si="29"/>
        <v>3.0964761492924727E-114</v>
      </c>
    </row>
    <row r="147" spans="7:21">
      <c r="G147" s="15">
        <v>560</v>
      </c>
      <c r="H147" s="16">
        <f t="shared" si="22"/>
        <v>660</v>
      </c>
      <c r="I147" s="16">
        <f t="shared" si="30"/>
        <v>99.630213628351711</v>
      </c>
      <c r="J147" s="16">
        <f t="shared" si="32"/>
        <v>0.3697863716482932</v>
      </c>
      <c r="K147" s="16">
        <f t="shared" si="33"/>
        <v>3.6103464350670688E-117</v>
      </c>
      <c r="L147" s="16">
        <v>100</v>
      </c>
      <c r="M147" s="16">
        <f t="shared" si="23"/>
        <v>0.3697863716482932</v>
      </c>
      <c r="N147" s="16">
        <f t="shared" si="36"/>
        <v>3.6103464350670689E-118</v>
      </c>
      <c r="O147" s="16">
        <f t="shared" si="34"/>
        <v>0</v>
      </c>
      <c r="P147" s="16" t="e">
        <f t="shared" si="36"/>
        <v>#DIV/0!</v>
      </c>
      <c r="Q147" s="16">
        <f t="shared" si="25"/>
        <v>6.6</v>
      </c>
      <c r="R147" s="16">
        <f t="shared" si="26"/>
        <v>0.84848484848484851</v>
      </c>
      <c r="S147" s="16">
        <f t="shared" si="27"/>
        <v>0.15095486913386624</v>
      </c>
      <c r="T147" s="16">
        <f t="shared" si="28"/>
        <v>5.6028238128529267E-4</v>
      </c>
      <c r="U147" s="17">
        <f t="shared" si="29"/>
        <v>5.4702218713137403E-120</v>
      </c>
    </row>
    <row r="148" spans="7:21">
      <c r="G148" s="15">
        <v>565</v>
      </c>
      <c r="H148" s="16">
        <f t="shared" si="22"/>
        <v>665</v>
      </c>
      <c r="I148" s="16">
        <f t="shared" si="30"/>
        <v>99.648248322508792</v>
      </c>
      <c r="J148" s="16">
        <f t="shared" si="32"/>
        <v>0.35175167749121283</v>
      </c>
      <c r="K148" s="16">
        <f t="shared" si="33"/>
        <v>3.2682539868390832E-123</v>
      </c>
      <c r="L148" s="16">
        <v>100</v>
      </c>
      <c r="M148" s="16">
        <f t="shared" si="23"/>
        <v>0.35175167749121283</v>
      </c>
      <c r="N148" s="16">
        <f t="shared" si="36"/>
        <v>3.2682539868390831E-124</v>
      </c>
      <c r="O148" s="16">
        <f t="shared" si="34"/>
        <v>0</v>
      </c>
      <c r="P148" s="16" t="e">
        <f t="shared" si="36"/>
        <v>#DIV/0!</v>
      </c>
      <c r="Q148" s="16">
        <f t="shared" si="25"/>
        <v>6.65</v>
      </c>
      <c r="R148" s="16">
        <f t="shared" si="26"/>
        <v>0.84962406015037595</v>
      </c>
      <c r="S148" s="16">
        <f t="shared" si="27"/>
        <v>0.14984698995865983</v>
      </c>
      <c r="T148" s="16">
        <f t="shared" si="28"/>
        <v>5.2894989096422982E-4</v>
      </c>
      <c r="U148" s="17">
        <f t="shared" si="29"/>
        <v>4.9146676493820799E-126</v>
      </c>
    </row>
    <row r="149" spans="7:21">
      <c r="G149" s="15">
        <v>570</v>
      </c>
      <c r="H149" s="16">
        <f t="shared" si="22"/>
        <v>670</v>
      </c>
      <c r="I149" s="16">
        <f t="shared" si="30"/>
        <v>99.665403454252868</v>
      </c>
      <c r="J149" s="16">
        <f t="shared" si="32"/>
        <v>0.33459654574712722</v>
      </c>
      <c r="K149" s="16">
        <f t="shared" si="33"/>
        <v>1.4532919712717788E-129</v>
      </c>
      <c r="L149" s="16">
        <v>100</v>
      </c>
      <c r="M149" s="16">
        <f t="shared" si="23"/>
        <v>0.33459654574712722</v>
      </c>
      <c r="N149" s="16">
        <f t="shared" si="36"/>
        <v>1.4532919712717786E-130</v>
      </c>
      <c r="O149" s="16">
        <f t="shared" si="34"/>
        <v>0</v>
      </c>
      <c r="P149" s="16" t="e">
        <f t="shared" si="36"/>
        <v>#DIV/0!</v>
      </c>
      <c r="Q149" s="16">
        <f t="shared" si="25"/>
        <v>6.7</v>
      </c>
      <c r="R149" s="16">
        <f t="shared" si="26"/>
        <v>0.85074626865671643</v>
      </c>
      <c r="S149" s="16">
        <f t="shared" si="27"/>
        <v>0.14875433351381026</v>
      </c>
      <c r="T149" s="16">
        <f t="shared" si="28"/>
        <v>4.9939782947332418E-4</v>
      </c>
      <c r="U149" s="17">
        <f t="shared" si="29"/>
        <v>2.1690924944354908E-132</v>
      </c>
    </row>
    <row r="150" spans="7:21">
      <c r="G150" s="15">
        <v>575</v>
      </c>
      <c r="H150" s="16">
        <f t="shared" si="22"/>
        <v>675</v>
      </c>
      <c r="I150" s="16">
        <f t="shared" si="30"/>
        <v>99.681721920349034</v>
      </c>
      <c r="J150" s="16">
        <f t="shared" si="32"/>
        <v>0.31827807965096666</v>
      </c>
      <c r="K150" s="16">
        <f t="shared" si="33"/>
        <v>3.0607734347410598E-136</v>
      </c>
      <c r="L150" s="16">
        <v>100</v>
      </c>
      <c r="M150" s="16">
        <f t="shared" si="23"/>
        <v>0.31827807965096666</v>
      </c>
      <c r="N150" s="16">
        <f t="shared" si="36"/>
        <v>3.0607734347410598E-137</v>
      </c>
      <c r="O150" s="16">
        <f t="shared" si="34"/>
        <v>0</v>
      </c>
      <c r="P150" s="16" t="e">
        <f t="shared" si="36"/>
        <v>#DIV/0!</v>
      </c>
      <c r="Q150" s="16">
        <f t="shared" si="25"/>
        <v>6.75</v>
      </c>
      <c r="R150" s="16">
        <f t="shared" si="26"/>
        <v>0.85185185185185186</v>
      </c>
      <c r="S150" s="16">
        <f t="shared" si="27"/>
        <v>0.14767662506718376</v>
      </c>
      <c r="T150" s="16">
        <f t="shared" si="28"/>
        <v>4.7152308096439508E-4</v>
      </c>
      <c r="U150" s="17">
        <f t="shared" si="29"/>
        <v>4.5344791625793481E-139</v>
      </c>
    </row>
    <row r="151" spans="7:21">
      <c r="G151" s="15">
        <v>580</v>
      </c>
      <c r="H151" s="16">
        <f t="shared" si="22"/>
        <v>680</v>
      </c>
      <c r="I151" s="16">
        <f t="shared" si="30"/>
        <v>99.697244525462423</v>
      </c>
      <c r="J151" s="16">
        <f t="shared" si="32"/>
        <v>0.30275547453758156</v>
      </c>
      <c r="K151" s="16">
        <f t="shared" si="33"/>
        <v>2.9383954512392146E-143</v>
      </c>
      <c r="L151" s="16">
        <v>100</v>
      </c>
      <c r="M151" s="16">
        <f t="shared" si="23"/>
        <v>0.30275547453758156</v>
      </c>
      <c r="N151" s="16">
        <f t="shared" si="36"/>
        <v>2.9383954512392145E-144</v>
      </c>
      <c r="O151" s="16">
        <f t="shared" si="34"/>
        <v>0</v>
      </c>
      <c r="P151" s="16" t="e">
        <f t="shared" si="36"/>
        <v>#DIV/0!</v>
      </c>
      <c r="Q151" s="16">
        <f t="shared" si="25"/>
        <v>6.8</v>
      </c>
      <c r="R151" s="16">
        <f t="shared" si="26"/>
        <v>0.8529411764705882</v>
      </c>
      <c r="S151" s="16">
        <f t="shared" si="27"/>
        <v>0.14661359489038592</v>
      </c>
      <c r="T151" s="16">
        <f t="shared" si="28"/>
        <v>4.4522863902585522E-4</v>
      </c>
      <c r="U151" s="17">
        <f t="shared" si="29"/>
        <v>4.3211697812341394E-146</v>
      </c>
    </row>
    <row r="152" spans="7:21">
      <c r="G152" s="15">
        <v>585</v>
      </c>
      <c r="H152" s="16">
        <f t="shared" si="22"/>
        <v>685</v>
      </c>
      <c r="I152" s="16">
        <f t="shared" si="30"/>
        <v>99.712010084191178</v>
      </c>
      <c r="J152" s="16">
        <f t="shared" si="32"/>
        <v>0.28798991580882433</v>
      </c>
      <c r="K152" s="16">
        <f t="shared" si="33"/>
        <v>1.2350837102410594E-150</v>
      </c>
      <c r="L152" s="16">
        <v>100</v>
      </c>
      <c r="M152" s="16">
        <f t="shared" si="23"/>
        <v>0.28798991580882433</v>
      </c>
      <c r="N152" s="16">
        <f t="shared" si="36"/>
        <v>1.2350837102410595E-151</v>
      </c>
      <c r="O152" s="16">
        <f t="shared" si="34"/>
        <v>0</v>
      </c>
      <c r="P152" s="16" t="e">
        <f t="shared" si="36"/>
        <v>#DIV/0!</v>
      </c>
      <c r="Q152" s="16">
        <f t="shared" si="25"/>
        <v>6.85</v>
      </c>
      <c r="R152" s="16">
        <f t="shared" si="26"/>
        <v>0.85401459854014594</v>
      </c>
      <c r="S152" s="16">
        <f t="shared" si="27"/>
        <v>0.14556497822509662</v>
      </c>
      <c r="T152" s="16">
        <f t="shared" si="28"/>
        <v>4.2042323475740775E-4</v>
      </c>
      <c r="U152" s="17">
        <f t="shared" si="29"/>
        <v>1.8030419127606707E-153</v>
      </c>
    </row>
    <row r="153" spans="7:21">
      <c r="G153" s="15">
        <v>590</v>
      </c>
      <c r="H153" s="16">
        <f t="shared" si="22"/>
        <v>690</v>
      </c>
      <c r="I153" s="16">
        <f t="shared" si="30"/>
        <v>99.726055518123161</v>
      </c>
      <c r="J153" s="16">
        <f t="shared" si="32"/>
        <v>0.27394448187683684</v>
      </c>
      <c r="K153" s="16">
        <f t="shared" si="33"/>
        <v>2.1787081441315789E-158</v>
      </c>
      <c r="L153" s="16">
        <v>100</v>
      </c>
      <c r="M153" s="16">
        <f t="shared" si="23"/>
        <v>0.27394448187683684</v>
      </c>
      <c r="N153" s="16">
        <f t="shared" si="36"/>
        <v>2.178708144131579E-159</v>
      </c>
      <c r="O153" s="16">
        <f t="shared" si="34"/>
        <v>0</v>
      </c>
      <c r="P153" s="16" t="e">
        <f t="shared" si="36"/>
        <v>#DIV/0!</v>
      </c>
      <c r="Q153" s="16">
        <f t="shared" si="25"/>
        <v>6.9</v>
      </c>
      <c r="R153" s="16">
        <f t="shared" si="26"/>
        <v>0.85507246376811596</v>
      </c>
      <c r="S153" s="16">
        <f t="shared" si="27"/>
        <v>0.14453051524365676</v>
      </c>
      <c r="T153" s="16">
        <f t="shared" si="28"/>
        <v>3.9702098822729979E-4</v>
      </c>
      <c r="U153" s="17">
        <f t="shared" si="29"/>
        <v>3.1575480349733027E-161</v>
      </c>
    </row>
    <row r="154" spans="7:21">
      <c r="G154" s="15">
        <v>595</v>
      </c>
      <c r="H154" s="16">
        <f t="shared" si="22"/>
        <v>695</v>
      </c>
      <c r="I154" s="16">
        <f t="shared" si="30"/>
        <v>99.739415948159149</v>
      </c>
      <c r="J154" s="16">
        <f t="shared" si="32"/>
        <v>0.26058405184084982</v>
      </c>
      <c r="K154" s="16">
        <f t="shared" si="33"/>
        <v>1.5427116117091414E-166</v>
      </c>
      <c r="L154" s="16">
        <v>100</v>
      </c>
      <c r="M154" s="16">
        <f t="shared" si="23"/>
        <v>0.26058405184084982</v>
      </c>
      <c r="N154" s="16">
        <f t="shared" si="36"/>
        <v>1.5427116117091413E-167</v>
      </c>
      <c r="O154" s="16">
        <f t="shared" si="34"/>
        <v>0</v>
      </c>
      <c r="P154" s="16" t="e">
        <f t="shared" si="36"/>
        <v>#DIV/0!</v>
      </c>
      <c r="Q154" s="16">
        <f t="shared" si="25"/>
        <v>6.95</v>
      </c>
      <c r="R154" s="16">
        <f t="shared" si="26"/>
        <v>0.85611510791366907</v>
      </c>
      <c r="S154" s="16">
        <f t="shared" si="27"/>
        <v>0.14350995100454553</v>
      </c>
      <c r="T154" s="16">
        <f t="shared" si="28"/>
        <v>3.7494108178539541E-4</v>
      </c>
      <c r="U154" s="17">
        <f t="shared" si="29"/>
        <v>2.2197289377109947E-169</v>
      </c>
    </row>
    <row r="155" spans="7:21">
      <c r="G155" s="15">
        <v>600</v>
      </c>
      <c r="H155" s="16">
        <f t="shared" si="22"/>
        <v>700</v>
      </c>
      <c r="I155" s="16">
        <f t="shared" si="30"/>
        <v>99.752124782333368</v>
      </c>
      <c r="J155" s="16">
        <f t="shared" si="32"/>
        <v>0.24787521766663584</v>
      </c>
      <c r="K155" s="16">
        <f t="shared" si="33"/>
        <v>4.1843570503567135E-175</v>
      </c>
      <c r="L155" s="16">
        <v>100</v>
      </c>
      <c r="M155" s="16">
        <f t="shared" si="23"/>
        <v>0.24787521766663584</v>
      </c>
      <c r="N155" s="16">
        <f t="shared" si="36"/>
        <v>4.1843570503567134E-176</v>
      </c>
      <c r="O155" s="16">
        <f t="shared" si="34"/>
        <v>0</v>
      </c>
      <c r="P155" s="16" t="e">
        <f t="shared" si="36"/>
        <v>#DIV/0!</v>
      </c>
      <c r="Q155" s="16">
        <f t="shared" si="25"/>
        <v>7</v>
      </c>
      <c r="R155" s="16">
        <f t="shared" si="26"/>
        <v>0.8571428571428571</v>
      </c>
      <c r="S155" s="16">
        <f t="shared" si="27"/>
        <v>0.14250303540333339</v>
      </c>
      <c r="T155" s="16">
        <f t="shared" si="28"/>
        <v>3.5410745380947978E-4</v>
      </c>
      <c r="U155" s="17">
        <f t="shared" si="29"/>
        <v>5.9776529290810193E-178</v>
      </c>
    </row>
    <row r="156" spans="7:21">
      <c r="G156" s="15">
        <v>605</v>
      </c>
      <c r="H156" s="16">
        <f t="shared" si="22"/>
        <v>705</v>
      </c>
      <c r="I156" s="16">
        <f t="shared" si="30"/>
        <v>99.764213799350983</v>
      </c>
      <c r="J156" s="16">
        <f t="shared" si="32"/>
        <v>0.23578620064902328</v>
      </c>
      <c r="K156" s="16">
        <f t="shared" si="33"/>
        <v>4.138702550509177E-184</v>
      </c>
      <c r="L156" s="16">
        <v>100</v>
      </c>
      <c r="M156" s="16">
        <f t="shared" si="23"/>
        <v>0.23578620064902328</v>
      </c>
      <c r="N156" s="16">
        <f t="shared" si="36"/>
        <v>4.138702550509177E-185</v>
      </c>
      <c r="O156" s="16">
        <f t="shared" ref="O156:O187" si="37">$H$26*N156*EXP(-(J156/($H$26*N156)))</f>
        <v>0</v>
      </c>
      <c r="P156" s="16" t="e">
        <f t="shared" si="36"/>
        <v>#DIV/0!</v>
      </c>
      <c r="Q156" s="16">
        <f t="shared" si="25"/>
        <v>7.05</v>
      </c>
      <c r="R156" s="16">
        <f t="shared" si="26"/>
        <v>0.85815602836879434</v>
      </c>
      <c r="S156" s="16">
        <f t="shared" si="27"/>
        <v>0.14150952311964679</v>
      </c>
      <c r="T156" s="16">
        <f t="shared" si="28"/>
        <v>3.3444851155889826E-4</v>
      </c>
      <c r="U156" s="17">
        <f t="shared" si="29"/>
        <v>5.8705000716442226E-187</v>
      </c>
    </row>
    <row r="157" spans="7:21">
      <c r="G157" s="15">
        <v>610</v>
      </c>
      <c r="H157" s="16">
        <f t="shared" ref="H157:H158" si="38">G157+I157+J157+K157</f>
        <v>710</v>
      </c>
      <c r="I157" s="16">
        <f t="shared" si="30"/>
        <v>99.775713228051416</v>
      </c>
      <c r="J157" s="16">
        <f t="shared" si="32"/>
        <v>0.22428677194858032</v>
      </c>
      <c r="K157" s="16">
        <f t="shared" si="33"/>
        <v>1.4175189771867037E-193</v>
      </c>
      <c r="L157" s="16">
        <v>100</v>
      </c>
      <c r="M157" s="16">
        <f t="shared" ref="M157:M158" si="39">L157*EXP(-(G157/L157))</f>
        <v>0.22428677194858032</v>
      </c>
      <c r="N157" s="16">
        <f t="shared" ref="N157:P158" si="40">M157*EXP(-(I157/M157))</f>
        <v>1.4175189771867038E-194</v>
      </c>
      <c r="O157" s="16">
        <f t="shared" si="37"/>
        <v>0</v>
      </c>
      <c r="P157" s="16" t="e">
        <f t="shared" si="40"/>
        <v>#DIV/0!</v>
      </c>
      <c r="Q157" s="16">
        <f t="shared" ref="Q157:Q158" si="41">H157/L157</f>
        <v>7.1</v>
      </c>
      <c r="R157" s="16">
        <f t="shared" ref="R157:R158" si="42">G157/H157</f>
        <v>0.85915492957746475</v>
      </c>
      <c r="S157" s="16">
        <f t="shared" ref="S157:S158" si="43">I157/H157</f>
        <v>0.1405291735606358</v>
      </c>
      <c r="T157" s="16">
        <f t="shared" ref="T157:T158" si="44">J157/H157</f>
        <v>3.1589686189940891E-4</v>
      </c>
      <c r="U157" s="17">
        <f t="shared" ref="U157:U158" si="45">K157/H157</f>
        <v>1.9965056016714135E-196</v>
      </c>
    </row>
    <row r="158" spans="7:21" ht="13.5" thickBot="1">
      <c r="G158" s="19">
        <v>615</v>
      </c>
      <c r="H158" s="20">
        <f t="shared" si="38"/>
        <v>715</v>
      </c>
      <c r="I158" s="20">
        <f t="shared" si="30"/>
        <v>99.786651822996234</v>
      </c>
      <c r="J158" s="20">
        <f t="shared" si="32"/>
        <v>0.21334817700377082</v>
      </c>
      <c r="K158" s="20">
        <f t="shared" si="33"/>
        <v>1.5922408670189107E-203</v>
      </c>
      <c r="L158" s="20">
        <v>100</v>
      </c>
      <c r="M158" s="20">
        <f t="shared" si="39"/>
        <v>0.21334817700377082</v>
      </c>
      <c r="N158" s="20">
        <f t="shared" si="40"/>
        <v>1.5922408670189107E-204</v>
      </c>
      <c r="O158" s="20">
        <f t="shared" si="37"/>
        <v>0</v>
      </c>
      <c r="P158" s="20" t="e">
        <f t="shared" si="40"/>
        <v>#DIV/0!</v>
      </c>
      <c r="Q158" s="20">
        <f t="shared" si="41"/>
        <v>7.15</v>
      </c>
      <c r="R158" s="20">
        <f t="shared" si="42"/>
        <v>0.8601398601398601</v>
      </c>
      <c r="S158" s="20">
        <f t="shared" si="43"/>
        <v>0.13956175080139333</v>
      </c>
      <c r="T158" s="20">
        <f t="shared" si="44"/>
        <v>2.9838905874653263E-4</v>
      </c>
      <c r="U158" s="21">
        <f t="shared" si="45"/>
        <v>2.2269103035229519E-206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Strategic Layered Defense</vt:lpstr>
      <vt:lpstr>3-Layer Defense</vt:lpstr>
      <vt:lpstr>2-Layer Defense</vt:lpstr>
      <vt:lpstr>Comparison</vt:lpstr>
      <vt:lpstr>Answer Report 1</vt:lpstr>
      <vt:lpstr>Sensitivity Report 1</vt:lpstr>
      <vt:lpstr>Limits Report 1</vt:lpstr>
      <vt:lpstr>Layered Def Against MIRVed Atk</vt:lpstr>
      <vt:lpstr>MIRVed Atk with alpha=10</vt:lpstr>
      <vt:lpstr>DefenseLayer_1</vt:lpstr>
      <vt:lpstr>DefenseLayer_2</vt:lpstr>
      <vt:lpstr>DefenseLayer_3</vt:lpstr>
      <vt:lpstr>DefenseLayer_4</vt:lpstr>
      <vt:lpstr>MissilesSurvivingL1</vt:lpstr>
      <vt:lpstr>MissilesSurvivingL2</vt:lpstr>
      <vt:lpstr>MissilesSurvivingL3</vt:lpstr>
      <vt:lpstr>MissilesSurvivingL4</vt:lpstr>
      <vt:lpstr>TotalNumberIntercepts</vt:lpstr>
      <vt:lpstr>TotalNumberMissiles</vt:lpstr>
    </vt:vector>
  </TitlesOfParts>
  <Company>UAH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Strickland</dc:creator>
  <cp:lastModifiedBy>Dr. Jeffrey Strickland</cp:lastModifiedBy>
  <dcterms:created xsi:type="dcterms:W3CDTF">2007-06-21T17:28:05Z</dcterms:created>
  <dcterms:modified xsi:type="dcterms:W3CDTF">2010-06-24T13:49:35Z</dcterms:modified>
</cp:coreProperties>
</file>