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astering-excel-formulas\"/>
    </mc:Choice>
  </mc:AlternateContent>
  <xr:revisionPtr revIDLastSave="0" documentId="13_ncr:1_{3EC8ABE0-6348-4CD7-BB4A-F45B9E437F90}" xr6:coauthVersionLast="47" xr6:coauthVersionMax="47" xr10:uidLastSave="{00000000-0000-0000-0000-000000000000}"/>
  <bookViews>
    <workbookView xWindow="-98" yWindow="-98" windowWidth="28996" windowHeight="15675" xr2:uid="{10F93473-B6B8-404C-A8E1-8F56B0329D91}"/>
  </bookViews>
  <sheets>
    <sheet name="commissions" sheetId="10" r:id="rId1"/>
    <sheet name="grades" sheetId="17" r:id="rId2"/>
    <sheet name="pixar-dreamworks" sheetId="9" r:id="rId3"/>
    <sheet name="references" sheetId="3" r:id="rId4"/>
    <sheet name="ranges-practice" sheetId="6" r:id="rId5"/>
    <sheet name="penguins" sheetId="7" r:id="rId6"/>
    <sheet name="mpg" sheetId="8" r:id="rId7"/>
    <sheet name="circumference" sheetId="11" r:id="rId8"/>
    <sheet name="quadratic" sheetId="12" r:id="rId9"/>
    <sheet name="readable" sheetId="13" r:id="rId10"/>
  </sheets>
  <definedNames>
    <definedName name="_xlnm._FilterDatabase" localSheetId="2" hidden="1">'pixar-dreamworks'!$A$1:$K$42</definedName>
    <definedName name="CIRCUMFERENCE">_xlfn.LAMBDA(_xlpm.radius, (2 * PI() * _xlpm.radius))</definedName>
    <definedName name="fixed_cost">references!$B$1</definedName>
    <definedName name="nyc_total_population">'ranges-practice'!$G$12:$G$33</definedName>
    <definedName name="QUADRATIC">_xlfn.LAMBDA(_xlpm.a,_xlpm.b,_xlpm.c, (-_xlpm.b+{-1,1}*SQRT(_xlpm.b^2-4*_xlpm.a*_xlpm.c))/ (2*_xlpm.a))</definedName>
    <definedName name="sales_amount">'ranges-practice'!$C$2:$F$2</definedName>
    <definedName name="tax_rate">'ranges-practice'!$B$3:$B$6</definedName>
    <definedName name="units_sold">references!$B$5:$G$5</definedName>
    <definedName name="variable_cost">references!$B$2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0" l="1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I3" i="9" a="1"/>
  <c r="I3" i="9"/>
  <c r="I4" i="9" a="1"/>
  <c r="I4" i="9" s="1"/>
  <c r="I5" i="9" a="1"/>
  <c r="I5" i="9"/>
  <c r="I6" i="9" a="1"/>
  <c r="I6" i="9"/>
  <c r="I7" i="9" a="1"/>
  <c r="I7" i="9"/>
  <c r="I8" i="9" a="1"/>
  <c r="I8" i="9" s="1"/>
  <c r="I9" i="9" a="1"/>
  <c r="I9" i="9"/>
  <c r="I10" i="9" a="1"/>
  <c r="I10" i="9"/>
  <c r="I11" i="9" a="1"/>
  <c r="I11" i="9"/>
  <c r="I12" i="9" a="1"/>
  <c r="I12" i="9" s="1"/>
  <c r="I13" i="9" a="1"/>
  <c r="I13" i="9"/>
  <c r="I14" i="9" a="1"/>
  <c r="I14" i="9"/>
  <c r="I15" i="9" a="1"/>
  <c r="I15" i="9" s="1"/>
  <c r="I16" i="9" a="1"/>
  <c r="I16" i="9" s="1"/>
  <c r="I17" i="9" a="1"/>
  <c r="I17" i="9"/>
  <c r="I18" i="9" a="1"/>
  <c r="I18" i="9"/>
  <c r="I19" i="9" a="1"/>
  <c r="I19" i="9" s="1"/>
  <c r="I20" i="9" a="1"/>
  <c r="I20" i="9" s="1"/>
  <c r="I21" i="9" a="1"/>
  <c r="I21" i="9"/>
  <c r="I22" i="9" a="1"/>
  <c r="I22" i="9"/>
  <c r="I23" i="9" a="1"/>
  <c r="I23" i="9" s="1"/>
  <c r="I24" i="9" a="1"/>
  <c r="I24" i="9" s="1"/>
  <c r="I25" i="9" a="1"/>
  <c r="I25" i="9"/>
  <c r="I26" i="9" a="1"/>
  <c r="I26" i="9"/>
  <c r="I27" i="9" a="1"/>
  <c r="I27" i="9" s="1"/>
  <c r="I28" i="9" a="1"/>
  <c r="I28" i="9" s="1"/>
  <c r="I29" i="9" a="1"/>
  <c r="I29" i="9"/>
  <c r="I30" i="9" a="1"/>
  <c r="I30" i="9"/>
  <c r="I31" i="9" a="1"/>
  <c r="I31" i="9" s="1"/>
  <c r="I32" i="9" a="1"/>
  <c r="I32" i="9" s="1"/>
  <c r="I33" i="9" a="1"/>
  <c r="I33" i="9"/>
  <c r="I34" i="9" a="1"/>
  <c r="I34" i="9"/>
  <c r="I35" i="9" a="1"/>
  <c r="I35" i="9" s="1"/>
  <c r="I36" i="9" a="1"/>
  <c r="I36" i="9" s="1"/>
  <c r="I37" i="9" a="1"/>
  <c r="I37" i="9"/>
  <c r="I38" i="9" a="1"/>
  <c r="I38" i="9"/>
  <c r="I39" i="9" a="1"/>
  <c r="I39" i="9" s="1"/>
  <c r="I40" i="9" a="1"/>
  <c r="I40" i="9" s="1"/>
  <c r="I41" i="9" a="1"/>
  <c r="I41" i="9"/>
  <c r="I42" i="9" a="1"/>
  <c r="I42" i="9"/>
  <c r="I2" i="9" a="1"/>
  <c r="I2" i="9"/>
  <c r="C46" i="9"/>
  <c r="B46" i="9"/>
  <c r="C45" i="9"/>
  <c r="B45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2" i="9"/>
  <c r="J2" i="9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 s="1"/>
  <c r="B3" i="17"/>
  <c r="B4" i="17"/>
  <c r="B5" i="17"/>
  <c r="B6" i="17"/>
  <c r="B7" i="17"/>
  <c r="B8" i="17"/>
  <c r="B2" i="17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2" i="10"/>
  <c r="G2" i="10"/>
  <c r="F2" i="10"/>
  <c r="B11" i="12" a="1"/>
  <c r="B11" i="12" s="1"/>
  <c r="B9" i="12" a="1"/>
  <c r="B9" i="12" s="1"/>
  <c r="B7" i="12" a="1"/>
  <c r="B7" i="12" s="1"/>
  <c r="B5" i="12" a="1"/>
  <c r="B5" i="12" s="1"/>
  <c r="B5" i="11" a="1"/>
  <c r="B5" i="11" s="1"/>
  <c r="B3" i="11" a="1"/>
  <c r="B3" i="11" s="1"/>
  <c r="D2" i="10"/>
  <c r="J2" i="10"/>
  <c r="F3" i="10"/>
  <c r="G3" i="10"/>
  <c r="D3" i="10"/>
  <c r="J3" i="10"/>
  <c r="L3" i="10"/>
  <c r="F4" i="10"/>
  <c r="G4" i="10"/>
  <c r="D4" i="10"/>
  <c r="J4" i="10"/>
  <c r="L4" i="10"/>
  <c r="F5" i="10"/>
  <c r="G5" i="10"/>
  <c r="D5" i="10"/>
  <c r="J5" i="10"/>
  <c r="F6" i="10"/>
  <c r="G6" i="10"/>
  <c r="D6" i="10"/>
  <c r="J6" i="10"/>
  <c r="F7" i="10"/>
  <c r="G7" i="10"/>
  <c r="D7" i="10"/>
  <c r="J7" i="10"/>
  <c r="L7" i="10"/>
  <c r="F8" i="10"/>
  <c r="G8" i="10"/>
  <c r="D8" i="10"/>
  <c r="J8" i="10"/>
  <c r="F9" i="10"/>
  <c r="G9" i="10"/>
  <c r="D9" i="10"/>
  <c r="J9" i="10"/>
  <c r="L9" i="10"/>
  <c r="F10" i="10"/>
  <c r="G10" i="10"/>
  <c r="D10" i="10"/>
  <c r="J10" i="10"/>
  <c r="F11" i="10"/>
  <c r="G11" i="10"/>
  <c r="D11" i="10"/>
  <c r="J11" i="10"/>
  <c r="L11" i="10"/>
  <c r="F12" i="10"/>
  <c r="G12" i="10"/>
  <c r="D12" i="10"/>
  <c r="J12" i="10"/>
  <c r="L12" i="10"/>
  <c r="F13" i="10"/>
  <c r="G13" i="10"/>
  <c r="D13" i="10"/>
  <c r="J13" i="10"/>
  <c r="F14" i="10"/>
  <c r="G14" i="10"/>
  <c r="D14" i="10"/>
  <c r="J14" i="10"/>
  <c r="F15" i="10"/>
  <c r="G15" i="10"/>
  <c r="D15" i="10"/>
  <c r="J15" i="10"/>
  <c r="F16" i="10"/>
  <c r="G16" i="10"/>
  <c r="D16" i="10"/>
  <c r="J16" i="10"/>
  <c r="B22" i="10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8" i="9"/>
  <c r="C22" i="10"/>
  <c r="C23" i="10"/>
  <c r="C24" i="10"/>
  <c r="C26" i="10"/>
  <c r="C28" i="10"/>
  <c r="C27" i="10"/>
  <c r="C21" i="10"/>
  <c r="C9" i="17"/>
  <c r="B9" i="17"/>
  <c r="L2" i="10" l="1"/>
  <c r="B26" i="10" s="1"/>
  <c r="B21" i="10"/>
  <c r="B28" i="10"/>
  <c r="B23" i="10"/>
  <c r="B24" i="10"/>
  <c r="B27" i="10"/>
  <c r="L3" i="7"/>
  <c r="L2" i="7" a="1"/>
  <c r="L2" i="7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C3" i="6" a="1"/>
  <c r="C3" i="6" s="1"/>
  <c r="T3" i="7" l="1"/>
  <c r="N3" i="7"/>
  <c r="S3" i="7"/>
  <c r="R3" i="7"/>
  <c r="Q3" i="7"/>
  <c r="P3" i="7"/>
  <c r="O3" i="7"/>
  <c r="M3" i="7"/>
  <c r="B6" i="3" a="1"/>
  <c r="B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<sst xmlns="http://schemas.openxmlformats.org/spreadsheetml/2006/main" count="2599" uniqueCount="235">
  <si>
    <t>Fixed cost</t>
  </si>
  <si>
    <t>Variable cost</t>
  </si>
  <si>
    <t>Month</t>
  </si>
  <si>
    <t>Jan</t>
  </si>
  <si>
    <t>Feb</t>
  </si>
  <si>
    <t>Mar</t>
  </si>
  <si>
    <t>Apr</t>
  </si>
  <si>
    <t>May</t>
  </si>
  <si>
    <t>Jun</t>
  </si>
  <si>
    <t>Units Sold</t>
  </si>
  <si>
    <t>Total cost</t>
  </si>
  <si>
    <t>Staten Island % total</t>
  </si>
  <si>
    <t>Bronx % total</t>
  </si>
  <si>
    <t>Queens % total</t>
  </si>
  <si>
    <t>Brooklyn % total</t>
  </si>
  <si>
    <t>Manhattan % total</t>
  </si>
  <si>
    <t>Total</t>
  </si>
  <si>
    <t>Staten Is.</t>
  </si>
  <si>
    <t>Bronx</t>
  </si>
  <si>
    <t>Queens</t>
  </si>
  <si>
    <t>Brooklyn</t>
  </si>
  <si>
    <t>Manhattan</t>
  </si>
  <si>
    <t>Year</t>
  </si>
  <si>
    <t>Tax</t>
  </si>
  <si>
    <t>Sales amount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</si>
  <si>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</si>
  <si>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</si>
  <si>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</si>
  <si>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</si>
  <si>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</si>
  <si>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</si>
  <si>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</si>
  <si>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</si>
  <si>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</si>
  <si>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</si>
  <si>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</si>
  <si>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</si>
  <si>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</si>
  <si>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</si>
  <si>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</si>
  <si>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</si>
  <si>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</si>
  <si>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manufacturer</t>
  </si>
  <si>
    <t>model</t>
  </si>
  <si>
    <t>displ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</si>
  <si>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</si>
  <si>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</si>
  <si>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</si>
  <si>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</si>
  <si>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</si>
  <si>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</si>
  <si>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</si>
  <si>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</si>
  <si>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</si>
  <si>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</si>
  <si>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</si>
  <si>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</si>
  <si>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</si>
  <si>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</si>
  <si>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</si>
  <si>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</si>
  <si>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</si>
  <si>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</si>
  <si>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</si>
  <si>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</si>
  <si>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</si>
  <si>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</si>
  <si>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</si>
  <si>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</si>
  <si>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</si>
  <si>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</si>
  <si>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</si>
  <si>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</si>
  <si>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</si>
  <si>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</si>
  <si>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</si>
  <si>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</si>
  <si>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</si>
  <si>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</si>
  <si>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</si>
  <si>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</si>
  <si>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</si>
  <si>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</si>
  <si>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</si>
  <si>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</si>
  <si>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</si>
  <si>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</si>
  <si>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</si>
  <si>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</si>
  <si>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</si>
  <si>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</si>
  <si>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</si>
  <si>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</si>
  <si>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</si>
  <si>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</si>
  <si>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</si>
  <si>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</si>
  <si>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</si>
  <si>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</si>
  <si>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</si>
  <si>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</si>
  <si>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</si>
  <si>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</si>
  <si>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</si>
  <si>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</si>
  <si>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</si>
  <si>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</si>
  <si>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</si>
  <si>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</si>
  <si>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</si>
  <si>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</si>
  <si>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</si>
  <si>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</si>
  <si>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</si>
  <si>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</si>
  <si>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</si>
  <si>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</si>
  <si>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</si>
  <si>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</si>
  <si>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</si>
  <si>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</si>
  <si>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</si>
  <si>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</si>
  <si>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</si>
  <si>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</si>
  <si>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</si>
  <si>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</si>
  <si>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</si>
  <si>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</si>
  <si>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</si>
  <si>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</si>
  <si>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</si>
  <si>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</si>
  <si>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</si>
  <si>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</si>
  <si>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</si>
  <si>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</si>
  <si>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</si>
  <si>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</si>
  <si>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</si>
  <si>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</si>
  <si>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</si>
  <si>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</si>
  <si>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</si>
  <si>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</si>
  <si>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</si>
  <si>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</si>
  <si>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</si>
  <si>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</si>
  <si>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</si>
  <si>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</si>
  <si>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</si>
  <si>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</si>
  <si>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</si>
  <si>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</si>
  <si>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</si>
  <si>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</si>
  <si>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</si>
  <si>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</si>
  <si>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</si>
  <si>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</si>
  <si>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</si>
  <si>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</si>
  <si>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</si>
  <si>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</si>
  <si>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</si>
  <si>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</si>
  <si>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</si>
  <si>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</si>
  <si>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</si>
  <si>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</si>
  <si>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</si>
  <si>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</si>
  <si>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</si>
  <si>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</si>
  <si>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</si>
  <si>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</si>
  <si>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</si>
  <si>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</si>
  <si>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</si>
  <si>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</si>
  <si>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</si>
  <si>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</si>
  <si>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</si>
  <si>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</si>
  <si>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</si>
  <si>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</si>
  <si>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</si>
  <si>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</si>
  <si>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</si>
  <si>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</si>
  <si>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</si>
  <si>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</si>
  <si>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</si>
  <si>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</si>
  <si>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</si>
  <si>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</si>
  <si>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</si>
  <si>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</si>
  <si>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</si>
  <si>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</si>
  <si>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</si>
  <si>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</si>
  <si>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</si>
  <si>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</si>
  <si>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</si>
  <si>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</si>
  <si>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</si>
  <si>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</si>
  <si>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</si>
  <si>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</si>
  <si>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</si>
  <si>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</si>
  <si>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</si>
  <si>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</si>
  <si>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</si>
  <si>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</si>
  <si>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</si>
  <si>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</si>
  <si>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</si>
  <si>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</si>
  <si>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</si>
  <si>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</si>
  <si>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</si>
  <si>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Test</t>
  </si>
  <si>
    <t>Name manager</t>
  </si>
  <si>
    <t>a</t>
  </si>
  <si>
    <t>b</t>
  </si>
  <si>
    <t>Formulas:</t>
  </si>
  <si>
    <t xml:space="preserve">LET(): </t>
  </si>
  <si>
    <t>LAMBDA():</t>
  </si>
  <si>
    <t>LAMBDA()
Name manager:</t>
  </si>
  <si>
    <t>Score</t>
  </si>
  <si>
    <t>Rating</t>
  </si>
  <si>
    <t>Since 2010?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</si>
</sst>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1" applyBorder="1"/>
    <xf numFmtId="6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6" fontId="2" fillId="0" borderId="0" xfId="1" applyNumberFormat="1"/>
    <xf numFmtId="0" fontId="2" fillId="0" borderId="5" xfId="1" applyBorder="1"/>
    <xf numFmtId="0" fontId="1" fillId="0" borderId="6" xfId="1" applyFont="1" applyBorder="1"/>
    <xf numFmtId="164" fontId="1" fillId="0" borderId="7" xfId="1" applyNumberFormat="1" applyFont="1" applyBorder="1"/>
    <xf numFmtId="164" fontId="1" fillId="0" borderId="8" xfId="1" applyNumberFormat="1" applyFont="1" applyBorder="1"/>
    <xf numFmtId="10" fontId="2" fillId="0" borderId="0" xfId="1" applyNumberFormat="1"/>
    <xf numFmtId="3" fontId="2" fillId="0" borderId="0" xfId="1" applyNumberFormat="1"/>
    <xf numFmtId="0" fontId="2" fillId="0" borderId="0" xfId="1" applyAlignment="1">
      <alignment wrapText="1"/>
    </xf>
    <xf numFmtId="9" fontId="2" fillId="0" borderId="0" xfId="1" applyNumberFormat="1"/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1" xfId="1" applyNumberFormat="1" applyBorder="1"/>
    <xf numFmtId="165" fontId="2" fillId="0" borderId="2" xfId="1" applyNumberFormat="1" applyBorder="1"/>
    <xf numFmtId="165" fontId="2" fillId="0" borderId="3" xfId="1" applyNumberFormat="1" applyBorder="1"/>
    <xf numFmtId="165" fontId="2" fillId="0" borderId="4" xfId="1" applyNumberFormat="1" applyBorder="1"/>
    <xf numFmtId="165" fontId="2" fillId="0" borderId="0" xfId="1" applyNumberFormat="1"/>
    <xf numFmtId="165" fontId="2" fillId="0" borderId="5" xfId="1" applyNumberFormat="1" applyBorder="1"/>
    <xf numFmtId="165" fontId="2" fillId="0" borderId="6" xfId="1" applyNumberFormat="1" applyBorder="1"/>
    <xf numFmtId="165" fontId="2" fillId="0" borderId="7" xfId="1" applyNumberFormat="1" applyBorder="1"/>
    <xf numFmtId="165" fontId="2" fillId="0" borderId="8" xfId="1" applyNumberFormat="1" applyBorder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quotePrefix="1"/>
    <xf numFmtId="0" fontId="0" fillId="0" borderId="0" xfId="0" applyAlignment="1">
      <alignment vertical="center" wrapText="1"/>
    </xf>
    <xf numFmtId="0" fontId="1" fillId="0" borderId="0" xfId="1" applyFont="1" applyFill="1" applyAlignment="1">
      <alignment horizontal="center" wrapText="1"/>
    </xf>
    <xf numFmtId="0" fontId="2" fillId="0" borderId="0" xfId="1" applyFill="1" applyAlignment="1">
      <alignment horizontal="center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CE1B-7587-472D-8BC2-A78CFFEAF543}" name="penguins" displayName="penguins" ref="A1:I334" totalsRowShown="0">
  <autoFilter ref="A1:I334" xr:uid="{D075CE1B-7587-472D-8BC2-A78CFFEAF543}"/>
  <tableColumns count="9">
    <tableColumn id="1" xr3:uid="{5C0600C8-E58B-42F1-95EB-0142E9642EE9}" name="id"/>
    <tableColumn id="2" xr3:uid="{97027453-9886-4C25-B59C-07392C52AEB6}" name="species"/>
    <tableColumn id="3" xr3:uid="{49B89EAB-500E-4C00-B6B0-4E04BF80C4FA}" name="island"/>
    <tableColumn id="4" xr3:uid="{70231846-D194-49C4-9921-F8F185975139}" name="bill_length_mm"/>
    <tableColumn id="5" xr3:uid="{F6964631-DDE3-462E-8B8A-3363C051D1C8}" name="bill_depth_mm"/>
    <tableColumn id="6" xr3:uid="{0DAB6B98-17DB-44C4-AB4F-D1858BB0BFEB}" name="flipper_length_mm"/>
    <tableColumn id="7" xr3:uid="{A87CB462-97B7-4098-B861-31847C53FEA7}" name="body_mass_g"/>
    <tableColumn id="8" xr3:uid="{B80E2F85-1B24-410F-93DD-599A842D5249}" name="sex"/>
    <tableColumn id="9" xr3:uid="{A65EBB95-DB53-4EE0-8397-53C18F18AAB1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6E10C-E11E-4585-880D-ADDA0931043E}" name="mpg" displayName="mpg" ref="A1:L235" totalsRowShown="0">
  <autoFilter ref="A1:L235" xr:uid="{2056E10C-E11E-4585-880D-ADDA0931043E}"/>
  <tableColumns count="12">
    <tableColumn id="1" xr3:uid="{07FE7489-AC9F-444A-A008-4D370A2FC460}" name="id"/>
    <tableColumn id="2" xr3:uid="{4E394714-7E73-4EBD-B549-B13DE73C5BFF}" name="manufacturer"/>
    <tableColumn id="3" xr3:uid="{4673CC35-1FD0-4949-98D5-F530264B9B24}" name="model"/>
    <tableColumn id="4" xr3:uid="{30326B9A-41E1-47A3-8471-D0ACA55C987C}" name="displ"/>
    <tableColumn id="5" xr3:uid="{24F1A46D-D936-4FEC-A3BD-06BE59E494F4}" name="year"/>
    <tableColumn id="6" xr3:uid="{9679C617-8B7C-4FA5-B764-33BD351560A9}" name="cyl"/>
    <tableColumn id="7" xr3:uid="{29DE0052-3285-4B3B-979E-817B1C4635F6}" name="trans"/>
    <tableColumn id="8" xr3:uid="{F0887022-5192-4D10-B4E8-111EBC44B264}" name="drv"/>
    <tableColumn id="9" xr3:uid="{63E92456-E3F5-414F-A95E-74FF50A347F6}" name="cty"/>
    <tableColumn id="10" xr3:uid="{7E9146D5-0B27-4398-BEA0-99D4CC553FA7}" name="hwy"/>
    <tableColumn id="11" xr3:uid="{DF724578-2028-4A13-AB2A-A274C4C749AC}" name="fl"/>
    <tableColumn id="12" xr3:uid="{309FC59F-7F88-4A46-9209-AB54B9DDA4A1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tabSelected="1" workbookViewId="0">
      <pane ySplit="1" topLeftCell="A8" activePane="bottomLeft" state="frozen"/>
      <selection pane="bottomLeft" activeCell="C18" sqref="C18"/>
    </sheetView>
  </sheetViews>
  <sheetFormatPr defaultColWidth="6" defaultRowHeight="14.25" x14ac:dyDescent="0.45"/>
  <cols>
    <col min="1" max="1" width="31.36328125" style="5" bestFit="1" customWidth="1"/>
    <col min="2" max="2" width="6" style="5"/>
    <col min="3" max="4" width="25.2265625" style="17" customWidth="1"/>
    <col min="5" max="7" width="8.6328125" style="5" customWidth="1"/>
    <col min="8" max="8" width="8.40625" style="5" customWidth="1"/>
    <col min="9" max="10" width="10.54296875" style="5" customWidth="1"/>
    <col min="11" max="11" width="8.04296875" style="5" bestFit="1" customWidth="1"/>
    <col min="12" max="12" width="9.1796875" style="5" customWidth="1"/>
    <col min="13" max="13" width="6" style="5"/>
    <col min="14" max="14" width="11.36328125" style="5" bestFit="1" customWidth="1"/>
    <col min="15" max="16384" width="6" style="5"/>
  </cols>
  <sheetData>
    <row r="1" spans="1:20" ht="42.75" x14ac:dyDescent="0.45">
      <c r="A1" s="37" t="s">
        <v>223</v>
      </c>
      <c r="B1" s="37" t="s">
        <v>222</v>
      </c>
      <c r="C1" s="44" t="s">
        <v>218</v>
      </c>
      <c r="D1" s="44" t="s">
        <v>217</v>
      </c>
      <c r="E1" s="37" t="s">
        <v>221</v>
      </c>
      <c r="F1" s="37" t="s">
        <v>220</v>
      </c>
      <c r="G1" s="37" t="s">
        <v>219</v>
      </c>
      <c r="H1" s="37" t="s">
        <v>216</v>
      </c>
      <c r="I1" s="37" t="s">
        <v>215</v>
      </c>
      <c r="J1" s="37" t="s">
        <v>214</v>
      </c>
      <c r="K1" s="32" t="s">
        <v>213</v>
      </c>
      <c r="L1" s="32" t="s">
        <v>212</v>
      </c>
      <c r="N1" s="35" t="s">
        <v>211</v>
      </c>
      <c r="O1" s="35" t="s">
        <v>210</v>
      </c>
      <c r="T1" s="35"/>
    </row>
    <row r="2" spans="1:20" x14ac:dyDescent="0.45">
      <c r="A2" s="5" t="s">
        <v>209</v>
      </c>
      <c r="B2" s="28">
        <v>86886</v>
      </c>
      <c r="C2" s="45">
        <v>46</v>
      </c>
      <c r="D2" s="46" t="str">
        <f>IF(C2&gt;50,"Yes","No")</f>
        <v>No</v>
      </c>
      <c r="E2" s="27">
        <v>2</v>
      </c>
      <c r="F2" s="47" t="str">
        <f>IF(OR(E2=1, E2 = 3, E2 = 5),"A", "B")</f>
        <v>B</v>
      </c>
      <c r="G2" s="47" t="str">
        <f>IF(NOT(OR(E2=1,E2=2)),"X","")</f>
        <v/>
      </c>
      <c r="H2" s="36">
        <v>3.9</v>
      </c>
      <c r="I2" s="48" t="str">
        <f>IF(AND(B2&gt;75000,H2&gt;4.75),"X","")</f>
        <v/>
      </c>
      <c r="J2" s="48" t="str">
        <f>IF(AND(C2&lt;40,H2&lt;4),"X","")</f>
        <v/>
      </c>
      <c r="K2" s="49" cm="1">
        <f t="array" ref="K2">_xlfn.IFS(H2&gt;4.5,0.1,
H2&gt;4.25,0.05,
H2&gt;4,0.03,
TRUE,0)</f>
        <v>0</v>
      </c>
      <c r="L2" s="28">
        <f>B2*K2</f>
        <v>0</v>
      </c>
      <c r="N2" s="5" t="s">
        <v>208</v>
      </c>
      <c r="O2" s="5">
        <v>0</v>
      </c>
    </row>
    <row r="3" spans="1:20" x14ac:dyDescent="0.45">
      <c r="A3" s="5" t="s">
        <v>207</v>
      </c>
      <c r="B3" s="28">
        <v>74757</v>
      </c>
      <c r="C3" s="45">
        <v>50</v>
      </c>
      <c r="D3" s="46" t="str">
        <f>IF(C3&gt;50,"Yes","No")</f>
        <v>No</v>
      </c>
      <c r="E3" s="27">
        <v>4</v>
      </c>
      <c r="F3" s="47" t="str">
        <f t="shared" ref="F3:F16" si="0">IF(OR(E3=1, E3 = 3, E3 = 5),"A", "B")</f>
        <v>B</v>
      </c>
      <c r="G3" s="47" t="str">
        <f t="shared" ref="G3:G16" si="1">IF(NOT(OR(E3=1,E3=2)),"X","")</f>
        <v>X</v>
      </c>
      <c r="H3" s="36">
        <v>4.2</v>
      </c>
      <c r="I3" s="48" t="str">
        <f t="shared" ref="I3:I16" si="2">IF(AND(B3&gt;75000,H3&gt;4.75),"X","")</f>
        <v/>
      </c>
      <c r="J3" s="48" t="str">
        <f>IF(AND(C3&lt;40,H3&lt;4),"X","")</f>
        <v/>
      </c>
      <c r="K3" s="49" cm="1">
        <f t="array" ref="K3">_xlfn.IFS(H3&gt;4.5,0.1,
H3&gt;4.25,0.05,
H3&gt;4,0.03,
TRUE,0)</f>
        <v>0.03</v>
      </c>
      <c r="L3" s="28">
        <f>B3*K3</f>
        <v>2242.71</v>
      </c>
      <c r="N3" s="5" t="s">
        <v>206</v>
      </c>
      <c r="O3" s="5">
        <v>0.03</v>
      </c>
    </row>
    <row r="4" spans="1:20" x14ac:dyDescent="0.45">
      <c r="A4" s="5" t="s">
        <v>205</v>
      </c>
      <c r="B4" s="28">
        <v>70521</v>
      </c>
      <c r="C4" s="45">
        <v>36</v>
      </c>
      <c r="D4" s="46" t="str">
        <f>IF(C4&gt;50,"Yes","No")</f>
        <v>No</v>
      </c>
      <c r="E4" s="27">
        <v>1</v>
      </c>
      <c r="F4" s="47" t="str">
        <f t="shared" si="0"/>
        <v>A</v>
      </c>
      <c r="G4" s="47" t="str">
        <f t="shared" si="1"/>
        <v/>
      </c>
      <c r="H4" s="36">
        <v>4.49</v>
      </c>
      <c r="I4" s="48" t="str">
        <f t="shared" si="2"/>
        <v/>
      </c>
      <c r="J4" s="48" t="str">
        <f>IF(AND(C4&lt;40,H4&lt;4),"X","")</f>
        <v/>
      </c>
      <c r="K4" s="49" cm="1">
        <f t="array" ref="K4">_xlfn.IFS(H4&gt;4.5,0.1,
H4&gt;4.25,0.05,
H4&gt;4,0.03,
TRUE,0)</f>
        <v>0.05</v>
      </c>
      <c r="L4" s="28">
        <f>B4*K4</f>
        <v>3526.05</v>
      </c>
      <c r="N4" s="5" t="s">
        <v>204</v>
      </c>
      <c r="O4" s="5">
        <v>0.05</v>
      </c>
    </row>
    <row r="5" spans="1:20" x14ac:dyDescent="0.45">
      <c r="A5" s="5" t="s">
        <v>203</v>
      </c>
      <c r="B5" s="28">
        <v>65367</v>
      </c>
      <c r="C5" s="45">
        <v>58</v>
      </c>
      <c r="D5" s="46" t="str">
        <f>IF(C5&gt;50,"Yes","No")</f>
        <v>Yes</v>
      </c>
      <c r="E5" s="27">
        <v>3</v>
      </c>
      <c r="F5" s="47" t="str">
        <f t="shared" si="0"/>
        <v>A</v>
      </c>
      <c r="G5" s="47" t="str">
        <f t="shared" si="1"/>
        <v>X</v>
      </c>
      <c r="H5" s="36">
        <v>4.3499999999999996</v>
      </c>
      <c r="I5" s="48" t="str">
        <f t="shared" si="2"/>
        <v/>
      </c>
      <c r="J5" s="48" t="str">
        <f>IF(AND(C5&lt;40,H5&lt;4),"X","")</f>
        <v/>
      </c>
      <c r="K5" s="49" cm="1">
        <f t="array" ref="K5">_xlfn.IFS(H5&gt;4.5,0.1,
H5&gt;4.25,0.05,
H5&gt;4,0.03,
TRUE,0)</f>
        <v>0.05</v>
      </c>
      <c r="L5" s="28">
        <f>B5*K5</f>
        <v>3268.3500000000004</v>
      </c>
      <c r="N5" s="5" t="s">
        <v>202</v>
      </c>
      <c r="O5" s="5">
        <v>0.1</v>
      </c>
    </row>
    <row r="6" spans="1:20" x14ac:dyDescent="0.45">
      <c r="A6" s="5" t="s">
        <v>201</v>
      </c>
      <c r="B6" s="28">
        <v>89457</v>
      </c>
      <c r="C6" s="45">
        <v>53</v>
      </c>
      <c r="D6" s="46" t="str">
        <f>IF(C6&gt;50,"Yes","No")</f>
        <v>Yes</v>
      </c>
      <c r="E6" s="27">
        <v>1</v>
      </c>
      <c r="F6" s="47" t="str">
        <f t="shared" si="0"/>
        <v>A</v>
      </c>
      <c r="G6" s="47" t="str">
        <f t="shared" si="1"/>
        <v/>
      </c>
      <c r="H6" s="36">
        <v>4.92</v>
      </c>
      <c r="I6" s="48" t="str">
        <f t="shared" si="2"/>
        <v>X</v>
      </c>
      <c r="J6" s="48" t="str">
        <f>IF(AND(C6&lt;40,H6&lt;4),"X","")</f>
        <v/>
      </c>
      <c r="K6" s="49" cm="1">
        <f t="array" ref="K6">_xlfn.IFS(H6&gt;4.5,0.1,
H6&gt;4.25,0.05,
H6&gt;4,0.03,
TRUE,0)</f>
        <v>0.1</v>
      </c>
      <c r="L6" s="28">
        <f>B6*K6</f>
        <v>8945.7000000000007</v>
      </c>
    </row>
    <row r="7" spans="1:20" x14ac:dyDescent="0.45">
      <c r="A7" s="5" t="s">
        <v>200</v>
      </c>
      <c r="B7" s="28">
        <v>66174</v>
      </c>
      <c r="C7" s="45">
        <v>47</v>
      </c>
      <c r="D7" s="46" t="str">
        <f>IF(C7&gt;50,"Yes","No")</f>
        <v>No</v>
      </c>
      <c r="E7" s="27">
        <v>4</v>
      </c>
      <c r="F7" s="47" t="str">
        <f t="shared" si="0"/>
        <v>B</v>
      </c>
      <c r="G7" s="47" t="str">
        <f t="shared" si="1"/>
        <v>X</v>
      </c>
      <c r="H7" s="36">
        <v>4.46</v>
      </c>
      <c r="I7" s="48" t="str">
        <f t="shared" si="2"/>
        <v/>
      </c>
      <c r="J7" s="48" t="str">
        <f>IF(AND(C7&lt;40,H7&lt;4),"X","")</f>
        <v/>
      </c>
      <c r="K7" s="49" cm="1">
        <f t="array" ref="K7">_xlfn.IFS(H7&gt;4.5,0.1,
H7&gt;4.25,0.05,
H7&gt;4,0.03,
TRUE,0)</f>
        <v>0.05</v>
      </c>
      <c r="L7" s="28">
        <f>B7*K7</f>
        <v>3308.7000000000003</v>
      </c>
    </row>
    <row r="8" spans="1:20" x14ac:dyDescent="0.45">
      <c r="A8" s="5" t="s">
        <v>199</v>
      </c>
      <c r="B8" s="28">
        <v>69130</v>
      </c>
      <c r="C8" s="45">
        <v>38</v>
      </c>
      <c r="D8" s="46" t="str">
        <f>IF(C8&gt;50,"Yes","No")</f>
        <v>No</v>
      </c>
      <c r="E8" s="27">
        <v>4</v>
      </c>
      <c r="F8" s="47" t="str">
        <f t="shared" si="0"/>
        <v>B</v>
      </c>
      <c r="G8" s="47" t="str">
        <f t="shared" si="1"/>
        <v>X</v>
      </c>
      <c r="H8" s="36">
        <v>3.98</v>
      </c>
      <c r="I8" s="48" t="str">
        <f t="shared" si="2"/>
        <v/>
      </c>
      <c r="J8" s="48" t="str">
        <f>IF(AND(C8&lt;40,H8&lt;4),"X","")</f>
        <v>X</v>
      </c>
      <c r="K8" s="49" cm="1">
        <f t="array" ref="K8">_xlfn.IFS(H8&gt;4.5,0.1,
H8&gt;4.25,0.05,
H8&gt;4,0.03,
TRUE,0)</f>
        <v>0</v>
      </c>
      <c r="L8" s="28">
        <f>B8*K8</f>
        <v>0</v>
      </c>
    </row>
    <row r="9" spans="1:20" x14ac:dyDescent="0.45">
      <c r="A9" s="5" t="s">
        <v>198</v>
      </c>
      <c r="B9" s="28">
        <v>73088</v>
      </c>
      <c r="C9" s="45">
        <v>45</v>
      </c>
      <c r="D9" s="46" t="str">
        <f>IF(C9&gt;50,"Yes","No")</f>
        <v>No</v>
      </c>
      <c r="E9" s="27">
        <v>6</v>
      </c>
      <c r="F9" s="47" t="str">
        <f t="shared" si="0"/>
        <v>B</v>
      </c>
      <c r="G9" s="47" t="str">
        <f t="shared" si="1"/>
        <v>X</v>
      </c>
      <c r="H9" s="36">
        <v>4.8600000000000003</v>
      </c>
      <c r="I9" s="48" t="str">
        <f t="shared" si="2"/>
        <v/>
      </c>
      <c r="J9" s="48" t="str">
        <f>IF(AND(C9&lt;40,H9&lt;4),"X","")</f>
        <v/>
      </c>
      <c r="K9" s="49" cm="1">
        <f t="array" ref="K9">_xlfn.IFS(H9&gt;4.5,0.1,
H9&gt;4.25,0.05,
H9&gt;4,0.03,
TRUE,0)</f>
        <v>0.1</v>
      </c>
      <c r="L9" s="28">
        <f>B9*K9</f>
        <v>7308.8</v>
      </c>
    </row>
    <row r="10" spans="1:20" x14ac:dyDescent="0.45">
      <c r="A10" s="5" t="s">
        <v>197</v>
      </c>
      <c r="B10" s="28">
        <v>99815</v>
      </c>
      <c r="C10" s="45">
        <v>33</v>
      </c>
      <c r="D10" s="46" t="str">
        <f>IF(C10&gt;50,"Yes","No")</f>
        <v>No</v>
      </c>
      <c r="E10" s="27">
        <v>6</v>
      </c>
      <c r="F10" s="47" t="str">
        <f t="shared" si="0"/>
        <v>B</v>
      </c>
      <c r="G10" s="47" t="str">
        <f t="shared" si="1"/>
        <v>X</v>
      </c>
      <c r="H10" s="36">
        <v>4.7</v>
      </c>
      <c r="I10" s="48" t="str">
        <f t="shared" si="2"/>
        <v/>
      </c>
      <c r="J10" s="48" t="str">
        <f>IF(AND(C10&lt;40,H10&lt;4),"X","")</f>
        <v/>
      </c>
      <c r="K10" s="49" cm="1">
        <f t="array" ref="K10">_xlfn.IFS(H10&gt;4.5,0.1,
H10&gt;4.25,0.05,
H10&gt;4,0.03,
TRUE,0)</f>
        <v>0.1</v>
      </c>
      <c r="L10" s="28">
        <f>B10*K10</f>
        <v>9981.5</v>
      </c>
    </row>
    <row r="11" spans="1:20" x14ac:dyDescent="0.45">
      <c r="A11" s="5" t="s">
        <v>196</v>
      </c>
      <c r="B11" s="28">
        <v>85146</v>
      </c>
      <c r="C11" s="45">
        <v>48</v>
      </c>
      <c r="D11" s="46" t="str">
        <f>IF(C11&gt;50,"Yes","No")</f>
        <v>No</v>
      </c>
      <c r="E11" s="27">
        <v>1</v>
      </c>
      <c r="F11" s="47" t="str">
        <f t="shared" si="0"/>
        <v>A</v>
      </c>
      <c r="G11" s="47" t="str">
        <f t="shared" si="1"/>
        <v/>
      </c>
      <c r="H11" s="36">
        <v>4.62</v>
      </c>
      <c r="I11" s="48" t="str">
        <f t="shared" si="2"/>
        <v/>
      </c>
      <c r="J11" s="48" t="str">
        <f>IF(AND(C11&lt;40,H11&lt;4),"X","")</f>
        <v/>
      </c>
      <c r="K11" s="49" cm="1">
        <f t="array" ref="K11">_xlfn.IFS(H11&gt;4.5,0.1,
H11&gt;4.25,0.05,
H11&gt;4,0.03,
TRUE,0)</f>
        <v>0.1</v>
      </c>
      <c r="L11" s="28">
        <f>B11*K11</f>
        <v>8514.6</v>
      </c>
    </row>
    <row r="12" spans="1:20" x14ac:dyDescent="0.45">
      <c r="A12" s="5" t="s">
        <v>195</v>
      </c>
      <c r="B12" s="28">
        <v>85891</v>
      </c>
      <c r="C12" s="45">
        <v>44</v>
      </c>
      <c r="D12" s="46" t="str">
        <f>IF(C12&gt;50,"Yes","No")</f>
        <v>No</v>
      </c>
      <c r="E12" s="27">
        <v>1</v>
      </c>
      <c r="F12" s="47" t="str">
        <f t="shared" si="0"/>
        <v>A</v>
      </c>
      <c r="G12" s="47" t="str">
        <f t="shared" si="1"/>
        <v/>
      </c>
      <c r="H12" s="36">
        <v>4.82</v>
      </c>
      <c r="I12" s="48" t="str">
        <f t="shared" si="2"/>
        <v>X</v>
      </c>
      <c r="J12" s="48" t="str">
        <f>IF(AND(C12&lt;40,H12&lt;4),"X","")</f>
        <v/>
      </c>
      <c r="K12" s="49" cm="1">
        <f t="array" ref="K12">_xlfn.IFS(H12&gt;4.5,0.1,
H12&gt;4.25,0.05,
H12&gt;4,0.03,
TRUE,0)</f>
        <v>0.1</v>
      </c>
      <c r="L12" s="28">
        <f>B12*K12</f>
        <v>8589.1</v>
      </c>
    </row>
    <row r="13" spans="1:20" x14ac:dyDescent="0.45">
      <c r="A13" s="5" t="s">
        <v>194</v>
      </c>
      <c r="B13" s="28">
        <v>67459</v>
      </c>
      <c r="C13" s="45">
        <v>42</v>
      </c>
      <c r="D13" s="46" t="str">
        <f>IF(C13&gt;50,"Yes","No")</f>
        <v>No</v>
      </c>
      <c r="E13" s="27">
        <v>4</v>
      </c>
      <c r="F13" s="47" t="str">
        <f t="shared" si="0"/>
        <v>B</v>
      </c>
      <c r="G13" s="47" t="str">
        <f t="shared" si="1"/>
        <v>X</v>
      </c>
      <c r="H13" s="36">
        <v>3.79</v>
      </c>
      <c r="I13" s="48" t="str">
        <f t="shared" si="2"/>
        <v/>
      </c>
      <c r="J13" s="48" t="str">
        <f>IF(AND(C13&lt;40,H13&lt;4),"X","")</f>
        <v/>
      </c>
      <c r="K13" s="49" cm="1">
        <f t="array" ref="K13">_xlfn.IFS(H13&gt;4.5,0.1,
H13&gt;4.25,0.05,
H13&gt;4,0.03,
TRUE,0)</f>
        <v>0</v>
      </c>
      <c r="L13" s="28">
        <f>B13*K13</f>
        <v>0</v>
      </c>
    </row>
    <row r="14" spans="1:20" x14ac:dyDescent="0.45">
      <c r="A14" s="5" t="s">
        <v>193</v>
      </c>
      <c r="B14" s="28">
        <v>75579</v>
      </c>
      <c r="C14" s="45">
        <v>50</v>
      </c>
      <c r="D14" s="46" t="str">
        <f>IF(C14&gt;50,"Yes","No")</f>
        <v>No</v>
      </c>
      <c r="E14" s="27">
        <v>5</v>
      </c>
      <c r="F14" s="47" t="str">
        <f t="shared" si="0"/>
        <v>A</v>
      </c>
      <c r="G14" s="47" t="str">
        <f t="shared" si="1"/>
        <v>X</v>
      </c>
      <c r="H14" s="36">
        <v>4.12</v>
      </c>
      <c r="I14" s="48" t="str">
        <f t="shared" si="2"/>
        <v/>
      </c>
      <c r="J14" s="48" t="str">
        <f>IF(AND(C14&lt;40,H14&lt;4),"X","")</f>
        <v/>
      </c>
      <c r="K14" s="49" cm="1">
        <f t="array" ref="K14">_xlfn.IFS(H14&gt;4.5,0.1,
H14&gt;4.25,0.05,
H14&gt;4,0.03,
TRUE,0)</f>
        <v>0.03</v>
      </c>
      <c r="L14" s="28">
        <f>B14*K14</f>
        <v>2267.37</v>
      </c>
    </row>
    <row r="15" spans="1:20" x14ac:dyDescent="0.45">
      <c r="A15" s="5" t="s">
        <v>192</v>
      </c>
      <c r="B15" s="28">
        <v>77430</v>
      </c>
      <c r="C15" s="45">
        <v>54</v>
      </c>
      <c r="D15" s="46" t="str">
        <f>IF(C15&gt;50,"Yes","No")</f>
        <v>Yes</v>
      </c>
      <c r="E15" s="27">
        <v>5</v>
      </c>
      <c r="F15" s="47" t="str">
        <f t="shared" si="0"/>
        <v>A</v>
      </c>
      <c r="G15" s="47" t="str">
        <f t="shared" si="1"/>
        <v>X</v>
      </c>
      <c r="H15" s="36">
        <v>4.63</v>
      </c>
      <c r="I15" s="48" t="str">
        <f t="shared" si="2"/>
        <v/>
      </c>
      <c r="J15" s="48" t="str">
        <f>IF(AND(C15&lt;40,H15&lt;4),"X","")</f>
        <v/>
      </c>
      <c r="K15" s="49" cm="1">
        <f t="array" ref="K15">_xlfn.IFS(H15&gt;4.5,0.1,
H15&gt;4.25,0.05,
H15&gt;4,0.03,
TRUE,0)</f>
        <v>0.1</v>
      </c>
      <c r="L15" s="28">
        <f>B15*K15</f>
        <v>7743</v>
      </c>
    </row>
    <row r="16" spans="1:20" x14ac:dyDescent="0.45">
      <c r="A16" s="5" t="s">
        <v>191</v>
      </c>
      <c r="B16" s="28">
        <v>76150</v>
      </c>
      <c r="C16" s="45">
        <v>33</v>
      </c>
      <c r="D16" s="46" t="str">
        <f>IF(C16&gt;50,"Yes","No")</f>
        <v>No</v>
      </c>
      <c r="E16" s="27">
        <v>4</v>
      </c>
      <c r="F16" s="47" t="str">
        <f t="shared" si="0"/>
        <v>B</v>
      </c>
      <c r="G16" s="47" t="str">
        <f t="shared" si="1"/>
        <v>X</v>
      </c>
      <c r="H16" s="36">
        <v>4.1500000000000004</v>
      </c>
      <c r="I16" s="48" t="str">
        <f t="shared" si="2"/>
        <v/>
      </c>
      <c r="J16" s="48" t="str">
        <f>IF(AND(C16&lt;40,H16&lt;4),"X","")</f>
        <v/>
      </c>
      <c r="K16" s="49" cm="1">
        <f t="array" ref="K16">_xlfn.IFS(H16&gt;4.5,0.1,
H16&gt;4.25,0.05,
H16&gt;4,0.03,
TRUE,0)</f>
        <v>0.03</v>
      </c>
      <c r="L16" s="28">
        <f>B16*K16</f>
        <v>2284.5</v>
      </c>
    </row>
    <row r="17" spans="1:12" x14ac:dyDescent="0.45">
      <c r="K17" s="27"/>
      <c r="L17" s="27"/>
    </row>
    <row r="18" spans="1:12" x14ac:dyDescent="0.45">
      <c r="K18" s="27"/>
      <c r="L18" s="27"/>
    </row>
    <row r="19" spans="1:12" x14ac:dyDescent="0.45">
      <c r="I19" s="42"/>
    </row>
    <row r="21" spans="1:12" x14ac:dyDescent="0.45">
      <c r="A21" s="5" t="s">
        <v>190</v>
      </c>
      <c r="B21" s="16">
        <f>SUMIF(F2:F16,"A",B2:B16)</f>
        <v>549391</v>
      </c>
      <c r="C21" s="51" t="str">
        <f ca="1">_xlfn.FORMULATEXT(B21)</f>
        <v>=SUMIF(F2:F16,"A",B2:B16)</v>
      </c>
    </row>
    <row r="22" spans="1:12" x14ac:dyDescent="0.45">
      <c r="A22" s="5" t="s">
        <v>189</v>
      </c>
      <c r="B22" s="5">
        <f>COUNTIF(C2:C16,"&gt;50")</f>
        <v>3</v>
      </c>
      <c r="C22" s="51" t="str">
        <f t="shared" ref="C22:C28" ca="1" si="3">_xlfn.FORMULATEXT(B22)</f>
        <v>=COUNTIF(C2:C16,"&gt;50")</v>
      </c>
      <c r="E22" s="17"/>
    </row>
    <row r="23" spans="1:12" x14ac:dyDescent="0.45">
      <c r="A23" s="5" t="s">
        <v>188</v>
      </c>
      <c r="B23" s="16">
        <f>AVERAGEIF(H2:H16,"&gt; 4.7",L2:L16)</f>
        <v>8281.1999999999989</v>
      </c>
      <c r="C23" s="51" t="str">
        <f t="shared" ca="1" si="3"/>
        <v>=AVERAGEIF(H2:H16,"&gt; 4.7",L2:L16)</v>
      </c>
    </row>
    <row r="24" spans="1:12" x14ac:dyDescent="0.45">
      <c r="A24" s="5" t="s">
        <v>187</v>
      </c>
      <c r="B24" s="16">
        <f>AVERAGEIF(H2:H16,"&gt;= 4.7",L2:L16)</f>
        <v>8706.2749999999996</v>
      </c>
      <c r="C24" s="51" t="str">
        <f t="shared" ca="1" si="3"/>
        <v>=AVERAGEIF(H2:H16,"&gt;= 4.7",L2:L16)</v>
      </c>
    </row>
    <row r="25" spans="1:12" x14ac:dyDescent="0.45">
      <c r="C25" s="51"/>
    </row>
    <row r="26" spans="1:12" ht="28.5" x14ac:dyDescent="0.45">
      <c r="A26" s="14" t="s">
        <v>186</v>
      </c>
      <c r="B26" s="5">
        <f>COUNTIFS(L2:L16,"&gt;5000",H2:H16,"&gt;4.5",C2:C16,"&gt;50")</f>
        <v>2</v>
      </c>
      <c r="C26" s="51" t="str">
        <f t="shared" ca="1" si="3"/>
        <v>=COUNTIFS(L2:L16,"&gt;5000",H2:H16,"&gt;4.5",C2:C16,"&gt;50")</v>
      </c>
    </row>
    <row r="27" spans="1:12" ht="28.5" x14ac:dyDescent="0.45">
      <c r="A27" s="14" t="s">
        <v>185</v>
      </c>
      <c r="B27" s="16">
        <f>SUMIFS(L2:L16,E2:E16,4,B2:B16,"&gt;50000")</f>
        <v>7835.91</v>
      </c>
      <c r="C27" s="51" t="str">
        <f t="shared" ca="1" si="3"/>
        <v>=SUMIFS(L2:L16,E2:E16,4,B2:B16,"&gt;50000")</v>
      </c>
    </row>
    <row r="28" spans="1:12" ht="28.5" x14ac:dyDescent="0.45">
      <c r="A28" s="14" t="s">
        <v>184</v>
      </c>
      <c r="B28" s="16">
        <f>AVERAGEIFS(L2:L16,C2:C16,"&lt;50",H2:H16,"&gt;4.0")</f>
        <v>6216.1785714285716</v>
      </c>
      <c r="C28" s="51" t="str">
        <f t="shared" ca="1" si="3"/>
        <v>=AVERAGEIFS(L2:L16,C2:C16,"&lt;50",H2:H16,"&gt;4.0")</v>
      </c>
    </row>
    <row r="29" spans="1:12" x14ac:dyDescent="0.45">
      <c r="C29" s="51"/>
    </row>
    <row r="30" spans="1:12" x14ac:dyDescent="0.45">
      <c r="C30" s="27"/>
    </row>
    <row r="31" spans="1:12" x14ac:dyDescent="0.45">
      <c r="C3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89F-D46F-4ED2-84CB-7313249F3EE6}">
  <dimension ref="A1:C9"/>
  <sheetViews>
    <sheetView workbookViewId="0">
      <selection activeCell="C2" sqref="C2"/>
    </sheetView>
  </sheetViews>
  <sheetFormatPr defaultRowHeight="21" x14ac:dyDescent="0.65"/>
  <cols>
    <col min="2" max="2" width="15.40625" customWidth="1"/>
    <col min="3" max="3" width="17.31640625" customWidth="1"/>
  </cols>
  <sheetData>
    <row r="1" spans="1:3" x14ac:dyDescent="0.65">
      <c r="A1" t="s">
        <v>232</v>
      </c>
      <c r="B1" t="s">
        <v>176</v>
      </c>
      <c r="C1" t="s">
        <v>176</v>
      </c>
    </row>
    <row r="2" spans="1:3" x14ac:dyDescent="0.65">
      <c r="A2">
        <v>89</v>
      </c>
      <c r="B2" t="str">
        <f>IF(A2 &gt;= 90, "A",
IF(A2&gt;=80, "B",
IF(A2&gt;=70, "C",
IF(A2&gt;=60, "D",
"F"))))</f>
        <v>B</v>
      </c>
      <c r="C2" t="str" cm="1">
        <f t="array" ref="C2">_xlfn.IFS(A2 &gt;= 90,"A",
A2 &gt;= 80,"B",
A2 &gt;= 70,"C",
A2 &gt;= 60,"D",
TRUE,"F")</f>
        <v>B</v>
      </c>
    </row>
    <row r="3" spans="1:3" x14ac:dyDescent="0.65">
      <c r="A3">
        <v>61</v>
      </c>
      <c r="B3" t="str">
        <f t="shared" ref="B3:B8" si="0">IF(A3 &gt;= 90, "A",
IF(A3&gt;=80, "B",
IF(A3&gt;=70, "C",
IF(A3&gt;=60, "D",
"F"))))</f>
        <v>D</v>
      </c>
      <c r="C3" t="str" cm="1">
        <f t="array" ref="C3">_xlfn.IFS(A3 &gt;= 90,"A",
A3 &gt;= 80,"B",
A3 &gt;= 70,"C",
A3 &gt;= 60,"D",
TRUE,"F")</f>
        <v>D</v>
      </c>
    </row>
    <row r="4" spans="1:3" x14ac:dyDescent="0.65">
      <c r="A4">
        <v>72</v>
      </c>
      <c r="B4" t="str">
        <f t="shared" si="0"/>
        <v>C</v>
      </c>
      <c r="C4" t="str" cm="1">
        <f t="array" ref="C4">_xlfn.IFS(A4 &gt;= 90,"A",
A4 &gt;= 80,"B",
A4 &gt;= 70,"C",
A4 &gt;= 60,"D",
TRUE,"F")</f>
        <v>C</v>
      </c>
    </row>
    <row r="5" spans="1:3" x14ac:dyDescent="0.65">
      <c r="A5">
        <v>95</v>
      </c>
      <c r="B5" t="str">
        <f t="shared" si="0"/>
        <v>A</v>
      </c>
      <c r="C5" t="str" cm="1">
        <f t="array" ref="C5">_xlfn.IFS(A5 &gt;= 90,"A",
A5 &gt;= 80,"B",
A5 &gt;= 70,"C",
A5 &gt;= 60,"D",
TRUE,"F")</f>
        <v>A</v>
      </c>
    </row>
    <row r="6" spans="1:3" x14ac:dyDescent="0.65">
      <c r="A6">
        <v>67</v>
      </c>
      <c r="B6" t="str">
        <f t="shared" si="0"/>
        <v>D</v>
      </c>
      <c r="C6" t="str" cm="1">
        <f t="array" ref="C6">_xlfn.IFS(A6 &gt;= 90,"A",
A6 &gt;= 80,"B",
A6 &gt;= 70,"C",
A6 &gt;= 60,"D",
TRUE,"F")</f>
        <v>D</v>
      </c>
    </row>
    <row r="7" spans="1:3" x14ac:dyDescent="0.65">
      <c r="A7">
        <v>87</v>
      </c>
      <c r="B7" t="str">
        <f t="shared" si="0"/>
        <v>B</v>
      </c>
      <c r="C7" t="str" cm="1">
        <f t="array" ref="C7">_xlfn.IFS(A7 &gt;= 90,"A",
A7 &gt;= 80,"B",
A7 &gt;= 70,"C",
A7 &gt;= 60,"D",
TRUE,"F")</f>
        <v>B</v>
      </c>
    </row>
    <row r="8" spans="1:3" x14ac:dyDescent="0.65">
      <c r="A8">
        <v>62</v>
      </c>
      <c r="B8" t="str">
        <f t="shared" si="0"/>
        <v>D</v>
      </c>
      <c r="C8" t="str" cm="1">
        <f t="array" ref="C8">_xlfn.IFS(A8 &gt;= 90,"A",
A8 &gt;= 80,"B",
A8 &gt;= 70,"C",
A8 &gt;= 60,"D",
TRUE,"F")</f>
        <v>D</v>
      </c>
    </row>
    <row r="9" spans="1:3" ht="138.4" customHeight="1" x14ac:dyDescent="0.65">
      <c r="B9" s="43" t="str">
        <f ca="1">_xlfn.FORMULATEXT(B2)</f>
        <v>=IF(A2 &gt;= 90, "A",
IF(A2&gt;=80, "B",
IF(A2&gt;=70, "C",
IF(A2&gt;=60, "D",
"F"))))</v>
      </c>
      <c r="C9" s="43" t="str">
        <f ca="1">_xlfn.FORMULATEXT(C2)</f>
        <v>=IFS(A2 &gt;= 90,"A",
A2 &gt;= 80,"B",
A2 &gt;= 70,"C",
A2 &gt;= 60,"D",
TRUE,"F")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workbookViewId="0">
      <pane ySplit="1" topLeftCell="A35" activePane="bottomLeft" state="frozen"/>
      <selection pane="bottomLeft" activeCell="E52" sqref="E52"/>
    </sheetView>
  </sheetViews>
  <sheetFormatPr defaultColWidth="6" defaultRowHeight="14.25" x14ac:dyDescent="0.45"/>
  <cols>
    <col min="1" max="1" width="10.08984375" style="5" customWidth="1"/>
    <col min="2" max="2" width="9.08984375" style="5" customWidth="1"/>
    <col min="3" max="3" width="31.81640625" style="5" customWidth="1"/>
    <col min="4" max="4" width="9.1796875" style="29" customWidth="1"/>
    <col min="5" max="5" width="8.26953125" style="28" bestFit="1" customWidth="1"/>
    <col min="6" max="6" width="9.40625" style="28" bestFit="1" customWidth="1"/>
    <col min="7" max="7" width="12.953125" style="28" bestFit="1" customWidth="1"/>
    <col min="8" max="8" width="9.86328125" style="27" bestFit="1" customWidth="1"/>
    <col min="9" max="10" width="6" style="27"/>
    <col min="11" max="12" width="6" style="5"/>
    <col min="13" max="13" width="9.6328125" style="5" bestFit="1" customWidth="1"/>
    <col min="14" max="16384" width="6" style="5"/>
  </cols>
  <sheetData>
    <row r="1" spans="1:13" x14ac:dyDescent="0.45">
      <c r="A1" s="35" t="s">
        <v>183</v>
      </c>
      <c r="B1" s="35" t="s">
        <v>182</v>
      </c>
      <c r="C1" s="35" t="s">
        <v>181</v>
      </c>
      <c r="D1" s="34" t="s">
        <v>180</v>
      </c>
      <c r="E1" s="33" t="s">
        <v>179</v>
      </c>
      <c r="F1" s="33" t="s">
        <v>178</v>
      </c>
      <c r="G1" s="33" t="s">
        <v>177</v>
      </c>
      <c r="H1" s="31" t="s">
        <v>233</v>
      </c>
      <c r="I1" s="31" t="s">
        <v>176</v>
      </c>
      <c r="J1" s="27" t="s">
        <v>175</v>
      </c>
      <c r="K1" s="5" t="s">
        <v>174</v>
      </c>
    </row>
    <row r="2" spans="1:13" x14ac:dyDescent="0.45">
      <c r="A2" s="5" t="s">
        <v>132</v>
      </c>
      <c r="B2" s="48" t="str">
        <f t="shared" ref="B2:B42" si="0">IF(A2="P","Pixar","Dreamworks")</f>
        <v>Pixar</v>
      </c>
      <c r="C2" s="5" t="s">
        <v>173</v>
      </c>
      <c r="D2" s="29">
        <v>35025</v>
      </c>
      <c r="E2" s="28">
        <v>30000000</v>
      </c>
      <c r="F2" s="28">
        <v>361958736</v>
      </c>
      <c r="G2" s="28">
        <v>331958736</v>
      </c>
      <c r="H2" s="27">
        <v>96</v>
      </c>
      <c r="I2" s="47" t="str" cm="1">
        <f t="array" ref="I2">_xlfn.IFS(H2 &gt;= 90,"A",
H2 &gt;= 80,"B",
H2 &gt;= 70,"C",
H2 &gt;= 60,"D",
TRUE,"F")</f>
        <v>A</v>
      </c>
      <c r="J2" s="47" t="str">
        <f>IF(AND(F2&gt;500000000,H2&gt;90),"Hit","")</f>
        <v/>
      </c>
      <c r="K2" s="48" t="str">
        <f>IF(OR(H2&lt;50,F2&lt;350000000),"Dud"," ")</f>
        <v xml:space="preserve"> </v>
      </c>
    </row>
    <row r="3" spans="1:13" x14ac:dyDescent="0.45">
      <c r="A3" s="5" t="s">
        <v>132</v>
      </c>
      <c r="B3" s="48" t="str">
        <f t="shared" si="0"/>
        <v>Pixar</v>
      </c>
      <c r="C3" s="5" t="s">
        <v>172</v>
      </c>
      <c r="D3" s="29">
        <v>36124</v>
      </c>
      <c r="E3" s="28">
        <v>120000000</v>
      </c>
      <c r="F3" s="28">
        <v>363398565</v>
      </c>
      <c r="G3" s="28">
        <v>243398565</v>
      </c>
      <c r="H3" s="27">
        <v>84.5</v>
      </c>
      <c r="I3" s="47" t="str" cm="1">
        <f t="array" ref="I3">_xlfn.IFS(H3 &gt;= 90,"A",
H3 &gt;= 80,"B",
H3 &gt;= 70,"C",
H3 &gt;= 60,"D",
TRUE,"F")</f>
        <v>B</v>
      </c>
      <c r="J3" s="47" t="str">
        <f>IF(AND(F3&gt;500000000,H3&gt;90),"Hit","")</f>
        <v/>
      </c>
      <c r="K3" s="48" t="str">
        <f>IF(OR(H3&lt;50,F3&lt;350000000),"Dud"," ")</f>
        <v xml:space="preserve"> </v>
      </c>
      <c r="M3" s="22"/>
    </row>
    <row r="4" spans="1:13" x14ac:dyDescent="0.45">
      <c r="A4" s="5" t="s">
        <v>131</v>
      </c>
      <c r="B4" s="48" t="str">
        <f t="shared" si="0"/>
        <v>Dreamworks</v>
      </c>
      <c r="C4" s="5" t="s">
        <v>171</v>
      </c>
      <c r="D4" s="29">
        <v>36147</v>
      </c>
      <c r="E4" s="28">
        <v>70000000</v>
      </c>
      <c r="F4" s="28">
        <v>218613188</v>
      </c>
      <c r="G4" s="28">
        <v>148613188</v>
      </c>
      <c r="H4" s="27">
        <v>71.5</v>
      </c>
      <c r="I4" s="47" t="str" cm="1">
        <f t="array" ref="I4">_xlfn.IFS(H4 &gt;= 90,"A",
H4 &gt;= 80,"B",
H4 &gt;= 70,"C",
H4 &gt;= 60,"D",
TRUE,"F")</f>
        <v>C</v>
      </c>
      <c r="J4" s="47" t="str">
        <f>IF(AND(F4&gt;500000000,H4&gt;90),"Hit","")</f>
        <v/>
      </c>
      <c r="K4" s="48" t="str">
        <f>IF(OR(H4&lt;50,F4&lt;350000000),"Dud"," ")</f>
        <v>Dud</v>
      </c>
    </row>
    <row r="5" spans="1:13" x14ac:dyDescent="0.45">
      <c r="A5" s="5" t="s">
        <v>132</v>
      </c>
      <c r="B5" s="48" t="str">
        <f t="shared" si="0"/>
        <v>Pixar</v>
      </c>
      <c r="C5" s="5" t="s">
        <v>170</v>
      </c>
      <c r="D5" s="29">
        <v>36488</v>
      </c>
      <c r="E5" s="28">
        <v>90000000</v>
      </c>
      <c r="F5" s="28">
        <v>485015179</v>
      </c>
      <c r="G5" s="28">
        <v>395015179</v>
      </c>
      <c r="H5" s="27">
        <v>94</v>
      </c>
      <c r="I5" s="47" t="str" cm="1">
        <f t="array" ref="I5">_xlfn.IFS(H5 &gt;= 90,"A",
H5 &gt;= 80,"B",
H5 &gt;= 70,"C",
H5 &gt;= 60,"D",
TRUE,"F")</f>
        <v>A</v>
      </c>
      <c r="J5" s="47" t="str">
        <f>IF(AND(F5&gt;500000000,H5&gt;90),"Hit","")</f>
        <v/>
      </c>
      <c r="K5" s="48" t="str">
        <f>IF(OR(H5&lt;50,F5&lt;350000000),"Dud"," ")</f>
        <v xml:space="preserve"> </v>
      </c>
    </row>
    <row r="6" spans="1:13" x14ac:dyDescent="0.45">
      <c r="A6" s="5" t="s">
        <v>131</v>
      </c>
      <c r="B6" s="48" t="str">
        <f t="shared" si="0"/>
        <v>Dreamworks</v>
      </c>
      <c r="C6" s="5" t="s">
        <v>169</v>
      </c>
      <c r="D6" s="29">
        <v>36616</v>
      </c>
      <c r="E6" s="28">
        <v>95000000</v>
      </c>
      <c r="F6" s="28">
        <v>76432727</v>
      </c>
      <c r="G6" s="28">
        <v>-18567273</v>
      </c>
      <c r="H6" s="27">
        <v>50</v>
      </c>
      <c r="I6" s="47" t="str" cm="1">
        <f t="array" ref="I6">_xlfn.IFS(H6 &gt;= 90,"A",
H6 &gt;= 80,"B",
H6 &gt;= 70,"C",
H6 &gt;= 60,"D",
TRUE,"F")</f>
        <v>F</v>
      </c>
      <c r="J6" s="47" t="str">
        <f>IF(AND(F6&gt;500000000,H6&gt;90),"Hit","")</f>
        <v/>
      </c>
      <c r="K6" s="48" t="str">
        <f>IF(OR(H6&lt;50,F6&lt;350000000),"Dud"," ")</f>
        <v>Dud</v>
      </c>
    </row>
    <row r="7" spans="1:13" x14ac:dyDescent="0.45">
      <c r="A7" s="5" t="s">
        <v>131</v>
      </c>
      <c r="B7" s="48" t="str">
        <f t="shared" si="0"/>
        <v>Dreamworks</v>
      </c>
      <c r="C7" s="5" t="s">
        <v>168</v>
      </c>
      <c r="D7" s="29">
        <v>36700</v>
      </c>
      <c r="E7" s="28">
        <v>45000000</v>
      </c>
      <c r="F7" s="28">
        <v>224834564</v>
      </c>
      <c r="G7" s="28">
        <v>179834564</v>
      </c>
      <c r="H7" s="27">
        <v>92.5</v>
      </c>
      <c r="I7" s="47" t="str" cm="1">
        <f t="array" ref="I7">_xlfn.IFS(H7 &gt;= 90,"A",
H7 &gt;= 80,"B",
H7 &gt;= 70,"C",
H7 &gt;= 60,"D",
TRUE,"F")</f>
        <v>A</v>
      </c>
      <c r="J7" s="47" t="str">
        <f>IF(AND(F7&gt;500000000,H7&gt;90),"Hit","")</f>
        <v/>
      </c>
      <c r="K7" s="48" t="str">
        <f>IF(OR(H7&lt;50,F7&lt;350000000),"Dud"," ")</f>
        <v>Dud</v>
      </c>
    </row>
    <row r="8" spans="1:13" x14ac:dyDescent="0.45">
      <c r="A8" s="5" t="s">
        <v>131</v>
      </c>
      <c r="B8" s="48" t="str">
        <f t="shared" si="0"/>
        <v>Dreamworks</v>
      </c>
      <c r="C8" s="5" t="s">
        <v>167</v>
      </c>
      <c r="D8" s="29">
        <v>37029</v>
      </c>
      <c r="E8" s="28">
        <v>60000000</v>
      </c>
      <c r="F8" s="28">
        <v>484409218</v>
      </c>
      <c r="G8" s="28">
        <v>424409218</v>
      </c>
      <c r="H8" s="27">
        <v>86</v>
      </c>
      <c r="I8" s="47" t="str" cm="1">
        <f t="array" ref="I8">_xlfn.IFS(H8 &gt;= 90,"A",
H8 &gt;= 80,"B",
H8 &gt;= 70,"C",
H8 &gt;= 60,"D",
TRUE,"F")</f>
        <v>B</v>
      </c>
      <c r="J8" s="47" t="str">
        <f>IF(AND(F8&gt;500000000,H8&gt;90),"Hit","")</f>
        <v/>
      </c>
      <c r="K8" s="48" t="str">
        <f>IF(OR(H8&lt;50,F8&lt;350000000),"Dud"," ")</f>
        <v xml:space="preserve"> </v>
      </c>
    </row>
    <row r="9" spans="1:13" x14ac:dyDescent="0.45">
      <c r="A9" s="5" t="s">
        <v>132</v>
      </c>
      <c r="B9" s="48" t="str">
        <f t="shared" si="0"/>
        <v>Pixar</v>
      </c>
      <c r="C9" s="5" t="s">
        <v>166</v>
      </c>
      <c r="D9" s="29">
        <v>37197</v>
      </c>
      <c r="E9" s="28">
        <v>115000000</v>
      </c>
      <c r="F9" s="28">
        <v>562816256</v>
      </c>
      <c r="G9" s="28">
        <v>447816256</v>
      </c>
      <c r="H9" s="27">
        <v>87</v>
      </c>
      <c r="I9" s="47" t="str" cm="1">
        <f t="array" ref="I9">_xlfn.IFS(H9 &gt;= 90,"A",
H9 &gt;= 80,"B",
H9 &gt;= 70,"C",
H9 &gt;= 60,"D",
TRUE,"F")</f>
        <v>B</v>
      </c>
      <c r="J9" s="47" t="str">
        <f>IF(AND(F9&gt;500000000,H9&gt;90),"Hit","")</f>
        <v/>
      </c>
      <c r="K9" s="48" t="str">
        <f>IF(OR(H9&lt;50,F9&lt;350000000),"Dud"," ")</f>
        <v xml:space="preserve"> </v>
      </c>
    </row>
    <row r="10" spans="1:13" x14ac:dyDescent="0.45">
      <c r="A10" s="5" t="s">
        <v>131</v>
      </c>
      <c r="B10" s="48" t="str">
        <f t="shared" si="0"/>
        <v>Dreamworks</v>
      </c>
      <c r="C10" s="5" t="s">
        <v>165</v>
      </c>
      <c r="D10" s="29">
        <v>37400</v>
      </c>
      <c r="E10" s="28">
        <v>80000000</v>
      </c>
      <c r="F10" s="28">
        <v>122563539</v>
      </c>
      <c r="G10" s="28">
        <v>42563539</v>
      </c>
      <c r="H10" s="27">
        <v>60.5</v>
      </c>
      <c r="I10" s="47" t="str" cm="1">
        <f t="array" ref="I10">_xlfn.IFS(H10 &gt;= 90,"A",
H10 &gt;= 80,"B",
H10 &gt;= 70,"C",
H10 &gt;= 60,"D",
TRUE,"F")</f>
        <v>D</v>
      </c>
      <c r="J10" s="47" t="str">
        <f>IF(AND(F10&gt;500000000,H10&gt;90),"Hit","")</f>
        <v/>
      </c>
      <c r="K10" s="48" t="str">
        <f>IF(OR(H10&lt;50,F10&lt;350000000),"Dud"," ")</f>
        <v>Dud</v>
      </c>
    </row>
    <row r="11" spans="1:13" x14ac:dyDescent="0.45">
      <c r="A11" s="5" t="s">
        <v>132</v>
      </c>
      <c r="B11" s="48" t="str">
        <f t="shared" si="0"/>
        <v>Pixar</v>
      </c>
      <c r="C11" s="5" t="s">
        <v>164</v>
      </c>
      <c r="D11" s="29">
        <v>37771</v>
      </c>
      <c r="E11" s="28">
        <v>94000000</v>
      </c>
      <c r="F11" s="28">
        <v>936743261</v>
      </c>
      <c r="G11" s="28">
        <v>842743261</v>
      </c>
      <c r="H11" s="27">
        <v>94.5</v>
      </c>
      <c r="I11" s="47" t="str" cm="1">
        <f t="array" ref="I11">_xlfn.IFS(H11 &gt;= 90,"A",
H11 &gt;= 80,"B",
H11 &gt;= 70,"C",
H11 &gt;= 60,"D",
TRUE,"F")</f>
        <v>A</v>
      </c>
      <c r="J11" s="47" t="str">
        <f>IF(AND(F11&gt;500000000,H11&gt;90),"Hit","")</f>
        <v>Hit</v>
      </c>
      <c r="K11" s="48" t="str">
        <f>IF(OR(H11&lt;50,F11&lt;350000000),"Dud"," ")</f>
        <v xml:space="preserve"> </v>
      </c>
    </row>
    <row r="12" spans="1:13" x14ac:dyDescent="0.45">
      <c r="A12" s="5" t="s">
        <v>131</v>
      </c>
      <c r="B12" s="48" t="str">
        <f t="shared" si="0"/>
        <v>Dreamworks</v>
      </c>
      <c r="C12" s="5" t="s">
        <v>163</v>
      </c>
      <c r="D12" s="29">
        <v>37804</v>
      </c>
      <c r="E12" s="28">
        <v>60000000</v>
      </c>
      <c r="F12" s="28">
        <v>80767884</v>
      </c>
      <c r="G12" s="28">
        <v>20767884</v>
      </c>
      <c r="H12" s="27">
        <v>46.5</v>
      </c>
      <c r="I12" s="47" t="str" cm="1">
        <f t="array" ref="I12">_xlfn.IFS(H12 &gt;= 90,"A",
H12 &gt;= 80,"B",
H12 &gt;= 70,"C",
H12 &gt;= 60,"D",
TRUE,"F")</f>
        <v>F</v>
      </c>
      <c r="J12" s="47" t="str">
        <f>IF(AND(F12&gt;500000000,H12&gt;90),"Hit","")</f>
        <v/>
      </c>
      <c r="K12" s="48" t="str">
        <f>IF(OR(H12&lt;50,F12&lt;350000000),"Dud"," ")</f>
        <v>Dud</v>
      </c>
    </row>
    <row r="13" spans="1:13" x14ac:dyDescent="0.45">
      <c r="A13" s="5" t="s">
        <v>131</v>
      </c>
      <c r="B13" s="48" t="str">
        <f t="shared" si="0"/>
        <v>Dreamworks</v>
      </c>
      <c r="C13" s="5" t="s">
        <v>162</v>
      </c>
      <c r="D13" s="29">
        <v>38126</v>
      </c>
      <c r="E13" s="28">
        <v>150000000</v>
      </c>
      <c r="F13" s="28">
        <v>919838758</v>
      </c>
      <c r="G13" s="28">
        <v>769838758</v>
      </c>
      <c r="H13" s="27">
        <v>82</v>
      </c>
      <c r="I13" s="47" t="str" cm="1">
        <f t="array" ref="I13">_xlfn.IFS(H13 &gt;= 90,"A",
H13 &gt;= 80,"B",
H13 &gt;= 70,"C",
H13 &gt;= 60,"D",
TRUE,"F")</f>
        <v>B</v>
      </c>
      <c r="J13" s="47" t="str">
        <f>IF(AND(F13&gt;500000000,H13&gt;90),"Hit","")</f>
        <v/>
      </c>
      <c r="K13" s="48" t="str">
        <f>IF(OR(H13&lt;50,F13&lt;350000000),"Dud"," ")</f>
        <v xml:space="preserve"> </v>
      </c>
    </row>
    <row r="14" spans="1:13" x14ac:dyDescent="0.45">
      <c r="A14" s="5" t="s">
        <v>131</v>
      </c>
      <c r="B14" s="48" t="str">
        <f t="shared" si="0"/>
        <v>Dreamworks</v>
      </c>
      <c r="C14" s="5" t="s">
        <v>161</v>
      </c>
      <c r="D14" s="29">
        <v>38261</v>
      </c>
      <c r="E14" s="28">
        <v>75000000</v>
      </c>
      <c r="F14" s="28">
        <v>367275019</v>
      </c>
      <c r="G14" s="28">
        <v>292275019</v>
      </c>
      <c r="H14" s="27">
        <v>42</v>
      </c>
      <c r="I14" s="47" t="str" cm="1">
        <f t="array" ref="I14">_xlfn.IFS(H14 &gt;= 90,"A",
H14 &gt;= 80,"B",
H14 &gt;= 70,"C",
H14 &gt;= 60,"D",
TRUE,"F")</f>
        <v>F</v>
      </c>
      <c r="J14" s="47" t="str">
        <f>IF(AND(F14&gt;500000000,H14&gt;90),"Hit","")</f>
        <v/>
      </c>
      <c r="K14" s="48" t="str">
        <f>IF(OR(H14&lt;50,F14&lt;350000000),"Dud"," ")</f>
        <v>Dud</v>
      </c>
    </row>
    <row r="15" spans="1:13" x14ac:dyDescent="0.45">
      <c r="A15" s="5" t="s">
        <v>132</v>
      </c>
      <c r="B15" s="48" t="str">
        <f t="shared" si="0"/>
        <v>Pixar</v>
      </c>
      <c r="C15" s="5" t="s">
        <v>160</v>
      </c>
      <c r="D15" s="29">
        <v>38296</v>
      </c>
      <c r="E15" s="28">
        <v>92000000</v>
      </c>
      <c r="F15" s="28">
        <v>631442092</v>
      </c>
      <c r="G15" s="28">
        <v>539442092</v>
      </c>
      <c r="H15" s="27">
        <v>93.5</v>
      </c>
      <c r="I15" s="47" t="str" cm="1">
        <f t="array" ref="I15">_xlfn.IFS(H15 &gt;= 90,"A",
H15 &gt;= 80,"B",
H15 &gt;= 70,"C",
H15 &gt;= 60,"D",
TRUE,"F")</f>
        <v>A</v>
      </c>
      <c r="J15" s="47" t="str">
        <f>IF(AND(F15&gt;500000000,H15&gt;90),"Hit","")</f>
        <v>Hit</v>
      </c>
      <c r="K15" s="48" t="str">
        <f>IF(OR(H15&lt;50,F15&lt;350000000),"Dud"," ")</f>
        <v xml:space="preserve"> </v>
      </c>
    </row>
    <row r="16" spans="1:13" x14ac:dyDescent="0.45">
      <c r="A16" s="5" t="s">
        <v>131</v>
      </c>
      <c r="B16" s="48" t="str">
        <f t="shared" si="0"/>
        <v>Dreamworks</v>
      </c>
      <c r="C16" s="5" t="s">
        <v>159</v>
      </c>
      <c r="D16" s="29">
        <v>38499</v>
      </c>
      <c r="E16" s="28">
        <v>75000000</v>
      </c>
      <c r="F16" s="28">
        <v>532680671</v>
      </c>
      <c r="G16" s="28">
        <v>457680671</v>
      </c>
      <c r="H16" s="27">
        <v>56</v>
      </c>
      <c r="I16" s="47" t="str" cm="1">
        <f t="array" ref="I16">_xlfn.IFS(H16 &gt;= 90,"A",
H16 &gt;= 80,"B",
H16 &gt;= 70,"C",
H16 &gt;= 60,"D",
TRUE,"F")</f>
        <v>F</v>
      </c>
      <c r="J16" s="47" t="str">
        <f>IF(AND(F16&gt;500000000,H16&gt;90),"Hit","")</f>
        <v/>
      </c>
      <c r="K16" s="48" t="str">
        <f>IF(OR(H16&lt;50,F16&lt;350000000),"Dud"," ")</f>
        <v xml:space="preserve"> </v>
      </c>
    </row>
    <row r="17" spans="1:11" x14ac:dyDescent="0.45">
      <c r="A17" s="5" t="s">
        <v>131</v>
      </c>
      <c r="B17" s="48" t="str">
        <f t="shared" si="0"/>
        <v>Dreamworks</v>
      </c>
      <c r="C17" s="5" t="s">
        <v>158</v>
      </c>
      <c r="D17" s="29">
        <v>38632</v>
      </c>
      <c r="E17" s="28">
        <v>30000000</v>
      </c>
      <c r="F17" s="28">
        <v>192610372</v>
      </c>
      <c r="G17" s="28">
        <v>162610372</v>
      </c>
      <c r="H17" s="27">
        <v>91</v>
      </c>
      <c r="I17" s="47" t="str" cm="1">
        <f t="array" ref="I17">_xlfn.IFS(H17 &gt;= 90,"A",
H17 &gt;= 80,"B",
H17 &gt;= 70,"C",
H17 &gt;= 60,"D",
TRUE,"F")</f>
        <v>A</v>
      </c>
      <c r="J17" s="47" t="str">
        <f>IF(AND(F17&gt;500000000,H17&gt;90),"Hit","")</f>
        <v/>
      </c>
      <c r="K17" s="48" t="str">
        <f>IF(OR(H17&lt;50,F17&lt;350000000),"Dud"," ")</f>
        <v>Dud</v>
      </c>
    </row>
    <row r="18" spans="1:11" x14ac:dyDescent="0.45">
      <c r="A18" s="5" t="s">
        <v>131</v>
      </c>
      <c r="B18" s="48" t="str">
        <f t="shared" si="0"/>
        <v>Dreamworks</v>
      </c>
      <c r="C18" s="5" t="s">
        <v>157</v>
      </c>
      <c r="D18" s="29">
        <v>38856</v>
      </c>
      <c r="E18" s="28">
        <v>80000000</v>
      </c>
      <c r="F18" s="28">
        <v>336002996</v>
      </c>
      <c r="G18" s="28">
        <v>256002996</v>
      </c>
      <c r="H18" s="27">
        <v>71</v>
      </c>
      <c r="I18" s="47" t="str" cm="1">
        <f t="array" ref="I18">_xlfn.IFS(H18 &gt;= 90,"A",
H18 &gt;= 80,"B",
H18 &gt;= 70,"C",
H18 &gt;= 60,"D",
TRUE,"F")</f>
        <v>C</v>
      </c>
      <c r="J18" s="47" t="str">
        <f>IF(AND(F18&gt;500000000,H18&gt;90),"Hit","")</f>
        <v/>
      </c>
      <c r="K18" s="48" t="str">
        <f>IF(OR(H18&lt;50,F18&lt;350000000),"Dud"," ")</f>
        <v>Dud</v>
      </c>
    </row>
    <row r="19" spans="1:11" x14ac:dyDescent="0.45">
      <c r="A19" s="5" t="s">
        <v>132</v>
      </c>
      <c r="B19" s="48" t="str">
        <f t="shared" si="0"/>
        <v>Pixar</v>
      </c>
      <c r="C19" s="5" t="s">
        <v>156</v>
      </c>
      <c r="D19" s="29">
        <v>38877</v>
      </c>
      <c r="E19" s="28">
        <v>120000000</v>
      </c>
      <c r="F19" s="28">
        <v>461983149</v>
      </c>
      <c r="G19" s="28">
        <v>341983149</v>
      </c>
      <c r="H19" s="27">
        <v>73.5</v>
      </c>
      <c r="I19" s="47" t="str" cm="1">
        <f t="array" ref="I19">_xlfn.IFS(H19 &gt;= 90,"A",
H19 &gt;= 80,"B",
H19 &gt;= 70,"C",
H19 &gt;= 60,"D",
TRUE,"F")</f>
        <v>C</v>
      </c>
      <c r="J19" s="47" t="str">
        <f>IF(AND(F19&gt;500000000,H19&gt;90),"Hit","")</f>
        <v/>
      </c>
      <c r="K19" s="48" t="str">
        <f>IF(OR(H19&lt;50,F19&lt;350000000),"Dud"," ")</f>
        <v xml:space="preserve"> </v>
      </c>
    </row>
    <row r="20" spans="1:11" x14ac:dyDescent="0.45">
      <c r="A20" s="5" t="s">
        <v>131</v>
      </c>
      <c r="B20" s="48" t="str">
        <f t="shared" si="0"/>
        <v>Dreamworks</v>
      </c>
      <c r="C20" s="5" t="s">
        <v>155</v>
      </c>
      <c r="D20" s="29">
        <v>39024</v>
      </c>
      <c r="E20" s="28">
        <v>149000000</v>
      </c>
      <c r="F20" s="28">
        <v>178120010</v>
      </c>
      <c r="G20" s="28">
        <v>29120010</v>
      </c>
      <c r="H20" s="27">
        <v>73</v>
      </c>
      <c r="I20" s="47" t="str" cm="1">
        <f t="array" ref="I20">_xlfn.IFS(H20 &gt;= 90,"A",
H20 &gt;= 80,"B",
H20 &gt;= 70,"C",
H20 &gt;= 60,"D",
TRUE,"F")</f>
        <v>C</v>
      </c>
      <c r="J20" s="47" t="str">
        <f>IF(AND(F20&gt;500000000,H20&gt;90),"Hit","")</f>
        <v/>
      </c>
      <c r="K20" s="48" t="str">
        <f>IF(OR(H20&lt;50,F20&lt;350000000),"Dud"," ")</f>
        <v>Dud</v>
      </c>
    </row>
    <row r="21" spans="1:11" x14ac:dyDescent="0.45">
      <c r="A21" s="5" t="s">
        <v>131</v>
      </c>
      <c r="B21" s="48" t="str">
        <f t="shared" si="0"/>
        <v>Dreamworks</v>
      </c>
      <c r="C21" s="5" t="s">
        <v>154</v>
      </c>
      <c r="D21" s="29">
        <v>39220</v>
      </c>
      <c r="E21" s="28">
        <v>160000000</v>
      </c>
      <c r="F21" s="28">
        <v>798958162</v>
      </c>
      <c r="G21" s="28">
        <v>638958162</v>
      </c>
      <c r="H21" s="27">
        <v>49</v>
      </c>
      <c r="I21" s="47" t="str" cm="1">
        <f t="array" ref="I21">_xlfn.IFS(H21 &gt;= 90,"A",
H21 &gt;= 80,"B",
H21 &gt;= 70,"C",
H21 &gt;= 60,"D",
TRUE,"F")</f>
        <v>F</v>
      </c>
      <c r="J21" s="47" t="str">
        <f>IF(AND(F21&gt;500000000,H21&gt;90),"Hit","")</f>
        <v/>
      </c>
      <c r="K21" s="48" t="str">
        <f>IF(OR(H21&lt;50,F21&lt;350000000),"Dud"," ")</f>
        <v>Dud</v>
      </c>
    </row>
    <row r="22" spans="1:11" x14ac:dyDescent="0.45">
      <c r="A22" s="5" t="s">
        <v>132</v>
      </c>
      <c r="B22" s="48" t="str">
        <f t="shared" si="0"/>
        <v>Pixar</v>
      </c>
      <c r="C22" s="5" t="s">
        <v>153</v>
      </c>
      <c r="D22" s="29">
        <v>39262</v>
      </c>
      <c r="E22" s="28">
        <v>150000000</v>
      </c>
      <c r="F22" s="28">
        <v>623722818</v>
      </c>
      <c r="G22" s="28">
        <v>473722818</v>
      </c>
      <c r="H22" s="27">
        <v>96</v>
      </c>
      <c r="I22" s="47" t="str" cm="1">
        <f t="array" ref="I22">_xlfn.IFS(H22 &gt;= 90,"A",
H22 &gt;= 80,"B",
H22 &gt;= 70,"C",
H22 &gt;= 60,"D",
TRUE,"F")</f>
        <v>A</v>
      </c>
      <c r="J22" s="47" t="str">
        <f>IF(AND(F22&gt;500000000,H22&gt;90),"Hit","")</f>
        <v>Hit</v>
      </c>
      <c r="K22" s="48" t="str">
        <f>IF(OR(H22&lt;50,F22&lt;350000000),"Dud"," ")</f>
        <v xml:space="preserve"> </v>
      </c>
    </row>
    <row r="23" spans="1:11" x14ac:dyDescent="0.45">
      <c r="A23" s="5" t="s">
        <v>131</v>
      </c>
      <c r="B23" s="48" t="str">
        <f t="shared" si="0"/>
        <v>Dreamworks</v>
      </c>
      <c r="C23" s="5" t="s">
        <v>152</v>
      </c>
      <c r="D23" s="29">
        <v>39388</v>
      </c>
      <c r="E23" s="28">
        <v>150000000</v>
      </c>
      <c r="F23" s="28">
        <v>287594577</v>
      </c>
      <c r="G23" s="28">
        <v>137594577</v>
      </c>
      <c r="H23" s="27">
        <v>52.5</v>
      </c>
      <c r="I23" s="47" t="str" cm="1">
        <f t="array" ref="I23">_xlfn.IFS(H23 &gt;= 90,"A",
H23 &gt;= 80,"B",
H23 &gt;= 70,"C",
H23 &gt;= 60,"D",
TRUE,"F")</f>
        <v>F</v>
      </c>
      <c r="J23" s="47" t="str">
        <f>IF(AND(F23&gt;500000000,H23&gt;90),"Hit","")</f>
        <v/>
      </c>
      <c r="K23" s="48" t="str">
        <f>IF(OR(H23&lt;50,F23&lt;350000000),"Dud"," ")</f>
        <v>Dud</v>
      </c>
    </row>
    <row r="24" spans="1:11" x14ac:dyDescent="0.45">
      <c r="A24" s="5" t="s">
        <v>131</v>
      </c>
      <c r="B24" s="48" t="str">
        <f t="shared" si="0"/>
        <v>Dreamworks</v>
      </c>
      <c r="C24" s="5" t="s">
        <v>151</v>
      </c>
      <c r="D24" s="29">
        <v>39605</v>
      </c>
      <c r="E24" s="28">
        <v>130000000</v>
      </c>
      <c r="F24" s="28">
        <v>631744560</v>
      </c>
      <c r="G24" s="28">
        <v>501744560</v>
      </c>
      <c r="H24" s="27">
        <v>80</v>
      </c>
      <c r="I24" s="47" t="str" cm="1">
        <f t="array" ref="I24">_xlfn.IFS(H24 &gt;= 90,"A",
H24 &gt;= 80,"B",
H24 &gt;= 70,"C",
H24 &gt;= 60,"D",
TRUE,"F")</f>
        <v>B</v>
      </c>
      <c r="J24" s="47" t="str">
        <f>IF(AND(F24&gt;500000000,H24&gt;90),"Hit","")</f>
        <v/>
      </c>
      <c r="K24" s="48" t="str">
        <f>IF(OR(H24&lt;50,F24&lt;350000000),"Dud"," ")</f>
        <v xml:space="preserve"> </v>
      </c>
    </row>
    <row r="25" spans="1:11" x14ac:dyDescent="0.45">
      <c r="A25" s="5" t="s">
        <v>132</v>
      </c>
      <c r="B25" s="48" t="str">
        <f t="shared" si="0"/>
        <v>Pixar</v>
      </c>
      <c r="C25" s="5" t="s">
        <v>150</v>
      </c>
      <c r="D25" s="29">
        <v>39626</v>
      </c>
      <c r="E25" s="28">
        <v>180000000</v>
      </c>
      <c r="F25" s="28">
        <v>521311860</v>
      </c>
      <c r="G25" s="28">
        <v>341311860</v>
      </c>
      <c r="H25" s="27">
        <v>95</v>
      </c>
      <c r="I25" s="47" t="str" cm="1">
        <f t="array" ref="I25">_xlfn.IFS(H25 &gt;= 90,"A",
H25 &gt;= 80,"B",
H25 &gt;= 70,"C",
H25 &gt;= 60,"D",
TRUE,"F")</f>
        <v>A</v>
      </c>
      <c r="J25" s="47" t="str">
        <f>IF(AND(F25&gt;500000000,H25&gt;90),"Hit","")</f>
        <v>Hit</v>
      </c>
      <c r="K25" s="48" t="str">
        <f>IF(OR(H25&lt;50,F25&lt;350000000),"Dud"," ")</f>
        <v xml:space="preserve"> </v>
      </c>
    </row>
    <row r="26" spans="1:11" x14ac:dyDescent="0.45">
      <c r="A26" s="5" t="s">
        <v>131</v>
      </c>
      <c r="B26" s="48" t="str">
        <f t="shared" si="0"/>
        <v>Dreamworks</v>
      </c>
      <c r="C26" s="5" t="s">
        <v>149</v>
      </c>
      <c r="D26" s="29">
        <v>39759</v>
      </c>
      <c r="E26" s="28">
        <v>150000000</v>
      </c>
      <c r="F26" s="28">
        <v>603900354</v>
      </c>
      <c r="G26" s="28">
        <v>453900354</v>
      </c>
      <c r="H26" s="27">
        <v>62.5</v>
      </c>
      <c r="I26" s="47" t="str" cm="1">
        <f t="array" ref="I26">_xlfn.IFS(H26 &gt;= 90,"A",
H26 &gt;= 80,"B",
H26 &gt;= 70,"C",
H26 &gt;= 60,"D",
TRUE,"F")</f>
        <v>D</v>
      </c>
      <c r="J26" s="47" t="str">
        <f>IF(AND(F26&gt;500000000,H26&gt;90),"Hit","")</f>
        <v/>
      </c>
      <c r="K26" s="48" t="str">
        <f>IF(OR(H26&lt;50,F26&lt;350000000),"Dud"," ")</f>
        <v xml:space="preserve"> </v>
      </c>
    </row>
    <row r="27" spans="1:11" x14ac:dyDescent="0.45">
      <c r="A27" s="5" t="s">
        <v>131</v>
      </c>
      <c r="B27" s="48" t="str">
        <f t="shared" si="0"/>
        <v>Dreamworks</v>
      </c>
      <c r="C27" s="5" t="s">
        <v>148</v>
      </c>
      <c r="D27" s="29">
        <v>39899</v>
      </c>
      <c r="E27" s="28">
        <v>175000000</v>
      </c>
      <c r="F27" s="28">
        <v>381509870</v>
      </c>
      <c r="G27" s="28">
        <v>206509870</v>
      </c>
      <c r="H27" s="27">
        <v>64</v>
      </c>
      <c r="I27" s="47" t="str" cm="1">
        <f t="array" ref="I27">_xlfn.IFS(H27 &gt;= 90,"A",
H27 &gt;= 80,"B",
H27 &gt;= 70,"C",
H27 &gt;= 60,"D",
TRUE,"F")</f>
        <v>D</v>
      </c>
      <c r="J27" s="47" t="str">
        <f>IF(AND(F27&gt;500000000,H27&gt;90),"Hit","")</f>
        <v/>
      </c>
      <c r="K27" s="48" t="str">
        <f>IF(OR(H27&lt;50,F27&lt;350000000),"Dud"," ")</f>
        <v xml:space="preserve"> </v>
      </c>
    </row>
    <row r="28" spans="1:11" x14ac:dyDescent="0.45">
      <c r="A28" s="5" t="s">
        <v>132</v>
      </c>
      <c r="B28" s="48" t="str">
        <f t="shared" si="0"/>
        <v>Pixar</v>
      </c>
      <c r="C28" s="5" t="s">
        <v>147</v>
      </c>
      <c r="D28" s="29">
        <v>39962</v>
      </c>
      <c r="E28" s="28">
        <v>175000000</v>
      </c>
      <c r="F28" s="28">
        <v>731342744</v>
      </c>
      <c r="G28" s="28">
        <v>556342744</v>
      </c>
      <c r="H28" s="27">
        <v>93</v>
      </c>
      <c r="I28" s="47" t="str" cm="1">
        <f t="array" ref="I28">_xlfn.IFS(H28 &gt;= 90,"A",
H28 &gt;= 80,"B",
H28 &gt;= 70,"C",
H28 &gt;= 60,"D",
TRUE,"F")</f>
        <v>A</v>
      </c>
      <c r="J28" s="47" t="str">
        <f>IF(AND(F28&gt;500000000,H28&gt;90),"Hit","")</f>
        <v>Hit</v>
      </c>
      <c r="K28" s="48" t="str">
        <f>IF(OR(H28&lt;50,F28&lt;350000000),"Dud"," ")</f>
        <v xml:space="preserve"> </v>
      </c>
    </row>
    <row r="29" spans="1:11" x14ac:dyDescent="0.45">
      <c r="A29" s="5" t="s">
        <v>131</v>
      </c>
      <c r="B29" s="48" t="str">
        <f t="shared" si="0"/>
        <v>Dreamworks</v>
      </c>
      <c r="C29" s="5" t="s">
        <v>146</v>
      </c>
      <c r="D29" s="29">
        <v>40263</v>
      </c>
      <c r="E29" s="28">
        <v>165000000</v>
      </c>
      <c r="F29" s="28">
        <v>494878759</v>
      </c>
      <c r="G29" s="28">
        <v>329878759</v>
      </c>
      <c r="H29" s="27">
        <v>86</v>
      </c>
      <c r="I29" s="47" t="str" cm="1">
        <f t="array" ref="I29">_xlfn.IFS(H29 &gt;= 90,"A",
H29 &gt;= 80,"B",
H29 &gt;= 70,"C",
H29 &gt;= 60,"D",
TRUE,"F")</f>
        <v>B</v>
      </c>
      <c r="J29" s="47" t="str">
        <f>IF(AND(F29&gt;500000000,H29&gt;90),"Hit","")</f>
        <v/>
      </c>
      <c r="K29" s="48" t="str">
        <f>IF(OR(H29&lt;50,F29&lt;350000000),"Dud"," ")</f>
        <v xml:space="preserve"> </v>
      </c>
    </row>
    <row r="30" spans="1:11" x14ac:dyDescent="0.45">
      <c r="A30" s="5" t="s">
        <v>131</v>
      </c>
      <c r="B30" s="48" t="str">
        <f t="shared" si="0"/>
        <v>Dreamworks</v>
      </c>
      <c r="C30" s="5" t="s">
        <v>145</v>
      </c>
      <c r="D30" s="29">
        <v>40319</v>
      </c>
      <c r="E30" s="28">
        <v>165000000</v>
      </c>
      <c r="F30" s="28">
        <v>752600867</v>
      </c>
      <c r="G30" s="28">
        <v>587600867</v>
      </c>
      <c r="H30" s="27">
        <v>58</v>
      </c>
      <c r="I30" s="47" t="str" cm="1">
        <f t="array" ref="I30">_xlfn.IFS(H30 &gt;= 90,"A",
H30 &gt;= 80,"B",
H30 &gt;= 70,"C",
H30 &gt;= 60,"D",
TRUE,"F")</f>
        <v>F</v>
      </c>
      <c r="J30" s="47" t="str">
        <f>IF(AND(F30&gt;500000000,H30&gt;90),"Hit","")</f>
        <v/>
      </c>
      <c r="K30" s="48" t="str">
        <f>IF(OR(H30&lt;50,F30&lt;350000000),"Dud"," ")</f>
        <v xml:space="preserve"> </v>
      </c>
    </row>
    <row r="31" spans="1:11" x14ac:dyDescent="0.45">
      <c r="A31" s="5" t="s">
        <v>132</v>
      </c>
      <c r="B31" s="48" t="str">
        <f t="shared" si="0"/>
        <v>Pixar</v>
      </c>
      <c r="C31" s="5" t="s">
        <v>144</v>
      </c>
      <c r="D31" s="29">
        <v>40347</v>
      </c>
      <c r="E31" s="28">
        <v>200000000</v>
      </c>
      <c r="F31" s="28">
        <v>1063171911</v>
      </c>
      <c r="G31" s="28">
        <v>863171911</v>
      </c>
      <c r="H31" s="27">
        <v>95.5</v>
      </c>
      <c r="I31" s="47" t="str" cm="1">
        <f t="array" ref="I31">_xlfn.IFS(H31 &gt;= 90,"A",
H31 &gt;= 80,"B",
H31 &gt;= 70,"C",
H31 &gt;= 60,"D",
TRUE,"F")</f>
        <v>A</v>
      </c>
      <c r="J31" s="47" t="str">
        <f>IF(AND(F31&gt;500000000,H31&gt;90),"Hit","")</f>
        <v>Hit</v>
      </c>
      <c r="K31" s="48" t="str">
        <f>IF(OR(H31&lt;50,F31&lt;350000000),"Dud"," ")</f>
        <v xml:space="preserve"> </v>
      </c>
    </row>
    <row r="32" spans="1:11" x14ac:dyDescent="0.45">
      <c r="A32" s="5" t="s">
        <v>131</v>
      </c>
      <c r="B32" s="48" t="str">
        <f t="shared" si="0"/>
        <v>Dreamworks</v>
      </c>
      <c r="C32" s="5" t="s">
        <v>143</v>
      </c>
      <c r="D32" s="29">
        <v>40487</v>
      </c>
      <c r="E32" s="28">
        <v>130000000</v>
      </c>
      <c r="F32" s="28">
        <v>321885765</v>
      </c>
      <c r="G32" s="28">
        <v>191885765</v>
      </c>
      <c r="H32" s="27">
        <v>68</v>
      </c>
      <c r="I32" s="47" t="str" cm="1">
        <f t="array" ref="I32">_xlfn.IFS(H32 &gt;= 90,"A",
H32 &gt;= 80,"B",
H32 &gt;= 70,"C",
H32 &gt;= 60,"D",
TRUE,"F")</f>
        <v>D</v>
      </c>
      <c r="J32" s="47" t="str">
        <f>IF(AND(F32&gt;500000000,H32&gt;90),"Hit","")</f>
        <v/>
      </c>
      <c r="K32" s="48" t="str">
        <f>IF(OR(H32&lt;50,F32&lt;350000000),"Dud"," ")</f>
        <v>Dud</v>
      </c>
    </row>
    <row r="33" spans="1:11" x14ac:dyDescent="0.45">
      <c r="A33" s="5" t="s">
        <v>131</v>
      </c>
      <c r="B33" s="48" t="str">
        <f t="shared" si="0"/>
        <v>Dreamworks</v>
      </c>
      <c r="C33" s="5" t="s">
        <v>142</v>
      </c>
      <c r="D33" s="29">
        <v>40689</v>
      </c>
      <c r="E33" s="28">
        <v>150000000</v>
      </c>
      <c r="F33" s="28">
        <v>665692281</v>
      </c>
      <c r="G33" s="28">
        <v>515692281</v>
      </c>
      <c r="H33" s="27">
        <v>74</v>
      </c>
      <c r="I33" s="47" t="str" cm="1">
        <f t="array" ref="I33">_xlfn.IFS(H33 &gt;= 90,"A",
H33 &gt;= 80,"B",
H33 &gt;= 70,"C",
H33 &gt;= 60,"D",
TRUE,"F")</f>
        <v>C</v>
      </c>
      <c r="J33" s="47" t="str">
        <f>IF(AND(F33&gt;500000000,H33&gt;90),"Hit","")</f>
        <v/>
      </c>
      <c r="K33" s="48" t="str">
        <f>IF(OR(H33&lt;50,F33&lt;350000000),"Dud"," ")</f>
        <v xml:space="preserve"> </v>
      </c>
    </row>
    <row r="34" spans="1:11" x14ac:dyDescent="0.45">
      <c r="A34" s="5" t="s">
        <v>132</v>
      </c>
      <c r="B34" s="48" t="str">
        <f t="shared" si="0"/>
        <v>Pixar</v>
      </c>
      <c r="C34" s="5" t="s">
        <v>141</v>
      </c>
      <c r="D34" s="29">
        <v>40718</v>
      </c>
      <c r="E34" s="28">
        <v>200000000</v>
      </c>
      <c r="F34" s="28">
        <v>559852396</v>
      </c>
      <c r="G34" s="28">
        <v>359852396</v>
      </c>
      <c r="H34" s="27">
        <v>48</v>
      </c>
      <c r="I34" s="47" t="str" cm="1">
        <f t="array" ref="I34">_xlfn.IFS(H34 &gt;= 90,"A",
H34 &gt;= 80,"B",
H34 &gt;= 70,"C",
H34 &gt;= 60,"D",
TRUE,"F")</f>
        <v>F</v>
      </c>
      <c r="J34" s="47" t="str">
        <f>IF(AND(F34&gt;500000000,H34&gt;90),"Hit","")</f>
        <v/>
      </c>
      <c r="K34" s="48" t="str">
        <f>IF(OR(H34&lt;50,F34&lt;350000000),"Dud"," ")</f>
        <v>Dud</v>
      </c>
    </row>
    <row r="35" spans="1:11" x14ac:dyDescent="0.45">
      <c r="A35" s="5" t="s">
        <v>131</v>
      </c>
      <c r="B35" s="48" t="str">
        <f t="shared" si="0"/>
        <v>Dreamworks</v>
      </c>
      <c r="C35" s="5" t="s">
        <v>140</v>
      </c>
      <c r="D35" s="29">
        <v>40844</v>
      </c>
      <c r="E35" s="28">
        <v>130000000</v>
      </c>
      <c r="F35" s="28">
        <v>554987477</v>
      </c>
      <c r="G35" s="28">
        <v>424987477</v>
      </c>
      <c r="H35" s="27">
        <v>74.5</v>
      </c>
      <c r="I35" s="47" t="str" cm="1">
        <f t="array" ref="I35">_xlfn.IFS(H35 &gt;= 90,"A",
H35 &gt;= 80,"B",
H35 &gt;= 70,"C",
H35 &gt;= 60,"D",
TRUE,"F")</f>
        <v>C</v>
      </c>
      <c r="J35" s="47" t="str">
        <f>IF(AND(F35&gt;500000000,H35&gt;90),"Hit","")</f>
        <v/>
      </c>
      <c r="K35" s="48" t="str">
        <f>IF(OR(H35&lt;50,F35&lt;350000000),"Dud"," ")</f>
        <v xml:space="preserve"> </v>
      </c>
    </row>
    <row r="36" spans="1:11" x14ac:dyDescent="0.45">
      <c r="A36" s="5" t="s">
        <v>131</v>
      </c>
      <c r="B36" s="48" t="str">
        <f t="shared" si="0"/>
        <v>Dreamworks</v>
      </c>
      <c r="C36" s="5" t="s">
        <v>139</v>
      </c>
      <c r="D36" s="29">
        <v>41068</v>
      </c>
      <c r="E36" s="28">
        <v>145000000</v>
      </c>
      <c r="F36" s="28">
        <v>746921274</v>
      </c>
      <c r="G36" s="28">
        <v>601921274</v>
      </c>
      <c r="H36" s="27">
        <v>69.5</v>
      </c>
      <c r="I36" s="47" t="str" cm="1">
        <f t="array" ref="I36">_xlfn.IFS(H36 &gt;= 90,"A",
H36 &gt;= 80,"B",
H36 &gt;= 70,"C",
H36 &gt;= 60,"D",
TRUE,"F")</f>
        <v>D</v>
      </c>
      <c r="J36" s="47" t="str">
        <f>IF(AND(F36&gt;500000000,H36&gt;90),"Hit","")</f>
        <v/>
      </c>
      <c r="K36" s="48" t="str">
        <f>IF(OR(H36&lt;50,F36&lt;350000000),"Dud"," ")</f>
        <v xml:space="preserve"> </v>
      </c>
    </row>
    <row r="37" spans="1:11" x14ac:dyDescent="0.45">
      <c r="A37" s="5" t="s">
        <v>132</v>
      </c>
      <c r="B37" s="48" t="str">
        <f t="shared" si="0"/>
        <v>Pixar</v>
      </c>
      <c r="C37" s="5" t="s">
        <v>138</v>
      </c>
      <c r="D37" s="29">
        <v>41082</v>
      </c>
      <c r="E37" s="28">
        <v>185000000</v>
      </c>
      <c r="F37" s="28">
        <v>538983207</v>
      </c>
      <c r="G37" s="28">
        <v>353983207</v>
      </c>
      <c r="H37" s="27">
        <v>73.5</v>
      </c>
      <c r="I37" s="47" t="str" cm="1">
        <f t="array" ref="I37">_xlfn.IFS(H37 &gt;= 90,"A",
H37 &gt;= 80,"B",
H37 &gt;= 70,"C",
H37 &gt;= 60,"D",
TRUE,"F")</f>
        <v>C</v>
      </c>
      <c r="J37" s="47" t="str">
        <f>IF(AND(F37&gt;500000000,H37&gt;90),"Hit","")</f>
        <v/>
      </c>
      <c r="K37" s="48" t="str">
        <f>IF(OR(H37&lt;50,F37&lt;350000000),"Dud"," ")</f>
        <v xml:space="preserve"> </v>
      </c>
    </row>
    <row r="38" spans="1:11" x14ac:dyDescent="0.45">
      <c r="A38" s="5" t="s">
        <v>131</v>
      </c>
      <c r="B38" s="48" t="str">
        <f t="shared" si="0"/>
        <v>Dreamworks</v>
      </c>
      <c r="C38" s="5" t="s">
        <v>137</v>
      </c>
      <c r="D38" s="29">
        <v>41234</v>
      </c>
      <c r="E38" s="28">
        <v>145000000</v>
      </c>
      <c r="F38" s="28">
        <v>306941670</v>
      </c>
      <c r="G38" s="28">
        <v>161941670</v>
      </c>
      <c r="H38" s="27">
        <v>65.5</v>
      </c>
      <c r="I38" s="47" t="str" cm="1">
        <f t="array" ref="I38">_xlfn.IFS(H38 &gt;= 90,"A",
H38 &gt;= 80,"B",
H38 &gt;= 70,"C",
H38 &gt;= 60,"D",
TRUE,"F")</f>
        <v>D</v>
      </c>
      <c r="J38" s="47" t="str">
        <f>IF(AND(F38&gt;500000000,H38&gt;90),"Hit","")</f>
        <v/>
      </c>
      <c r="K38" s="48" t="str">
        <f>IF(OR(H38&lt;50,F38&lt;350000000),"Dud"," ")</f>
        <v>Dud</v>
      </c>
    </row>
    <row r="39" spans="1:11" x14ac:dyDescent="0.45">
      <c r="A39" s="5" t="s">
        <v>131</v>
      </c>
      <c r="B39" s="48" t="str">
        <f t="shared" si="0"/>
        <v>Dreamworks</v>
      </c>
      <c r="C39" s="5" t="s">
        <v>136</v>
      </c>
      <c r="D39" s="29">
        <v>41355</v>
      </c>
      <c r="E39" s="28">
        <v>135000000</v>
      </c>
      <c r="F39" s="28">
        <v>587204668</v>
      </c>
      <c r="G39" s="28">
        <v>452204668</v>
      </c>
      <c r="H39" s="27">
        <v>62.5</v>
      </c>
      <c r="I39" s="47" t="str" cm="1">
        <f t="array" ref="I39">_xlfn.IFS(H39 &gt;= 90,"A",
H39 &gt;= 80,"B",
H39 &gt;= 70,"C",
H39 &gt;= 60,"D",
TRUE,"F")</f>
        <v>D</v>
      </c>
      <c r="J39" s="47" t="str">
        <f>IF(AND(F39&gt;500000000,H39&gt;90),"Hit","")</f>
        <v/>
      </c>
      <c r="K39" s="48" t="str">
        <f>IF(OR(H39&lt;50,F39&lt;350000000),"Dud"," ")</f>
        <v xml:space="preserve"> </v>
      </c>
    </row>
    <row r="40" spans="1:11" x14ac:dyDescent="0.45">
      <c r="A40" s="5" t="s">
        <v>132</v>
      </c>
      <c r="B40" s="48" t="str">
        <f t="shared" si="0"/>
        <v>Pixar</v>
      </c>
      <c r="C40" s="5" t="s">
        <v>135</v>
      </c>
      <c r="D40" s="29">
        <v>41446</v>
      </c>
      <c r="E40" s="28">
        <v>200000000</v>
      </c>
      <c r="F40" s="28">
        <v>743559607</v>
      </c>
      <c r="G40" s="28">
        <v>543559607</v>
      </c>
      <c r="H40" s="27">
        <v>71.5</v>
      </c>
      <c r="I40" s="47" t="str" cm="1">
        <f t="array" ref="I40">_xlfn.IFS(H40 &gt;= 90,"A",
H40 &gt;= 80,"B",
H40 &gt;= 70,"C",
H40 &gt;= 60,"D",
TRUE,"F")</f>
        <v>C</v>
      </c>
      <c r="J40" s="47" t="str">
        <f>IF(AND(F40&gt;500000000,H40&gt;90),"Hit","")</f>
        <v/>
      </c>
      <c r="K40" s="48" t="str">
        <f>IF(OR(H40&lt;50,F40&lt;350000000),"Dud"," ")</f>
        <v xml:space="preserve"> </v>
      </c>
    </row>
    <row r="41" spans="1:11" x14ac:dyDescent="0.45">
      <c r="A41" s="5" t="s">
        <v>131</v>
      </c>
      <c r="B41" s="48" t="str">
        <f t="shared" si="0"/>
        <v>Dreamworks</v>
      </c>
      <c r="C41" s="5" t="s">
        <v>134</v>
      </c>
      <c r="D41" s="29">
        <v>41472</v>
      </c>
      <c r="E41" s="28">
        <v>135000000</v>
      </c>
      <c r="F41" s="28">
        <v>282570682</v>
      </c>
      <c r="G41" s="28">
        <v>147570682</v>
      </c>
      <c r="H41" s="27">
        <v>62.5</v>
      </c>
      <c r="I41" s="47" t="str" cm="1">
        <f t="array" ref="I41">_xlfn.IFS(H41 &gt;= 90,"A",
H41 &gt;= 80,"B",
H41 &gt;= 70,"C",
H41 &gt;= 60,"D",
TRUE,"F")</f>
        <v>D</v>
      </c>
      <c r="J41" s="47" t="str">
        <f>IF(AND(F41&gt;500000000,H41&gt;90),"Hit","")</f>
        <v/>
      </c>
      <c r="K41" s="48" t="str">
        <f>IF(OR(H41&lt;50,F41&lt;350000000),"Dud"," ")</f>
        <v>Dud</v>
      </c>
    </row>
    <row r="42" spans="1:11" x14ac:dyDescent="0.45">
      <c r="A42" s="5" t="s">
        <v>131</v>
      </c>
      <c r="B42" s="48" t="str">
        <f t="shared" si="0"/>
        <v>Dreamworks</v>
      </c>
      <c r="C42" s="5" t="s">
        <v>133</v>
      </c>
      <c r="D42" s="29">
        <v>41705</v>
      </c>
      <c r="E42" s="28">
        <v>145000000</v>
      </c>
      <c r="F42" s="28">
        <v>257783000</v>
      </c>
      <c r="G42" s="28">
        <v>112783000</v>
      </c>
      <c r="H42" s="27">
        <v>69</v>
      </c>
      <c r="I42" s="47" t="str" cm="1">
        <f t="array" ref="I42">_xlfn.IFS(H42 &gt;= 90,"A",
H42 &gt;= 80,"B",
H42 &gt;= 70,"C",
H42 &gt;= 60,"D",
TRUE,"F")</f>
        <v>D</v>
      </c>
      <c r="J42" s="47" t="str">
        <f>IF(AND(F42&gt;500000000,H42&gt;90),"Hit","")</f>
        <v/>
      </c>
      <c r="K42" s="48" t="str">
        <f>IF(OR(H42&lt;50,F42&lt;350000000),"Dud"," ")</f>
        <v>Dud</v>
      </c>
    </row>
    <row r="44" spans="1:11" x14ac:dyDescent="0.45">
      <c r="B44" s="5" t="s">
        <v>132</v>
      </c>
      <c r="C44" s="5" t="s">
        <v>131</v>
      </c>
    </row>
    <row r="45" spans="1:11" ht="71.25" x14ac:dyDescent="0.45">
      <c r="A45" s="14" t="s">
        <v>130</v>
      </c>
      <c r="B45" s="30">
        <f>AVERAGEIF($A$2:$A$42,B44,$H$2:$H$42)</f>
        <v>85.392857142857139</v>
      </c>
      <c r="C45" s="30">
        <f>AVERAGEIF($A$2:$A$42,C44,$H$2:$H$42)</f>
        <v>67.388888888888886</v>
      </c>
    </row>
    <row r="46" spans="1:11" x14ac:dyDescent="0.45">
      <c r="A46" s="5" t="s">
        <v>234</v>
      </c>
      <c r="B46" s="30">
        <f>AVERAGEIFS($H$2:$H$42,$A$2:$A$42,B44,$D$2:$D$42,"&gt;1/1/2010")</f>
        <v>72.125</v>
      </c>
      <c r="C46" s="30">
        <f>AVERAGEIFS($H$2:$H$42,$A$2:$A$42,C44,$D$2:$D$42,"&gt;1/1/2010")</f>
        <v>68.95</v>
      </c>
    </row>
    <row r="48" spans="1:11" ht="57" x14ac:dyDescent="0.45">
      <c r="A48" s="14" t="s">
        <v>129</v>
      </c>
      <c r="B48" s="50">
        <f>COUNTIFS($F$2:$F$42,"&gt;500000000",$A$2:$A$42,"P")/COUNTIF($A$2:$A$42, "P")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5B2-2695-4C29-8135-19C8747F1AB4}">
  <dimension ref="A1:G6"/>
  <sheetViews>
    <sheetView zoomScale="145" zoomScaleNormal="145" workbookViewId="0">
      <selection activeCell="C15" sqref="C15"/>
    </sheetView>
  </sheetViews>
  <sheetFormatPr defaultColWidth="8.453125" defaultRowHeight="14.25" x14ac:dyDescent="0.45"/>
  <cols>
    <col min="1" max="16384" width="8.453125" style="5"/>
  </cols>
  <sheetData>
    <row r="1" spans="1:7" x14ac:dyDescent="0.45">
      <c r="A1" s="1" t="s">
        <v>0</v>
      </c>
      <c r="B1" s="2">
        <v>25</v>
      </c>
      <c r="C1" s="3"/>
      <c r="D1" s="3"/>
      <c r="E1" s="3"/>
      <c r="F1" s="3"/>
      <c r="G1" s="4"/>
    </row>
    <row r="2" spans="1:7" x14ac:dyDescent="0.45">
      <c r="A2" s="6" t="s">
        <v>1</v>
      </c>
      <c r="B2" s="7">
        <v>3</v>
      </c>
      <c r="G2" s="8"/>
    </row>
    <row r="3" spans="1:7" x14ac:dyDescent="0.45">
      <c r="A3" s="6"/>
      <c r="G3" s="8"/>
    </row>
    <row r="4" spans="1:7" x14ac:dyDescent="0.45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8" t="s">
        <v>8</v>
      </c>
    </row>
    <row r="5" spans="1:7" x14ac:dyDescent="0.45">
      <c r="A5" s="6" t="s">
        <v>9</v>
      </c>
      <c r="B5" s="5">
        <v>248</v>
      </c>
      <c r="C5" s="5">
        <v>236</v>
      </c>
      <c r="D5" s="5">
        <v>181</v>
      </c>
      <c r="E5" s="5">
        <v>177</v>
      </c>
      <c r="F5" s="5">
        <v>155</v>
      </c>
      <c r="G5" s="8">
        <v>203</v>
      </c>
    </row>
    <row r="6" spans="1:7" x14ac:dyDescent="0.45">
      <c r="A6" s="9" t="s">
        <v>10</v>
      </c>
      <c r="B6" s="10" cm="1">
        <f t="array" ref="B6:G6">fixed_cost + (variable_cost * units_sold)</f>
        <v>769</v>
      </c>
      <c r="C6" s="10">
        <v>733</v>
      </c>
      <c r="D6" s="10">
        <v>568</v>
      </c>
      <c r="E6" s="10">
        <v>556</v>
      </c>
      <c r="F6" s="10">
        <v>490</v>
      </c>
      <c r="G6" s="11">
        <v>634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EA7-143F-4B17-B340-A567C47AB9DD}">
  <dimension ref="A1:M33"/>
  <sheetViews>
    <sheetView workbookViewId="0">
      <selection activeCell="D8" sqref="D8"/>
    </sheetView>
  </sheetViews>
  <sheetFormatPr defaultRowHeight="14.25" x14ac:dyDescent="0.45"/>
  <cols>
    <col min="1" max="7" width="8.7265625" style="5"/>
    <col min="8" max="8" width="4.86328125" style="5" customWidth="1"/>
    <col min="9" max="16384" width="8.7265625" style="5"/>
  </cols>
  <sheetData>
    <row r="1" spans="1:13" x14ac:dyDescent="0.45">
      <c r="C1" s="40" t="s">
        <v>24</v>
      </c>
      <c r="D1" s="40"/>
      <c r="E1" s="40"/>
      <c r="F1" s="40"/>
    </row>
    <row r="2" spans="1:13" x14ac:dyDescent="0.45">
      <c r="C2" s="16">
        <v>15</v>
      </c>
      <c r="D2" s="16">
        <v>25</v>
      </c>
      <c r="E2" s="16">
        <v>30</v>
      </c>
      <c r="F2" s="16">
        <v>35</v>
      </c>
    </row>
    <row r="3" spans="1:13" x14ac:dyDescent="0.45">
      <c r="A3" s="41" t="s">
        <v>23</v>
      </c>
      <c r="B3" s="15">
        <v>0.03</v>
      </c>
      <c r="C3" s="18" cm="1">
        <f t="array" ref="C3:F6">tax_rate * sales_amount</f>
        <v>0.44999999999999996</v>
      </c>
      <c r="D3" s="19">
        <v>0.75</v>
      </c>
      <c r="E3" s="19">
        <v>0.89999999999999991</v>
      </c>
      <c r="F3" s="20">
        <v>1.05</v>
      </c>
    </row>
    <row r="4" spans="1:13" x14ac:dyDescent="0.45">
      <c r="A4" s="41"/>
      <c r="B4" s="15">
        <v>0.05</v>
      </c>
      <c r="C4" s="21">
        <v>0.75</v>
      </c>
      <c r="D4" s="22">
        <v>1.25</v>
      </c>
      <c r="E4" s="22">
        <v>1.5</v>
      </c>
      <c r="F4" s="23">
        <v>1.75</v>
      </c>
    </row>
    <row r="5" spans="1:13" x14ac:dyDescent="0.45">
      <c r="A5" s="41"/>
      <c r="B5" s="15">
        <v>7.0000000000000007E-2</v>
      </c>
      <c r="C5" s="21">
        <v>1.05</v>
      </c>
      <c r="D5" s="22">
        <v>1.7500000000000002</v>
      </c>
      <c r="E5" s="22">
        <v>2.1</v>
      </c>
      <c r="F5" s="23">
        <v>2.4500000000000002</v>
      </c>
    </row>
    <row r="6" spans="1:13" x14ac:dyDescent="0.45">
      <c r="A6" s="41"/>
      <c r="B6" s="15">
        <v>0.09</v>
      </c>
      <c r="C6" s="24">
        <v>1.3499999999999999</v>
      </c>
      <c r="D6" s="25">
        <v>2.25</v>
      </c>
      <c r="E6" s="25">
        <v>2.6999999999999997</v>
      </c>
      <c r="F6" s="26">
        <v>3.15</v>
      </c>
    </row>
    <row r="11" spans="1:13" ht="28.5" x14ac:dyDescent="0.45">
      <c r="A11" s="5" t="s">
        <v>22</v>
      </c>
      <c r="B11" s="5" t="s">
        <v>21</v>
      </c>
      <c r="C11" s="5" t="s">
        <v>20</v>
      </c>
      <c r="D11" s="5" t="s">
        <v>19</v>
      </c>
      <c r="E11" s="5" t="s">
        <v>18</v>
      </c>
      <c r="F11" s="5" t="s">
        <v>17</v>
      </c>
      <c r="G11" s="5" t="s">
        <v>16</v>
      </c>
      <c r="H11" s="14"/>
      <c r="I11" s="14" t="s">
        <v>15</v>
      </c>
      <c r="J11" s="14" t="s">
        <v>14</v>
      </c>
      <c r="K11" s="14" t="s">
        <v>13</v>
      </c>
      <c r="L11" s="14" t="s">
        <v>12</v>
      </c>
      <c r="M11" s="14" t="s">
        <v>11</v>
      </c>
    </row>
    <row r="12" spans="1:13" x14ac:dyDescent="0.45">
      <c r="A12" s="5">
        <v>1800</v>
      </c>
      <c r="B12" s="13">
        <v>60515</v>
      </c>
      <c r="C12" s="13">
        <v>5740</v>
      </c>
      <c r="D12" s="13">
        <v>6642</v>
      </c>
      <c r="E12" s="13">
        <v>1755</v>
      </c>
      <c r="F12" s="13">
        <v>4563</v>
      </c>
      <c r="G12" s="13">
        <f t="shared" ref="G12:G33" si="0">SUM(B12:F12)</f>
        <v>79215</v>
      </c>
      <c r="I12" s="12" cm="1">
        <f t="array" ref="I12:I33">B12:B33/nyc_total_population</f>
        <v>0.76393359843463993</v>
      </c>
      <c r="J12" s="12" cm="1">
        <f t="array" ref="J12:J33">C12:C33/nyc_total_population</f>
        <v>7.2461023795998239E-2</v>
      </c>
      <c r="K12" s="12" cm="1">
        <f t="array" ref="K12:K33">D12:D33/nyc_total_population</f>
        <v>8.3847756106797955E-2</v>
      </c>
      <c r="L12" s="12" cm="1">
        <f t="array" ref="L12:L33">E12:E33/nyc_total_population</f>
        <v>2.2154894906267753E-2</v>
      </c>
      <c r="M12" s="12" cm="1">
        <f t="array" ref="M12:M33">F12:F33/nyc_total_population</f>
        <v>5.7602726756296158E-2</v>
      </c>
    </row>
    <row r="13" spans="1:13" x14ac:dyDescent="0.45">
      <c r="A13" s="5">
        <v>1810</v>
      </c>
      <c r="B13" s="13">
        <v>96373</v>
      </c>
      <c r="C13" s="13">
        <v>8303</v>
      </c>
      <c r="D13" s="13">
        <v>7444</v>
      </c>
      <c r="E13" s="13">
        <v>2267</v>
      </c>
      <c r="F13" s="13">
        <v>5347</v>
      </c>
      <c r="G13" s="13">
        <f t="shared" si="0"/>
        <v>119734</v>
      </c>
      <c r="I13" s="12">
        <v>0.80489251173434451</v>
      </c>
      <c r="J13" s="12">
        <v>6.9345382264018568E-2</v>
      </c>
      <c r="K13" s="12">
        <v>6.2171146040389529E-2</v>
      </c>
      <c r="L13" s="12">
        <v>1.8933636226969783E-2</v>
      </c>
      <c r="M13" s="12">
        <v>4.4657323734277651E-2</v>
      </c>
    </row>
    <row r="14" spans="1:13" x14ac:dyDescent="0.45">
      <c r="A14" s="5">
        <v>1820</v>
      </c>
      <c r="B14" s="13">
        <v>123706</v>
      </c>
      <c r="C14" s="13">
        <v>11187</v>
      </c>
      <c r="D14" s="13">
        <v>8246</v>
      </c>
      <c r="E14" s="13">
        <v>2782</v>
      </c>
      <c r="F14" s="13">
        <v>6135</v>
      </c>
      <c r="G14" s="13">
        <f t="shared" si="0"/>
        <v>152056</v>
      </c>
      <c r="I14" s="12">
        <v>0.81355553217235754</v>
      </c>
      <c r="J14" s="12">
        <v>7.3571578891987163E-2</v>
      </c>
      <c r="K14" s="12">
        <v>5.423002051875625E-2</v>
      </c>
      <c r="L14" s="12">
        <v>1.829589098753091E-2</v>
      </c>
      <c r="M14" s="12">
        <v>4.034697742936813E-2</v>
      </c>
    </row>
    <row r="15" spans="1:13" x14ac:dyDescent="0.45">
      <c r="A15" s="5">
        <v>1830</v>
      </c>
      <c r="B15" s="13">
        <v>202589</v>
      </c>
      <c r="C15" s="13">
        <v>20535</v>
      </c>
      <c r="D15" s="13">
        <v>9049</v>
      </c>
      <c r="E15" s="13">
        <v>3023</v>
      </c>
      <c r="F15" s="13">
        <v>7082</v>
      </c>
      <c r="G15" s="13">
        <f t="shared" si="0"/>
        <v>242278</v>
      </c>
      <c r="I15" s="12">
        <v>0.83618405302999033</v>
      </c>
      <c r="J15" s="12">
        <v>8.4758005266677122E-2</v>
      </c>
      <c r="K15" s="12">
        <v>3.7349656180090639E-2</v>
      </c>
      <c r="L15" s="12">
        <v>1.2477401992752128E-2</v>
      </c>
      <c r="M15" s="12">
        <v>2.9230883530489769E-2</v>
      </c>
    </row>
    <row r="16" spans="1:13" x14ac:dyDescent="0.45">
      <c r="A16" s="5">
        <v>1840</v>
      </c>
      <c r="B16" s="13">
        <v>312710</v>
      </c>
      <c r="C16" s="13">
        <v>47613</v>
      </c>
      <c r="D16" s="13">
        <v>14480</v>
      </c>
      <c r="E16" s="13">
        <v>5346</v>
      </c>
      <c r="F16" s="13">
        <v>10965</v>
      </c>
      <c r="G16" s="13">
        <f t="shared" si="0"/>
        <v>391114</v>
      </c>
      <c r="I16" s="12">
        <v>0.79953670796749798</v>
      </c>
      <c r="J16" s="12">
        <v>0.12173688489800928</v>
      </c>
      <c r="K16" s="12">
        <v>3.7022453811420712E-2</v>
      </c>
      <c r="L16" s="12">
        <v>1.3668649038387784E-2</v>
      </c>
      <c r="M16" s="12">
        <v>2.8035304284684259E-2</v>
      </c>
    </row>
    <row r="17" spans="1:13" x14ac:dyDescent="0.45">
      <c r="A17" s="5">
        <v>1850</v>
      </c>
      <c r="B17" s="13">
        <v>515547</v>
      </c>
      <c r="C17" s="13">
        <v>138882</v>
      </c>
      <c r="D17" s="13">
        <v>18593</v>
      </c>
      <c r="E17" s="13">
        <v>8032</v>
      </c>
      <c r="F17" s="13">
        <v>15061</v>
      </c>
      <c r="G17" s="13">
        <f t="shared" si="0"/>
        <v>696115</v>
      </c>
      <c r="I17" s="12">
        <v>0.74060607801871814</v>
      </c>
      <c r="J17" s="12">
        <v>0.1995101384110384</v>
      </c>
      <c r="K17" s="12">
        <v>2.6709667224524683E-2</v>
      </c>
      <c r="L17" s="12">
        <v>1.1538323409206812E-2</v>
      </c>
      <c r="M17" s="12">
        <v>2.1635792936511928E-2</v>
      </c>
    </row>
    <row r="18" spans="1:13" x14ac:dyDescent="0.45">
      <c r="A18" s="5">
        <v>1860</v>
      </c>
      <c r="B18" s="13">
        <v>813669</v>
      </c>
      <c r="C18" s="13">
        <v>279122</v>
      </c>
      <c r="D18" s="13">
        <v>32903</v>
      </c>
      <c r="E18" s="13">
        <v>23593</v>
      </c>
      <c r="F18" s="13">
        <v>25492</v>
      </c>
      <c r="G18" s="13">
        <f t="shared" si="0"/>
        <v>1174779</v>
      </c>
      <c r="I18" s="12">
        <v>0.69261452579591565</v>
      </c>
      <c r="J18" s="12">
        <v>0.23759532644012193</v>
      </c>
      <c r="K18" s="12">
        <v>2.800782104549026E-2</v>
      </c>
      <c r="L18" s="12">
        <v>2.0082926235487696E-2</v>
      </c>
      <c r="M18" s="12">
        <v>2.1699400482984459E-2</v>
      </c>
    </row>
    <row r="19" spans="1:13" x14ac:dyDescent="0.45">
      <c r="A19" s="5">
        <v>1870</v>
      </c>
      <c r="B19" s="13">
        <v>942292</v>
      </c>
      <c r="C19" s="13">
        <v>419921</v>
      </c>
      <c r="D19" s="13">
        <v>45468</v>
      </c>
      <c r="E19" s="13">
        <v>37393</v>
      </c>
      <c r="F19" s="13">
        <v>33029</v>
      </c>
      <c r="G19" s="13">
        <f t="shared" si="0"/>
        <v>1478103</v>
      </c>
      <c r="I19" s="12">
        <v>0.63750090487604716</v>
      </c>
      <c r="J19" s="12">
        <v>0.28409454550866886</v>
      </c>
      <c r="K19" s="12">
        <v>3.0761049805054182E-2</v>
      </c>
      <c r="L19" s="12">
        <v>2.5297966379880157E-2</v>
      </c>
      <c r="M19" s="12">
        <v>2.2345533430349576E-2</v>
      </c>
    </row>
    <row r="20" spans="1:13" x14ac:dyDescent="0.45">
      <c r="A20" s="5">
        <v>1880</v>
      </c>
      <c r="B20" s="13">
        <v>1164673</v>
      </c>
      <c r="C20" s="13">
        <v>599495</v>
      </c>
      <c r="D20" s="13">
        <v>56559</v>
      </c>
      <c r="E20" s="13">
        <v>51980</v>
      </c>
      <c r="F20" s="13">
        <v>38991</v>
      </c>
      <c r="G20" s="13">
        <f t="shared" si="0"/>
        <v>1911698</v>
      </c>
      <c r="I20" s="12">
        <v>0.60923482683980423</v>
      </c>
      <c r="J20" s="12">
        <v>0.31359294198142174</v>
      </c>
      <c r="K20" s="12">
        <v>2.9585740007051324E-2</v>
      </c>
      <c r="L20" s="12">
        <v>2.719048720038416E-2</v>
      </c>
      <c r="M20" s="12">
        <v>2.0396003971338568E-2</v>
      </c>
    </row>
    <row r="21" spans="1:13" x14ac:dyDescent="0.45">
      <c r="A21" s="5">
        <v>1890</v>
      </c>
      <c r="B21" s="13">
        <v>1441216</v>
      </c>
      <c r="C21" s="13">
        <v>838547</v>
      </c>
      <c r="D21" s="13">
        <v>87050</v>
      </c>
      <c r="E21" s="13">
        <v>88908</v>
      </c>
      <c r="F21" s="13">
        <v>51693</v>
      </c>
      <c r="G21" s="13">
        <f t="shared" si="0"/>
        <v>2507414</v>
      </c>
      <c r="I21" s="12">
        <v>0.57478182701380787</v>
      </c>
      <c r="J21" s="12">
        <v>0.33442702321993895</v>
      </c>
      <c r="K21" s="12">
        <v>3.4717043136873287E-2</v>
      </c>
      <c r="L21" s="12">
        <v>3.5458045619909596E-2</v>
      </c>
      <c r="M21" s="12">
        <v>2.0616061009470315E-2</v>
      </c>
    </row>
    <row r="22" spans="1:13" x14ac:dyDescent="0.45">
      <c r="A22" s="5">
        <v>1900</v>
      </c>
      <c r="B22" s="13">
        <v>1850093</v>
      </c>
      <c r="C22" s="13">
        <v>1166582</v>
      </c>
      <c r="D22" s="13">
        <v>152999</v>
      </c>
      <c r="E22" s="13">
        <v>200507</v>
      </c>
      <c r="F22" s="13">
        <v>67021</v>
      </c>
      <c r="G22" s="13">
        <f t="shared" si="0"/>
        <v>3437202</v>
      </c>
      <c r="I22" s="12">
        <v>0.53825553458888942</v>
      </c>
      <c r="J22" s="12">
        <v>0.33939873187551967</v>
      </c>
      <c r="K22" s="12">
        <v>4.4512658842861139E-2</v>
      </c>
      <c r="L22" s="12">
        <v>5.8334366150141891E-2</v>
      </c>
      <c r="M22" s="12">
        <v>1.9498708542587836E-2</v>
      </c>
    </row>
    <row r="23" spans="1:13" x14ac:dyDescent="0.45">
      <c r="A23" s="5">
        <v>1910</v>
      </c>
      <c r="B23" s="13">
        <v>2331542</v>
      </c>
      <c r="C23" s="13">
        <v>1634351</v>
      </c>
      <c r="D23" s="13">
        <v>284041</v>
      </c>
      <c r="E23" s="13">
        <v>430980</v>
      </c>
      <c r="F23" s="13">
        <v>85969</v>
      </c>
      <c r="G23" s="13">
        <f t="shared" si="0"/>
        <v>4766883</v>
      </c>
      <c r="I23" s="12">
        <v>0.48911248713257699</v>
      </c>
      <c r="J23" s="12">
        <v>0.34285527880587796</v>
      </c>
      <c r="K23" s="12">
        <v>5.9586316676956408E-2</v>
      </c>
      <c r="L23" s="12">
        <v>9.0411281334154839E-2</v>
      </c>
      <c r="M23" s="12">
        <v>1.8034636050433796E-2</v>
      </c>
    </row>
    <row r="24" spans="1:13" x14ac:dyDescent="0.45">
      <c r="A24" s="5">
        <v>1920</v>
      </c>
      <c r="B24" s="13">
        <v>2284103</v>
      </c>
      <c r="C24" s="13">
        <v>2018356</v>
      </c>
      <c r="D24" s="13">
        <v>469042</v>
      </c>
      <c r="E24" s="13">
        <v>732016</v>
      </c>
      <c r="F24" s="13">
        <v>116531</v>
      </c>
      <c r="G24" s="13">
        <f t="shared" si="0"/>
        <v>5620048</v>
      </c>
      <c r="I24" s="12">
        <v>0.40642055014476747</v>
      </c>
      <c r="J24" s="12">
        <v>0.35913501094652572</v>
      </c>
      <c r="K24" s="12">
        <v>8.3458717790310694E-2</v>
      </c>
      <c r="L24" s="12">
        <v>0.13025084483264199</v>
      </c>
      <c r="M24" s="12">
        <v>2.0734876285754142E-2</v>
      </c>
    </row>
    <row r="25" spans="1:13" x14ac:dyDescent="0.45">
      <c r="A25" s="5">
        <v>1930</v>
      </c>
      <c r="B25" s="13">
        <v>1867312</v>
      </c>
      <c r="C25" s="13">
        <v>2560401</v>
      </c>
      <c r="D25" s="13">
        <v>1079129</v>
      </c>
      <c r="E25" s="13">
        <v>1265258</v>
      </c>
      <c r="F25" s="13">
        <v>158346</v>
      </c>
      <c r="G25" s="13">
        <f t="shared" si="0"/>
        <v>6930446</v>
      </c>
      <c r="I25" s="12">
        <v>0.26943605072458537</v>
      </c>
      <c r="J25" s="12">
        <v>0.36944245723868274</v>
      </c>
      <c r="K25" s="12">
        <v>0.15570844935520745</v>
      </c>
      <c r="L25" s="12">
        <v>0.18256516247294907</v>
      </c>
      <c r="M25" s="12">
        <v>2.2847880208575321E-2</v>
      </c>
    </row>
    <row r="26" spans="1:13" x14ac:dyDescent="0.45">
      <c r="A26" s="5">
        <v>1940</v>
      </c>
      <c r="B26" s="13">
        <v>1889924</v>
      </c>
      <c r="C26" s="13">
        <v>2698285</v>
      </c>
      <c r="D26" s="13">
        <v>1297634</v>
      </c>
      <c r="E26" s="13">
        <v>1394711</v>
      </c>
      <c r="F26" s="13">
        <v>174441</v>
      </c>
      <c r="G26" s="13">
        <f t="shared" si="0"/>
        <v>7454995</v>
      </c>
      <c r="I26" s="12">
        <v>0.25351110228779494</v>
      </c>
      <c r="J26" s="12">
        <v>0.36194323403302081</v>
      </c>
      <c r="K26" s="12">
        <v>0.17406235684933391</v>
      </c>
      <c r="L26" s="12">
        <v>0.18708409596518843</v>
      </c>
      <c r="M26" s="12">
        <v>2.339921086466188E-2</v>
      </c>
    </row>
    <row r="27" spans="1:13" x14ac:dyDescent="0.45">
      <c r="A27" s="5">
        <v>1950</v>
      </c>
      <c r="B27" s="13">
        <v>1960101</v>
      </c>
      <c r="C27" s="13">
        <v>2738175</v>
      </c>
      <c r="D27" s="13">
        <v>1550849</v>
      </c>
      <c r="E27" s="13">
        <v>1451277</v>
      </c>
      <c r="F27" s="13">
        <v>191555</v>
      </c>
      <c r="G27" s="13">
        <f t="shared" si="0"/>
        <v>7891957</v>
      </c>
      <c r="I27" s="12">
        <v>0.24836691330173238</v>
      </c>
      <c r="J27" s="12">
        <v>0.34695766842115333</v>
      </c>
      <c r="K27" s="12">
        <v>0.19651006714811042</v>
      </c>
      <c r="L27" s="12">
        <v>0.18389317123750168</v>
      </c>
      <c r="M27" s="12">
        <v>2.4272179891502196E-2</v>
      </c>
    </row>
    <row r="28" spans="1:13" x14ac:dyDescent="0.45">
      <c r="A28" s="5">
        <v>1960</v>
      </c>
      <c r="B28" s="13">
        <v>1698281</v>
      </c>
      <c r="C28" s="13">
        <v>2627319</v>
      </c>
      <c r="D28" s="13">
        <v>1809578</v>
      </c>
      <c r="E28" s="13">
        <v>1424815</v>
      </c>
      <c r="F28" s="13">
        <v>221991</v>
      </c>
      <c r="G28" s="13">
        <f t="shared" si="0"/>
        <v>7781984</v>
      </c>
      <c r="I28" s="12">
        <v>0.21823239420692717</v>
      </c>
      <c r="J28" s="12">
        <v>0.33761557464009179</v>
      </c>
      <c r="K28" s="12">
        <v>0.23253427403602989</v>
      </c>
      <c r="L28" s="12">
        <v>0.18309148412538498</v>
      </c>
      <c r="M28" s="12">
        <v>2.8526272991566161E-2</v>
      </c>
    </row>
    <row r="29" spans="1:13" x14ac:dyDescent="0.45">
      <c r="A29" s="5">
        <v>1970</v>
      </c>
      <c r="B29" s="13">
        <v>1539233</v>
      </c>
      <c r="C29" s="13">
        <v>2602012</v>
      </c>
      <c r="D29" s="13">
        <v>1986473</v>
      </c>
      <c r="E29" s="13">
        <v>1471701</v>
      </c>
      <c r="F29" s="13">
        <v>295443</v>
      </c>
      <c r="G29" s="13">
        <f t="shared" si="0"/>
        <v>7894862</v>
      </c>
      <c r="I29" s="12">
        <v>0.19496642246564919</v>
      </c>
      <c r="J29" s="12">
        <v>0.32958296167811418</v>
      </c>
      <c r="K29" s="12">
        <v>0.25161592438221214</v>
      </c>
      <c r="L29" s="12">
        <v>0.18641250474042484</v>
      </c>
      <c r="M29" s="12">
        <v>3.7422186733599649E-2</v>
      </c>
    </row>
    <row r="30" spans="1:13" x14ac:dyDescent="0.45">
      <c r="A30" s="5">
        <v>1980</v>
      </c>
      <c r="B30" s="13">
        <v>1428285</v>
      </c>
      <c r="C30" s="13">
        <v>2230936</v>
      </c>
      <c r="D30" s="13">
        <v>1891325</v>
      </c>
      <c r="E30" s="13">
        <v>1168972</v>
      </c>
      <c r="F30" s="13">
        <v>352121</v>
      </c>
      <c r="G30" s="13">
        <f t="shared" si="0"/>
        <v>7071639</v>
      </c>
      <c r="I30" s="12">
        <v>0.20197368672241328</v>
      </c>
      <c r="J30" s="12">
        <v>0.315476511173718</v>
      </c>
      <c r="K30" s="12">
        <v>0.26745214228271552</v>
      </c>
      <c r="L30" s="12">
        <v>0.16530425266335003</v>
      </c>
      <c r="M30" s="12">
        <v>4.9793407157803164E-2</v>
      </c>
    </row>
    <row r="31" spans="1:13" x14ac:dyDescent="0.45">
      <c r="A31" s="5">
        <v>1990</v>
      </c>
      <c r="B31" s="13">
        <v>1487536</v>
      </c>
      <c r="C31" s="13">
        <v>2300664</v>
      </c>
      <c r="D31" s="13">
        <v>1951598</v>
      </c>
      <c r="E31" s="13">
        <v>1203789</v>
      </c>
      <c r="F31" s="13">
        <v>378977</v>
      </c>
      <c r="G31" s="13">
        <f t="shared" si="0"/>
        <v>7322564</v>
      </c>
      <c r="I31" s="12">
        <v>0.20314414459197624</v>
      </c>
      <c r="J31" s="12">
        <v>0.3141883089038211</v>
      </c>
      <c r="K31" s="12">
        <v>0.26651839437661451</v>
      </c>
      <c r="L31" s="12">
        <v>0.16439446620063683</v>
      </c>
      <c r="M31" s="12">
        <v>5.1754685926951267E-2</v>
      </c>
    </row>
    <row r="32" spans="1:13" x14ac:dyDescent="0.45">
      <c r="A32" s="5">
        <v>2000</v>
      </c>
      <c r="B32" s="13">
        <v>1537195</v>
      </c>
      <c r="C32" s="13">
        <v>2465326</v>
      </c>
      <c r="D32" s="13">
        <v>2229379</v>
      </c>
      <c r="E32" s="13">
        <v>1332650</v>
      </c>
      <c r="F32" s="13">
        <v>443728</v>
      </c>
      <c r="G32" s="13">
        <f t="shared" si="0"/>
        <v>8008278</v>
      </c>
      <c r="I32" s="12">
        <v>0.19195075395734265</v>
      </c>
      <c r="J32" s="12">
        <v>0.30784720510451807</v>
      </c>
      <c r="K32" s="12">
        <v>0.27838431682816206</v>
      </c>
      <c r="L32" s="12">
        <v>0.16640905822699961</v>
      </c>
      <c r="M32" s="12">
        <v>5.540866588297759E-2</v>
      </c>
    </row>
    <row r="33" spans="1:13" x14ac:dyDescent="0.45">
      <c r="A33" s="5">
        <v>2010</v>
      </c>
      <c r="B33" s="13">
        <v>1585873</v>
      </c>
      <c r="C33" s="13">
        <v>2504700</v>
      </c>
      <c r="D33" s="13">
        <v>2230722</v>
      </c>
      <c r="E33" s="13">
        <v>1385108</v>
      </c>
      <c r="F33" s="13">
        <v>468730</v>
      </c>
      <c r="G33" s="13">
        <f t="shared" si="0"/>
        <v>8175133</v>
      </c>
      <c r="I33" s="12">
        <v>0.1939874250363878</v>
      </c>
      <c r="J33" s="12">
        <v>0.30638033656455499</v>
      </c>
      <c r="K33" s="12">
        <v>0.27286675336046523</v>
      </c>
      <c r="L33" s="12">
        <v>0.16942941478750254</v>
      </c>
      <c r="M33" s="12">
        <v>5.7336070251089492E-2</v>
      </c>
    </row>
  </sheetData>
  <mergeCells count="2">
    <mergeCell ref="C1:F1"/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F44-1803-42DA-9537-F9FBAA3D895F}">
  <dimension ref="A1:T334"/>
  <sheetViews>
    <sheetView topLeftCell="D1" workbookViewId="0">
      <selection activeCell="I19" sqref="I19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20" x14ac:dyDescent="0.65">
      <c r="A1" t="s">
        <v>41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20" x14ac:dyDescent="0.65">
      <c r="A2">
        <v>1</v>
      </c>
      <c r="B2" t="s">
        <v>33</v>
      </c>
      <c r="C2" t="s">
        <v>34</v>
      </c>
      <c r="D2">
        <v>39.1</v>
      </c>
      <c r="E2">
        <v>18.7</v>
      </c>
      <c r="F2">
        <v>181</v>
      </c>
      <c r="G2">
        <v>3750</v>
      </c>
      <c r="H2" t="s">
        <v>35</v>
      </c>
      <c r="I2">
        <v>2007</v>
      </c>
      <c r="L2" t="str" cm="1">
        <f t="array" ref="L2:T2">UPPER(penguins[#Headers])</f>
        <v>ID</v>
      </c>
      <c r="M2" t="str">
        <v>SPECIES</v>
      </c>
      <c r="N2" t="str">
        <v>ISLAND</v>
      </c>
      <c r="O2" t="str">
        <v>BILL_LENGTH_MM</v>
      </c>
      <c r="P2" t="str">
        <v>BILL_DEPTH_MM</v>
      </c>
      <c r="Q2" t="str">
        <v>FLIPPER_LENGTH_MM</v>
      </c>
      <c r="R2" t="str">
        <v>BODY_MASS_G</v>
      </c>
      <c r="S2" t="str">
        <v>SEX</v>
      </c>
      <c r="T2" t="str">
        <v>YEAR</v>
      </c>
    </row>
    <row r="3" spans="1:20" x14ac:dyDescent="0.65">
      <c r="A3">
        <v>2</v>
      </c>
      <c r="B3" t="s">
        <v>33</v>
      </c>
      <c r="C3" t="s">
        <v>34</v>
      </c>
      <c r="D3">
        <v>39.5</v>
      </c>
      <c r="E3">
        <v>17.399999999999999</v>
      </c>
      <c r="F3">
        <v>186</v>
      </c>
      <c r="G3">
        <v>3800</v>
      </c>
      <c r="H3" t="s">
        <v>36</v>
      </c>
      <c r="I3">
        <v>2007</v>
      </c>
      <c r="L3">
        <f>MATCH("island", penguins[#Headers], 0)</f>
        <v>3</v>
      </c>
      <c r="M3">
        <f>MATCH(M2, penguins[#Headers], 0)</f>
        <v>2</v>
      </c>
      <c r="N3">
        <f>MATCH(N2, penguins[#Headers], 0)</f>
        <v>3</v>
      </c>
      <c r="O3">
        <f>MATCH(O2, penguins[#Headers], 0)</f>
        <v>4</v>
      </c>
      <c r="P3">
        <f>MATCH(P2, penguins[#Headers], 0)</f>
        <v>5</v>
      </c>
      <c r="Q3">
        <f>MATCH(Q2, penguins[#Headers], 0)</f>
        <v>6</v>
      </c>
      <c r="R3">
        <f>MATCH(R2, penguins[#Headers], 0)</f>
        <v>7</v>
      </c>
      <c r="S3">
        <f>MATCH(S2, penguins[#Headers], 0)</f>
        <v>8</v>
      </c>
      <c r="T3">
        <f>MATCH(T2, penguins[#Headers], 0)</f>
        <v>9</v>
      </c>
    </row>
    <row r="4" spans="1:20" x14ac:dyDescent="0.65">
      <c r="A4">
        <v>3</v>
      </c>
      <c r="B4" t="s">
        <v>33</v>
      </c>
      <c r="C4" t="s">
        <v>34</v>
      </c>
      <c r="D4">
        <v>40.299999999999997</v>
      </c>
      <c r="E4">
        <v>18</v>
      </c>
      <c r="F4">
        <v>195</v>
      </c>
      <c r="G4">
        <v>3250</v>
      </c>
      <c r="H4" t="s">
        <v>36</v>
      </c>
      <c r="I4">
        <v>2007</v>
      </c>
    </row>
    <row r="5" spans="1:20" x14ac:dyDescent="0.65">
      <c r="A5">
        <v>4</v>
      </c>
      <c r="B5" t="s">
        <v>33</v>
      </c>
      <c r="C5" t="s">
        <v>34</v>
      </c>
      <c r="D5">
        <v>36.700000000000003</v>
      </c>
      <c r="E5">
        <v>19.3</v>
      </c>
      <c r="F5">
        <v>193</v>
      </c>
      <c r="G5">
        <v>3450</v>
      </c>
      <c r="H5" t="s">
        <v>36</v>
      </c>
      <c r="I5">
        <v>2007</v>
      </c>
    </row>
    <row r="6" spans="1:20" x14ac:dyDescent="0.65">
      <c r="A6">
        <v>5</v>
      </c>
      <c r="B6" t="s">
        <v>33</v>
      </c>
      <c r="C6" t="s">
        <v>34</v>
      </c>
      <c r="D6">
        <v>39.299999999999997</v>
      </c>
      <c r="E6">
        <v>20.6</v>
      </c>
      <c r="F6">
        <v>190</v>
      </c>
      <c r="G6">
        <v>3650</v>
      </c>
      <c r="H6" t="s">
        <v>35</v>
      </c>
      <c r="I6">
        <v>2007</v>
      </c>
    </row>
    <row r="7" spans="1:20" x14ac:dyDescent="0.65">
      <c r="A7">
        <v>6</v>
      </c>
      <c r="B7" t="s">
        <v>33</v>
      </c>
      <c r="C7" t="s">
        <v>34</v>
      </c>
      <c r="D7">
        <v>38.9</v>
      </c>
      <c r="E7">
        <v>17.8</v>
      </c>
      <c r="F7">
        <v>181</v>
      </c>
      <c r="G7">
        <v>3625</v>
      </c>
      <c r="H7" t="s">
        <v>36</v>
      </c>
      <c r="I7">
        <v>2007</v>
      </c>
    </row>
    <row r="8" spans="1:20" x14ac:dyDescent="0.65">
      <c r="A8">
        <v>7</v>
      </c>
      <c r="B8" t="s">
        <v>33</v>
      </c>
      <c r="C8" t="s">
        <v>34</v>
      </c>
      <c r="D8">
        <v>39.200000000000003</v>
      </c>
      <c r="E8">
        <v>19.600000000000001</v>
      </c>
      <c r="F8">
        <v>195</v>
      </c>
      <c r="G8">
        <v>4675</v>
      </c>
      <c r="H8" t="s">
        <v>35</v>
      </c>
      <c r="I8">
        <v>2007</v>
      </c>
    </row>
    <row r="9" spans="1:20" x14ac:dyDescent="0.65">
      <c r="A9">
        <v>8</v>
      </c>
      <c r="B9" t="s">
        <v>33</v>
      </c>
      <c r="C9" t="s">
        <v>34</v>
      </c>
      <c r="D9">
        <v>41.1</v>
      </c>
      <c r="E9">
        <v>17.600000000000001</v>
      </c>
      <c r="F9">
        <v>182</v>
      </c>
      <c r="G9">
        <v>3200</v>
      </c>
      <c r="H9" t="s">
        <v>36</v>
      </c>
      <c r="I9">
        <v>2007</v>
      </c>
    </row>
    <row r="10" spans="1:20" x14ac:dyDescent="0.65">
      <c r="A10">
        <v>9</v>
      </c>
      <c r="B10" t="s">
        <v>33</v>
      </c>
      <c r="C10" t="s">
        <v>34</v>
      </c>
      <c r="D10">
        <v>38.6</v>
      </c>
      <c r="E10">
        <v>21.2</v>
      </c>
      <c r="F10">
        <v>191</v>
      </c>
      <c r="G10">
        <v>3800</v>
      </c>
      <c r="H10" t="s">
        <v>35</v>
      </c>
      <c r="I10">
        <v>2007</v>
      </c>
    </row>
    <row r="11" spans="1:20" x14ac:dyDescent="0.65">
      <c r="A11">
        <v>10</v>
      </c>
      <c r="B11" t="s">
        <v>33</v>
      </c>
      <c r="C11" t="s">
        <v>34</v>
      </c>
      <c r="D11">
        <v>34.6</v>
      </c>
      <c r="E11">
        <v>21.1</v>
      </c>
      <c r="F11">
        <v>198</v>
      </c>
      <c r="G11">
        <v>4400</v>
      </c>
      <c r="H11" t="s">
        <v>35</v>
      </c>
      <c r="I11">
        <v>2007</v>
      </c>
    </row>
    <row r="12" spans="1:20" x14ac:dyDescent="0.65">
      <c r="A12">
        <v>11</v>
      </c>
      <c r="B12" t="s">
        <v>33</v>
      </c>
      <c r="C12" t="s">
        <v>34</v>
      </c>
      <c r="D12">
        <v>36.6</v>
      </c>
      <c r="E12">
        <v>17.8</v>
      </c>
      <c r="F12">
        <v>185</v>
      </c>
      <c r="G12">
        <v>3700</v>
      </c>
      <c r="H12" t="s">
        <v>36</v>
      </c>
      <c r="I12">
        <v>2007</v>
      </c>
    </row>
    <row r="13" spans="1:20" x14ac:dyDescent="0.65">
      <c r="A13">
        <v>12</v>
      </c>
      <c r="B13" t="s">
        <v>33</v>
      </c>
      <c r="C13" t="s">
        <v>34</v>
      </c>
      <c r="D13">
        <v>38.700000000000003</v>
      </c>
      <c r="E13">
        <v>19</v>
      </c>
      <c r="F13">
        <v>195</v>
      </c>
      <c r="G13">
        <v>3450</v>
      </c>
      <c r="H13" t="s">
        <v>36</v>
      </c>
      <c r="I13">
        <v>2007</v>
      </c>
    </row>
    <row r="14" spans="1:20" x14ac:dyDescent="0.65">
      <c r="A14">
        <v>13</v>
      </c>
      <c r="B14" t="s">
        <v>33</v>
      </c>
      <c r="C14" t="s">
        <v>34</v>
      </c>
      <c r="D14">
        <v>42.5</v>
      </c>
      <c r="E14">
        <v>20.7</v>
      </c>
      <c r="F14">
        <v>197</v>
      </c>
      <c r="G14">
        <v>4500</v>
      </c>
      <c r="H14" t="s">
        <v>35</v>
      </c>
      <c r="I14">
        <v>2007</v>
      </c>
    </row>
    <row r="15" spans="1:20" x14ac:dyDescent="0.65">
      <c r="A15">
        <v>14</v>
      </c>
      <c r="B15" t="s">
        <v>33</v>
      </c>
      <c r="C15" t="s">
        <v>34</v>
      </c>
      <c r="D15">
        <v>34.4</v>
      </c>
      <c r="E15">
        <v>18.399999999999999</v>
      </c>
      <c r="F15">
        <v>184</v>
      </c>
      <c r="G15">
        <v>3325</v>
      </c>
      <c r="H15" t="s">
        <v>36</v>
      </c>
      <c r="I15">
        <v>2007</v>
      </c>
    </row>
    <row r="16" spans="1:20" x14ac:dyDescent="0.65">
      <c r="A16">
        <v>15</v>
      </c>
      <c r="B16" t="s">
        <v>33</v>
      </c>
      <c r="C16" t="s">
        <v>34</v>
      </c>
      <c r="D16">
        <v>46</v>
      </c>
      <c r="E16">
        <v>21.5</v>
      </c>
      <c r="F16">
        <v>194</v>
      </c>
      <c r="G16">
        <v>4200</v>
      </c>
      <c r="H16" t="s">
        <v>35</v>
      </c>
      <c r="I16">
        <v>2007</v>
      </c>
    </row>
    <row r="17" spans="1:9" x14ac:dyDescent="0.65">
      <c r="A17">
        <v>16</v>
      </c>
      <c r="B17" t="s">
        <v>33</v>
      </c>
      <c r="C17" t="s">
        <v>37</v>
      </c>
      <c r="D17">
        <v>37.799999999999997</v>
      </c>
      <c r="E17">
        <v>18.3</v>
      </c>
      <c r="F17">
        <v>174</v>
      </c>
      <c r="G17">
        <v>3400</v>
      </c>
      <c r="H17" t="s">
        <v>36</v>
      </c>
      <c r="I17">
        <v>2007</v>
      </c>
    </row>
    <row r="18" spans="1:9" x14ac:dyDescent="0.65">
      <c r="A18">
        <v>17</v>
      </c>
      <c r="B18" t="s">
        <v>33</v>
      </c>
      <c r="C18" t="s">
        <v>37</v>
      </c>
      <c r="D18">
        <v>37.700000000000003</v>
      </c>
      <c r="E18">
        <v>18.7</v>
      </c>
      <c r="F18">
        <v>180</v>
      </c>
      <c r="G18">
        <v>3600</v>
      </c>
      <c r="H18" t="s">
        <v>35</v>
      </c>
      <c r="I18">
        <v>2007</v>
      </c>
    </row>
    <row r="19" spans="1:9" x14ac:dyDescent="0.65">
      <c r="A19">
        <v>18</v>
      </c>
      <c r="B19" t="s">
        <v>33</v>
      </c>
      <c r="C19" t="s">
        <v>37</v>
      </c>
      <c r="D19">
        <v>35.9</v>
      </c>
      <c r="E19">
        <v>19.2</v>
      </c>
      <c r="F19">
        <v>189</v>
      </c>
      <c r="G19">
        <v>3800</v>
      </c>
      <c r="H19" t="s">
        <v>36</v>
      </c>
      <c r="I19">
        <v>2007</v>
      </c>
    </row>
    <row r="20" spans="1:9" x14ac:dyDescent="0.65">
      <c r="A20">
        <v>19</v>
      </c>
      <c r="B20" t="s">
        <v>33</v>
      </c>
      <c r="C20" t="s">
        <v>37</v>
      </c>
      <c r="D20">
        <v>38.200000000000003</v>
      </c>
      <c r="E20">
        <v>18.100000000000001</v>
      </c>
      <c r="F20">
        <v>185</v>
      </c>
      <c r="G20">
        <v>3950</v>
      </c>
      <c r="H20" t="s">
        <v>35</v>
      </c>
      <c r="I20">
        <v>2007</v>
      </c>
    </row>
    <row r="21" spans="1:9" x14ac:dyDescent="0.65">
      <c r="A21">
        <v>20</v>
      </c>
      <c r="B21" t="s">
        <v>33</v>
      </c>
      <c r="C21" t="s">
        <v>37</v>
      </c>
      <c r="D21">
        <v>38.799999999999997</v>
      </c>
      <c r="E21">
        <v>17.2</v>
      </c>
      <c r="F21">
        <v>180</v>
      </c>
      <c r="G21">
        <v>3800</v>
      </c>
      <c r="H21" t="s">
        <v>35</v>
      </c>
      <c r="I21">
        <v>2007</v>
      </c>
    </row>
    <row r="22" spans="1:9" x14ac:dyDescent="0.65">
      <c r="A22">
        <v>21</v>
      </c>
      <c r="B22" t="s">
        <v>33</v>
      </c>
      <c r="C22" t="s">
        <v>37</v>
      </c>
      <c r="D22">
        <v>35.299999999999997</v>
      </c>
      <c r="E22">
        <v>18.899999999999999</v>
      </c>
      <c r="F22">
        <v>187</v>
      </c>
      <c r="G22">
        <v>3800</v>
      </c>
      <c r="H22" t="s">
        <v>36</v>
      </c>
      <c r="I22">
        <v>2007</v>
      </c>
    </row>
    <row r="23" spans="1:9" x14ac:dyDescent="0.65">
      <c r="A23">
        <v>22</v>
      </c>
      <c r="B23" t="s">
        <v>33</v>
      </c>
      <c r="C23" t="s">
        <v>37</v>
      </c>
      <c r="D23">
        <v>40.6</v>
      </c>
      <c r="E23">
        <v>18.600000000000001</v>
      </c>
      <c r="F23">
        <v>183</v>
      </c>
      <c r="G23">
        <v>3550</v>
      </c>
      <c r="H23" t="s">
        <v>35</v>
      </c>
      <c r="I23">
        <v>2007</v>
      </c>
    </row>
    <row r="24" spans="1:9" x14ac:dyDescent="0.65">
      <c r="A24">
        <v>23</v>
      </c>
      <c r="B24" t="s">
        <v>33</v>
      </c>
      <c r="C24" t="s">
        <v>37</v>
      </c>
      <c r="D24">
        <v>40.5</v>
      </c>
      <c r="E24">
        <v>17.899999999999999</v>
      </c>
      <c r="F24">
        <v>187</v>
      </c>
      <c r="G24">
        <v>3200</v>
      </c>
      <c r="H24" t="s">
        <v>36</v>
      </c>
      <c r="I24">
        <v>2007</v>
      </c>
    </row>
    <row r="25" spans="1:9" x14ac:dyDescent="0.65">
      <c r="A25">
        <v>24</v>
      </c>
      <c r="B25" t="s">
        <v>33</v>
      </c>
      <c r="C25" t="s">
        <v>37</v>
      </c>
      <c r="D25">
        <v>37.9</v>
      </c>
      <c r="E25">
        <v>18.600000000000001</v>
      </c>
      <c r="F25">
        <v>172</v>
      </c>
      <c r="G25">
        <v>3150</v>
      </c>
      <c r="H25" t="s">
        <v>36</v>
      </c>
      <c r="I25">
        <v>2007</v>
      </c>
    </row>
    <row r="26" spans="1:9" x14ac:dyDescent="0.65">
      <c r="A26">
        <v>25</v>
      </c>
      <c r="B26" t="s">
        <v>33</v>
      </c>
      <c r="C26" t="s">
        <v>37</v>
      </c>
      <c r="D26">
        <v>40.5</v>
      </c>
      <c r="E26">
        <v>18.899999999999999</v>
      </c>
      <c r="F26">
        <v>180</v>
      </c>
      <c r="G26">
        <v>3950</v>
      </c>
      <c r="H26" t="s">
        <v>35</v>
      </c>
      <c r="I26">
        <v>2007</v>
      </c>
    </row>
    <row r="27" spans="1:9" x14ac:dyDescent="0.65">
      <c r="A27">
        <v>26</v>
      </c>
      <c r="B27" t="s">
        <v>33</v>
      </c>
      <c r="C27" t="s">
        <v>38</v>
      </c>
      <c r="D27">
        <v>39.5</v>
      </c>
      <c r="E27">
        <v>16.7</v>
      </c>
      <c r="F27">
        <v>178</v>
      </c>
      <c r="G27">
        <v>3250</v>
      </c>
      <c r="H27" t="s">
        <v>36</v>
      </c>
      <c r="I27">
        <v>2007</v>
      </c>
    </row>
    <row r="28" spans="1:9" x14ac:dyDescent="0.65">
      <c r="A28">
        <v>27</v>
      </c>
      <c r="B28" t="s">
        <v>33</v>
      </c>
      <c r="C28" t="s">
        <v>38</v>
      </c>
      <c r="D28">
        <v>37.200000000000003</v>
      </c>
      <c r="E28">
        <v>18.100000000000001</v>
      </c>
      <c r="F28">
        <v>178</v>
      </c>
      <c r="G28">
        <v>3900</v>
      </c>
      <c r="H28" t="s">
        <v>35</v>
      </c>
      <c r="I28">
        <v>2007</v>
      </c>
    </row>
    <row r="29" spans="1:9" x14ac:dyDescent="0.65">
      <c r="A29">
        <v>28</v>
      </c>
      <c r="B29" t="s">
        <v>33</v>
      </c>
      <c r="C29" t="s">
        <v>38</v>
      </c>
      <c r="D29">
        <v>39.5</v>
      </c>
      <c r="E29">
        <v>17.8</v>
      </c>
      <c r="F29">
        <v>188</v>
      </c>
      <c r="G29">
        <v>3300</v>
      </c>
      <c r="H29" t="s">
        <v>36</v>
      </c>
      <c r="I29">
        <v>2007</v>
      </c>
    </row>
    <row r="30" spans="1:9" x14ac:dyDescent="0.65">
      <c r="A30">
        <v>29</v>
      </c>
      <c r="B30" t="s">
        <v>33</v>
      </c>
      <c r="C30" t="s">
        <v>38</v>
      </c>
      <c r="D30">
        <v>40.9</v>
      </c>
      <c r="E30">
        <v>18.899999999999999</v>
      </c>
      <c r="F30">
        <v>184</v>
      </c>
      <c r="G30">
        <v>3900</v>
      </c>
      <c r="H30" t="s">
        <v>35</v>
      </c>
      <c r="I30">
        <v>2007</v>
      </c>
    </row>
    <row r="31" spans="1:9" x14ac:dyDescent="0.65">
      <c r="A31">
        <v>30</v>
      </c>
      <c r="B31" t="s">
        <v>33</v>
      </c>
      <c r="C31" t="s">
        <v>38</v>
      </c>
      <c r="D31">
        <v>36.4</v>
      </c>
      <c r="E31">
        <v>17</v>
      </c>
      <c r="F31">
        <v>195</v>
      </c>
      <c r="G31">
        <v>3325</v>
      </c>
      <c r="H31" t="s">
        <v>36</v>
      </c>
      <c r="I31">
        <v>2007</v>
      </c>
    </row>
    <row r="32" spans="1:9" x14ac:dyDescent="0.65">
      <c r="A32">
        <v>31</v>
      </c>
      <c r="B32" t="s">
        <v>33</v>
      </c>
      <c r="C32" t="s">
        <v>38</v>
      </c>
      <c r="D32">
        <v>39.200000000000003</v>
      </c>
      <c r="E32">
        <v>21.1</v>
      </c>
      <c r="F32">
        <v>196</v>
      </c>
      <c r="G32">
        <v>4150</v>
      </c>
      <c r="H32" t="s">
        <v>35</v>
      </c>
      <c r="I32">
        <v>2007</v>
      </c>
    </row>
    <row r="33" spans="1:9" x14ac:dyDescent="0.65">
      <c r="A33">
        <v>32</v>
      </c>
      <c r="B33" t="s">
        <v>33</v>
      </c>
      <c r="C33" t="s">
        <v>38</v>
      </c>
      <c r="D33">
        <v>38.799999999999997</v>
      </c>
      <c r="E33">
        <v>20</v>
      </c>
      <c r="F33">
        <v>190</v>
      </c>
      <c r="G33">
        <v>3950</v>
      </c>
      <c r="H33" t="s">
        <v>35</v>
      </c>
      <c r="I33">
        <v>2007</v>
      </c>
    </row>
    <row r="34" spans="1:9" x14ac:dyDescent="0.65">
      <c r="A34">
        <v>33</v>
      </c>
      <c r="B34" t="s">
        <v>33</v>
      </c>
      <c r="C34" t="s">
        <v>38</v>
      </c>
      <c r="D34">
        <v>42.2</v>
      </c>
      <c r="E34">
        <v>18.5</v>
      </c>
      <c r="F34">
        <v>180</v>
      </c>
      <c r="G34">
        <v>3550</v>
      </c>
      <c r="H34" t="s">
        <v>36</v>
      </c>
      <c r="I34">
        <v>2007</v>
      </c>
    </row>
    <row r="35" spans="1:9" x14ac:dyDescent="0.65">
      <c r="A35">
        <v>34</v>
      </c>
      <c r="B35" t="s">
        <v>33</v>
      </c>
      <c r="C35" t="s">
        <v>38</v>
      </c>
      <c r="D35">
        <v>37.6</v>
      </c>
      <c r="E35">
        <v>19.3</v>
      </c>
      <c r="F35">
        <v>181</v>
      </c>
      <c r="G35">
        <v>3300</v>
      </c>
      <c r="H35" t="s">
        <v>36</v>
      </c>
      <c r="I35">
        <v>2007</v>
      </c>
    </row>
    <row r="36" spans="1:9" x14ac:dyDescent="0.65">
      <c r="A36">
        <v>35</v>
      </c>
      <c r="B36" t="s">
        <v>33</v>
      </c>
      <c r="C36" t="s">
        <v>38</v>
      </c>
      <c r="D36">
        <v>39.799999999999997</v>
      </c>
      <c r="E36">
        <v>19.100000000000001</v>
      </c>
      <c r="F36">
        <v>184</v>
      </c>
      <c r="G36">
        <v>4650</v>
      </c>
      <c r="H36" t="s">
        <v>35</v>
      </c>
      <c r="I36">
        <v>2007</v>
      </c>
    </row>
    <row r="37" spans="1:9" x14ac:dyDescent="0.65">
      <c r="A37">
        <v>36</v>
      </c>
      <c r="B37" t="s">
        <v>33</v>
      </c>
      <c r="C37" t="s">
        <v>38</v>
      </c>
      <c r="D37">
        <v>36.5</v>
      </c>
      <c r="E37">
        <v>18</v>
      </c>
      <c r="F37">
        <v>182</v>
      </c>
      <c r="G37">
        <v>3150</v>
      </c>
      <c r="H37" t="s">
        <v>36</v>
      </c>
      <c r="I37">
        <v>2007</v>
      </c>
    </row>
    <row r="38" spans="1:9" x14ac:dyDescent="0.65">
      <c r="A38">
        <v>37</v>
      </c>
      <c r="B38" t="s">
        <v>33</v>
      </c>
      <c r="C38" t="s">
        <v>38</v>
      </c>
      <c r="D38">
        <v>40.799999999999997</v>
      </c>
      <c r="E38">
        <v>18.399999999999999</v>
      </c>
      <c r="F38">
        <v>195</v>
      </c>
      <c r="G38">
        <v>3900</v>
      </c>
      <c r="H38" t="s">
        <v>35</v>
      </c>
      <c r="I38">
        <v>2007</v>
      </c>
    </row>
    <row r="39" spans="1:9" x14ac:dyDescent="0.65">
      <c r="A39">
        <v>38</v>
      </c>
      <c r="B39" t="s">
        <v>33</v>
      </c>
      <c r="C39" t="s">
        <v>38</v>
      </c>
      <c r="D39">
        <v>36</v>
      </c>
      <c r="E39">
        <v>18.5</v>
      </c>
      <c r="F39">
        <v>186</v>
      </c>
      <c r="G39">
        <v>3100</v>
      </c>
      <c r="H39" t="s">
        <v>36</v>
      </c>
      <c r="I39">
        <v>2007</v>
      </c>
    </row>
    <row r="40" spans="1:9" x14ac:dyDescent="0.65">
      <c r="A40">
        <v>39</v>
      </c>
      <c r="B40" t="s">
        <v>33</v>
      </c>
      <c r="C40" t="s">
        <v>38</v>
      </c>
      <c r="D40">
        <v>44.1</v>
      </c>
      <c r="E40">
        <v>19.7</v>
      </c>
      <c r="F40">
        <v>196</v>
      </c>
      <c r="G40">
        <v>4400</v>
      </c>
      <c r="H40" t="s">
        <v>35</v>
      </c>
      <c r="I40">
        <v>2007</v>
      </c>
    </row>
    <row r="41" spans="1:9" x14ac:dyDescent="0.65">
      <c r="A41">
        <v>40</v>
      </c>
      <c r="B41" t="s">
        <v>33</v>
      </c>
      <c r="C41" t="s">
        <v>38</v>
      </c>
      <c r="D41">
        <v>37</v>
      </c>
      <c r="E41">
        <v>16.899999999999999</v>
      </c>
      <c r="F41">
        <v>185</v>
      </c>
      <c r="G41">
        <v>3000</v>
      </c>
      <c r="H41" t="s">
        <v>36</v>
      </c>
      <c r="I41">
        <v>2007</v>
      </c>
    </row>
    <row r="42" spans="1:9" x14ac:dyDescent="0.65">
      <c r="A42">
        <v>41</v>
      </c>
      <c r="B42" t="s">
        <v>33</v>
      </c>
      <c r="C42" t="s">
        <v>38</v>
      </c>
      <c r="D42">
        <v>39.6</v>
      </c>
      <c r="E42">
        <v>18.8</v>
      </c>
      <c r="F42">
        <v>190</v>
      </c>
      <c r="G42">
        <v>4600</v>
      </c>
      <c r="H42" t="s">
        <v>35</v>
      </c>
      <c r="I42">
        <v>2007</v>
      </c>
    </row>
    <row r="43" spans="1:9" x14ac:dyDescent="0.65">
      <c r="A43">
        <v>42</v>
      </c>
      <c r="B43" t="s">
        <v>33</v>
      </c>
      <c r="C43" t="s">
        <v>38</v>
      </c>
      <c r="D43">
        <v>41.1</v>
      </c>
      <c r="E43">
        <v>19</v>
      </c>
      <c r="F43">
        <v>182</v>
      </c>
      <c r="G43">
        <v>3425</v>
      </c>
      <c r="H43" t="s">
        <v>35</v>
      </c>
      <c r="I43">
        <v>2007</v>
      </c>
    </row>
    <row r="44" spans="1:9" x14ac:dyDescent="0.65">
      <c r="A44">
        <v>43</v>
      </c>
      <c r="B44" t="s">
        <v>33</v>
      </c>
      <c r="C44" t="s">
        <v>38</v>
      </c>
      <c r="D44">
        <v>36</v>
      </c>
      <c r="E44">
        <v>17.899999999999999</v>
      </c>
      <c r="F44">
        <v>190</v>
      </c>
      <c r="G44">
        <v>3450</v>
      </c>
      <c r="H44" t="s">
        <v>36</v>
      </c>
      <c r="I44">
        <v>2007</v>
      </c>
    </row>
    <row r="45" spans="1:9" x14ac:dyDescent="0.65">
      <c r="A45">
        <v>44</v>
      </c>
      <c r="B45" t="s">
        <v>33</v>
      </c>
      <c r="C45" t="s">
        <v>38</v>
      </c>
      <c r="D45">
        <v>42.3</v>
      </c>
      <c r="E45">
        <v>21.2</v>
      </c>
      <c r="F45">
        <v>191</v>
      </c>
      <c r="G45">
        <v>4150</v>
      </c>
      <c r="H45" t="s">
        <v>35</v>
      </c>
      <c r="I45">
        <v>2007</v>
      </c>
    </row>
    <row r="46" spans="1:9" x14ac:dyDescent="0.65">
      <c r="A46">
        <v>45</v>
      </c>
      <c r="B46" t="s">
        <v>33</v>
      </c>
      <c r="C46" t="s">
        <v>37</v>
      </c>
      <c r="D46">
        <v>39.6</v>
      </c>
      <c r="E46">
        <v>17.7</v>
      </c>
      <c r="F46">
        <v>186</v>
      </c>
      <c r="G46">
        <v>3500</v>
      </c>
      <c r="H46" t="s">
        <v>36</v>
      </c>
      <c r="I46">
        <v>2008</v>
      </c>
    </row>
    <row r="47" spans="1:9" x14ac:dyDescent="0.65">
      <c r="A47">
        <v>46</v>
      </c>
      <c r="B47" t="s">
        <v>33</v>
      </c>
      <c r="C47" t="s">
        <v>37</v>
      </c>
      <c r="D47">
        <v>40.1</v>
      </c>
      <c r="E47">
        <v>18.899999999999999</v>
      </c>
      <c r="F47">
        <v>188</v>
      </c>
      <c r="G47">
        <v>4300</v>
      </c>
      <c r="H47" t="s">
        <v>35</v>
      </c>
      <c r="I47">
        <v>2008</v>
      </c>
    </row>
    <row r="48" spans="1:9" x14ac:dyDescent="0.65">
      <c r="A48">
        <v>47</v>
      </c>
      <c r="B48" t="s">
        <v>33</v>
      </c>
      <c r="C48" t="s">
        <v>37</v>
      </c>
      <c r="D48">
        <v>35</v>
      </c>
      <c r="E48">
        <v>17.899999999999999</v>
      </c>
      <c r="F48">
        <v>190</v>
      </c>
      <c r="G48">
        <v>3450</v>
      </c>
      <c r="H48" t="s">
        <v>36</v>
      </c>
      <c r="I48">
        <v>2008</v>
      </c>
    </row>
    <row r="49" spans="1:9" x14ac:dyDescent="0.65">
      <c r="A49">
        <v>48</v>
      </c>
      <c r="B49" t="s">
        <v>33</v>
      </c>
      <c r="C49" t="s">
        <v>37</v>
      </c>
      <c r="D49">
        <v>42</v>
      </c>
      <c r="E49">
        <v>19.5</v>
      </c>
      <c r="F49">
        <v>200</v>
      </c>
      <c r="G49">
        <v>4050</v>
      </c>
      <c r="H49" t="s">
        <v>35</v>
      </c>
      <c r="I49">
        <v>2008</v>
      </c>
    </row>
    <row r="50" spans="1:9" x14ac:dyDescent="0.65">
      <c r="A50">
        <v>49</v>
      </c>
      <c r="B50" t="s">
        <v>33</v>
      </c>
      <c r="C50" t="s">
        <v>37</v>
      </c>
      <c r="D50">
        <v>34.5</v>
      </c>
      <c r="E50">
        <v>18.100000000000001</v>
      </c>
      <c r="F50">
        <v>187</v>
      </c>
      <c r="G50">
        <v>2900</v>
      </c>
      <c r="H50" t="s">
        <v>36</v>
      </c>
      <c r="I50">
        <v>2008</v>
      </c>
    </row>
    <row r="51" spans="1:9" x14ac:dyDescent="0.65">
      <c r="A51">
        <v>50</v>
      </c>
      <c r="B51" t="s">
        <v>33</v>
      </c>
      <c r="C51" t="s">
        <v>37</v>
      </c>
      <c r="D51">
        <v>41.4</v>
      </c>
      <c r="E51">
        <v>18.600000000000001</v>
      </c>
      <c r="F51">
        <v>191</v>
      </c>
      <c r="G51">
        <v>3700</v>
      </c>
      <c r="H51" t="s">
        <v>35</v>
      </c>
      <c r="I51">
        <v>2008</v>
      </c>
    </row>
    <row r="52" spans="1:9" x14ac:dyDescent="0.65">
      <c r="A52">
        <v>51</v>
      </c>
      <c r="B52" t="s">
        <v>33</v>
      </c>
      <c r="C52" t="s">
        <v>37</v>
      </c>
      <c r="D52">
        <v>39</v>
      </c>
      <c r="E52">
        <v>17.5</v>
      </c>
      <c r="F52">
        <v>186</v>
      </c>
      <c r="G52">
        <v>3550</v>
      </c>
      <c r="H52" t="s">
        <v>36</v>
      </c>
      <c r="I52">
        <v>2008</v>
      </c>
    </row>
    <row r="53" spans="1:9" x14ac:dyDescent="0.65">
      <c r="A53">
        <v>52</v>
      </c>
      <c r="B53" t="s">
        <v>33</v>
      </c>
      <c r="C53" t="s">
        <v>37</v>
      </c>
      <c r="D53">
        <v>40.6</v>
      </c>
      <c r="E53">
        <v>18.8</v>
      </c>
      <c r="F53">
        <v>193</v>
      </c>
      <c r="G53">
        <v>3800</v>
      </c>
      <c r="H53" t="s">
        <v>35</v>
      </c>
      <c r="I53">
        <v>2008</v>
      </c>
    </row>
    <row r="54" spans="1:9" x14ac:dyDescent="0.65">
      <c r="A54">
        <v>53</v>
      </c>
      <c r="B54" t="s">
        <v>33</v>
      </c>
      <c r="C54" t="s">
        <v>37</v>
      </c>
      <c r="D54">
        <v>36.5</v>
      </c>
      <c r="E54">
        <v>16.600000000000001</v>
      </c>
      <c r="F54">
        <v>181</v>
      </c>
      <c r="G54">
        <v>2850</v>
      </c>
      <c r="H54" t="s">
        <v>36</v>
      </c>
      <c r="I54">
        <v>2008</v>
      </c>
    </row>
    <row r="55" spans="1:9" x14ac:dyDescent="0.65">
      <c r="A55">
        <v>54</v>
      </c>
      <c r="B55" t="s">
        <v>33</v>
      </c>
      <c r="C55" t="s">
        <v>37</v>
      </c>
      <c r="D55">
        <v>37.6</v>
      </c>
      <c r="E55">
        <v>19.100000000000001</v>
      </c>
      <c r="F55">
        <v>194</v>
      </c>
      <c r="G55">
        <v>3750</v>
      </c>
      <c r="H55" t="s">
        <v>35</v>
      </c>
      <c r="I55">
        <v>2008</v>
      </c>
    </row>
    <row r="56" spans="1:9" x14ac:dyDescent="0.65">
      <c r="A56">
        <v>55</v>
      </c>
      <c r="B56" t="s">
        <v>33</v>
      </c>
      <c r="C56" t="s">
        <v>37</v>
      </c>
      <c r="D56">
        <v>35.700000000000003</v>
      </c>
      <c r="E56">
        <v>16.899999999999999</v>
      </c>
      <c r="F56">
        <v>185</v>
      </c>
      <c r="G56">
        <v>3150</v>
      </c>
      <c r="H56" t="s">
        <v>36</v>
      </c>
      <c r="I56">
        <v>2008</v>
      </c>
    </row>
    <row r="57" spans="1:9" x14ac:dyDescent="0.65">
      <c r="A57">
        <v>56</v>
      </c>
      <c r="B57" t="s">
        <v>33</v>
      </c>
      <c r="C57" t="s">
        <v>37</v>
      </c>
      <c r="D57">
        <v>41.3</v>
      </c>
      <c r="E57">
        <v>21.1</v>
      </c>
      <c r="F57">
        <v>195</v>
      </c>
      <c r="G57">
        <v>4400</v>
      </c>
      <c r="H57" t="s">
        <v>35</v>
      </c>
      <c r="I57">
        <v>2008</v>
      </c>
    </row>
    <row r="58" spans="1:9" x14ac:dyDescent="0.65">
      <c r="A58">
        <v>57</v>
      </c>
      <c r="B58" t="s">
        <v>33</v>
      </c>
      <c r="C58" t="s">
        <v>37</v>
      </c>
      <c r="D58">
        <v>37.6</v>
      </c>
      <c r="E58">
        <v>17</v>
      </c>
      <c r="F58">
        <v>185</v>
      </c>
      <c r="G58">
        <v>3600</v>
      </c>
      <c r="H58" t="s">
        <v>36</v>
      </c>
      <c r="I58">
        <v>2008</v>
      </c>
    </row>
    <row r="59" spans="1:9" x14ac:dyDescent="0.65">
      <c r="A59">
        <v>58</v>
      </c>
      <c r="B59" t="s">
        <v>33</v>
      </c>
      <c r="C59" t="s">
        <v>37</v>
      </c>
      <c r="D59">
        <v>41.1</v>
      </c>
      <c r="E59">
        <v>18.2</v>
      </c>
      <c r="F59">
        <v>192</v>
      </c>
      <c r="G59">
        <v>4050</v>
      </c>
      <c r="H59" t="s">
        <v>35</v>
      </c>
      <c r="I59">
        <v>2008</v>
      </c>
    </row>
    <row r="60" spans="1:9" x14ac:dyDescent="0.65">
      <c r="A60">
        <v>59</v>
      </c>
      <c r="B60" t="s">
        <v>33</v>
      </c>
      <c r="C60" t="s">
        <v>37</v>
      </c>
      <c r="D60">
        <v>36.4</v>
      </c>
      <c r="E60">
        <v>17.100000000000001</v>
      </c>
      <c r="F60">
        <v>184</v>
      </c>
      <c r="G60">
        <v>2850</v>
      </c>
      <c r="H60" t="s">
        <v>36</v>
      </c>
      <c r="I60">
        <v>2008</v>
      </c>
    </row>
    <row r="61" spans="1:9" x14ac:dyDescent="0.65">
      <c r="A61">
        <v>60</v>
      </c>
      <c r="B61" t="s">
        <v>33</v>
      </c>
      <c r="C61" t="s">
        <v>37</v>
      </c>
      <c r="D61">
        <v>41.6</v>
      </c>
      <c r="E61">
        <v>18</v>
      </c>
      <c r="F61">
        <v>192</v>
      </c>
      <c r="G61">
        <v>3950</v>
      </c>
      <c r="H61" t="s">
        <v>35</v>
      </c>
      <c r="I61">
        <v>2008</v>
      </c>
    </row>
    <row r="62" spans="1:9" x14ac:dyDescent="0.65">
      <c r="A62">
        <v>61</v>
      </c>
      <c r="B62" t="s">
        <v>33</v>
      </c>
      <c r="C62" t="s">
        <v>37</v>
      </c>
      <c r="D62">
        <v>35.5</v>
      </c>
      <c r="E62">
        <v>16.2</v>
      </c>
      <c r="F62">
        <v>195</v>
      </c>
      <c r="G62">
        <v>3350</v>
      </c>
      <c r="H62" t="s">
        <v>36</v>
      </c>
      <c r="I62">
        <v>2008</v>
      </c>
    </row>
    <row r="63" spans="1:9" x14ac:dyDescent="0.65">
      <c r="A63">
        <v>62</v>
      </c>
      <c r="B63" t="s">
        <v>33</v>
      </c>
      <c r="C63" t="s">
        <v>37</v>
      </c>
      <c r="D63">
        <v>41.1</v>
      </c>
      <c r="E63">
        <v>19.100000000000001</v>
      </c>
      <c r="F63">
        <v>188</v>
      </c>
      <c r="G63">
        <v>4100</v>
      </c>
      <c r="H63" t="s">
        <v>35</v>
      </c>
      <c r="I63">
        <v>2008</v>
      </c>
    </row>
    <row r="64" spans="1:9" x14ac:dyDescent="0.65">
      <c r="A64">
        <v>63</v>
      </c>
      <c r="B64" t="s">
        <v>33</v>
      </c>
      <c r="C64" t="s">
        <v>34</v>
      </c>
      <c r="D64">
        <v>35.9</v>
      </c>
      <c r="E64">
        <v>16.600000000000001</v>
      </c>
      <c r="F64">
        <v>190</v>
      </c>
      <c r="G64">
        <v>3050</v>
      </c>
      <c r="H64" t="s">
        <v>36</v>
      </c>
      <c r="I64">
        <v>2008</v>
      </c>
    </row>
    <row r="65" spans="1:9" x14ac:dyDescent="0.65">
      <c r="A65">
        <v>64</v>
      </c>
      <c r="B65" t="s">
        <v>33</v>
      </c>
      <c r="C65" t="s">
        <v>34</v>
      </c>
      <c r="D65">
        <v>41.8</v>
      </c>
      <c r="E65">
        <v>19.399999999999999</v>
      </c>
      <c r="F65">
        <v>198</v>
      </c>
      <c r="G65">
        <v>4450</v>
      </c>
      <c r="H65" t="s">
        <v>35</v>
      </c>
      <c r="I65">
        <v>2008</v>
      </c>
    </row>
    <row r="66" spans="1:9" x14ac:dyDescent="0.65">
      <c r="A66">
        <v>65</v>
      </c>
      <c r="B66" t="s">
        <v>33</v>
      </c>
      <c r="C66" t="s">
        <v>34</v>
      </c>
      <c r="D66">
        <v>33.5</v>
      </c>
      <c r="E66">
        <v>19</v>
      </c>
      <c r="F66">
        <v>190</v>
      </c>
      <c r="G66">
        <v>3600</v>
      </c>
      <c r="H66" t="s">
        <v>36</v>
      </c>
      <c r="I66">
        <v>2008</v>
      </c>
    </row>
    <row r="67" spans="1:9" x14ac:dyDescent="0.65">
      <c r="A67">
        <v>66</v>
      </c>
      <c r="B67" t="s">
        <v>33</v>
      </c>
      <c r="C67" t="s">
        <v>34</v>
      </c>
      <c r="D67">
        <v>39.700000000000003</v>
      </c>
      <c r="E67">
        <v>18.399999999999999</v>
      </c>
      <c r="F67">
        <v>190</v>
      </c>
      <c r="G67">
        <v>3900</v>
      </c>
      <c r="H67" t="s">
        <v>35</v>
      </c>
      <c r="I67">
        <v>2008</v>
      </c>
    </row>
    <row r="68" spans="1:9" x14ac:dyDescent="0.65">
      <c r="A68">
        <v>67</v>
      </c>
      <c r="B68" t="s">
        <v>33</v>
      </c>
      <c r="C68" t="s">
        <v>34</v>
      </c>
      <c r="D68">
        <v>39.6</v>
      </c>
      <c r="E68">
        <v>17.2</v>
      </c>
      <c r="F68">
        <v>196</v>
      </c>
      <c r="G68">
        <v>3550</v>
      </c>
      <c r="H68" t="s">
        <v>36</v>
      </c>
      <c r="I68">
        <v>2008</v>
      </c>
    </row>
    <row r="69" spans="1:9" x14ac:dyDescent="0.65">
      <c r="A69">
        <v>68</v>
      </c>
      <c r="B69" t="s">
        <v>33</v>
      </c>
      <c r="C69" t="s">
        <v>34</v>
      </c>
      <c r="D69">
        <v>45.8</v>
      </c>
      <c r="E69">
        <v>18.899999999999999</v>
      </c>
      <c r="F69">
        <v>197</v>
      </c>
      <c r="G69">
        <v>4150</v>
      </c>
      <c r="H69" t="s">
        <v>35</v>
      </c>
      <c r="I69">
        <v>2008</v>
      </c>
    </row>
    <row r="70" spans="1:9" x14ac:dyDescent="0.65">
      <c r="A70">
        <v>69</v>
      </c>
      <c r="B70" t="s">
        <v>33</v>
      </c>
      <c r="C70" t="s">
        <v>34</v>
      </c>
      <c r="D70">
        <v>35.5</v>
      </c>
      <c r="E70">
        <v>17.5</v>
      </c>
      <c r="F70">
        <v>190</v>
      </c>
      <c r="G70">
        <v>3700</v>
      </c>
      <c r="H70" t="s">
        <v>36</v>
      </c>
      <c r="I70">
        <v>2008</v>
      </c>
    </row>
    <row r="71" spans="1:9" x14ac:dyDescent="0.65">
      <c r="A71">
        <v>70</v>
      </c>
      <c r="B71" t="s">
        <v>33</v>
      </c>
      <c r="C71" t="s">
        <v>34</v>
      </c>
      <c r="D71">
        <v>42.8</v>
      </c>
      <c r="E71">
        <v>18.5</v>
      </c>
      <c r="F71">
        <v>195</v>
      </c>
      <c r="G71">
        <v>4250</v>
      </c>
      <c r="H71" t="s">
        <v>35</v>
      </c>
      <c r="I71">
        <v>2008</v>
      </c>
    </row>
    <row r="72" spans="1:9" x14ac:dyDescent="0.65">
      <c r="A72">
        <v>71</v>
      </c>
      <c r="B72" t="s">
        <v>33</v>
      </c>
      <c r="C72" t="s">
        <v>34</v>
      </c>
      <c r="D72">
        <v>40.9</v>
      </c>
      <c r="E72">
        <v>16.8</v>
      </c>
      <c r="F72">
        <v>191</v>
      </c>
      <c r="G72">
        <v>3700</v>
      </c>
      <c r="H72" t="s">
        <v>36</v>
      </c>
      <c r="I72">
        <v>2008</v>
      </c>
    </row>
    <row r="73" spans="1:9" x14ac:dyDescent="0.65">
      <c r="A73">
        <v>72</v>
      </c>
      <c r="B73" t="s">
        <v>33</v>
      </c>
      <c r="C73" t="s">
        <v>34</v>
      </c>
      <c r="D73">
        <v>37.200000000000003</v>
      </c>
      <c r="E73">
        <v>19.399999999999999</v>
      </c>
      <c r="F73">
        <v>184</v>
      </c>
      <c r="G73">
        <v>3900</v>
      </c>
      <c r="H73" t="s">
        <v>35</v>
      </c>
      <c r="I73">
        <v>2008</v>
      </c>
    </row>
    <row r="74" spans="1:9" x14ac:dyDescent="0.65">
      <c r="A74">
        <v>73</v>
      </c>
      <c r="B74" t="s">
        <v>33</v>
      </c>
      <c r="C74" t="s">
        <v>34</v>
      </c>
      <c r="D74">
        <v>36.200000000000003</v>
      </c>
      <c r="E74">
        <v>16.100000000000001</v>
      </c>
      <c r="F74">
        <v>187</v>
      </c>
      <c r="G74">
        <v>3550</v>
      </c>
      <c r="H74" t="s">
        <v>36</v>
      </c>
      <c r="I74">
        <v>2008</v>
      </c>
    </row>
    <row r="75" spans="1:9" x14ac:dyDescent="0.65">
      <c r="A75">
        <v>74</v>
      </c>
      <c r="B75" t="s">
        <v>33</v>
      </c>
      <c r="C75" t="s">
        <v>34</v>
      </c>
      <c r="D75">
        <v>42.1</v>
      </c>
      <c r="E75">
        <v>19.100000000000001</v>
      </c>
      <c r="F75">
        <v>195</v>
      </c>
      <c r="G75">
        <v>4000</v>
      </c>
      <c r="H75" t="s">
        <v>35</v>
      </c>
      <c r="I75">
        <v>2008</v>
      </c>
    </row>
    <row r="76" spans="1:9" x14ac:dyDescent="0.65">
      <c r="A76">
        <v>75</v>
      </c>
      <c r="B76" t="s">
        <v>33</v>
      </c>
      <c r="C76" t="s">
        <v>34</v>
      </c>
      <c r="D76">
        <v>34.6</v>
      </c>
      <c r="E76">
        <v>17.2</v>
      </c>
      <c r="F76">
        <v>189</v>
      </c>
      <c r="G76">
        <v>3200</v>
      </c>
      <c r="H76" t="s">
        <v>36</v>
      </c>
      <c r="I76">
        <v>2008</v>
      </c>
    </row>
    <row r="77" spans="1:9" x14ac:dyDescent="0.65">
      <c r="A77">
        <v>76</v>
      </c>
      <c r="B77" t="s">
        <v>33</v>
      </c>
      <c r="C77" t="s">
        <v>34</v>
      </c>
      <c r="D77">
        <v>42.9</v>
      </c>
      <c r="E77">
        <v>17.600000000000001</v>
      </c>
      <c r="F77">
        <v>196</v>
      </c>
      <c r="G77">
        <v>4700</v>
      </c>
      <c r="H77" t="s">
        <v>35</v>
      </c>
      <c r="I77">
        <v>2008</v>
      </c>
    </row>
    <row r="78" spans="1:9" x14ac:dyDescent="0.65">
      <c r="A78">
        <v>77</v>
      </c>
      <c r="B78" t="s">
        <v>33</v>
      </c>
      <c r="C78" t="s">
        <v>34</v>
      </c>
      <c r="D78">
        <v>36.700000000000003</v>
      </c>
      <c r="E78">
        <v>18.8</v>
      </c>
      <c r="F78">
        <v>187</v>
      </c>
      <c r="G78">
        <v>3800</v>
      </c>
      <c r="H78" t="s">
        <v>36</v>
      </c>
      <c r="I78">
        <v>2008</v>
      </c>
    </row>
    <row r="79" spans="1:9" x14ac:dyDescent="0.65">
      <c r="A79">
        <v>78</v>
      </c>
      <c r="B79" t="s">
        <v>33</v>
      </c>
      <c r="C79" t="s">
        <v>34</v>
      </c>
      <c r="D79">
        <v>35.1</v>
      </c>
      <c r="E79">
        <v>19.399999999999999</v>
      </c>
      <c r="F79">
        <v>193</v>
      </c>
      <c r="G79">
        <v>4200</v>
      </c>
      <c r="H79" t="s">
        <v>35</v>
      </c>
      <c r="I79">
        <v>2008</v>
      </c>
    </row>
    <row r="80" spans="1:9" x14ac:dyDescent="0.65">
      <c r="A80">
        <v>79</v>
      </c>
      <c r="B80" t="s">
        <v>33</v>
      </c>
      <c r="C80" t="s">
        <v>38</v>
      </c>
      <c r="D80">
        <v>37.299999999999997</v>
      </c>
      <c r="E80">
        <v>17.8</v>
      </c>
      <c r="F80">
        <v>191</v>
      </c>
      <c r="G80">
        <v>3350</v>
      </c>
      <c r="H80" t="s">
        <v>36</v>
      </c>
      <c r="I80">
        <v>2008</v>
      </c>
    </row>
    <row r="81" spans="1:9" x14ac:dyDescent="0.65">
      <c r="A81">
        <v>80</v>
      </c>
      <c r="B81" t="s">
        <v>33</v>
      </c>
      <c r="C81" t="s">
        <v>38</v>
      </c>
      <c r="D81">
        <v>41.3</v>
      </c>
      <c r="E81">
        <v>20.3</v>
      </c>
      <c r="F81">
        <v>194</v>
      </c>
      <c r="G81">
        <v>3550</v>
      </c>
      <c r="H81" t="s">
        <v>35</v>
      </c>
      <c r="I81">
        <v>2008</v>
      </c>
    </row>
    <row r="82" spans="1:9" x14ac:dyDescent="0.65">
      <c r="A82">
        <v>81</v>
      </c>
      <c r="B82" t="s">
        <v>33</v>
      </c>
      <c r="C82" t="s">
        <v>38</v>
      </c>
      <c r="D82">
        <v>36.299999999999997</v>
      </c>
      <c r="E82">
        <v>19.5</v>
      </c>
      <c r="F82">
        <v>190</v>
      </c>
      <c r="G82">
        <v>3800</v>
      </c>
      <c r="H82" t="s">
        <v>35</v>
      </c>
      <c r="I82">
        <v>2008</v>
      </c>
    </row>
    <row r="83" spans="1:9" x14ac:dyDescent="0.65">
      <c r="A83">
        <v>82</v>
      </c>
      <c r="B83" t="s">
        <v>33</v>
      </c>
      <c r="C83" t="s">
        <v>38</v>
      </c>
      <c r="D83">
        <v>36.9</v>
      </c>
      <c r="E83">
        <v>18.600000000000001</v>
      </c>
      <c r="F83">
        <v>189</v>
      </c>
      <c r="G83">
        <v>3500</v>
      </c>
      <c r="H83" t="s">
        <v>36</v>
      </c>
      <c r="I83">
        <v>2008</v>
      </c>
    </row>
    <row r="84" spans="1:9" x14ac:dyDescent="0.65">
      <c r="A84">
        <v>83</v>
      </c>
      <c r="B84" t="s">
        <v>33</v>
      </c>
      <c r="C84" t="s">
        <v>38</v>
      </c>
      <c r="D84">
        <v>38.299999999999997</v>
      </c>
      <c r="E84">
        <v>19.2</v>
      </c>
      <c r="F84">
        <v>189</v>
      </c>
      <c r="G84">
        <v>3950</v>
      </c>
      <c r="H84" t="s">
        <v>35</v>
      </c>
      <c r="I84">
        <v>2008</v>
      </c>
    </row>
    <row r="85" spans="1:9" x14ac:dyDescent="0.65">
      <c r="A85">
        <v>84</v>
      </c>
      <c r="B85" t="s">
        <v>33</v>
      </c>
      <c r="C85" t="s">
        <v>38</v>
      </c>
      <c r="D85">
        <v>38.9</v>
      </c>
      <c r="E85">
        <v>18.8</v>
      </c>
      <c r="F85">
        <v>190</v>
      </c>
      <c r="G85">
        <v>3600</v>
      </c>
      <c r="H85" t="s">
        <v>36</v>
      </c>
      <c r="I85">
        <v>2008</v>
      </c>
    </row>
    <row r="86" spans="1:9" x14ac:dyDescent="0.65">
      <c r="A86">
        <v>85</v>
      </c>
      <c r="B86" t="s">
        <v>33</v>
      </c>
      <c r="C86" t="s">
        <v>38</v>
      </c>
      <c r="D86">
        <v>35.700000000000003</v>
      </c>
      <c r="E86">
        <v>18</v>
      </c>
      <c r="F86">
        <v>202</v>
      </c>
      <c r="G86">
        <v>3550</v>
      </c>
      <c r="H86" t="s">
        <v>36</v>
      </c>
      <c r="I86">
        <v>2008</v>
      </c>
    </row>
    <row r="87" spans="1:9" x14ac:dyDescent="0.65">
      <c r="A87">
        <v>86</v>
      </c>
      <c r="B87" t="s">
        <v>33</v>
      </c>
      <c r="C87" t="s">
        <v>38</v>
      </c>
      <c r="D87">
        <v>41.1</v>
      </c>
      <c r="E87">
        <v>18.100000000000001</v>
      </c>
      <c r="F87">
        <v>205</v>
      </c>
      <c r="G87">
        <v>4300</v>
      </c>
      <c r="H87" t="s">
        <v>35</v>
      </c>
      <c r="I87">
        <v>2008</v>
      </c>
    </row>
    <row r="88" spans="1:9" x14ac:dyDescent="0.65">
      <c r="A88">
        <v>87</v>
      </c>
      <c r="B88" t="s">
        <v>33</v>
      </c>
      <c r="C88" t="s">
        <v>38</v>
      </c>
      <c r="D88">
        <v>34</v>
      </c>
      <c r="E88">
        <v>17.100000000000001</v>
      </c>
      <c r="F88">
        <v>185</v>
      </c>
      <c r="G88">
        <v>3400</v>
      </c>
      <c r="H88" t="s">
        <v>36</v>
      </c>
      <c r="I88">
        <v>2008</v>
      </c>
    </row>
    <row r="89" spans="1:9" x14ac:dyDescent="0.65">
      <c r="A89">
        <v>88</v>
      </c>
      <c r="B89" t="s">
        <v>33</v>
      </c>
      <c r="C89" t="s">
        <v>38</v>
      </c>
      <c r="D89">
        <v>39.6</v>
      </c>
      <c r="E89">
        <v>18.100000000000001</v>
      </c>
      <c r="F89">
        <v>186</v>
      </c>
      <c r="G89">
        <v>4450</v>
      </c>
      <c r="H89" t="s">
        <v>35</v>
      </c>
      <c r="I89">
        <v>2008</v>
      </c>
    </row>
    <row r="90" spans="1:9" x14ac:dyDescent="0.65">
      <c r="A90">
        <v>89</v>
      </c>
      <c r="B90" t="s">
        <v>33</v>
      </c>
      <c r="C90" t="s">
        <v>38</v>
      </c>
      <c r="D90">
        <v>36.200000000000003</v>
      </c>
      <c r="E90">
        <v>17.3</v>
      </c>
      <c r="F90">
        <v>187</v>
      </c>
      <c r="G90">
        <v>3300</v>
      </c>
      <c r="H90" t="s">
        <v>36</v>
      </c>
      <c r="I90">
        <v>2008</v>
      </c>
    </row>
    <row r="91" spans="1:9" x14ac:dyDescent="0.65">
      <c r="A91">
        <v>90</v>
      </c>
      <c r="B91" t="s">
        <v>33</v>
      </c>
      <c r="C91" t="s">
        <v>38</v>
      </c>
      <c r="D91">
        <v>40.799999999999997</v>
      </c>
      <c r="E91">
        <v>18.899999999999999</v>
      </c>
      <c r="F91">
        <v>208</v>
      </c>
      <c r="G91">
        <v>4300</v>
      </c>
      <c r="H91" t="s">
        <v>35</v>
      </c>
      <c r="I91">
        <v>2008</v>
      </c>
    </row>
    <row r="92" spans="1:9" x14ac:dyDescent="0.65">
      <c r="A92">
        <v>91</v>
      </c>
      <c r="B92" t="s">
        <v>33</v>
      </c>
      <c r="C92" t="s">
        <v>38</v>
      </c>
      <c r="D92">
        <v>38.1</v>
      </c>
      <c r="E92">
        <v>18.600000000000001</v>
      </c>
      <c r="F92">
        <v>190</v>
      </c>
      <c r="G92">
        <v>3700</v>
      </c>
      <c r="H92" t="s">
        <v>36</v>
      </c>
      <c r="I92">
        <v>2008</v>
      </c>
    </row>
    <row r="93" spans="1:9" x14ac:dyDescent="0.65">
      <c r="A93">
        <v>92</v>
      </c>
      <c r="B93" t="s">
        <v>33</v>
      </c>
      <c r="C93" t="s">
        <v>38</v>
      </c>
      <c r="D93">
        <v>40.299999999999997</v>
      </c>
      <c r="E93">
        <v>18.5</v>
      </c>
      <c r="F93">
        <v>196</v>
      </c>
      <c r="G93">
        <v>4350</v>
      </c>
      <c r="H93" t="s">
        <v>35</v>
      </c>
      <c r="I93">
        <v>2008</v>
      </c>
    </row>
    <row r="94" spans="1:9" x14ac:dyDescent="0.65">
      <c r="A94">
        <v>93</v>
      </c>
      <c r="B94" t="s">
        <v>33</v>
      </c>
      <c r="C94" t="s">
        <v>38</v>
      </c>
      <c r="D94">
        <v>33.1</v>
      </c>
      <c r="E94">
        <v>16.100000000000001</v>
      </c>
      <c r="F94">
        <v>178</v>
      </c>
      <c r="G94">
        <v>2900</v>
      </c>
      <c r="H94" t="s">
        <v>36</v>
      </c>
      <c r="I94">
        <v>2008</v>
      </c>
    </row>
    <row r="95" spans="1:9" x14ac:dyDescent="0.65">
      <c r="A95">
        <v>94</v>
      </c>
      <c r="B95" t="s">
        <v>33</v>
      </c>
      <c r="C95" t="s">
        <v>38</v>
      </c>
      <c r="D95">
        <v>43.2</v>
      </c>
      <c r="E95">
        <v>18.5</v>
      </c>
      <c r="F95">
        <v>192</v>
      </c>
      <c r="G95">
        <v>4100</v>
      </c>
      <c r="H95" t="s">
        <v>35</v>
      </c>
      <c r="I95">
        <v>2008</v>
      </c>
    </row>
    <row r="96" spans="1:9" x14ac:dyDescent="0.65">
      <c r="A96">
        <v>95</v>
      </c>
      <c r="B96" t="s">
        <v>33</v>
      </c>
      <c r="C96" t="s">
        <v>37</v>
      </c>
      <c r="D96">
        <v>35</v>
      </c>
      <c r="E96">
        <v>17.899999999999999</v>
      </c>
      <c r="F96">
        <v>192</v>
      </c>
      <c r="G96">
        <v>3725</v>
      </c>
      <c r="H96" t="s">
        <v>36</v>
      </c>
      <c r="I96">
        <v>2009</v>
      </c>
    </row>
    <row r="97" spans="1:9" x14ac:dyDescent="0.65">
      <c r="A97">
        <v>96</v>
      </c>
      <c r="B97" t="s">
        <v>33</v>
      </c>
      <c r="C97" t="s">
        <v>37</v>
      </c>
      <c r="D97">
        <v>41</v>
      </c>
      <c r="E97">
        <v>20</v>
      </c>
      <c r="F97">
        <v>203</v>
      </c>
      <c r="G97">
        <v>4725</v>
      </c>
      <c r="H97" t="s">
        <v>35</v>
      </c>
      <c r="I97">
        <v>2009</v>
      </c>
    </row>
    <row r="98" spans="1:9" x14ac:dyDescent="0.65">
      <c r="A98">
        <v>97</v>
      </c>
      <c r="B98" t="s">
        <v>33</v>
      </c>
      <c r="C98" t="s">
        <v>37</v>
      </c>
      <c r="D98">
        <v>37.700000000000003</v>
      </c>
      <c r="E98">
        <v>16</v>
      </c>
      <c r="F98">
        <v>183</v>
      </c>
      <c r="G98">
        <v>3075</v>
      </c>
      <c r="H98" t="s">
        <v>36</v>
      </c>
      <c r="I98">
        <v>2009</v>
      </c>
    </row>
    <row r="99" spans="1:9" x14ac:dyDescent="0.65">
      <c r="A99">
        <v>98</v>
      </c>
      <c r="B99" t="s">
        <v>33</v>
      </c>
      <c r="C99" t="s">
        <v>37</v>
      </c>
      <c r="D99">
        <v>37.799999999999997</v>
      </c>
      <c r="E99">
        <v>20</v>
      </c>
      <c r="F99">
        <v>190</v>
      </c>
      <c r="G99">
        <v>4250</v>
      </c>
      <c r="H99" t="s">
        <v>35</v>
      </c>
      <c r="I99">
        <v>2009</v>
      </c>
    </row>
    <row r="100" spans="1:9" x14ac:dyDescent="0.65">
      <c r="A100">
        <v>99</v>
      </c>
      <c r="B100" t="s">
        <v>33</v>
      </c>
      <c r="C100" t="s">
        <v>37</v>
      </c>
      <c r="D100">
        <v>37.9</v>
      </c>
      <c r="E100">
        <v>18.600000000000001</v>
      </c>
      <c r="F100">
        <v>193</v>
      </c>
      <c r="G100">
        <v>2925</v>
      </c>
      <c r="H100" t="s">
        <v>36</v>
      </c>
      <c r="I100">
        <v>2009</v>
      </c>
    </row>
    <row r="101" spans="1:9" x14ac:dyDescent="0.65">
      <c r="A101">
        <v>100</v>
      </c>
      <c r="B101" t="s">
        <v>33</v>
      </c>
      <c r="C101" t="s">
        <v>37</v>
      </c>
      <c r="D101">
        <v>39.700000000000003</v>
      </c>
      <c r="E101">
        <v>18.899999999999999</v>
      </c>
      <c r="F101">
        <v>184</v>
      </c>
      <c r="G101">
        <v>3550</v>
      </c>
      <c r="H101" t="s">
        <v>35</v>
      </c>
      <c r="I101">
        <v>2009</v>
      </c>
    </row>
    <row r="102" spans="1:9" x14ac:dyDescent="0.65">
      <c r="A102">
        <v>101</v>
      </c>
      <c r="B102" t="s">
        <v>33</v>
      </c>
      <c r="C102" t="s">
        <v>37</v>
      </c>
      <c r="D102">
        <v>38.6</v>
      </c>
      <c r="E102">
        <v>17.2</v>
      </c>
      <c r="F102">
        <v>199</v>
      </c>
      <c r="G102">
        <v>3750</v>
      </c>
      <c r="H102" t="s">
        <v>36</v>
      </c>
      <c r="I102">
        <v>2009</v>
      </c>
    </row>
    <row r="103" spans="1:9" x14ac:dyDescent="0.65">
      <c r="A103">
        <v>102</v>
      </c>
      <c r="B103" t="s">
        <v>33</v>
      </c>
      <c r="C103" t="s">
        <v>37</v>
      </c>
      <c r="D103">
        <v>38.200000000000003</v>
      </c>
      <c r="E103">
        <v>20</v>
      </c>
      <c r="F103">
        <v>190</v>
      </c>
      <c r="G103">
        <v>3900</v>
      </c>
      <c r="H103" t="s">
        <v>35</v>
      </c>
      <c r="I103">
        <v>2009</v>
      </c>
    </row>
    <row r="104" spans="1:9" x14ac:dyDescent="0.65">
      <c r="A104">
        <v>103</v>
      </c>
      <c r="B104" t="s">
        <v>33</v>
      </c>
      <c r="C104" t="s">
        <v>37</v>
      </c>
      <c r="D104">
        <v>38.1</v>
      </c>
      <c r="E104">
        <v>17</v>
      </c>
      <c r="F104">
        <v>181</v>
      </c>
      <c r="G104">
        <v>3175</v>
      </c>
      <c r="H104" t="s">
        <v>36</v>
      </c>
      <c r="I104">
        <v>2009</v>
      </c>
    </row>
    <row r="105" spans="1:9" x14ac:dyDescent="0.65">
      <c r="A105">
        <v>104</v>
      </c>
      <c r="B105" t="s">
        <v>33</v>
      </c>
      <c r="C105" t="s">
        <v>37</v>
      </c>
      <c r="D105">
        <v>43.2</v>
      </c>
      <c r="E105">
        <v>19</v>
      </c>
      <c r="F105">
        <v>197</v>
      </c>
      <c r="G105">
        <v>4775</v>
      </c>
      <c r="H105" t="s">
        <v>35</v>
      </c>
      <c r="I105">
        <v>2009</v>
      </c>
    </row>
    <row r="106" spans="1:9" x14ac:dyDescent="0.65">
      <c r="A106">
        <v>105</v>
      </c>
      <c r="B106" t="s">
        <v>33</v>
      </c>
      <c r="C106" t="s">
        <v>37</v>
      </c>
      <c r="D106">
        <v>38.1</v>
      </c>
      <c r="E106">
        <v>16.5</v>
      </c>
      <c r="F106">
        <v>198</v>
      </c>
      <c r="G106">
        <v>3825</v>
      </c>
      <c r="H106" t="s">
        <v>36</v>
      </c>
      <c r="I106">
        <v>2009</v>
      </c>
    </row>
    <row r="107" spans="1:9" x14ac:dyDescent="0.65">
      <c r="A107">
        <v>106</v>
      </c>
      <c r="B107" t="s">
        <v>33</v>
      </c>
      <c r="C107" t="s">
        <v>37</v>
      </c>
      <c r="D107">
        <v>45.6</v>
      </c>
      <c r="E107">
        <v>20.3</v>
      </c>
      <c r="F107">
        <v>191</v>
      </c>
      <c r="G107">
        <v>4600</v>
      </c>
      <c r="H107" t="s">
        <v>35</v>
      </c>
      <c r="I107">
        <v>2009</v>
      </c>
    </row>
    <row r="108" spans="1:9" x14ac:dyDescent="0.65">
      <c r="A108">
        <v>107</v>
      </c>
      <c r="B108" t="s">
        <v>33</v>
      </c>
      <c r="C108" t="s">
        <v>37</v>
      </c>
      <c r="D108">
        <v>39.700000000000003</v>
      </c>
      <c r="E108">
        <v>17.7</v>
      </c>
      <c r="F108">
        <v>193</v>
      </c>
      <c r="G108">
        <v>3200</v>
      </c>
      <c r="H108" t="s">
        <v>36</v>
      </c>
      <c r="I108">
        <v>2009</v>
      </c>
    </row>
    <row r="109" spans="1:9" x14ac:dyDescent="0.65">
      <c r="A109">
        <v>108</v>
      </c>
      <c r="B109" t="s">
        <v>33</v>
      </c>
      <c r="C109" t="s">
        <v>37</v>
      </c>
      <c r="D109">
        <v>42.2</v>
      </c>
      <c r="E109">
        <v>19.5</v>
      </c>
      <c r="F109">
        <v>197</v>
      </c>
      <c r="G109">
        <v>4275</v>
      </c>
      <c r="H109" t="s">
        <v>35</v>
      </c>
      <c r="I109">
        <v>2009</v>
      </c>
    </row>
    <row r="110" spans="1:9" x14ac:dyDescent="0.65">
      <c r="A110">
        <v>109</v>
      </c>
      <c r="B110" t="s">
        <v>33</v>
      </c>
      <c r="C110" t="s">
        <v>37</v>
      </c>
      <c r="D110">
        <v>39.6</v>
      </c>
      <c r="E110">
        <v>20.7</v>
      </c>
      <c r="F110">
        <v>191</v>
      </c>
      <c r="G110">
        <v>3900</v>
      </c>
      <c r="H110" t="s">
        <v>36</v>
      </c>
      <c r="I110">
        <v>2009</v>
      </c>
    </row>
    <row r="111" spans="1:9" x14ac:dyDescent="0.65">
      <c r="A111">
        <v>110</v>
      </c>
      <c r="B111" t="s">
        <v>33</v>
      </c>
      <c r="C111" t="s">
        <v>37</v>
      </c>
      <c r="D111">
        <v>42.7</v>
      </c>
      <c r="E111">
        <v>18.3</v>
      </c>
      <c r="F111">
        <v>196</v>
      </c>
      <c r="G111">
        <v>4075</v>
      </c>
      <c r="H111" t="s">
        <v>35</v>
      </c>
      <c r="I111">
        <v>2009</v>
      </c>
    </row>
    <row r="112" spans="1:9" x14ac:dyDescent="0.65">
      <c r="A112">
        <v>111</v>
      </c>
      <c r="B112" t="s">
        <v>33</v>
      </c>
      <c r="C112" t="s">
        <v>34</v>
      </c>
      <c r="D112">
        <v>38.6</v>
      </c>
      <c r="E112">
        <v>17</v>
      </c>
      <c r="F112">
        <v>188</v>
      </c>
      <c r="G112">
        <v>2900</v>
      </c>
      <c r="H112" t="s">
        <v>36</v>
      </c>
      <c r="I112">
        <v>2009</v>
      </c>
    </row>
    <row r="113" spans="1:9" x14ac:dyDescent="0.65">
      <c r="A113">
        <v>112</v>
      </c>
      <c r="B113" t="s">
        <v>33</v>
      </c>
      <c r="C113" t="s">
        <v>34</v>
      </c>
      <c r="D113">
        <v>37.299999999999997</v>
      </c>
      <c r="E113">
        <v>20.5</v>
      </c>
      <c r="F113">
        <v>199</v>
      </c>
      <c r="G113">
        <v>3775</v>
      </c>
      <c r="H113" t="s">
        <v>35</v>
      </c>
      <c r="I113">
        <v>2009</v>
      </c>
    </row>
    <row r="114" spans="1:9" x14ac:dyDescent="0.65">
      <c r="A114">
        <v>113</v>
      </c>
      <c r="B114" t="s">
        <v>33</v>
      </c>
      <c r="C114" t="s">
        <v>34</v>
      </c>
      <c r="D114">
        <v>35.700000000000003</v>
      </c>
      <c r="E114">
        <v>17</v>
      </c>
      <c r="F114">
        <v>189</v>
      </c>
      <c r="G114">
        <v>3350</v>
      </c>
      <c r="H114" t="s">
        <v>36</v>
      </c>
      <c r="I114">
        <v>2009</v>
      </c>
    </row>
    <row r="115" spans="1:9" x14ac:dyDescent="0.65">
      <c r="A115">
        <v>114</v>
      </c>
      <c r="B115" t="s">
        <v>33</v>
      </c>
      <c r="C115" t="s">
        <v>34</v>
      </c>
      <c r="D115">
        <v>41.1</v>
      </c>
      <c r="E115">
        <v>18.600000000000001</v>
      </c>
      <c r="F115">
        <v>189</v>
      </c>
      <c r="G115">
        <v>3325</v>
      </c>
      <c r="H115" t="s">
        <v>35</v>
      </c>
      <c r="I115">
        <v>2009</v>
      </c>
    </row>
    <row r="116" spans="1:9" x14ac:dyDescent="0.65">
      <c r="A116">
        <v>115</v>
      </c>
      <c r="B116" t="s">
        <v>33</v>
      </c>
      <c r="C116" t="s">
        <v>34</v>
      </c>
      <c r="D116">
        <v>36.200000000000003</v>
      </c>
      <c r="E116">
        <v>17.2</v>
      </c>
      <c r="F116">
        <v>187</v>
      </c>
      <c r="G116">
        <v>3150</v>
      </c>
      <c r="H116" t="s">
        <v>36</v>
      </c>
      <c r="I116">
        <v>2009</v>
      </c>
    </row>
    <row r="117" spans="1:9" x14ac:dyDescent="0.65">
      <c r="A117">
        <v>116</v>
      </c>
      <c r="B117" t="s">
        <v>33</v>
      </c>
      <c r="C117" t="s">
        <v>34</v>
      </c>
      <c r="D117">
        <v>37.700000000000003</v>
      </c>
      <c r="E117">
        <v>19.8</v>
      </c>
      <c r="F117">
        <v>198</v>
      </c>
      <c r="G117">
        <v>3500</v>
      </c>
      <c r="H117" t="s">
        <v>35</v>
      </c>
      <c r="I117">
        <v>2009</v>
      </c>
    </row>
    <row r="118" spans="1:9" x14ac:dyDescent="0.65">
      <c r="A118">
        <v>117</v>
      </c>
      <c r="B118" t="s">
        <v>33</v>
      </c>
      <c r="C118" t="s">
        <v>34</v>
      </c>
      <c r="D118">
        <v>40.200000000000003</v>
      </c>
      <c r="E118">
        <v>17</v>
      </c>
      <c r="F118">
        <v>176</v>
      </c>
      <c r="G118">
        <v>3450</v>
      </c>
      <c r="H118" t="s">
        <v>36</v>
      </c>
      <c r="I118">
        <v>2009</v>
      </c>
    </row>
    <row r="119" spans="1:9" x14ac:dyDescent="0.65">
      <c r="A119">
        <v>118</v>
      </c>
      <c r="B119" t="s">
        <v>33</v>
      </c>
      <c r="C119" t="s">
        <v>34</v>
      </c>
      <c r="D119">
        <v>41.4</v>
      </c>
      <c r="E119">
        <v>18.5</v>
      </c>
      <c r="F119">
        <v>202</v>
      </c>
      <c r="G119">
        <v>3875</v>
      </c>
      <c r="H119" t="s">
        <v>35</v>
      </c>
      <c r="I119">
        <v>2009</v>
      </c>
    </row>
    <row r="120" spans="1:9" x14ac:dyDescent="0.65">
      <c r="A120">
        <v>119</v>
      </c>
      <c r="B120" t="s">
        <v>33</v>
      </c>
      <c r="C120" t="s">
        <v>34</v>
      </c>
      <c r="D120">
        <v>35.200000000000003</v>
      </c>
      <c r="E120">
        <v>15.9</v>
      </c>
      <c r="F120">
        <v>186</v>
      </c>
      <c r="G120">
        <v>3050</v>
      </c>
      <c r="H120" t="s">
        <v>36</v>
      </c>
      <c r="I120">
        <v>2009</v>
      </c>
    </row>
    <row r="121" spans="1:9" x14ac:dyDescent="0.65">
      <c r="A121">
        <v>120</v>
      </c>
      <c r="B121" t="s">
        <v>33</v>
      </c>
      <c r="C121" t="s">
        <v>34</v>
      </c>
      <c r="D121">
        <v>40.6</v>
      </c>
      <c r="E121">
        <v>19</v>
      </c>
      <c r="F121">
        <v>199</v>
      </c>
      <c r="G121">
        <v>4000</v>
      </c>
      <c r="H121" t="s">
        <v>35</v>
      </c>
      <c r="I121">
        <v>2009</v>
      </c>
    </row>
    <row r="122" spans="1:9" x14ac:dyDescent="0.65">
      <c r="A122">
        <v>121</v>
      </c>
      <c r="B122" t="s">
        <v>33</v>
      </c>
      <c r="C122" t="s">
        <v>34</v>
      </c>
      <c r="D122">
        <v>38.799999999999997</v>
      </c>
      <c r="E122">
        <v>17.600000000000001</v>
      </c>
      <c r="F122">
        <v>191</v>
      </c>
      <c r="G122">
        <v>3275</v>
      </c>
      <c r="H122" t="s">
        <v>36</v>
      </c>
      <c r="I122">
        <v>2009</v>
      </c>
    </row>
    <row r="123" spans="1:9" x14ac:dyDescent="0.65">
      <c r="A123">
        <v>122</v>
      </c>
      <c r="B123" t="s">
        <v>33</v>
      </c>
      <c r="C123" t="s">
        <v>34</v>
      </c>
      <c r="D123">
        <v>41.5</v>
      </c>
      <c r="E123">
        <v>18.3</v>
      </c>
      <c r="F123">
        <v>195</v>
      </c>
      <c r="G123">
        <v>4300</v>
      </c>
      <c r="H123" t="s">
        <v>35</v>
      </c>
      <c r="I123">
        <v>2009</v>
      </c>
    </row>
    <row r="124" spans="1:9" x14ac:dyDescent="0.65">
      <c r="A124">
        <v>123</v>
      </c>
      <c r="B124" t="s">
        <v>33</v>
      </c>
      <c r="C124" t="s">
        <v>34</v>
      </c>
      <c r="D124">
        <v>39</v>
      </c>
      <c r="E124">
        <v>17.100000000000001</v>
      </c>
      <c r="F124">
        <v>191</v>
      </c>
      <c r="G124">
        <v>3050</v>
      </c>
      <c r="H124" t="s">
        <v>36</v>
      </c>
      <c r="I124">
        <v>2009</v>
      </c>
    </row>
    <row r="125" spans="1:9" x14ac:dyDescent="0.65">
      <c r="A125">
        <v>124</v>
      </c>
      <c r="B125" t="s">
        <v>33</v>
      </c>
      <c r="C125" t="s">
        <v>34</v>
      </c>
      <c r="D125">
        <v>44.1</v>
      </c>
      <c r="E125">
        <v>18</v>
      </c>
      <c r="F125">
        <v>210</v>
      </c>
      <c r="G125">
        <v>4000</v>
      </c>
      <c r="H125" t="s">
        <v>35</v>
      </c>
      <c r="I125">
        <v>2009</v>
      </c>
    </row>
    <row r="126" spans="1:9" x14ac:dyDescent="0.65">
      <c r="A126">
        <v>125</v>
      </c>
      <c r="B126" t="s">
        <v>33</v>
      </c>
      <c r="C126" t="s">
        <v>34</v>
      </c>
      <c r="D126">
        <v>38.5</v>
      </c>
      <c r="E126">
        <v>17.899999999999999</v>
      </c>
      <c r="F126">
        <v>190</v>
      </c>
      <c r="G126">
        <v>3325</v>
      </c>
      <c r="H126" t="s">
        <v>36</v>
      </c>
      <c r="I126">
        <v>2009</v>
      </c>
    </row>
    <row r="127" spans="1:9" x14ac:dyDescent="0.65">
      <c r="A127">
        <v>126</v>
      </c>
      <c r="B127" t="s">
        <v>33</v>
      </c>
      <c r="C127" t="s">
        <v>34</v>
      </c>
      <c r="D127">
        <v>43.1</v>
      </c>
      <c r="E127">
        <v>19.2</v>
      </c>
      <c r="F127">
        <v>197</v>
      </c>
      <c r="G127">
        <v>3500</v>
      </c>
      <c r="H127" t="s">
        <v>35</v>
      </c>
      <c r="I127">
        <v>2009</v>
      </c>
    </row>
    <row r="128" spans="1:9" x14ac:dyDescent="0.65">
      <c r="A128">
        <v>127</v>
      </c>
      <c r="B128" t="s">
        <v>33</v>
      </c>
      <c r="C128" t="s">
        <v>38</v>
      </c>
      <c r="D128">
        <v>36.799999999999997</v>
      </c>
      <c r="E128">
        <v>18.5</v>
      </c>
      <c r="F128">
        <v>193</v>
      </c>
      <c r="G128">
        <v>3500</v>
      </c>
      <c r="H128" t="s">
        <v>36</v>
      </c>
      <c r="I128">
        <v>2009</v>
      </c>
    </row>
    <row r="129" spans="1:9" x14ac:dyDescent="0.65">
      <c r="A129">
        <v>128</v>
      </c>
      <c r="B129" t="s">
        <v>33</v>
      </c>
      <c r="C129" t="s">
        <v>38</v>
      </c>
      <c r="D129">
        <v>37.5</v>
      </c>
      <c r="E129">
        <v>18.5</v>
      </c>
      <c r="F129">
        <v>199</v>
      </c>
      <c r="G129">
        <v>4475</v>
      </c>
      <c r="H129" t="s">
        <v>35</v>
      </c>
      <c r="I129">
        <v>2009</v>
      </c>
    </row>
    <row r="130" spans="1:9" x14ac:dyDescent="0.65">
      <c r="A130">
        <v>129</v>
      </c>
      <c r="B130" t="s">
        <v>33</v>
      </c>
      <c r="C130" t="s">
        <v>38</v>
      </c>
      <c r="D130">
        <v>38.1</v>
      </c>
      <c r="E130">
        <v>17.600000000000001</v>
      </c>
      <c r="F130">
        <v>187</v>
      </c>
      <c r="G130">
        <v>3425</v>
      </c>
      <c r="H130" t="s">
        <v>36</v>
      </c>
      <c r="I130">
        <v>2009</v>
      </c>
    </row>
    <row r="131" spans="1:9" x14ac:dyDescent="0.65">
      <c r="A131">
        <v>130</v>
      </c>
      <c r="B131" t="s">
        <v>33</v>
      </c>
      <c r="C131" t="s">
        <v>38</v>
      </c>
      <c r="D131">
        <v>41.1</v>
      </c>
      <c r="E131">
        <v>17.5</v>
      </c>
      <c r="F131">
        <v>190</v>
      </c>
      <c r="G131">
        <v>3900</v>
      </c>
      <c r="H131" t="s">
        <v>35</v>
      </c>
      <c r="I131">
        <v>2009</v>
      </c>
    </row>
    <row r="132" spans="1:9" x14ac:dyDescent="0.65">
      <c r="A132">
        <v>131</v>
      </c>
      <c r="B132" t="s">
        <v>33</v>
      </c>
      <c r="C132" t="s">
        <v>38</v>
      </c>
      <c r="D132">
        <v>35.6</v>
      </c>
      <c r="E132">
        <v>17.5</v>
      </c>
      <c r="F132">
        <v>191</v>
      </c>
      <c r="G132">
        <v>3175</v>
      </c>
      <c r="H132" t="s">
        <v>36</v>
      </c>
      <c r="I132">
        <v>2009</v>
      </c>
    </row>
    <row r="133" spans="1:9" x14ac:dyDescent="0.65">
      <c r="A133">
        <v>132</v>
      </c>
      <c r="B133" t="s">
        <v>33</v>
      </c>
      <c r="C133" t="s">
        <v>38</v>
      </c>
      <c r="D133">
        <v>40.200000000000003</v>
      </c>
      <c r="E133">
        <v>20.100000000000001</v>
      </c>
      <c r="F133">
        <v>200</v>
      </c>
      <c r="G133">
        <v>3975</v>
      </c>
      <c r="H133" t="s">
        <v>35</v>
      </c>
      <c r="I133">
        <v>2009</v>
      </c>
    </row>
    <row r="134" spans="1:9" x14ac:dyDescent="0.65">
      <c r="A134">
        <v>133</v>
      </c>
      <c r="B134" t="s">
        <v>33</v>
      </c>
      <c r="C134" t="s">
        <v>38</v>
      </c>
      <c r="D134">
        <v>37</v>
      </c>
      <c r="E134">
        <v>16.5</v>
      </c>
      <c r="F134">
        <v>185</v>
      </c>
      <c r="G134">
        <v>3400</v>
      </c>
      <c r="H134" t="s">
        <v>36</v>
      </c>
      <c r="I134">
        <v>2009</v>
      </c>
    </row>
    <row r="135" spans="1:9" x14ac:dyDescent="0.65">
      <c r="A135">
        <v>134</v>
      </c>
      <c r="B135" t="s">
        <v>33</v>
      </c>
      <c r="C135" t="s">
        <v>38</v>
      </c>
      <c r="D135">
        <v>39.700000000000003</v>
      </c>
      <c r="E135">
        <v>17.899999999999999</v>
      </c>
      <c r="F135">
        <v>193</v>
      </c>
      <c r="G135">
        <v>4250</v>
      </c>
      <c r="H135" t="s">
        <v>35</v>
      </c>
      <c r="I135">
        <v>2009</v>
      </c>
    </row>
    <row r="136" spans="1:9" x14ac:dyDescent="0.65">
      <c r="A136">
        <v>135</v>
      </c>
      <c r="B136" t="s">
        <v>33</v>
      </c>
      <c r="C136" t="s">
        <v>38</v>
      </c>
      <c r="D136">
        <v>40.200000000000003</v>
      </c>
      <c r="E136">
        <v>17.100000000000001</v>
      </c>
      <c r="F136">
        <v>193</v>
      </c>
      <c r="G136">
        <v>3400</v>
      </c>
      <c r="H136" t="s">
        <v>36</v>
      </c>
      <c r="I136">
        <v>2009</v>
      </c>
    </row>
    <row r="137" spans="1:9" x14ac:dyDescent="0.65">
      <c r="A137">
        <v>136</v>
      </c>
      <c r="B137" t="s">
        <v>33</v>
      </c>
      <c r="C137" t="s">
        <v>38</v>
      </c>
      <c r="D137">
        <v>40.6</v>
      </c>
      <c r="E137">
        <v>17.2</v>
      </c>
      <c r="F137">
        <v>187</v>
      </c>
      <c r="G137">
        <v>3475</v>
      </c>
      <c r="H137" t="s">
        <v>35</v>
      </c>
      <c r="I137">
        <v>2009</v>
      </c>
    </row>
    <row r="138" spans="1:9" x14ac:dyDescent="0.65">
      <c r="A138">
        <v>137</v>
      </c>
      <c r="B138" t="s">
        <v>33</v>
      </c>
      <c r="C138" t="s">
        <v>38</v>
      </c>
      <c r="D138">
        <v>32.1</v>
      </c>
      <c r="E138">
        <v>15.5</v>
      </c>
      <c r="F138">
        <v>188</v>
      </c>
      <c r="G138">
        <v>3050</v>
      </c>
      <c r="H138" t="s">
        <v>36</v>
      </c>
      <c r="I138">
        <v>2009</v>
      </c>
    </row>
    <row r="139" spans="1:9" x14ac:dyDescent="0.65">
      <c r="A139">
        <v>138</v>
      </c>
      <c r="B139" t="s">
        <v>33</v>
      </c>
      <c r="C139" t="s">
        <v>38</v>
      </c>
      <c r="D139">
        <v>40.700000000000003</v>
      </c>
      <c r="E139">
        <v>17</v>
      </c>
      <c r="F139">
        <v>190</v>
      </c>
      <c r="G139">
        <v>3725</v>
      </c>
      <c r="H139" t="s">
        <v>35</v>
      </c>
      <c r="I139">
        <v>2009</v>
      </c>
    </row>
    <row r="140" spans="1:9" x14ac:dyDescent="0.65">
      <c r="A140">
        <v>139</v>
      </c>
      <c r="B140" t="s">
        <v>33</v>
      </c>
      <c r="C140" t="s">
        <v>38</v>
      </c>
      <c r="D140">
        <v>37.299999999999997</v>
      </c>
      <c r="E140">
        <v>16.8</v>
      </c>
      <c r="F140">
        <v>192</v>
      </c>
      <c r="G140">
        <v>3000</v>
      </c>
      <c r="H140" t="s">
        <v>36</v>
      </c>
      <c r="I140">
        <v>2009</v>
      </c>
    </row>
    <row r="141" spans="1:9" x14ac:dyDescent="0.65">
      <c r="A141">
        <v>140</v>
      </c>
      <c r="B141" t="s">
        <v>33</v>
      </c>
      <c r="C141" t="s">
        <v>38</v>
      </c>
      <c r="D141">
        <v>39</v>
      </c>
      <c r="E141">
        <v>18.7</v>
      </c>
      <c r="F141">
        <v>185</v>
      </c>
      <c r="G141">
        <v>3650</v>
      </c>
      <c r="H141" t="s">
        <v>35</v>
      </c>
      <c r="I141">
        <v>2009</v>
      </c>
    </row>
    <row r="142" spans="1:9" x14ac:dyDescent="0.65">
      <c r="A142">
        <v>141</v>
      </c>
      <c r="B142" t="s">
        <v>33</v>
      </c>
      <c r="C142" t="s">
        <v>38</v>
      </c>
      <c r="D142">
        <v>39.200000000000003</v>
      </c>
      <c r="E142">
        <v>18.600000000000001</v>
      </c>
      <c r="F142">
        <v>190</v>
      </c>
      <c r="G142">
        <v>4250</v>
      </c>
      <c r="H142" t="s">
        <v>35</v>
      </c>
      <c r="I142">
        <v>2009</v>
      </c>
    </row>
    <row r="143" spans="1:9" x14ac:dyDescent="0.65">
      <c r="A143">
        <v>142</v>
      </c>
      <c r="B143" t="s">
        <v>33</v>
      </c>
      <c r="C143" t="s">
        <v>38</v>
      </c>
      <c r="D143">
        <v>36.6</v>
      </c>
      <c r="E143">
        <v>18.399999999999999</v>
      </c>
      <c r="F143">
        <v>184</v>
      </c>
      <c r="G143">
        <v>3475</v>
      </c>
      <c r="H143" t="s">
        <v>36</v>
      </c>
      <c r="I143">
        <v>2009</v>
      </c>
    </row>
    <row r="144" spans="1:9" x14ac:dyDescent="0.65">
      <c r="A144">
        <v>143</v>
      </c>
      <c r="B144" t="s">
        <v>33</v>
      </c>
      <c r="C144" t="s">
        <v>38</v>
      </c>
      <c r="D144">
        <v>36</v>
      </c>
      <c r="E144">
        <v>17.8</v>
      </c>
      <c r="F144">
        <v>195</v>
      </c>
      <c r="G144">
        <v>3450</v>
      </c>
      <c r="H144" t="s">
        <v>36</v>
      </c>
      <c r="I144">
        <v>2009</v>
      </c>
    </row>
    <row r="145" spans="1:9" x14ac:dyDescent="0.65">
      <c r="A145">
        <v>144</v>
      </c>
      <c r="B145" t="s">
        <v>33</v>
      </c>
      <c r="C145" t="s">
        <v>38</v>
      </c>
      <c r="D145">
        <v>37.799999999999997</v>
      </c>
      <c r="E145">
        <v>18.100000000000001</v>
      </c>
      <c r="F145">
        <v>193</v>
      </c>
      <c r="G145">
        <v>3750</v>
      </c>
      <c r="H145" t="s">
        <v>35</v>
      </c>
      <c r="I145">
        <v>2009</v>
      </c>
    </row>
    <row r="146" spans="1:9" x14ac:dyDescent="0.65">
      <c r="A146">
        <v>145</v>
      </c>
      <c r="B146" t="s">
        <v>33</v>
      </c>
      <c r="C146" t="s">
        <v>38</v>
      </c>
      <c r="D146">
        <v>36</v>
      </c>
      <c r="E146">
        <v>17.100000000000001</v>
      </c>
      <c r="F146">
        <v>187</v>
      </c>
      <c r="G146">
        <v>3700</v>
      </c>
      <c r="H146" t="s">
        <v>36</v>
      </c>
      <c r="I146">
        <v>2009</v>
      </c>
    </row>
    <row r="147" spans="1:9" x14ac:dyDescent="0.65">
      <c r="A147">
        <v>146</v>
      </c>
      <c r="B147" t="s">
        <v>33</v>
      </c>
      <c r="C147" t="s">
        <v>38</v>
      </c>
      <c r="D147">
        <v>41.5</v>
      </c>
      <c r="E147">
        <v>18.5</v>
      </c>
      <c r="F147">
        <v>201</v>
      </c>
      <c r="G147">
        <v>4000</v>
      </c>
      <c r="H147" t="s">
        <v>35</v>
      </c>
      <c r="I147">
        <v>2009</v>
      </c>
    </row>
    <row r="148" spans="1:9" x14ac:dyDescent="0.65">
      <c r="A148">
        <v>147</v>
      </c>
      <c r="B148" t="s">
        <v>39</v>
      </c>
      <c r="C148" t="s">
        <v>37</v>
      </c>
      <c r="D148">
        <v>46.1</v>
      </c>
      <c r="E148">
        <v>13.2</v>
      </c>
      <c r="F148">
        <v>211</v>
      </c>
      <c r="G148">
        <v>4500</v>
      </c>
      <c r="H148" t="s">
        <v>36</v>
      </c>
      <c r="I148">
        <v>2007</v>
      </c>
    </row>
    <row r="149" spans="1:9" x14ac:dyDescent="0.65">
      <c r="A149">
        <v>148</v>
      </c>
      <c r="B149" t="s">
        <v>39</v>
      </c>
      <c r="C149" t="s">
        <v>37</v>
      </c>
      <c r="D149">
        <v>50</v>
      </c>
      <c r="E149">
        <v>16.3</v>
      </c>
      <c r="F149">
        <v>230</v>
      </c>
      <c r="G149">
        <v>5700</v>
      </c>
      <c r="H149" t="s">
        <v>35</v>
      </c>
      <c r="I149">
        <v>2007</v>
      </c>
    </row>
    <row r="150" spans="1:9" x14ac:dyDescent="0.65">
      <c r="A150">
        <v>149</v>
      </c>
      <c r="B150" t="s">
        <v>39</v>
      </c>
      <c r="C150" t="s">
        <v>37</v>
      </c>
      <c r="D150">
        <v>48.7</v>
      </c>
      <c r="E150">
        <v>14.1</v>
      </c>
      <c r="F150">
        <v>210</v>
      </c>
      <c r="G150">
        <v>4450</v>
      </c>
      <c r="H150" t="s">
        <v>36</v>
      </c>
      <c r="I150">
        <v>2007</v>
      </c>
    </row>
    <row r="151" spans="1:9" x14ac:dyDescent="0.65">
      <c r="A151">
        <v>150</v>
      </c>
      <c r="B151" t="s">
        <v>39</v>
      </c>
      <c r="C151" t="s">
        <v>37</v>
      </c>
      <c r="D151">
        <v>50</v>
      </c>
      <c r="E151">
        <v>15.2</v>
      </c>
      <c r="F151">
        <v>218</v>
      </c>
      <c r="G151">
        <v>5700</v>
      </c>
      <c r="H151" t="s">
        <v>35</v>
      </c>
      <c r="I151">
        <v>2007</v>
      </c>
    </row>
    <row r="152" spans="1:9" x14ac:dyDescent="0.65">
      <c r="A152">
        <v>151</v>
      </c>
      <c r="B152" t="s">
        <v>39</v>
      </c>
      <c r="C152" t="s">
        <v>37</v>
      </c>
      <c r="D152">
        <v>47.6</v>
      </c>
      <c r="E152">
        <v>14.5</v>
      </c>
      <c r="F152">
        <v>215</v>
      </c>
      <c r="G152">
        <v>5400</v>
      </c>
      <c r="H152" t="s">
        <v>35</v>
      </c>
      <c r="I152">
        <v>2007</v>
      </c>
    </row>
    <row r="153" spans="1:9" x14ac:dyDescent="0.65">
      <c r="A153">
        <v>152</v>
      </c>
      <c r="B153" t="s">
        <v>39</v>
      </c>
      <c r="C153" t="s">
        <v>37</v>
      </c>
      <c r="D153">
        <v>46.5</v>
      </c>
      <c r="E153">
        <v>13.5</v>
      </c>
      <c r="F153">
        <v>210</v>
      </c>
      <c r="G153">
        <v>4550</v>
      </c>
      <c r="H153" t="s">
        <v>36</v>
      </c>
      <c r="I153">
        <v>2007</v>
      </c>
    </row>
    <row r="154" spans="1:9" x14ac:dyDescent="0.65">
      <c r="A154">
        <v>153</v>
      </c>
      <c r="B154" t="s">
        <v>39</v>
      </c>
      <c r="C154" t="s">
        <v>37</v>
      </c>
      <c r="D154">
        <v>45.4</v>
      </c>
      <c r="E154">
        <v>14.6</v>
      </c>
      <c r="F154">
        <v>211</v>
      </c>
      <c r="G154">
        <v>4800</v>
      </c>
      <c r="H154" t="s">
        <v>36</v>
      </c>
      <c r="I154">
        <v>2007</v>
      </c>
    </row>
    <row r="155" spans="1:9" x14ac:dyDescent="0.65">
      <c r="A155">
        <v>154</v>
      </c>
      <c r="B155" t="s">
        <v>39</v>
      </c>
      <c r="C155" t="s">
        <v>37</v>
      </c>
      <c r="D155">
        <v>46.7</v>
      </c>
      <c r="E155">
        <v>15.3</v>
      </c>
      <c r="F155">
        <v>219</v>
      </c>
      <c r="G155">
        <v>5200</v>
      </c>
      <c r="H155" t="s">
        <v>35</v>
      </c>
      <c r="I155">
        <v>2007</v>
      </c>
    </row>
    <row r="156" spans="1:9" x14ac:dyDescent="0.65">
      <c r="A156">
        <v>155</v>
      </c>
      <c r="B156" t="s">
        <v>39</v>
      </c>
      <c r="C156" t="s">
        <v>37</v>
      </c>
      <c r="D156">
        <v>43.3</v>
      </c>
      <c r="E156">
        <v>13.4</v>
      </c>
      <c r="F156">
        <v>209</v>
      </c>
      <c r="G156">
        <v>4400</v>
      </c>
      <c r="H156" t="s">
        <v>36</v>
      </c>
      <c r="I156">
        <v>2007</v>
      </c>
    </row>
    <row r="157" spans="1:9" x14ac:dyDescent="0.65">
      <c r="A157">
        <v>156</v>
      </c>
      <c r="B157" t="s">
        <v>39</v>
      </c>
      <c r="C157" t="s">
        <v>37</v>
      </c>
      <c r="D157">
        <v>46.8</v>
      </c>
      <c r="E157">
        <v>15.4</v>
      </c>
      <c r="F157">
        <v>215</v>
      </c>
      <c r="G157">
        <v>5150</v>
      </c>
      <c r="H157" t="s">
        <v>35</v>
      </c>
      <c r="I157">
        <v>2007</v>
      </c>
    </row>
    <row r="158" spans="1:9" x14ac:dyDescent="0.65">
      <c r="A158">
        <v>157</v>
      </c>
      <c r="B158" t="s">
        <v>39</v>
      </c>
      <c r="C158" t="s">
        <v>37</v>
      </c>
      <c r="D158">
        <v>40.9</v>
      </c>
      <c r="E158">
        <v>13.7</v>
      </c>
      <c r="F158">
        <v>214</v>
      </c>
      <c r="G158">
        <v>4650</v>
      </c>
      <c r="H158" t="s">
        <v>36</v>
      </c>
      <c r="I158">
        <v>2007</v>
      </c>
    </row>
    <row r="159" spans="1:9" x14ac:dyDescent="0.65">
      <c r="A159">
        <v>158</v>
      </c>
      <c r="B159" t="s">
        <v>39</v>
      </c>
      <c r="C159" t="s">
        <v>37</v>
      </c>
      <c r="D159">
        <v>49</v>
      </c>
      <c r="E159">
        <v>16.100000000000001</v>
      </c>
      <c r="F159">
        <v>216</v>
      </c>
      <c r="G159">
        <v>5550</v>
      </c>
      <c r="H159" t="s">
        <v>35</v>
      </c>
      <c r="I159">
        <v>2007</v>
      </c>
    </row>
    <row r="160" spans="1:9" x14ac:dyDescent="0.65">
      <c r="A160">
        <v>159</v>
      </c>
      <c r="B160" t="s">
        <v>39</v>
      </c>
      <c r="C160" t="s">
        <v>37</v>
      </c>
      <c r="D160">
        <v>45.5</v>
      </c>
      <c r="E160">
        <v>13.7</v>
      </c>
      <c r="F160">
        <v>214</v>
      </c>
      <c r="G160">
        <v>4650</v>
      </c>
      <c r="H160" t="s">
        <v>36</v>
      </c>
      <c r="I160">
        <v>2007</v>
      </c>
    </row>
    <row r="161" spans="1:9" x14ac:dyDescent="0.65">
      <c r="A161">
        <v>160</v>
      </c>
      <c r="B161" t="s">
        <v>39</v>
      </c>
      <c r="C161" t="s">
        <v>37</v>
      </c>
      <c r="D161">
        <v>48.4</v>
      </c>
      <c r="E161">
        <v>14.6</v>
      </c>
      <c r="F161">
        <v>213</v>
      </c>
      <c r="G161">
        <v>5850</v>
      </c>
      <c r="H161" t="s">
        <v>35</v>
      </c>
      <c r="I161">
        <v>2007</v>
      </c>
    </row>
    <row r="162" spans="1:9" x14ac:dyDescent="0.65">
      <c r="A162">
        <v>161</v>
      </c>
      <c r="B162" t="s">
        <v>39</v>
      </c>
      <c r="C162" t="s">
        <v>37</v>
      </c>
      <c r="D162">
        <v>45.8</v>
      </c>
      <c r="E162">
        <v>14.6</v>
      </c>
      <c r="F162">
        <v>210</v>
      </c>
      <c r="G162">
        <v>4200</v>
      </c>
      <c r="H162" t="s">
        <v>36</v>
      </c>
      <c r="I162">
        <v>2007</v>
      </c>
    </row>
    <row r="163" spans="1:9" x14ac:dyDescent="0.65">
      <c r="A163">
        <v>162</v>
      </c>
      <c r="B163" t="s">
        <v>39</v>
      </c>
      <c r="C163" t="s">
        <v>37</v>
      </c>
      <c r="D163">
        <v>49.3</v>
      </c>
      <c r="E163">
        <v>15.7</v>
      </c>
      <c r="F163">
        <v>217</v>
      </c>
      <c r="G163">
        <v>5850</v>
      </c>
      <c r="H163" t="s">
        <v>35</v>
      </c>
      <c r="I163">
        <v>2007</v>
      </c>
    </row>
    <row r="164" spans="1:9" x14ac:dyDescent="0.65">
      <c r="A164">
        <v>163</v>
      </c>
      <c r="B164" t="s">
        <v>39</v>
      </c>
      <c r="C164" t="s">
        <v>37</v>
      </c>
      <c r="D164">
        <v>42</v>
      </c>
      <c r="E164">
        <v>13.5</v>
      </c>
      <c r="F164">
        <v>210</v>
      </c>
      <c r="G164">
        <v>4150</v>
      </c>
      <c r="H164" t="s">
        <v>36</v>
      </c>
      <c r="I164">
        <v>2007</v>
      </c>
    </row>
    <row r="165" spans="1:9" x14ac:dyDescent="0.65">
      <c r="A165">
        <v>164</v>
      </c>
      <c r="B165" t="s">
        <v>39</v>
      </c>
      <c r="C165" t="s">
        <v>37</v>
      </c>
      <c r="D165">
        <v>49.2</v>
      </c>
      <c r="E165">
        <v>15.2</v>
      </c>
      <c r="F165">
        <v>221</v>
      </c>
      <c r="G165">
        <v>6300</v>
      </c>
      <c r="H165" t="s">
        <v>35</v>
      </c>
      <c r="I165">
        <v>2007</v>
      </c>
    </row>
    <row r="166" spans="1:9" x14ac:dyDescent="0.65">
      <c r="A166">
        <v>165</v>
      </c>
      <c r="B166" t="s">
        <v>39</v>
      </c>
      <c r="C166" t="s">
        <v>37</v>
      </c>
      <c r="D166">
        <v>46.2</v>
      </c>
      <c r="E166">
        <v>14.5</v>
      </c>
      <c r="F166">
        <v>209</v>
      </c>
      <c r="G166">
        <v>4800</v>
      </c>
      <c r="H166" t="s">
        <v>36</v>
      </c>
      <c r="I166">
        <v>2007</v>
      </c>
    </row>
    <row r="167" spans="1:9" x14ac:dyDescent="0.65">
      <c r="A167">
        <v>166</v>
      </c>
      <c r="B167" t="s">
        <v>39</v>
      </c>
      <c r="C167" t="s">
        <v>37</v>
      </c>
      <c r="D167">
        <v>48.7</v>
      </c>
      <c r="E167">
        <v>15.1</v>
      </c>
      <c r="F167">
        <v>222</v>
      </c>
      <c r="G167">
        <v>5350</v>
      </c>
      <c r="H167" t="s">
        <v>35</v>
      </c>
      <c r="I167">
        <v>2007</v>
      </c>
    </row>
    <row r="168" spans="1:9" x14ac:dyDescent="0.65">
      <c r="A168">
        <v>167</v>
      </c>
      <c r="B168" t="s">
        <v>39</v>
      </c>
      <c r="C168" t="s">
        <v>37</v>
      </c>
      <c r="D168">
        <v>50.2</v>
      </c>
      <c r="E168">
        <v>14.3</v>
      </c>
      <c r="F168">
        <v>218</v>
      </c>
      <c r="G168">
        <v>5700</v>
      </c>
      <c r="H168" t="s">
        <v>35</v>
      </c>
      <c r="I168">
        <v>2007</v>
      </c>
    </row>
    <row r="169" spans="1:9" x14ac:dyDescent="0.65">
      <c r="A169">
        <v>168</v>
      </c>
      <c r="B169" t="s">
        <v>39</v>
      </c>
      <c r="C169" t="s">
        <v>37</v>
      </c>
      <c r="D169">
        <v>45.1</v>
      </c>
      <c r="E169">
        <v>14.5</v>
      </c>
      <c r="F169">
        <v>215</v>
      </c>
      <c r="G169">
        <v>5000</v>
      </c>
      <c r="H169" t="s">
        <v>36</v>
      </c>
      <c r="I169">
        <v>2007</v>
      </c>
    </row>
    <row r="170" spans="1:9" x14ac:dyDescent="0.65">
      <c r="A170">
        <v>169</v>
      </c>
      <c r="B170" t="s">
        <v>39</v>
      </c>
      <c r="C170" t="s">
        <v>37</v>
      </c>
      <c r="D170">
        <v>46.5</v>
      </c>
      <c r="E170">
        <v>14.5</v>
      </c>
      <c r="F170">
        <v>213</v>
      </c>
      <c r="G170">
        <v>4400</v>
      </c>
      <c r="H170" t="s">
        <v>36</v>
      </c>
      <c r="I170">
        <v>2007</v>
      </c>
    </row>
    <row r="171" spans="1:9" x14ac:dyDescent="0.65">
      <c r="A171">
        <v>170</v>
      </c>
      <c r="B171" t="s">
        <v>39</v>
      </c>
      <c r="C171" t="s">
        <v>37</v>
      </c>
      <c r="D171">
        <v>46.3</v>
      </c>
      <c r="E171">
        <v>15.8</v>
      </c>
      <c r="F171">
        <v>215</v>
      </c>
      <c r="G171">
        <v>5050</v>
      </c>
      <c r="H171" t="s">
        <v>35</v>
      </c>
      <c r="I171">
        <v>2007</v>
      </c>
    </row>
    <row r="172" spans="1:9" x14ac:dyDescent="0.65">
      <c r="A172">
        <v>171</v>
      </c>
      <c r="B172" t="s">
        <v>39</v>
      </c>
      <c r="C172" t="s">
        <v>37</v>
      </c>
      <c r="D172">
        <v>42.9</v>
      </c>
      <c r="E172">
        <v>13.1</v>
      </c>
      <c r="F172">
        <v>215</v>
      </c>
      <c r="G172">
        <v>5000</v>
      </c>
      <c r="H172" t="s">
        <v>36</v>
      </c>
      <c r="I172">
        <v>2007</v>
      </c>
    </row>
    <row r="173" spans="1:9" x14ac:dyDescent="0.65">
      <c r="A173">
        <v>172</v>
      </c>
      <c r="B173" t="s">
        <v>39</v>
      </c>
      <c r="C173" t="s">
        <v>37</v>
      </c>
      <c r="D173">
        <v>46.1</v>
      </c>
      <c r="E173">
        <v>15.1</v>
      </c>
      <c r="F173">
        <v>215</v>
      </c>
      <c r="G173">
        <v>5100</v>
      </c>
      <c r="H173" t="s">
        <v>35</v>
      </c>
      <c r="I173">
        <v>2007</v>
      </c>
    </row>
    <row r="174" spans="1:9" x14ac:dyDescent="0.65">
      <c r="A174">
        <v>173</v>
      </c>
      <c r="B174" t="s">
        <v>39</v>
      </c>
      <c r="C174" t="s">
        <v>37</v>
      </c>
      <c r="D174">
        <v>47.8</v>
      </c>
      <c r="E174">
        <v>15</v>
      </c>
      <c r="F174">
        <v>215</v>
      </c>
      <c r="G174">
        <v>5650</v>
      </c>
      <c r="H174" t="s">
        <v>35</v>
      </c>
      <c r="I174">
        <v>2007</v>
      </c>
    </row>
    <row r="175" spans="1:9" x14ac:dyDescent="0.65">
      <c r="A175">
        <v>174</v>
      </c>
      <c r="B175" t="s">
        <v>39</v>
      </c>
      <c r="C175" t="s">
        <v>37</v>
      </c>
      <c r="D175">
        <v>48.2</v>
      </c>
      <c r="E175">
        <v>14.3</v>
      </c>
      <c r="F175">
        <v>210</v>
      </c>
      <c r="G175">
        <v>4600</v>
      </c>
      <c r="H175" t="s">
        <v>36</v>
      </c>
      <c r="I175">
        <v>2007</v>
      </c>
    </row>
    <row r="176" spans="1:9" x14ac:dyDescent="0.65">
      <c r="A176">
        <v>175</v>
      </c>
      <c r="B176" t="s">
        <v>39</v>
      </c>
      <c r="C176" t="s">
        <v>37</v>
      </c>
      <c r="D176">
        <v>50</v>
      </c>
      <c r="E176">
        <v>15.3</v>
      </c>
      <c r="F176">
        <v>220</v>
      </c>
      <c r="G176">
        <v>5550</v>
      </c>
      <c r="H176" t="s">
        <v>35</v>
      </c>
      <c r="I176">
        <v>2007</v>
      </c>
    </row>
    <row r="177" spans="1:9" x14ac:dyDescent="0.65">
      <c r="A177">
        <v>176</v>
      </c>
      <c r="B177" t="s">
        <v>39</v>
      </c>
      <c r="C177" t="s">
        <v>37</v>
      </c>
      <c r="D177">
        <v>47.3</v>
      </c>
      <c r="E177">
        <v>15.3</v>
      </c>
      <c r="F177">
        <v>222</v>
      </c>
      <c r="G177">
        <v>5250</v>
      </c>
      <c r="H177" t="s">
        <v>35</v>
      </c>
      <c r="I177">
        <v>2007</v>
      </c>
    </row>
    <row r="178" spans="1:9" x14ac:dyDescent="0.65">
      <c r="A178">
        <v>177</v>
      </c>
      <c r="B178" t="s">
        <v>39</v>
      </c>
      <c r="C178" t="s">
        <v>37</v>
      </c>
      <c r="D178">
        <v>42.8</v>
      </c>
      <c r="E178">
        <v>14.2</v>
      </c>
      <c r="F178">
        <v>209</v>
      </c>
      <c r="G178">
        <v>4700</v>
      </c>
      <c r="H178" t="s">
        <v>36</v>
      </c>
      <c r="I178">
        <v>2007</v>
      </c>
    </row>
    <row r="179" spans="1:9" x14ac:dyDescent="0.65">
      <c r="A179">
        <v>178</v>
      </c>
      <c r="B179" t="s">
        <v>39</v>
      </c>
      <c r="C179" t="s">
        <v>37</v>
      </c>
      <c r="D179">
        <v>45.1</v>
      </c>
      <c r="E179">
        <v>14.5</v>
      </c>
      <c r="F179">
        <v>207</v>
      </c>
      <c r="G179">
        <v>5050</v>
      </c>
      <c r="H179" t="s">
        <v>36</v>
      </c>
      <c r="I179">
        <v>2007</v>
      </c>
    </row>
    <row r="180" spans="1:9" x14ac:dyDescent="0.65">
      <c r="A180">
        <v>179</v>
      </c>
      <c r="B180" t="s">
        <v>39</v>
      </c>
      <c r="C180" t="s">
        <v>37</v>
      </c>
      <c r="D180">
        <v>59.6</v>
      </c>
      <c r="E180">
        <v>17</v>
      </c>
      <c r="F180">
        <v>230</v>
      </c>
      <c r="G180">
        <v>6050</v>
      </c>
      <c r="H180" t="s">
        <v>35</v>
      </c>
      <c r="I180">
        <v>2007</v>
      </c>
    </row>
    <row r="181" spans="1:9" x14ac:dyDescent="0.65">
      <c r="A181">
        <v>180</v>
      </c>
      <c r="B181" t="s">
        <v>39</v>
      </c>
      <c r="C181" t="s">
        <v>37</v>
      </c>
      <c r="D181">
        <v>49.1</v>
      </c>
      <c r="E181">
        <v>14.8</v>
      </c>
      <c r="F181">
        <v>220</v>
      </c>
      <c r="G181">
        <v>5150</v>
      </c>
      <c r="H181" t="s">
        <v>36</v>
      </c>
      <c r="I181">
        <v>2008</v>
      </c>
    </row>
    <row r="182" spans="1:9" x14ac:dyDescent="0.65">
      <c r="A182">
        <v>181</v>
      </c>
      <c r="B182" t="s">
        <v>39</v>
      </c>
      <c r="C182" t="s">
        <v>37</v>
      </c>
      <c r="D182">
        <v>48.4</v>
      </c>
      <c r="E182">
        <v>16.3</v>
      </c>
      <c r="F182">
        <v>220</v>
      </c>
      <c r="G182">
        <v>5400</v>
      </c>
      <c r="H182" t="s">
        <v>35</v>
      </c>
      <c r="I182">
        <v>2008</v>
      </c>
    </row>
    <row r="183" spans="1:9" x14ac:dyDescent="0.65">
      <c r="A183">
        <v>182</v>
      </c>
      <c r="B183" t="s">
        <v>39</v>
      </c>
      <c r="C183" t="s">
        <v>37</v>
      </c>
      <c r="D183">
        <v>42.6</v>
      </c>
      <c r="E183">
        <v>13.7</v>
      </c>
      <c r="F183">
        <v>213</v>
      </c>
      <c r="G183">
        <v>4950</v>
      </c>
      <c r="H183" t="s">
        <v>36</v>
      </c>
      <c r="I183">
        <v>2008</v>
      </c>
    </row>
    <row r="184" spans="1:9" x14ac:dyDescent="0.65">
      <c r="A184">
        <v>183</v>
      </c>
      <c r="B184" t="s">
        <v>39</v>
      </c>
      <c r="C184" t="s">
        <v>37</v>
      </c>
      <c r="D184">
        <v>44.4</v>
      </c>
      <c r="E184">
        <v>17.3</v>
      </c>
      <c r="F184">
        <v>219</v>
      </c>
      <c r="G184">
        <v>5250</v>
      </c>
      <c r="H184" t="s">
        <v>35</v>
      </c>
      <c r="I184">
        <v>2008</v>
      </c>
    </row>
    <row r="185" spans="1:9" x14ac:dyDescent="0.65">
      <c r="A185">
        <v>184</v>
      </c>
      <c r="B185" t="s">
        <v>39</v>
      </c>
      <c r="C185" t="s">
        <v>37</v>
      </c>
      <c r="D185">
        <v>44</v>
      </c>
      <c r="E185">
        <v>13.6</v>
      </c>
      <c r="F185">
        <v>208</v>
      </c>
      <c r="G185">
        <v>4350</v>
      </c>
      <c r="H185" t="s">
        <v>36</v>
      </c>
      <c r="I185">
        <v>2008</v>
      </c>
    </row>
    <row r="186" spans="1:9" x14ac:dyDescent="0.65">
      <c r="A186">
        <v>185</v>
      </c>
      <c r="B186" t="s">
        <v>39</v>
      </c>
      <c r="C186" t="s">
        <v>37</v>
      </c>
      <c r="D186">
        <v>48.7</v>
      </c>
      <c r="E186">
        <v>15.7</v>
      </c>
      <c r="F186">
        <v>208</v>
      </c>
      <c r="G186">
        <v>5350</v>
      </c>
      <c r="H186" t="s">
        <v>35</v>
      </c>
      <c r="I186">
        <v>2008</v>
      </c>
    </row>
    <row r="187" spans="1:9" x14ac:dyDescent="0.65">
      <c r="A187">
        <v>186</v>
      </c>
      <c r="B187" t="s">
        <v>39</v>
      </c>
      <c r="C187" t="s">
        <v>37</v>
      </c>
      <c r="D187">
        <v>42.7</v>
      </c>
      <c r="E187">
        <v>13.7</v>
      </c>
      <c r="F187">
        <v>208</v>
      </c>
      <c r="G187">
        <v>3950</v>
      </c>
      <c r="H187" t="s">
        <v>36</v>
      </c>
      <c r="I187">
        <v>2008</v>
      </c>
    </row>
    <row r="188" spans="1:9" x14ac:dyDescent="0.65">
      <c r="A188">
        <v>187</v>
      </c>
      <c r="B188" t="s">
        <v>39</v>
      </c>
      <c r="C188" t="s">
        <v>37</v>
      </c>
      <c r="D188">
        <v>49.6</v>
      </c>
      <c r="E188">
        <v>16</v>
      </c>
      <c r="F188">
        <v>225</v>
      </c>
      <c r="G188">
        <v>5700</v>
      </c>
      <c r="H188" t="s">
        <v>35</v>
      </c>
      <c r="I188">
        <v>2008</v>
      </c>
    </row>
    <row r="189" spans="1:9" x14ac:dyDescent="0.65">
      <c r="A189">
        <v>188</v>
      </c>
      <c r="B189" t="s">
        <v>39</v>
      </c>
      <c r="C189" t="s">
        <v>37</v>
      </c>
      <c r="D189">
        <v>45.3</v>
      </c>
      <c r="E189">
        <v>13.7</v>
      </c>
      <c r="F189">
        <v>210</v>
      </c>
      <c r="G189">
        <v>4300</v>
      </c>
      <c r="H189" t="s">
        <v>36</v>
      </c>
      <c r="I189">
        <v>2008</v>
      </c>
    </row>
    <row r="190" spans="1:9" x14ac:dyDescent="0.65">
      <c r="A190">
        <v>189</v>
      </c>
      <c r="B190" t="s">
        <v>39</v>
      </c>
      <c r="C190" t="s">
        <v>37</v>
      </c>
      <c r="D190">
        <v>49.6</v>
      </c>
      <c r="E190">
        <v>15</v>
      </c>
      <c r="F190">
        <v>216</v>
      </c>
      <c r="G190">
        <v>4750</v>
      </c>
      <c r="H190" t="s">
        <v>35</v>
      </c>
      <c r="I190">
        <v>2008</v>
      </c>
    </row>
    <row r="191" spans="1:9" x14ac:dyDescent="0.65">
      <c r="A191">
        <v>190</v>
      </c>
      <c r="B191" t="s">
        <v>39</v>
      </c>
      <c r="C191" t="s">
        <v>37</v>
      </c>
      <c r="D191">
        <v>50.5</v>
      </c>
      <c r="E191">
        <v>15.9</v>
      </c>
      <c r="F191">
        <v>222</v>
      </c>
      <c r="G191">
        <v>5550</v>
      </c>
      <c r="H191" t="s">
        <v>35</v>
      </c>
      <c r="I191">
        <v>2008</v>
      </c>
    </row>
    <row r="192" spans="1:9" x14ac:dyDescent="0.65">
      <c r="A192">
        <v>191</v>
      </c>
      <c r="B192" t="s">
        <v>39</v>
      </c>
      <c r="C192" t="s">
        <v>37</v>
      </c>
      <c r="D192">
        <v>43.6</v>
      </c>
      <c r="E192">
        <v>13.9</v>
      </c>
      <c r="F192">
        <v>217</v>
      </c>
      <c r="G192">
        <v>4900</v>
      </c>
      <c r="H192" t="s">
        <v>36</v>
      </c>
      <c r="I192">
        <v>2008</v>
      </c>
    </row>
    <row r="193" spans="1:9" x14ac:dyDescent="0.65">
      <c r="A193">
        <v>192</v>
      </c>
      <c r="B193" t="s">
        <v>39</v>
      </c>
      <c r="C193" t="s">
        <v>37</v>
      </c>
      <c r="D193">
        <v>45.5</v>
      </c>
      <c r="E193">
        <v>13.9</v>
      </c>
      <c r="F193">
        <v>210</v>
      </c>
      <c r="G193">
        <v>4200</v>
      </c>
      <c r="H193" t="s">
        <v>36</v>
      </c>
      <c r="I193">
        <v>2008</v>
      </c>
    </row>
    <row r="194" spans="1:9" x14ac:dyDescent="0.65">
      <c r="A194">
        <v>193</v>
      </c>
      <c r="B194" t="s">
        <v>39</v>
      </c>
      <c r="C194" t="s">
        <v>37</v>
      </c>
      <c r="D194">
        <v>50.5</v>
      </c>
      <c r="E194">
        <v>15.9</v>
      </c>
      <c r="F194">
        <v>225</v>
      </c>
      <c r="G194">
        <v>5400</v>
      </c>
      <c r="H194" t="s">
        <v>35</v>
      </c>
      <c r="I194">
        <v>2008</v>
      </c>
    </row>
    <row r="195" spans="1:9" x14ac:dyDescent="0.65">
      <c r="A195">
        <v>194</v>
      </c>
      <c r="B195" t="s">
        <v>39</v>
      </c>
      <c r="C195" t="s">
        <v>37</v>
      </c>
      <c r="D195">
        <v>44.9</v>
      </c>
      <c r="E195">
        <v>13.3</v>
      </c>
      <c r="F195">
        <v>213</v>
      </c>
      <c r="G195">
        <v>5100</v>
      </c>
      <c r="H195" t="s">
        <v>36</v>
      </c>
      <c r="I195">
        <v>2008</v>
      </c>
    </row>
    <row r="196" spans="1:9" x14ac:dyDescent="0.65">
      <c r="A196">
        <v>195</v>
      </c>
      <c r="B196" t="s">
        <v>39</v>
      </c>
      <c r="C196" t="s">
        <v>37</v>
      </c>
      <c r="D196">
        <v>45.2</v>
      </c>
      <c r="E196">
        <v>15.8</v>
      </c>
      <c r="F196">
        <v>215</v>
      </c>
      <c r="G196">
        <v>5300</v>
      </c>
      <c r="H196" t="s">
        <v>35</v>
      </c>
      <c r="I196">
        <v>2008</v>
      </c>
    </row>
    <row r="197" spans="1:9" x14ac:dyDescent="0.65">
      <c r="A197">
        <v>196</v>
      </c>
      <c r="B197" t="s">
        <v>39</v>
      </c>
      <c r="C197" t="s">
        <v>37</v>
      </c>
      <c r="D197">
        <v>46.6</v>
      </c>
      <c r="E197">
        <v>14.2</v>
      </c>
      <c r="F197">
        <v>210</v>
      </c>
      <c r="G197">
        <v>4850</v>
      </c>
      <c r="H197" t="s">
        <v>36</v>
      </c>
      <c r="I197">
        <v>2008</v>
      </c>
    </row>
    <row r="198" spans="1:9" x14ac:dyDescent="0.65">
      <c r="A198">
        <v>197</v>
      </c>
      <c r="B198" t="s">
        <v>39</v>
      </c>
      <c r="C198" t="s">
        <v>37</v>
      </c>
      <c r="D198">
        <v>48.5</v>
      </c>
      <c r="E198">
        <v>14.1</v>
      </c>
      <c r="F198">
        <v>220</v>
      </c>
      <c r="G198">
        <v>5300</v>
      </c>
      <c r="H198" t="s">
        <v>35</v>
      </c>
      <c r="I198">
        <v>2008</v>
      </c>
    </row>
    <row r="199" spans="1:9" x14ac:dyDescent="0.65">
      <c r="A199">
        <v>198</v>
      </c>
      <c r="B199" t="s">
        <v>39</v>
      </c>
      <c r="C199" t="s">
        <v>37</v>
      </c>
      <c r="D199">
        <v>45.1</v>
      </c>
      <c r="E199">
        <v>14.4</v>
      </c>
      <c r="F199">
        <v>210</v>
      </c>
      <c r="G199">
        <v>4400</v>
      </c>
      <c r="H199" t="s">
        <v>36</v>
      </c>
      <c r="I199">
        <v>2008</v>
      </c>
    </row>
    <row r="200" spans="1:9" x14ac:dyDescent="0.65">
      <c r="A200">
        <v>199</v>
      </c>
      <c r="B200" t="s">
        <v>39</v>
      </c>
      <c r="C200" t="s">
        <v>37</v>
      </c>
      <c r="D200">
        <v>50.1</v>
      </c>
      <c r="E200">
        <v>15</v>
      </c>
      <c r="F200">
        <v>225</v>
      </c>
      <c r="G200">
        <v>5000</v>
      </c>
      <c r="H200" t="s">
        <v>35</v>
      </c>
      <c r="I200">
        <v>2008</v>
      </c>
    </row>
    <row r="201" spans="1:9" x14ac:dyDescent="0.65">
      <c r="A201">
        <v>200</v>
      </c>
      <c r="B201" t="s">
        <v>39</v>
      </c>
      <c r="C201" t="s">
        <v>37</v>
      </c>
      <c r="D201">
        <v>46.5</v>
      </c>
      <c r="E201">
        <v>14.4</v>
      </c>
      <c r="F201">
        <v>217</v>
      </c>
      <c r="G201">
        <v>4900</v>
      </c>
      <c r="H201" t="s">
        <v>36</v>
      </c>
      <c r="I201">
        <v>2008</v>
      </c>
    </row>
    <row r="202" spans="1:9" x14ac:dyDescent="0.65">
      <c r="A202">
        <v>201</v>
      </c>
      <c r="B202" t="s">
        <v>39</v>
      </c>
      <c r="C202" t="s">
        <v>37</v>
      </c>
      <c r="D202">
        <v>45</v>
      </c>
      <c r="E202">
        <v>15.4</v>
      </c>
      <c r="F202">
        <v>220</v>
      </c>
      <c r="G202">
        <v>5050</v>
      </c>
      <c r="H202" t="s">
        <v>35</v>
      </c>
      <c r="I202">
        <v>2008</v>
      </c>
    </row>
    <row r="203" spans="1:9" x14ac:dyDescent="0.65">
      <c r="A203">
        <v>202</v>
      </c>
      <c r="B203" t="s">
        <v>39</v>
      </c>
      <c r="C203" t="s">
        <v>37</v>
      </c>
      <c r="D203">
        <v>43.8</v>
      </c>
      <c r="E203">
        <v>13.9</v>
      </c>
      <c r="F203">
        <v>208</v>
      </c>
      <c r="G203">
        <v>4300</v>
      </c>
      <c r="H203" t="s">
        <v>36</v>
      </c>
      <c r="I203">
        <v>2008</v>
      </c>
    </row>
    <row r="204" spans="1:9" x14ac:dyDescent="0.65">
      <c r="A204">
        <v>203</v>
      </c>
      <c r="B204" t="s">
        <v>39</v>
      </c>
      <c r="C204" t="s">
        <v>37</v>
      </c>
      <c r="D204">
        <v>45.5</v>
      </c>
      <c r="E204">
        <v>15</v>
      </c>
      <c r="F204">
        <v>220</v>
      </c>
      <c r="G204">
        <v>5000</v>
      </c>
      <c r="H204" t="s">
        <v>35</v>
      </c>
      <c r="I204">
        <v>2008</v>
      </c>
    </row>
    <row r="205" spans="1:9" x14ac:dyDescent="0.65">
      <c r="A205">
        <v>204</v>
      </c>
      <c r="B205" t="s">
        <v>39</v>
      </c>
      <c r="C205" t="s">
        <v>37</v>
      </c>
      <c r="D205">
        <v>43.2</v>
      </c>
      <c r="E205">
        <v>14.5</v>
      </c>
      <c r="F205">
        <v>208</v>
      </c>
      <c r="G205">
        <v>4450</v>
      </c>
      <c r="H205" t="s">
        <v>36</v>
      </c>
      <c r="I205">
        <v>2008</v>
      </c>
    </row>
    <row r="206" spans="1:9" x14ac:dyDescent="0.65">
      <c r="A206">
        <v>205</v>
      </c>
      <c r="B206" t="s">
        <v>39</v>
      </c>
      <c r="C206" t="s">
        <v>37</v>
      </c>
      <c r="D206">
        <v>50.4</v>
      </c>
      <c r="E206">
        <v>15.3</v>
      </c>
      <c r="F206">
        <v>224</v>
      </c>
      <c r="G206">
        <v>5550</v>
      </c>
      <c r="H206" t="s">
        <v>35</v>
      </c>
      <c r="I206">
        <v>2008</v>
      </c>
    </row>
    <row r="207" spans="1:9" x14ac:dyDescent="0.65">
      <c r="A207">
        <v>206</v>
      </c>
      <c r="B207" t="s">
        <v>39</v>
      </c>
      <c r="C207" t="s">
        <v>37</v>
      </c>
      <c r="D207">
        <v>45.3</v>
      </c>
      <c r="E207">
        <v>13.8</v>
      </c>
      <c r="F207">
        <v>208</v>
      </c>
      <c r="G207">
        <v>4200</v>
      </c>
      <c r="H207" t="s">
        <v>36</v>
      </c>
      <c r="I207">
        <v>2008</v>
      </c>
    </row>
    <row r="208" spans="1:9" x14ac:dyDescent="0.65">
      <c r="A208">
        <v>207</v>
      </c>
      <c r="B208" t="s">
        <v>39</v>
      </c>
      <c r="C208" t="s">
        <v>37</v>
      </c>
      <c r="D208">
        <v>46.2</v>
      </c>
      <c r="E208">
        <v>14.9</v>
      </c>
      <c r="F208">
        <v>221</v>
      </c>
      <c r="G208">
        <v>5300</v>
      </c>
      <c r="H208" t="s">
        <v>35</v>
      </c>
      <c r="I208">
        <v>2008</v>
      </c>
    </row>
    <row r="209" spans="1:9" x14ac:dyDescent="0.65">
      <c r="A209">
        <v>208</v>
      </c>
      <c r="B209" t="s">
        <v>39</v>
      </c>
      <c r="C209" t="s">
        <v>37</v>
      </c>
      <c r="D209">
        <v>45.7</v>
      </c>
      <c r="E209">
        <v>13.9</v>
      </c>
      <c r="F209">
        <v>214</v>
      </c>
      <c r="G209">
        <v>4400</v>
      </c>
      <c r="H209" t="s">
        <v>36</v>
      </c>
      <c r="I209">
        <v>2008</v>
      </c>
    </row>
    <row r="210" spans="1:9" x14ac:dyDescent="0.65">
      <c r="A210">
        <v>209</v>
      </c>
      <c r="B210" t="s">
        <v>39</v>
      </c>
      <c r="C210" t="s">
        <v>37</v>
      </c>
      <c r="D210">
        <v>54.3</v>
      </c>
      <c r="E210">
        <v>15.7</v>
      </c>
      <c r="F210">
        <v>231</v>
      </c>
      <c r="G210">
        <v>5650</v>
      </c>
      <c r="H210" t="s">
        <v>35</v>
      </c>
      <c r="I210">
        <v>2008</v>
      </c>
    </row>
    <row r="211" spans="1:9" x14ac:dyDescent="0.65">
      <c r="A211">
        <v>210</v>
      </c>
      <c r="B211" t="s">
        <v>39</v>
      </c>
      <c r="C211" t="s">
        <v>37</v>
      </c>
      <c r="D211">
        <v>45.8</v>
      </c>
      <c r="E211">
        <v>14.2</v>
      </c>
      <c r="F211">
        <v>219</v>
      </c>
      <c r="G211">
        <v>4700</v>
      </c>
      <c r="H211" t="s">
        <v>36</v>
      </c>
      <c r="I211">
        <v>2008</v>
      </c>
    </row>
    <row r="212" spans="1:9" x14ac:dyDescent="0.65">
      <c r="A212">
        <v>211</v>
      </c>
      <c r="B212" t="s">
        <v>39</v>
      </c>
      <c r="C212" t="s">
        <v>37</v>
      </c>
      <c r="D212">
        <v>49.8</v>
      </c>
      <c r="E212">
        <v>16.8</v>
      </c>
      <c r="F212">
        <v>230</v>
      </c>
      <c r="G212">
        <v>5700</v>
      </c>
      <c r="H212" t="s">
        <v>35</v>
      </c>
      <c r="I212">
        <v>2008</v>
      </c>
    </row>
    <row r="213" spans="1:9" x14ac:dyDescent="0.65">
      <c r="A213">
        <v>212</v>
      </c>
      <c r="B213" t="s">
        <v>39</v>
      </c>
      <c r="C213" t="s">
        <v>37</v>
      </c>
      <c r="D213">
        <v>49.5</v>
      </c>
      <c r="E213">
        <v>16.2</v>
      </c>
      <c r="F213">
        <v>229</v>
      </c>
      <c r="G213">
        <v>5800</v>
      </c>
      <c r="H213" t="s">
        <v>35</v>
      </c>
      <c r="I213">
        <v>2008</v>
      </c>
    </row>
    <row r="214" spans="1:9" x14ac:dyDescent="0.65">
      <c r="A214">
        <v>213</v>
      </c>
      <c r="B214" t="s">
        <v>39</v>
      </c>
      <c r="C214" t="s">
        <v>37</v>
      </c>
      <c r="D214">
        <v>43.5</v>
      </c>
      <c r="E214">
        <v>14.2</v>
      </c>
      <c r="F214">
        <v>220</v>
      </c>
      <c r="G214">
        <v>4700</v>
      </c>
      <c r="H214" t="s">
        <v>36</v>
      </c>
      <c r="I214">
        <v>2008</v>
      </c>
    </row>
    <row r="215" spans="1:9" x14ac:dyDescent="0.65">
      <c r="A215">
        <v>214</v>
      </c>
      <c r="B215" t="s">
        <v>39</v>
      </c>
      <c r="C215" t="s">
        <v>37</v>
      </c>
      <c r="D215">
        <v>50.7</v>
      </c>
      <c r="E215">
        <v>15</v>
      </c>
      <c r="F215">
        <v>223</v>
      </c>
      <c r="G215">
        <v>5550</v>
      </c>
      <c r="H215" t="s">
        <v>35</v>
      </c>
      <c r="I215">
        <v>2008</v>
      </c>
    </row>
    <row r="216" spans="1:9" x14ac:dyDescent="0.65">
      <c r="A216">
        <v>215</v>
      </c>
      <c r="B216" t="s">
        <v>39</v>
      </c>
      <c r="C216" t="s">
        <v>37</v>
      </c>
      <c r="D216">
        <v>47.7</v>
      </c>
      <c r="E216">
        <v>15</v>
      </c>
      <c r="F216">
        <v>216</v>
      </c>
      <c r="G216">
        <v>4750</v>
      </c>
      <c r="H216" t="s">
        <v>36</v>
      </c>
      <c r="I216">
        <v>2008</v>
      </c>
    </row>
    <row r="217" spans="1:9" x14ac:dyDescent="0.65">
      <c r="A217">
        <v>216</v>
      </c>
      <c r="B217" t="s">
        <v>39</v>
      </c>
      <c r="C217" t="s">
        <v>37</v>
      </c>
      <c r="D217">
        <v>46.4</v>
      </c>
      <c r="E217">
        <v>15.6</v>
      </c>
      <c r="F217">
        <v>221</v>
      </c>
      <c r="G217">
        <v>5000</v>
      </c>
      <c r="H217" t="s">
        <v>35</v>
      </c>
      <c r="I217">
        <v>2008</v>
      </c>
    </row>
    <row r="218" spans="1:9" x14ac:dyDescent="0.65">
      <c r="A218">
        <v>217</v>
      </c>
      <c r="B218" t="s">
        <v>39</v>
      </c>
      <c r="C218" t="s">
        <v>37</v>
      </c>
      <c r="D218">
        <v>48.2</v>
      </c>
      <c r="E218">
        <v>15.6</v>
      </c>
      <c r="F218">
        <v>221</v>
      </c>
      <c r="G218">
        <v>5100</v>
      </c>
      <c r="H218" t="s">
        <v>35</v>
      </c>
      <c r="I218">
        <v>2008</v>
      </c>
    </row>
    <row r="219" spans="1:9" x14ac:dyDescent="0.65">
      <c r="A219">
        <v>218</v>
      </c>
      <c r="B219" t="s">
        <v>39</v>
      </c>
      <c r="C219" t="s">
        <v>37</v>
      </c>
      <c r="D219">
        <v>46.5</v>
      </c>
      <c r="E219">
        <v>14.8</v>
      </c>
      <c r="F219">
        <v>217</v>
      </c>
      <c r="G219">
        <v>5200</v>
      </c>
      <c r="H219" t="s">
        <v>36</v>
      </c>
      <c r="I219">
        <v>2008</v>
      </c>
    </row>
    <row r="220" spans="1:9" x14ac:dyDescent="0.65">
      <c r="A220">
        <v>219</v>
      </c>
      <c r="B220" t="s">
        <v>39</v>
      </c>
      <c r="C220" t="s">
        <v>37</v>
      </c>
      <c r="D220">
        <v>46.4</v>
      </c>
      <c r="E220">
        <v>15</v>
      </c>
      <c r="F220">
        <v>216</v>
      </c>
      <c r="G220">
        <v>4700</v>
      </c>
      <c r="H220" t="s">
        <v>36</v>
      </c>
      <c r="I220">
        <v>2008</v>
      </c>
    </row>
    <row r="221" spans="1:9" x14ac:dyDescent="0.65">
      <c r="A221">
        <v>220</v>
      </c>
      <c r="B221" t="s">
        <v>39</v>
      </c>
      <c r="C221" t="s">
        <v>37</v>
      </c>
      <c r="D221">
        <v>48.6</v>
      </c>
      <c r="E221">
        <v>16</v>
      </c>
      <c r="F221">
        <v>230</v>
      </c>
      <c r="G221">
        <v>5800</v>
      </c>
      <c r="H221" t="s">
        <v>35</v>
      </c>
      <c r="I221">
        <v>2008</v>
      </c>
    </row>
    <row r="222" spans="1:9" x14ac:dyDescent="0.65">
      <c r="A222">
        <v>221</v>
      </c>
      <c r="B222" t="s">
        <v>39</v>
      </c>
      <c r="C222" t="s">
        <v>37</v>
      </c>
      <c r="D222">
        <v>47.5</v>
      </c>
      <c r="E222">
        <v>14.2</v>
      </c>
      <c r="F222">
        <v>209</v>
      </c>
      <c r="G222">
        <v>4600</v>
      </c>
      <c r="H222" t="s">
        <v>36</v>
      </c>
      <c r="I222">
        <v>2008</v>
      </c>
    </row>
    <row r="223" spans="1:9" x14ac:dyDescent="0.65">
      <c r="A223">
        <v>222</v>
      </c>
      <c r="B223" t="s">
        <v>39</v>
      </c>
      <c r="C223" t="s">
        <v>37</v>
      </c>
      <c r="D223">
        <v>51.1</v>
      </c>
      <c r="E223">
        <v>16.3</v>
      </c>
      <c r="F223">
        <v>220</v>
      </c>
      <c r="G223">
        <v>6000</v>
      </c>
      <c r="H223" t="s">
        <v>35</v>
      </c>
      <c r="I223">
        <v>2008</v>
      </c>
    </row>
    <row r="224" spans="1:9" x14ac:dyDescent="0.65">
      <c r="A224">
        <v>223</v>
      </c>
      <c r="B224" t="s">
        <v>39</v>
      </c>
      <c r="C224" t="s">
        <v>37</v>
      </c>
      <c r="D224">
        <v>45.2</v>
      </c>
      <c r="E224">
        <v>13.8</v>
      </c>
      <c r="F224">
        <v>215</v>
      </c>
      <c r="G224">
        <v>4750</v>
      </c>
      <c r="H224" t="s">
        <v>36</v>
      </c>
      <c r="I224">
        <v>2008</v>
      </c>
    </row>
    <row r="225" spans="1:9" x14ac:dyDescent="0.65">
      <c r="A225">
        <v>224</v>
      </c>
      <c r="B225" t="s">
        <v>39</v>
      </c>
      <c r="C225" t="s">
        <v>37</v>
      </c>
      <c r="D225">
        <v>45.2</v>
      </c>
      <c r="E225">
        <v>16.399999999999999</v>
      </c>
      <c r="F225">
        <v>223</v>
      </c>
      <c r="G225">
        <v>5950</v>
      </c>
      <c r="H225" t="s">
        <v>35</v>
      </c>
      <c r="I225">
        <v>2008</v>
      </c>
    </row>
    <row r="226" spans="1:9" x14ac:dyDescent="0.65">
      <c r="A226">
        <v>225</v>
      </c>
      <c r="B226" t="s">
        <v>39</v>
      </c>
      <c r="C226" t="s">
        <v>37</v>
      </c>
      <c r="D226">
        <v>49.1</v>
      </c>
      <c r="E226">
        <v>14.5</v>
      </c>
      <c r="F226">
        <v>212</v>
      </c>
      <c r="G226">
        <v>4625</v>
      </c>
      <c r="H226" t="s">
        <v>36</v>
      </c>
      <c r="I226">
        <v>2009</v>
      </c>
    </row>
    <row r="227" spans="1:9" x14ac:dyDescent="0.65">
      <c r="A227">
        <v>226</v>
      </c>
      <c r="B227" t="s">
        <v>39</v>
      </c>
      <c r="C227" t="s">
        <v>37</v>
      </c>
      <c r="D227">
        <v>52.5</v>
      </c>
      <c r="E227">
        <v>15.6</v>
      </c>
      <c r="F227">
        <v>221</v>
      </c>
      <c r="G227">
        <v>5450</v>
      </c>
      <c r="H227" t="s">
        <v>35</v>
      </c>
      <c r="I227">
        <v>2009</v>
      </c>
    </row>
    <row r="228" spans="1:9" x14ac:dyDescent="0.65">
      <c r="A228">
        <v>227</v>
      </c>
      <c r="B228" t="s">
        <v>39</v>
      </c>
      <c r="C228" t="s">
        <v>37</v>
      </c>
      <c r="D228">
        <v>47.4</v>
      </c>
      <c r="E228">
        <v>14.6</v>
      </c>
      <c r="F228">
        <v>212</v>
      </c>
      <c r="G228">
        <v>4725</v>
      </c>
      <c r="H228" t="s">
        <v>36</v>
      </c>
      <c r="I228">
        <v>2009</v>
      </c>
    </row>
    <row r="229" spans="1:9" x14ac:dyDescent="0.65">
      <c r="A229">
        <v>228</v>
      </c>
      <c r="B229" t="s">
        <v>39</v>
      </c>
      <c r="C229" t="s">
        <v>37</v>
      </c>
      <c r="D229">
        <v>50</v>
      </c>
      <c r="E229">
        <v>15.9</v>
      </c>
      <c r="F229">
        <v>224</v>
      </c>
      <c r="G229">
        <v>5350</v>
      </c>
      <c r="H229" t="s">
        <v>35</v>
      </c>
      <c r="I229">
        <v>2009</v>
      </c>
    </row>
    <row r="230" spans="1:9" x14ac:dyDescent="0.65">
      <c r="A230">
        <v>229</v>
      </c>
      <c r="B230" t="s">
        <v>39</v>
      </c>
      <c r="C230" t="s">
        <v>37</v>
      </c>
      <c r="D230">
        <v>44.9</v>
      </c>
      <c r="E230">
        <v>13.8</v>
      </c>
      <c r="F230">
        <v>212</v>
      </c>
      <c r="G230">
        <v>4750</v>
      </c>
      <c r="H230" t="s">
        <v>36</v>
      </c>
      <c r="I230">
        <v>2009</v>
      </c>
    </row>
    <row r="231" spans="1:9" x14ac:dyDescent="0.65">
      <c r="A231">
        <v>230</v>
      </c>
      <c r="B231" t="s">
        <v>39</v>
      </c>
      <c r="C231" t="s">
        <v>37</v>
      </c>
      <c r="D231">
        <v>50.8</v>
      </c>
      <c r="E231">
        <v>17.3</v>
      </c>
      <c r="F231">
        <v>228</v>
      </c>
      <c r="G231">
        <v>5600</v>
      </c>
      <c r="H231" t="s">
        <v>35</v>
      </c>
      <c r="I231">
        <v>2009</v>
      </c>
    </row>
    <row r="232" spans="1:9" x14ac:dyDescent="0.65">
      <c r="A232">
        <v>231</v>
      </c>
      <c r="B232" t="s">
        <v>39</v>
      </c>
      <c r="C232" t="s">
        <v>37</v>
      </c>
      <c r="D232">
        <v>43.4</v>
      </c>
      <c r="E232">
        <v>14.4</v>
      </c>
      <c r="F232">
        <v>218</v>
      </c>
      <c r="G232">
        <v>4600</v>
      </c>
      <c r="H232" t="s">
        <v>36</v>
      </c>
      <c r="I232">
        <v>2009</v>
      </c>
    </row>
    <row r="233" spans="1:9" x14ac:dyDescent="0.65">
      <c r="A233">
        <v>232</v>
      </c>
      <c r="B233" t="s">
        <v>39</v>
      </c>
      <c r="C233" t="s">
        <v>37</v>
      </c>
      <c r="D233">
        <v>51.3</v>
      </c>
      <c r="E233">
        <v>14.2</v>
      </c>
      <c r="F233">
        <v>218</v>
      </c>
      <c r="G233">
        <v>5300</v>
      </c>
      <c r="H233" t="s">
        <v>35</v>
      </c>
      <c r="I233">
        <v>2009</v>
      </c>
    </row>
    <row r="234" spans="1:9" x14ac:dyDescent="0.65">
      <c r="A234">
        <v>233</v>
      </c>
      <c r="B234" t="s">
        <v>39</v>
      </c>
      <c r="C234" t="s">
        <v>37</v>
      </c>
      <c r="D234">
        <v>47.5</v>
      </c>
      <c r="E234">
        <v>14</v>
      </c>
      <c r="F234">
        <v>212</v>
      </c>
      <c r="G234">
        <v>4875</v>
      </c>
      <c r="H234" t="s">
        <v>36</v>
      </c>
      <c r="I234">
        <v>2009</v>
      </c>
    </row>
    <row r="235" spans="1:9" x14ac:dyDescent="0.65">
      <c r="A235">
        <v>234</v>
      </c>
      <c r="B235" t="s">
        <v>39</v>
      </c>
      <c r="C235" t="s">
        <v>37</v>
      </c>
      <c r="D235">
        <v>52.1</v>
      </c>
      <c r="E235">
        <v>17</v>
      </c>
      <c r="F235">
        <v>230</v>
      </c>
      <c r="G235">
        <v>5550</v>
      </c>
      <c r="H235" t="s">
        <v>35</v>
      </c>
      <c r="I235">
        <v>2009</v>
      </c>
    </row>
    <row r="236" spans="1:9" x14ac:dyDescent="0.65">
      <c r="A236">
        <v>235</v>
      </c>
      <c r="B236" t="s">
        <v>39</v>
      </c>
      <c r="C236" t="s">
        <v>37</v>
      </c>
      <c r="D236">
        <v>47.5</v>
      </c>
      <c r="E236">
        <v>15</v>
      </c>
      <c r="F236">
        <v>218</v>
      </c>
      <c r="G236">
        <v>4950</v>
      </c>
      <c r="H236" t="s">
        <v>36</v>
      </c>
      <c r="I236">
        <v>2009</v>
      </c>
    </row>
    <row r="237" spans="1:9" x14ac:dyDescent="0.65">
      <c r="A237">
        <v>236</v>
      </c>
      <c r="B237" t="s">
        <v>39</v>
      </c>
      <c r="C237" t="s">
        <v>37</v>
      </c>
      <c r="D237">
        <v>52.2</v>
      </c>
      <c r="E237">
        <v>17.100000000000001</v>
      </c>
      <c r="F237">
        <v>228</v>
      </c>
      <c r="G237">
        <v>5400</v>
      </c>
      <c r="H237" t="s">
        <v>35</v>
      </c>
      <c r="I237">
        <v>2009</v>
      </c>
    </row>
    <row r="238" spans="1:9" x14ac:dyDescent="0.65">
      <c r="A238">
        <v>237</v>
      </c>
      <c r="B238" t="s">
        <v>39</v>
      </c>
      <c r="C238" t="s">
        <v>37</v>
      </c>
      <c r="D238">
        <v>45.5</v>
      </c>
      <c r="E238">
        <v>14.5</v>
      </c>
      <c r="F238">
        <v>212</v>
      </c>
      <c r="G238">
        <v>4750</v>
      </c>
      <c r="H238" t="s">
        <v>36</v>
      </c>
      <c r="I238">
        <v>2009</v>
      </c>
    </row>
    <row r="239" spans="1:9" x14ac:dyDescent="0.65">
      <c r="A239">
        <v>238</v>
      </c>
      <c r="B239" t="s">
        <v>39</v>
      </c>
      <c r="C239" t="s">
        <v>37</v>
      </c>
      <c r="D239">
        <v>49.5</v>
      </c>
      <c r="E239">
        <v>16.100000000000001</v>
      </c>
      <c r="F239">
        <v>224</v>
      </c>
      <c r="G239">
        <v>5650</v>
      </c>
      <c r="H239" t="s">
        <v>35</v>
      </c>
      <c r="I239">
        <v>2009</v>
      </c>
    </row>
    <row r="240" spans="1:9" x14ac:dyDescent="0.65">
      <c r="A240">
        <v>239</v>
      </c>
      <c r="B240" t="s">
        <v>39</v>
      </c>
      <c r="C240" t="s">
        <v>37</v>
      </c>
      <c r="D240">
        <v>44.5</v>
      </c>
      <c r="E240">
        <v>14.7</v>
      </c>
      <c r="F240">
        <v>214</v>
      </c>
      <c r="G240">
        <v>4850</v>
      </c>
      <c r="H240" t="s">
        <v>36</v>
      </c>
      <c r="I240">
        <v>2009</v>
      </c>
    </row>
    <row r="241" spans="1:9" x14ac:dyDescent="0.65">
      <c r="A241">
        <v>240</v>
      </c>
      <c r="B241" t="s">
        <v>39</v>
      </c>
      <c r="C241" t="s">
        <v>37</v>
      </c>
      <c r="D241">
        <v>50.8</v>
      </c>
      <c r="E241">
        <v>15.7</v>
      </c>
      <c r="F241">
        <v>226</v>
      </c>
      <c r="G241">
        <v>5200</v>
      </c>
      <c r="H241" t="s">
        <v>35</v>
      </c>
      <c r="I241">
        <v>2009</v>
      </c>
    </row>
    <row r="242" spans="1:9" x14ac:dyDescent="0.65">
      <c r="A242">
        <v>241</v>
      </c>
      <c r="B242" t="s">
        <v>39</v>
      </c>
      <c r="C242" t="s">
        <v>37</v>
      </c>
      <c r="D242">
        <v>49.4</v>
      </c>
      <c r="E242">
        <v>15.8</v>
      </c>
      <c r="F242">
        <v>216</v>
      </c>
      <c r="G242">
        <v>4925</v>
      </c>
      <c r="H242" t="s">
        <v>35</v>
      </c>
      <c r="I242">
        <v>2009</v>
      </c>
    </row>
    <row r="243" spans="1:9" x14ac:dyDescent="0.65">
      <c r="A243">
        <v>242</v>
      </c>
      <c r="B243" t="s">
        <v>39</v>
      </c>
      <c r="C243" t="s">
        <v>37</v>
      </c>
      <c r="D243">
        <v>46.9</v>
      </c>
      <c r="E243">
        <v>14.6</v>
      </c>
      <c r="F243">
        <v>222</v>
      </c>
      <c r="G243">
        <v>4875</v>
      </c>
      <c r="H243" t="s">
        <v>36</v>
      </c>
      <c r="I243">
        <v>2009</v>
      </c>
    </row>
    <row r="244" spans="1:9" x14ac:dyDescent="0.65">
      <c r="A244">
        <v>243</v>
      </c>
      <c r="B244" t="s">
        <v>39</v>
      </c>
      <c r="C244" t="s">
        <v>37</v>
      </c>
      <c r="D244">
        <v>48.4</v>
      </c>
      <c r="E244">
        <v>14.4</v>
      </c>
      <c r="F244">
        <v>203</v>
      </c>
      <c r="G244">
        <v>4625</v>
      </c>
      <c r="H244" t="s">
        <v>36</v>
      </c>
      <c r="I244">
        <v>2009</v>
      </c>
    </row>
    <row r="245" spans="1:9" x14ac:dyDescent="0.65">
      <c r="A245">
        <v>244</v>
      </c>
      <c r="B245" t="s">
        <v>39</v>
      </c>
      <c r="C245" t="s">
        <v>37</v>
      </c>
      <c r="D245">
        <v>51.1</v>
      </c>
      <c r="E245">
        <v>16.5</v>
      </c>
      <c r="F245">
        <v>225</v>
      </c>
      <c r="G245">
        <v>5250</v>
      </c>
      <c r="H245" t="s">
        <v>35</v>
      </c>
      <c r="I245">
        <v>2009</v>
      </c>
    </row>
    <row r="246" spans="1:9" x14ac:dyDescent="0.65">
      <c r="A246">
        <v>245</v>
      </c>
      <c r="B246" t="s">
        <v>39</v>
      </c>
      <c r="C246" t="s">
        <v>37</v>
      </c>
      <c r="D246">
        <v>48.5</v>
      </c>
      <c r="E246">
        <v>15</v>
      </c>
      <c r="F246">
        <v>219</v>
      </c>
      <c r="G246">
        <v>4850</v>
      </c>
      <c r="H246" t="s">
        <v>36</v>
      </c>
      <c r="I246">
        <v>2009</v>
      </c>
    </row>
    <row r="247" spans="1:9" x14ac:dyDescent="0.65">
      <c r="A247">
        <v>246</v>
      </c>
      <c r="B247" t="s">
        <v>39</v>
      </c>
      <c r="C247" t="s">
        <v>37</v>
      </c>
      <c r="D247">
        <v>55.9</v>
      </c>
      <c r="E247">
        <v>17</v>
      </c>
      <c r="F247">
        <v>228</v>
      </c>
      <c r="G247">
        <v>5600</v>
      </c>
      <c r="H247" t="s">
        <v>35</v>
      </c>
      <c r="I247">
        <v>2009</v>
      </c>
    </row>
    <row r="248" spans="1:9" x14ac:dyDescent="0.65">
      <c r="A248">
        <v>247</v>
      </c>
      <c r="B248" t="s">
        <v>39</v>
      </c>
      <c r="C248" t="s">
        <v>37</v>
      </c>
      <c r="D248">
        <v>47.2</v>
      </c>
      <c r="E248">
        <v>15.5</v>
      </c>
      <c r="F248">
        <v>215</v>
      </c>
      <c r="G248">
        <v>4975</v>
      </c>
      <c r="H248" t="s">
        <v>36</v>
      </c>
      <c r="I248">
        <v>2009</v>
      </c>
    </row>
    <row r="249" spans="1:9" x14ac:dyDescent="0.65">
      <c r="A249">
        <v>248</v>
      </c>
      <c r="B249" t="s">
        <v>39</v>
      </c>
      <c r="C249" t="s">
        <v>37</v>
      </c>
      <c r="D249">
        <v>49.1</v>
      </c>
      <c r="E249">
        <v>15</v>
      </c>
      <c r="F249">
        <v>228</v>
      </c>
      <c r="G249">
        <v>5500</v>
      </c>
      <c r="H249" t="s">
        <v>35</v>
      </c>
      <c r="I249">
        <v>2009</v>
      </c>
    </row>
    <row r="250" spans="1:9" x14ac:dyDescent="0.65">
      <c r="A250">
        <v>249</v>
      </c>
      <c r="B250" t="s">
        <v>39</v>
      </c>
      <c r="C250" t="s">
        <v>37</v>
      </c>
      <c r="D250">
        <v>46.8</v>
      </c>
      <c r="E250">
        <v>16.100000000000001</v>
      </c>
      <c r="F250">
        <v>215</v>
      </c>
      <c r="G250">
        <v>5500</v>
      </c>
      <c r="H250" t="s">
        <v>35</v>
      </c>
      <c r="I250">
        <v>2009</v>
      </c>
    </row>
    <row r="251" spans="1:9" x14ac:dyDescent="0.65">
      <c r="A251">
        <v>250</v>
      </c>
      <c r="B251" t="s">
        <v>39</v>
      </c>
      <c r="C251" t="s">
        <v>37</v>
      </c>
      <c r="D251">
        <v>41.7</v>
      </c>
      <c r="E251">
        <v>14.7</v>
      </c>
      <c r="F251">
        <v>210</v>
      </c>
      <c r="G251">
        <v>4700</v>
      </c>
      <c r="H251" t="s">
        <v>36</v>
      </c>
      <c r="I251">
        <v>2009</v>
      </c>
    </row>
    <row r="252" spans="1:9" x14ac:dyDescent="0.65">
      <c r="A252">
        <v>251</v>
      </c>
      <c r="B252" t="s">
        <v>39</v>
      </c>
      <c r="C252" t="s">
        <v>37</v>
      </c>
      <c r="D252">
        <v>53.4</v>
      </c>
      <c r="E252">
        <v>15.8</v>
      </c>
      <c r="F252">
        <v>219</v>
      </c>
      <c r="G252">
        <v>5500</v>
      </c>
      <c r="H252" t="s">
        <v>35</v>
      </c>
      <c r="I252">
        <v>2009</v>
      </c>
    </row>
    <row r="253" spans="1:9" x14ac:dyDescent="0.65">
      <c r="A253">
        <v>252</v>
      </c>
      <c r="B253" t="s">
        <v>39</v>
      </c>
      <c r="C253" t="s">
        <v>37</v>
      </c>
      <c r="D253">
        <v>43.3</v>
      </c>
      <c r="E253">
        <v>14</v>
      </c>
      <c r="F253">
        <v>208</v>
      </c>
      <c r="G253">
        <v>4575</v>
      </c>
      <c r="H253" t="s">
        <v>36</v>
      </c>
      <c r="I253">
        <v>2009</v>
      </c>
    </row>
    <row r="254" spans="1:9" x14ac:dyDescent="0.65">
      <c r="A254">
        <v>253</v>
      </c>
      <c r="B254" t="s">
        <v>39</v>
      </c>
      <c r="C254" t="s">
        <v>37</v>
      </c>
      <c r="D254">
        <v>48.1</v>
      </c>
      <c r="E254">
        <v>15.1</v>
      </c>
      <c r="F254">
        <v>209</v>
      </c>
      <c r="G254">
        <v>5500</v>
      </c>
      <c r="H254" t="s">
        <v>35</v>
      </c>
      <c r="I254">
        <v>2009</v>
      </c>
    </row>
    <row r="255" spans="1:9" x14ac:dyDescent="0.65">
      <c r="A255">
        <v>254</v>
      </c>
      <c r="B255" t="s">
        <v>39</v>
      </c>
      <c r="C255" t="s">
        <v>37</v>
      </c>
      <c r="D255">
        <v>50.5</v>
      </c>
      <c r="E255">
        <v>15.2</v>
      </c>
      <c r="F255">
        <v>216</v>
      </c>
      <c r="G255">
        <v>5000</v>
      </c>
      <c r="H255" t="s">
        <v>36</v>
      </c>
      <c r="I255">
        <v>2009</v>
      </c>
    </row>
    <row r="256" spans="1:9" x14ac:dyDescent="0.65">
      <c r="A256">
        <v>255</v>
      </c>
      <c r="B256" t="s">
        <v>39</v>
      </c>
      <c r="C256" t="s">
        <v>37</v>
      </c>
      <c r="D256">
        <v>49.8</v>
      </c>
      <c r="E256">
        <v>15.9</v>
      </c>
      <c r="F256">
        <v>229</v>
      </c>
      <c r="G256">
        <v>5950</v>
      </c>
      <c r="H256" t="s">
        <v>35</v>
      </c>
      <c r="I256">
        <v>2009</v>
      </c>
    </row>
    <row r="257" spans="1:9" x14ac:dyDescent="0.65">
      <c r="A257">
        <v>256</v>
      </c>
      <c r="B257" t="s">
        <v>39</v>
      </c>
      <c r="C257" t="s">
        <v>37</v>
      </c>
      <c r="D257">
        <v>43.5</v>
      </c>
      <c r="E257">
        <v>15.2</v>
      </c>
      <c r="F257">
        <v>213</v>
      </c>
      <c r="G257">
        <v>4650</v>
      </c>
      <c r="H257" t="s">
        <v>36</v>
      </c>
      <c r="I257">
        <v>2009</v>
      </c>
    </row>
    <row r="258" spans="1:9" x14ac:dyDescent="0.65">
      <c r="A258">
        <v>257</v>
      </c>
      <c r="B258" t="s">
        <v>39</v>
      </c>
      <c r="C258" t="s">
        <v>37</v>
      </c>
      <c r="D258">
        <v>51.5</v>
      </c>
      <c r="E258">
        <v>16.3</v>
      </c>
      <c r="F258">
        <v>230</v>
      </c>
      <c r="G258">
        <v>5500</v>
      </c>
      <c r="H258" t="s">
        <v>35</v>
      </c>
      <c r="I258">
        <v>2009</v>
      </c>
    </row>
    <row r="259" spans="1:9" x14ac:dyDescent="0.65">
      <c r="A259">
        <v>258</v>
      </c>
      <c r="B259" t="s">
        <v>39</v>
      </c>
      <c r="C259" t="s">
        <v>37</v>
      </c>
      <c r="D259">
        <v>46.2</v>
      </c>
      <c r="E259">
        <v>14.1</v>
      </c>
      <c r="F259">
        <v>217</v>
      </c>
      <c r="G259">
        <v>4375</v>
      </c>
      <c r="H259" t="s">
        <v>36</v>
      </c>
      <c r="I259">
        <v>2009</v>
      </c>
    </row>
    <row r="260" spans="1:9" x14ac:dyDescent="0.65">
      <c r="A260">
        <v>259</v>
      </c>
      <c r="B260" t="s">
        <v>39</v>
      </c>
      <c r="C260" t="s">
        <v>37</v>
      </c>
      <c r="D260">
        <v>55.1</v>
      </c>
      <c r="E260">
        <v>16</v>
      </c>
      <c r="F260">
        <v>230</v>
      </c>
      <c r="G260">
        <v>5850</v>
      </c>
      <c r="H260" t="s">
        <v>35</v>
      </c>
      <c r="I260">
        <v>2009</v>
      </c>
    </row>
    <row r="261" spans="1:9" x14ac:dyDescent="0.65">
      <c r="A261">
        <v>260</v>
      </c>
      <c r="B261" t="s">
        <v>39</v>
      </c>
      <c r="C261" t="s">
        <v>37</v>
      </c>
      <c r="D261">
        <v>48.8</v>
      </c>
      <c r="E261">
        <v>16.2</v>
      </c>
      <c r="F261">
        <v>222</v>
      </c>
      <c r="G261">
        <v>6000</v>
      </c>
      <c r="H261" t="s">
        <v>35</v>
      </c>
      <c r="I261">
        <v>2009</v>
      </c>
    </row>
    <row r="262" spans="1:9" x14ac:dyDescent="0.65">
      <c r="A262">
        <v>261</v>
      </c>
      <c r="B262" t="s">
        <v>39</v>
      </c>
      <c r="C262" t="s">
        <v>37</v>
      </c>
      <c r="D262">
        <v>47.2</v>
      </c>
      <c r="E262">
        <v>13.7</v>
      </c>
      <c r="F262">
        <v>214</v>
      </c>
      <c r="G262">
        <v>4925</v>
      </c>
      <c r="H262" t="s">
        <v>36</v>
      </c>
      <c r="I262">
        <v>2009</v>
      </c>
    </row>
    <row r="263" spans="1:9" x14ac:dyDescent="0.65">
      <c r="A263">
        <v>262</v>
      </c>
      <c r="B263" t="s">
        <v>39</v>
      </c>
      <c r="C263" t="s">
        <v>37</v>
      </c>
      <c r="D263">
        <v>46.8</v>
      </c>
      <c r="E263">
        <v>14.3</v>
      </c>
      <c r="F263">
        <v>215</v>
      </c>
      <c r="G263">
        <v>4850</v>
      </c>
      <c r="H263" t="s">
        <v>36</v>
      </c>
      <c r="I263">
        <v>2009</v>
      </c>
    </row>
    <row r="264" spans="1:9" x14ac:dyDescent="0.65">
      <c r="A264">
        <v>263</v>
      </c>
      <c r="B264" t="s">
        <v>39</v>
      </c>
      <c r="C264" t="s">
        <v>37</v>
      </c>
      <c r="D264">
        <v>50.4</v>
      </c>
      <c r="E264">
        <v>15.7</v>
      </c>
      <c r="F264">
        <v>222</v>
      </c>
      <c r="G264">
        <v>5750</v>
      </c>
      <c r="H264" t="s">
        <v>35</v>
      </c>
      <c r="I264">
        <v>2009</v>
      </c>
    </row>
    <row r="265" spans="1:9" x14ac:dyDescent="0.65">
      <c r="A265">
        <v>264</v>
      </c>
      <c r="B265" t="s">
        <v>39</v>
      </c>
      <c r="C265" t="s">
        <v>37</v>
      </c>
      <c r="D265">
        <v>45.2</v>
      </c>
      <c r="E265">
        <v>14.8</v>
      </c>
      <c r="F265">
        <v>212</v>
      </c>
      <c r="G265">
        <v>5200</v>
      </c>
      <c r="H265" t="s">
        <v>36</v>
      </c>
      <c r="I265">
        <v>2009</v>
      </c>
    </row>
    <row r="266" spans="1:9" x14ac:dyDescent="0.65">
      <c r="A266">
        <v>265</v>
      </c>
      <c r="B266" t="s">
        <v>39</v>
      </c>
      <c r="C266" t="s">
        <v>37</v>
      </c>
      <c r="D266">
        <v>49.9</v>
      </c>
      <c r="E266">
        <v>16.100000000000001</v>
      </c>
      <c r="F266">
        <v>213</v>
      </c>
      <c r="G266">
        <v>5400</v>
      </c>
      <c r="H266" t="s">
        <v>35</v>
      </c>
      <c r="I266">
        <v>2009</v>
      </c>
    </row>
    <row r="267" spans="1:9" x14ac:dyDescent="0.65">
      <c r="A267">
        <v>266</v>
      </c>
      <c r="B267" t="s">
        <v>40</v>
      </c>
      <c r="C267" t="s">
        <v>38</v>
      </c>
      <c r="D267">
        <v>46.5</v>
      </c>
      <c r="E267">
        <v>17.899999999999999</v>
      </c>
      <c r="F267">
        <v>192</v>
      </c>
      <c r="G267">
        <v>3500</v>
      </c>
      <c r="H267" t="s">
        <v>36</v>
      </c>
      <c r="I267">
        <v>2007</v>
      </c>
    </row>
    <row r="268" spans="1:9" x14ac:dyDescent="0.65">
      <c r="A268">
        <v>267</v>
      </c>
      <c r="B268" t="s">
        <v>40</v>
      </c>
      <c r="C268" t="s">
        <v>38</v>
      </c>
      <c r="D268">
        <v>50</v>
      </c>
      <c r="E268">
        <v>19.5</v>
      </c>
      <c r="F268">
        <v>196</v>
      </c>
      <c r="G268">
        <v>3900</v>
      </c>
      <c r="H268" t="s">
        <v>35</v>
      </c>
      <c r="I268">
        <v>2007</v>
      </c>
    </row>
    <row r="269" spans="1:9" x14ac:dyDescent="0.65">
      <c r="A269">
        <v>268</v>
      </c>
      <c r="B269" t="s">
        <v>40</v>
      </c>
      <c r="C269" t="s">
        <v>38</v>
      </c>
      <c r="D269">
        <v>51.3</v>
      </c>
      <c r="E269">
        <v>19.2</v>
      </c>
      <c r="F269">
        <v>193</v>
      </c>
      <c r="G269">
        <v>3650</v>
      </c>
      <c r="H269" t="s">
        <v>35</v>
      </c>
      <c r="I269">
        <v>2007</v>
      </c>
    </row>
    <row r="270" spans="1:9" x14ac:dyDescent="0.65">
      <c r="A270">
        <v>269</v>
      </c>
      <c r="B270" t="s">
        <v>40</v>
      </c>
      <c r="C270" t="s">
        <v>38</v>
      </c>
      <c r="D270">
        <v>45.4</v>
      </c>
      <c r="E270">
        <v>18.7</v>
      </c>
      <c r="F270">
        <v>188</v>
      </c>
      <c r="G270">
        <v>3525</v>
      </c>
      <c r="H270" t="s">
        <v>36</v>
      </c>
      <c r="I270">
        <v>2007</v>
      </c>
    </row>
    <row r="271" spans="1:9" x14ac:dyDescent="0.65">
      <c r="A271">
        <v>270</v>
      </c>
      <c r="B271" t="s">
        <v>40</v>
      </c>
      <c r="C271" t="s">
        <v>38</v>
      </c>
      <c r="D271">
        <v>52.7</v>
      </c>
      <c r="E271">
        <v>19.8</v>
      </c>
      <c r="F271">
        <v>197</v>
      </c>
      <c r="G271">
        <v>3725</v>
      </c>
      <c r="H271" t="s">
        <v>35</v>
      </c>
      <c r="I271">
        <v>2007</v>
      </c>
    </row>
    <row r="272" spans="1:9" x14ac:dyDescent="0.65">
      <c r="A272">
        <v>271</v>
      </c>
      <c r="B272" t="s">
        <v>40</v>
      </c>
      <c r="C272" t="s">
        <v>38</v>
      </c>
      <c r="D272">
        <v>45.2</v>
      </c>
      <c r="E272">
        <v>17.8</v>
      </c>
      <c r="F272">
        <v>198</v>
      </c>
      <c r="G272">
        <v>3950</v>
      </c>
      <c r="H272" t="s">
        <v>36</v>
      </c>
      <c r="I272">
        <v>2007</v>
      </c>
    </row>
    <row r="273" spans="1:9" x14ac:dyDescent="0.65">
      <c r="A273">
        <v>272</v>
      </c>
      <c r="B273" t="s">
        <v>40</v>
      </c>
      <c r="C273" t="s">
        <v>38</v>
      </c>
      <c r="D273">
        <v>46.1</v>
      </c>
      <c r="E273">
        <v>18.2</v>
      </c>
      <c r="F273">
        <v>178</v>
      </c>
      <c r="G273">
        <v>3250</v>
      </c>
      <c r="H273" t="s">
        <v>36</v>
      </c>
      <c r="I273">
        <v>2007</v>
      </c>
    </row>
    <row r="274" spans="1:9" x14ac:dyDescent="0.65">
      <c r="A274">
        <v>273</v>
      </c>
      <c r="B274" t="s">
        <v>40</v>
      </c>
      <c r="C274" t="s">
        <v>38</v>
      </c>
      <c r="D274">
        <v>51.3</v>
      </c>
      <c r="E274">
        <v>18.2</v>
      </c>
      <c r="F274">
        <v>197</v>
      </c>
      <c r="G274">
        <v>3750</v>
      </c>
      <c r="H274" t="s">
        <v>35</v>
      </c>
      <c r="I274">
        <v>2007</v>
      </c>
    </row>
    <row r="275" spans="1:9" x14ac:dyDescent="0.65">
      <c r="A275">
        <v>274</v>
      </c>
      <c r="B275" t="s">
        <v>40</v>
      </c>
      <c r="C275" t="s">
        <v>38</v>
      </c>
      <c r="D275">
        <v>46</v>
      </c>
      <c r="E275">
        <v>18.899999999999999</v>
      </c>
      <c r="F275">
        <v>195</v>
      </c>
      <c r="G275">
        <v>4150</v>
      </c>
      <c r="H275" t="s">
        <v>36</v>
      </c>
      <c r="I275">
        <v>2007</v>
      </c>
    </row>
    <row r="276" spans="1:9" x14ac:dyDescent="0.65">
      <c r="A276">
        <v>275</v>
      </c>
      <c r="B276" t="s">
        <v>40</v>
      </c>
      <c r="C276" t="s">
        <v>38</v>
      </c>
      <c r="D276">
        <v>51.3</v>
      </c>
      <c r="E276">
        <v>19.899999999999999</v>
      </c>
      <c r="F276">
        <v>198</v>
      </c>
      <c r="G276">
        <v>3700</v>
      </c>
      <c r="H276" t="s">
        <v>35</v>
      </c>
      <c r="I276">
        <v>2007</v>
      </c>
    </row>
    <row r="277" spans="1:9" x14ac:dyDescent="0.65">
      <c r="A277">
        <v>276</v>
      </c>
      <c r="B277" t="s">
        <v>40</v>
      </c>
      <c r="C277" t="s">
        <v>38</v>
      </c>
      <c r="D277">
        <v>46.6</v>
      </c>
      <c r="E277">
        <v>17.8</v>
      </c>
      <c r="F277">
        <v>193</v>
      </c>
      <c r="G277">
        <v>3800</v>
      </c>
      <c r="H277" t="s">
        <v>36</v>
      </c>
      <c r="I277">
        <v>2007</v>
      </c>
    </row>
    <row r="278" spans="1:9" x14ac:dyDescent="0.65">
      <c r="A278">
        <v>277</v>
      </c>
      <c r="B278" t="s">
        <v>40</v>
      </c>
      <c r="C278" t="s">
        <v>38</v>
      </c>
      <c r="D278">
        <v>51.7</v>
      </c>
      <c r="E278">
        <v>20.3</v>
      </c>
      <c r="F278">
        <v>194</v>
      </c>
      <c r="G278">
        <v>3775</v>
      </c>
      <c r="H278" t="s">
        <v>35</v>
      </c>
      <c r="I278">
        <v>2007</v>
      </c>
    </row>
    <row r="279" spans="1:9" x14ac:dyDescent="0.65">
      <c r="A279">
        <v>278</v>
      </c>
      <c r="B279" t="s">
        <v>40</v>
      </c>
      <c r="C279" t="s">
        <v>38</v>
      </c>
      <c r="D279">
        <v>47</v>
      </c>
      <c r="E279">
        <v>17.3</v>
      </c>
      <c r="F279">
        <v>185</v>
      </c>
      <c r="G279">
        <v>3700</v>
      </c>
      <c r="H279" t="s">
        <v>36</v>
      </c>
      <c r="I279">
        <v>2007</v>
      </c>
    </row>
    <row r="280" spans="1:9" x14ac:dyDescent="0.65">
      <c r="A280">
        <v>279</v>
      </c>
      <c r="B280" t="s">
        <v>40</v>
      </c>
      <c r="C280" t="s">
        <v>38</v>
      </c>
      <c r="D280">
        <v>52</v>
      </c>
      <c r="E280">
        <v>18.100000000000001</v>
      </c>
      <c r="F280">
        <v>201</v>
      </c>
      <c r="G280">
        <v>4050</v>
      </c>
      <c r="H280" t="s">
        <v>35</v>
      </c>
      <c r="I280">
        <v>2007</v>
      </c>
    </row>
    <row r="281" spans="1:9" x14ac:dyDescent="0.65">
      <c r="A281">
        <v>280</v>
      </c>
      <c r="B281" t="s">
        <v>40</v>
      </c>
      <c r="C281" t="s">
        <v>38</v>
      </c>
      <c r="D281">
        <v>45.9</v>
      </c>
      <c r="E281">
        <v>17.100000000000001</v>
      </c>
      <c r="F281">
        <v>190</v>
      </c>
      <c r="G281">
        <v>3575</v>
      </c>
      <c r="H281" t="s">
        <v>36</v>
      </c>
      <c r="I281">
        <v>2007</v>
      </c>
    </row>
    <row r="282" spans="1:9" x14ac:dyDescent="0.65">
      <c r="A282">
        <v>281</v>
      </c>
      <c r="B282" t="s">
        <v>40</v>
      </c>
      <c r="C282" t="s">
        <v>38</v>
      </c>
      <c r="D282">
        <v>50.5</v>
      </c>
      <c r="E282">
        <v>19.600000000000001</v>
      </c>
      <c r="F282">
        <v>201</v>
      </c>
      <c r="G282">
        <v>4050</v>
      </c>
      <c r="H282" t="s">
        <v>35</v>
      </c>
      <c r="I282">
        <v>2007</v>
      </c>
    </row>
    <row r="283" spans="1:9" x14ac:dyDescent="0.65">
      <c r="A283">
        <v>282</v>
      </c>
      <c r="B283" t="s">
        <v>40</v>
      </c>
      <c r="C283" t="s">
        <v>38</v>
      </c>
      <c r="D283">
        <v>50.3</v>
      </c>
      <c r="E283">
        <v>20</v>
      </c>
      <c r="F283">
        <v>197</v>
      </c>
      <c r="G283">
        <v>3300</v>
      </c>
      <c r="H283" t="s">
        <v>35</v>
      </c>
      <c r="I283">
        <v>2007</v>
      </c>
    </row>
    <row r="284" spans="1:9" x14ac:dyDescent="0.65">
      <c r="A284">
        <v>283</v>
      </c>
      <c r="B284" t="s">
        <v>40</v>
      </c>
      <c r="C284" t="s">
        <v>38</v>
      </c>
      <c r="D284">
        <v>58</v>
      </c>
      <c r="E284">
        <v>17.8</v>
      </c>
      <c r="F284">
        <v>181</v>
      </c>
      <c r="G284">
        <v>3700</v>
      </c>
      <c r="H284" t="s">
        <v>36</v>
      </c>
      <c r="I284">
        <v>2007</v>
      </c>
    </row>
    <row r="285" spans="1:9" x14ac:dyDescent="0.65">
      <c r="A285">
        <v>284</v>
      </c>
      <c r="B285" t="s">
        <v>40</v>
      </c>
      <c r="C285" t="s">
        <v>38</v>
      </c>
      <c r="D285">
        <v>46.4</v>
      </c>
      <c r="E285">
        <v>18.600000000000001</v>
      </c>
      <c r="F285">
        <v>190</v>
      </c>
      <c r="G285">
        <v>3450</v>
      </c>
      <c r="H285" t="s">
        <v>36</v>
      </c>
      <c r="I285">
        <v>2007</v>
      </c>
    </row>
    <row r="286" spans="1:9" x14ac:dyDescent="0.65">
      <c r="A286">
        <v>285</v>
      </c>
      <c r="B286" t="s">
        <v>40</v>
      </c>
      <c r="C286" t="s">
        <v>38</v>
      </c>
      <c r="D286">
        <v>49.2</v>
      </c>
      <c r="E286">
        <v>18.2</v>
      </c>
      <c r="F286">
        <v>195</v>
      </c>
      <c r="G286">
        <v>4400</v>
      </c>
      <c r="H286" t="s">
        <v>35</v>
      </c>
      <c r="I286">
        <v>2007</v>
      </c>
    </row>
    <row r="287" spans="1:9" x14ac:dyDescent="0.65">
      <c r="A287">
        <v>286</v>
      </c>
      <c r="B287" t="s">
        <v>40</v>
      </c>
      <c r="C287" t="s">
        <v>38</v>
      </c>
      <c r="D287">
        <v>42.4</v>
      </c>
      <c r="E287">
        <v>17.3</v>
      </c>
      <c r="F287">
        <v>181</v>
      </c>
      <c r="G287">
        <v>3600</v>
      </c>
      <c r="H287" t="s">
        <v>36</v>
      </c>
      <c r="I287">
        <v>2007</v>
      </c>
    </row>
    <row r="288" spans="1:9" x14ac:dyDescent="0.65">
      <c r="A288">
        <v>287</v>
      </c>
      <c r="B288" t="s">
        <v>40</v>
      </c>
      <c r="C288" t="s">
        <v>38</v>
      </c>
      <c r="D288">
        <v>48.5</v>
      </c>
      <c r="E288">
        <v>17.5</v>
      </c>
      <c r="F288">
        <v>191</v>
      </c>
      <c r="G288">
        <v>3400</v>
      </c>
      <c r="H288" t="s">
        <v>35</v>
      </c>
      <c r="I288">
        <v>2007</v>
      </c>
    </row>
    <row r="289" spans="1:9" x14ac:dyDescent="0.65">
      <c r="A289">
        <v>288</v>
      </c>
      <c r="B289" t="s">
        <v>40</v>
      </c>
      <c r="C289" t="s">
        <v>38</v>
      </c>
      <c r="D289">
        <v>43.2</v>
      </c>
      <c r="E289">
        <v>16.600000000000001</v>
      </c>
      <c r="F289">
        <v>187</v>
      </c>
      <c r="G289">
        <v>2900</v>
      </c>
      <c r="H289" t="s">
        <v>36</v>
      </c>
      <c r="I289">
        <v>2007</v>
      </c>
    </row>
    <row r="290" spans="1:9" x14ac:dyDescent="0.65">
      <c r="A290">
        <v>289</v>
      </c>
      <c r="B290" t="s">
        <v>40</v>
      </c>
      <c r="C290" t="s">
        <v>38</v>
      </c>
      <c r="D290">
        <v>50.6</v>
      </c>
      <c r="E290">
        <v>19.399999999999999</v>
      </c>
      <c r="F290">
        <v>193</v>
      </c>
      <c r="G290">
        <v>3800</v>
      </c>
      <c r="H290" t="s">
        <v>35</v>
      </c>
      <c r="I290">
        <v>2007</v>
      </c>
    </row>
    <row r="291" spans="1:9" x14ac:dyDescent="0.65">
      <c r="A291">
        <v>290</v>
      </c>
      <c r="B291" t="s">
        <v>40</v>
      </c>
      <c r="C291" t="s">
        <v>38</v>
      </c>
      <c r="D291">
        <v>46.7</v>
      </c>
      <c r="E291">
        <v>17.899999999999999</v>
      </c>
      <c r="F291">
        <v>195</v>
      </c>
      <c r="G291">
        <v>3300</v>
      </c>
      <c r="H291" t="s">
        <v>36</v>
      </c>
      <c r="I291">
        <v>2007</v>
      </c>
    </row>
    <row r="292" spans="1:9" x14ac:dyDescent="0.65">
      <c r="A292">
        <v>291</v>
      </c>
      <c r="B292" t="s">
        <v>40</v>
      </c>
      <c r="C292" t="s">
        <v>38</v>
      </c>
      <c r="D292">
        <v>52</v>
      </c>
      <c r="E292">
        <v>19</v>
      </c>
      <c r="F292">
        <v>197</v>
      </c>
      <c r="G292">
        <v>4150</v>
      </c>
      <c r="H292" t="s">
        <v>35</v>
      </c>
      <c r="I292">
        <v>2007</v>
      </c>
    </row>
    <row r="293" spans="1:9" x14ac:dyDescent="0.65">
      <c r="A293">
        <v>292</v>
      </c>
      <c r="B293" t="s">
        <v>40</v>
      </c>
      <c r="C293" t="s">
        <v>38</v>
      </c>
      <c r="D293">
        <v>50.5</v>
      </c>
      <c r="E293">
        <v>18.399999999999999</v>
      </c>
      <c r="F293">
        <v>200</v>
      </c>
      <c r="G293">
        <v>3400</v>
      </c>
      <c r="H293" t="s">
        <v>36</v>
      </c>
      <c r="I293">
        <v>2008</v>
      </c>
    </row>
    <row r="294" spans="1:9" x14ac:dyDescent="0.65">
      <c r="A294">
        <v>293</v>
      </c>
      <c r="B294" t="s">
        <v>40</v>
      </c>
      <c r="C294" t="s">
        <v>38</v>
      </c>
      <c r="D294">
        <v>49.5</v>
      </c>
      <c r="E294">
        <v>19</v>
      </c>
      <c r="F294">
        <v>200</v>
      </c>
      <c r="G294">
        <v>3800</v>
      </c>
      <c r="H294" t="s">
        <v>35</v>
      </c>
      <c r="I294">
        <v>2008</v>
      </c>
    </row>
    <row r="295" spans="1:9" x14ac:dyDescent="0.65">
      <c r="A295">
        <v>294</v>
      </c>
      <c r="B295" t="s">
        <v>40</v>
      </c>
      <c r="C295" t="s">
        <v>38</v>
      </c>
      <c r="D295">
        <v>46.4</v>
      </c>
      <c r="E295">
        <v>17.8</v>
      </c>
      <c r="F295">
        <v>191</v>
      </c>
      <c r="G295">
        <v>3700</v>
      </c>
      <c r="H295" t="s">
        <v>36</v>
      </c>
      <c r="I295">
        <v>2008</v>
      </c>
    </row>
    <row r="296" spans="1:9" x14ac:dyDescent="0.65">
      <c r="A296">
        <v>295</v>
      </c>
      <c r="B296" t="s">
        <v>40</v>
      </c>
      <c r="C296" t="s">
        <v>38</v>
      </c>
      <c r="D296">
        <v>52.8</v>
      </c>
      <c r="E296">
        <v>20</v>
      </c>
      <c r="F296">
        <v>205</v>
      </c>
      <c r="G296">
        <v>4550</v>
      </c>
      <c r="H296" t="s">
        <v>35</v>
      </c>
      <c r="I296">
        <v>2008</v>
      </c>
    </row>
    <row r="297" spans="1:9" x14ac:dyDescent="0.65">
      <c r="A297">
        <v>296</v>
      </c>
      <c r="B297" t="s">
        <v>40</v>
      </c>
      <c r="C297" t="s">
        <v>38</v>
      </c>
      <c r="D297">
        <v>40.9</v>
      </c>
      <c r="E297">
        <v>16.600000000000001</v>
      </c>
      <c r="F297">
        <v>187</v>
      </c>
      <c r="G297">
        <v>3200</v>
      </c>
      <c r="H297" t="s">
        <v>36</v>
      </c>
      <c r="I297">
        <v>2008</v>
      </c>
    </row>
    <row r="298" spans="1:9" x14ac:dyDescent="0.65">
      <c r="A298">
        <v>297</v>
      </c>
      <c r="B298" t="s">
        <v>40</v>
      </c>
      <c r="C298" t="s">
        <v>38</v>
      </c>
      <c r="D298">
        <v>54.2</v>
      </c>
      <c r="E298">
        <v>20.8</v>
      </c>
      <c r="F298">
        <v>201</v>
      </c>
      <c r="G298">
        <v>4300</v>
      </c>
      <c r="H298" t="s">
        <v>35</v>
      </c>
      <c r="I298">
        <v>2008</v>
      </c>
    </row>
    <row r="299" spans="1:9" x14ac:dyDescent="0.65">
      <c r="A299">
        <v>298</v>
      </c>
      <c r="B299" t="s">
        <v>40</v>
      </c>
      <c r="C299" t="s">
        <v>38</v>
      </c>
      <c r="D299">
        <v>42.5</v>
      </c>
      <c r="E299">
        <v>16.7</v>
      </c>
      <c r="F299">
        <v>187</v>
      </c>
      <c r="G299">
        <v>3350</v>
      </c>
      <c r="H299" t="s">
        <v>36</v>
      </c>
      <c r="I299">
        <v>2008</v>
      </c>
    </row>
    <row r="300" spans="1:9" x14ac:dyDescent="0.65">
      <c r="A300">
        <v>299</v>
      </c>
      <c r="B300" t="s">
        <v>40</v>
      </c>
      <c r="C300" t="s">
        <v>38</v>
      </c>
      <c r="D300">
        <v>51</v>
      </c>
      <c r="E300">
        <v>18.8</v>
      </c>
      <c r="F300">
        <v>203</v>
      </c>
      <c r="G300">
        <v>4100</v>
      </c>
      <c r="H300" t="s">
        <v>35</v>
      </c>
      <c r="I300">
        <v>2008</v>
      </c>
    </row>
    <row r="301" spans="1:9" x14ac:dyDescent="0.65">
      <c r="A301">
        <v>300</v>
      </c>
      <c r="B301" t="s">
        <v>40</v>
      </c>
      <c r="C301" t="s">
        <v>38</v>
      </c>
      <c r="D301">
        <v>49.7</v>
      </c>
      <c r="E301">
        <v>18.600000000000001</v>
      </c>
      <c r="F301">
        <v>195</v>
      </c>
      <c r="G301">
        <v>3600</v>
      </c>
      <c r="H301" t="s">
        <v>35</v>
      </c>
      <c r="I301">
        <v>2008</v>
      </c>
    </row>
    <row r="302" spans="1:9" x14ac:dyDescent="0.65">
      <c r="A302">
        <v>301</v>
      </c>
      <c r="B302" t="s">
        <v>40</v>
      </c>
      <c r="C302" t="s">
        <v>38</v>
      </c>
      <c r="D302">
        <v>47.5</v>
      </c>
      <c r="E302">
        <v>16.8</v>
      </c>
      <c r="F302">
        <v>199</v>
      </c>
      <c r="G302">
        <v>3900</v>
      </c>
      <c r="H302" t="s">
        <v>36</v>
      </c>
      <c r="I302">
        <v>2008</v>
      </c>
    </row>
    <row r="303" spans="1:9" x14ac:dyDescent="0.65">
      <c r="A303">
        <v>302</v>
      </c>
      <c r="B303" t="s">
        <v>40</v>
      </c>
      <c r="C303" t="s">
        <v>38</v>
      </c>
      <c r="D303">
        <v>47.6</v>
      </c>
      <c r="E303">
        <v>18.3</v>
      </c>
      <c r="F303">
        <v>195</v>
      </c>
      <c r="G303">
        <v>3850</v>
      </c>
      <c r="H303" t="s">
        <v>36</v>
      </c>
      <c r="I303">
        <v>2008</v>
      </c>
    </row>
    <row r="304" spans="1:9" x14ac:dyDescent="0.65">
      <c r="A304">
        <v>303</v>
      </c>
      <c r="B304" t="s">
        <v>40</v>
      </c>
      <c r="C304" t="s">
        <v>38</v>
      </c>
      <c r="D304">
        <v>52</v>
      </c>
      <c r="E304">
        <v>20.7</v>
      </c>
      <c r="F304">
        <v>210</v>
      </c>
      <c r="G304">
        <v>4800</v>
      </c>
      <c r="H304" t="s">
        <v>35</v>
      </c>
      <c r="I304">
        <v>2008</v>
      </c>
    </row>
    <row r="305" spans="1:9" x14ac:dyDescent="0.65">
      <c r="A305">
        <v>304</v>
      </c>
      <c r="B305" t="s">
        <v>40</v>
      </c>
      <c r="C305" t="s">
        <v>38</v>
      </c>
      <c r="D305">
        <v>46.9</v>
      </c>
      <c r="E305">
        <v>16.600000000000001</v>
      </c>
      <c r="F305">
        <v>192</v>
      </c>
      <c r="G305">
        <v>2700</v>
      </c>
      <c r="H305" t="s">
        <v>36</v>
      </c>
      <c r="I305">
        <v>2008</v>
      </c>
    </row>
    <row r="306" spans="1:9" x14ac:dyDescent="0.65">
      <c r="A306">
        <v>305</v>
      </c>
      <c r="B306" t="s">
        <v>40</v>
      </c>
      <c r="C306" t="s">
        <v>38</v>
      </c>
      <c r="D306">
        <v>53.5</v>
      </c>
      <c r="E306">
        <v>19.899999999999999</v>
      </c>
      <c r="F306">
        <v>205</v>
      </c>
      <c r="G306">
        <v>4500</v>
      </c>
      <c r="H306" t="s">
        <v>35</v>
      </c>
      <c r="I306">
        <v>2008</v>
      </c>
    </row>
    <row r="307" spans="1:9" x14ac:dyDescent="0.65">
      <c r="A307">
        <v>306</v>
      </c>
      <c r="B307" t="s">
        <v>40</v>
      </c>
      <c r="C307" t="s">
        <v>38</v>
      </c>
      <c r="D307">
        <v>49</v>
      </c>
      <c r="E307">
        <v>19.5</v>
      </c>
      <c r="F307">
        <v>210</v>
      </c>
      <c r="G307">
        <v>3950</v>
      </c>
      <c r="H307" t="s">
        <v>35</v>
      </c>
      <c r="I307">
        <v>2008</v>
      </c>
    </row>
    <row r="308" spans="1:9" x14ac:dyDescent="0.65">
      <c r="A308">
        <v>307</v>
      </c>
      <c r="B308" t="s">
        <v>40</v>
      </c>
      <c r="C308" t="s">
        <v>38</v>
      </c>
      <c r="D308">
        <v>46.2</v>
      </c>
      <c r="E308">
        <v>17.5</v>
      </c>
      <c r="F308">
        <v>187</v>
      </c>
      <c r="G308">
        <v>3650</v>
      </c>
      <c r="H308" t="s">
        <v>36</v>
      </c>
      <c r="I308">
        <v>2008</v>
      </c>
    </row>
    <row r="309" spans="1:9" x14ac:dyDescent="0.65">
      <c r="A309">
        <v>308</v>
      </c>
      <c r="B309" t="s">
        <v>40</v>
      </c>
      <c r="C309" t="s">
        <v>38</v>
      </c>
      <c r="D309">
        <v>50.9</v>
      </c>
      <c r="E309">
        <v>19.100000000000001</v>
      </c>
      <c r="F309">
        <v>196</v>
      </c>
      <c r="G309">
        <v>3550</v>
      </c>
      <c r="H309" t="s">
        <v>35</v>
      </c>
      <c r="I309">
        <v>2008</v>
      </c>
    </row>
    <row r="310" spans="1:9" x14ac:dyDescent="0.65">
      <c r="A310">
        <v>309</v>
      </c>
      <c r="B310" t="s">
        <v>40</v>
      </c>
      <c r="C310" t="s">
        <v>38</v>
      </c>
      <c r="D310">
        <v>45.5</v>
      </c>
      <c r="E310">
        <v>17</v>
      </c>
      <c r="F310">
        <v>196</v>
      </c>
      <c r="G310">
        <v>3500</v>
      </c>
      <c r="H310" t="s">
        <v>36</v>
      </c>
      <c r="I310">
        <v>2008</v>
      </c>
    </row>
    <row r="311" spans="1:9" x14ac:dyDescent="0.65">
      <c r="A311">
        <v>310</v>
      </c>
      <c r="B311" t="s">
        <v>40</v>
      </c>
      <c r="C311" t="s">
        <v>38</v>
      </c>
      <c r="D311">
        <v>50.9</v>
      </c>
      <c r="E311">
        <v>17.899999999999999</v>
      </c>
      <c r="F311">
        <v>196</v>
      </c>
      <c r="G311">
        <v>3675</v>
      </c>
      <c r="H311" t="s">
        <v>36</v>
      </c>
      <c r="I311">
        <v>2009</v>
      </c>
    </row>
    <row r="312" spans="1:9" x14ac:dyDescent="0.65">
      <c r="A312">
        <v>311</v>
      </c>
      <c r="B312" t="s">
        <v>40</v>
      </c>
      <c r="C312" t="s">
        <v>38</v>
      </c>
      <c r="D312">
        <v>50.8</v>
      </c>
      <c r="E312">
        <v>18.5</v>
      </c>
      <c r="F312">
        <v>201</v>
      </c>
      <c r="G312">
        <v>4450</v>
      </c>
      <c r="H312" t="s">
        <v>35</v>
      </c>
      <c r="I312">
        <v>2009</v>
      </c>
    </row>
    <row r="313" spans="1:9" x14ac:dyDescent="0.65">
      <c r="A313">
        <v>312</v>
      </c>
      <c r="B313" t="s">
        <v>40</v>
      </c>
      <c r="C313" t="s">
        <v>38</v>
      </c>
      <c r="D313">
        <v>50.1</v>
      </c>
      <c r="E313">
        <v>17.899999999999999</v>
      </c>
      <c r="F313">
        <v>190</v>
      </c>
      <c r="G313">
        <v>3400</v>
      </c>
      <c r="H313" t="s">
        <v>36</v>
      </c>
      <c r="I313">
        <v>2009</v>
      </c>
    </row>
    <row r="314" spans="1:9" x14ac:dyDescent="0.65">
      <c r="A314">
        <v>313</v>
      </c>
      <c r="B314" t="s">
        <v>40</v>
      </c>
      <c r="C314" t="s">
        <v>38</v>
      </c>
      <c r="D314">
        <v>49</v>
      </c>
      <c r="E314">
        <v>19.600000000000001</v>
      </c>
      <c r="F314">
        <v>212</v>
      </c>
      <c r="G314">
        <v>4300</v>
      </c>
      <c r="H314" t="s">
        <v>35</v>
      </c>
      <c r="I314">
        <v>2009</v>
      </c>
    </row>
    <row r="315" spans="1:9" x14ac:dyDescent="0.65">
      <c r="A315">
        <v>314</v>
      </c>
      <c r="B315" t="s">
        <v>40</v>
      </c>
      <c r="C315" t="s">
        <v>38</v>
      </c>
      <c r="D315">
        <v>51.5</v>
      </c>
      <c r="E315">
        <v>18.7</v>
      </c>
      <c r="F315">
        <v>187</v>
      </c>
      <c r="G315">
        <v>3250</v>
      </c>
      <c r="H315" t="s">
        <v>35</v>
      </c>
      <c r="I315">
        <v>2009</v>
      </c>
    </row>
    <row r="316" spans="1:9" x14ac:dyDescent="0.65">
      <c r="A316">
        <v>315</v>
      </c>
      <c r="B316" t="s">
        <v>40</v>
      </c>
      <c r="C316" t="s">
        <v>38</v>
      </c>
      <c r="D316">
        <v>49.8</v>
      </c>
      <c r="E316">
        <v>17.3</v>
      </c>
      <c r="F316">
        <v>198</v>
      </c>
      <c r="G316">
        <v>3675</v>
      </c>
      <c r="H316" t="s">
        <v>36</v>
      </c>
      <c r="I316">
        <v>2009</v>
      </c>
    </row>
    <row r="317" spans="1:9" x14ac:dyDescent="0.65">
      <c r="A317">
        <v>316</v>
      </c>
      <c r="B317" t="s">
        <v>40</v>
      </c>
      <c r="C317" t="s">
        <v>38</v>
      </c>
      <c r="D317">
        <v>48.1</v>
      </c>
      <c r="E317">
        <v>16.399999999999999</v>
      </c>
      <c r="F317">
        <v>199</v>
      </c>
      <c r="G317">
        <v>3325</v>
      </c>
      <c r="H317" t="s">
        <v>36</v>
      </c>
      <c r="I317">
        <v>2009</v>
      </c>
    </row>
    <row r="318" spans="1:9" x14ac:dyDescent="0.65">
      <c r="A318">
        <v>317</v>
      </c>
      <c r="B318" t="s">
        <v>40</v>
      </c>
      <c r="C318" t="s">
        <v>38</v>
      </c>
      <c r="D318">
        <v>51.4</v>
      </c>
      <c r="E318">
        <v>19</v>
      </c>
      <c r="F318">
        <v>201</v>
      </c>
      <c r="G318">
        <v>3950</v>
      </c>
      <c r="H318" t="s">
        <v>35</v>
      </c>
      <c r="I318">
        <v>2009</v>
      </c>
    </row>
    <row r="319" spans="1:9" x14ac:dyDescent="0.65">
      <c r="A319">
        <v>318</v>
      </c>
      <c r="B319" t="s">
        <v>40</v>
      </c>
      <c r="C319" t="s">
        <v>38</v>
      </c>
      <c r="D319">
        <v>45.7</v>
      </c>
      <c r="E319">
        <v>17.3</v>
      </c>
      <c r="F319">
        <v>193</v>
      </c>
      <c r="G319">
        <v>3600</v>
      </c>
      <c r="H319" t="s">
        <v>36</v>
      </c>
      <c r="I319">
        <v>2009</v>
      </c>
    </row>
    <row r="320" spans="1:9" x14ac:dyDescent="0.65">
      <c r="A320">
        <v>319</v>
      </c>
      <c r="B320" t="s">
        <v>40</v>
      </c>
      <c r="C320" t="s">
        <v>38</v>
      </c>
      <c r="D320">
        <v>50.7</v>
      </c>
      <c r="E320">
        <v>19.7</v>
      </c>
      <c r="F320">
        <v>203</v>
      </c>
      <c r="G320">
        <v>4050</v>
      </c>
      <c r="H320" t="s">
        <v>35</v>
      </c>
      <c r="I320">
        <v>2009</v>
      </c>
    </row>
    <row r="321" spans="1:9" x14ac:dyDescent="0.65">
      <c r="A321">
        <v>320</v>
      </c>
      <c r="B321" t="s">
        <v>40</v>
      </c>
      <c r="C321" t="s">
        <v>38</v>
      </c>
      <c r="D321">
        <v>42.5</v>
      </c>
      <c r="E321">
        <v>17.3</v>
      </c>
      <c r="F321">
        <v>187</v>
      </c>
      <c r="G321">
        <v>3350</v>
      </c>
      <c r="H321" t="s">
        <v>36</v>
      </c>
      <c r="I321">
        <v>2009</v>
      </c>
    </row>
    <row r="322" spans="1:9" x14ac:dyDescent="0.65">
      <c r="A322">
        <v>321</v>
      </c>
      <c r="B322" t="s">
        <v>40</v>
      </c>
      <c r="C322" t="s">
        <v>38</v>
      </c>
      <c r="D322">
        <v>52.2</v>
      </c>
      <c r="E322">
        <v>18.8</v>
      </c>
      <c r="F322">
        <v>197</v>
      </c>
      <c r="G322">
        <v>3450</v>
      </c>
      <c r="H322" t="s">
        <v>35</v>
      </c>
      <c r="I322">
        <v>2009</v>
      </c>
    </row>
    <row r="323" spans="1:9" x14ac:dyDescent="0.65">
      <c r="A323">
        <v>322</v>
      </c>
      <c r="B323" t="s">
        <v>40</v>
      </c>
      <c r="C323" t="s">
        <v>38</v>
      </c>
      <c r="D323">
        <v>45.2</v>
      </c>
      <c r="E323">
        <v>16.600000000000001</v>
      </c>
      <c r="F323">
        <v>191</v>
      </c>
      <c r="G323">
        <v>3250</v>
      </c>
      <c r="H323" t="s">
        <v>36</v>
      </c>
      <c r="I323">
        <v>2009</v>
      </c>
    </row>
    <row r="324" spans="1:9" x14ac:dyDescent="0.65">
      <c r="A324">
        <v>323</v>
      </c>
      <c r="B324" t="s">
        <v>40</v>
      </c>
      <c r="C324" t="s">
        <v>38</v>
      </c>
      <c r="D324">
        <v>49.3</v>
      </c>
      <c r="E324">
        <v>19.899999999999999</v>
      </c>
      <c r="F324">
        <v>203</v>
      </c>
      <c r="G324">
        <v>4050</v>
      </c>
      <c r="H324" t="s">
        <v>35</v>
      </c>
      <c r="I324">
        <v>2009</v>
      </c>
    </row>
    <row r="325" spans="1:9" x14ac:dyDescent="0.65">
      <c r="A325">
        <v>324</v>
      </c>
      <c r="B325" t="s">
        <v>40</v>
      </c>
      <c r="C325" t="s">
        <v>38</v>
      </c>
      <c r="D325">
        <v>50.2</v>
      </c>
      <c r="E325">
        <v>18.8</v>
      </c>
      <c r="F325">
        <v>202</v>
      </c>
      <c r="G325">
        <v>3800</v>
      </c>
      <c r="H325" t="s">
        <v>35</v>
      </c>
      <c r="I325">
        <v>2009</v>
      </c>
    </row>
    <row r="326" spans="1:9" x14ac:dyDescent="0.65">
      <c r="A326">
        <v>325</v>
      </c>
      <c r="B326" t="s">
        <v>40</v>
      </c>
      <c r="C326" t="s">
        <v>38</v>
      </c>
      <c r="D326">
        <v>45.6</v>
      </c>
      <c r="E326">
        <v>19.399999999999999</v>
      </c>
      <c r="F326">
        <v>194</v>
      </c>
      <c r="G326">
        <v>3525</v>
      </c>
      <c r="H326" t="s">
        <v>36</v>
      </c>
      <c r="I326">
        <v>2009</v>
      </c>
    </row>
    <row r="327" spans="1:9" x14ac:dyDescent="0.65">
      <c r="A327">
        <v>326</v>
      </c>
      <c r="B327" t="s">
        <v>40</v>
      </c>
      <c r="C327" t="s">
        <v>38</v>
      </c>
      <c r="D327">
        <v>51.9</v>
      </c>
      <c r="E327">
        <v>19.5</v>
      </c>
      <c r="F327">
        <v>206</v>
      </c>
      <c r="G327">
        <v>3950</v>
      </c>
      <c r="H327" t="s">
        <v>35</v>
      </c>
      <c r="I327">
        <v>2009</v>
      </c>
    </row>
    <row r="328" spans="1:9" x14ac:dyDescent="0.65">
      <c r="A328">
        <v>327</v>
      </c>
      <c r="B328" t="s">
        <v>40</v>
      </c>
      <c r="C328" t="s">
        <v>38</v>
      </c>
      <c r="D328">
        <v>46.8</v>
      </c>
      <c r="E328">
        <v>16.5</v>
      </c>
      <c r="F328">
        <v>189</v>
      </c>
      <c r="G328">
        <v>3650</v>
      </c>
      <c r="H328" t="s">
        <v>36</v>
      </c>
      <c r="I328">
        <v>2009</v>
      </c>
    </row>
    <row r="329" spans="1:9" x14ac:dyDescent="0.65">
      <c r="A329">
        <v>328</v>
      </c>
      <c r="B329" t="s">
        <v>40</v>
      </c>
      <c r="C329" t="s">
        <v>38</v>
      </c>
      <c r="D329">
        <v>45.7</v>
      </c>
      <c r="E329">
        <v>17</v>
      </c>
      <c r="F329">
        <v>195</v>
      </c>
      <c r="G329">
        <v>3650</v>
      </c>
      <c r="H329" t="s">
        <v>36</v>
      </c>
      <c r="I329">
        <v>2009</v>
      </c>
    </row>
    <row r="330" spans="1:9" x14ac:dyDescent="0.65">
      <c r="A330">
        <v>329</v>
      </c>
      <c r="B330" t="s">
        <v>40</v>
      </c>
      <c r="C330" t="s">
        <v>38</v>
      </c>
      <c r="D330">
        <v>55.8</v>
      </c>
      <c r="E330">
        <v>19.8</v>
      </c>
      <c r="F330">
        <v>207</v>
      </c>
      <c r="G330">
        <v>4000</v>
      </c>
      <c r="H330" t="s">
        <v>35</v>
      </c>
      <c r="I330">
        <v>2009</v>
      </c>
    </row>
    <row r="331" spans="1:9" x14ac:dyDescent="0.65">
      <c r="A331">
        <v>330</v>
      </c>
      <c r="B331" t="s">
        <v>40</v>
      </c>
      <c r="C331" t="s">
        <v>38</v>
      </c>
      <c r="D331">
        <v>43.5</v>
      </c>
      <c r="E331">
        <v>18.100000000000001</v>
      </c>
      <c r="F331">
        <v>202</v>
      </c>
      <c r="G331">
        <v>3400</v>
      </c>
      <c r="H331" t="s">
        <v>36</v>
      </c>
      <c r="I331">
        <v>2009</v>
      </c>
    </row>
    <row r="332" spans="1:9" x14ac:dyDescent="0.65">
      <c r="A332">
        <v>331</v>
      </c>
      <c r="B332" t="s">
        <v>40</v>
      </c>
      <c r="C332" t="s">
        <v>38</v>
      </c>
      <c r="D332">
        <v>49.6</v>
      </c>
      <c r="E332">
        <v>18.2</v>
      </c>
      <c r="F332">
        <v>193</v>
      </c>
      <c r="G332">
        <v>3775</v>
      </c>
      <c r="H332" t="s">
        <v>35</v>
      </c>
      <c r="I332">
        <v>2009</v>
      </c>
    </row>
    <row r="333" spans="1:9" x14ac:dyDescent="0.65">
      <c r="A333">
        <v>332</v>
      </c>
      <c r="B333" t="s">
        <v>40</v>
      </c>
      <c r="C333" t="s">
        <v>38</v>
      </c>
      <c r="D333">
        <v>50.8</v>
      </c>
      <c r="E333">
        <v>19</v>
      </c>
      <c r="F333">
        <v>210</v>
      </c>
      <c r="G333">
        <v>4100</v>
      </c>
      <c r="H333" t="s">
        <v>35</v>
      </c>
      <c r="I333">
        <v>2009</v>
      </c>
    </row>
    <row r="334" spans="1:9" x14ac:dyDescent="0.65">
      <c r="A334">
        <v>333</v>
      </c>
      <c r="B334" t="s">
        <v>40</v>
      </c>
      <c r="C334" t="s">
        <v>38</v>
      </c>
      <c r="D334">
        <v>50.2</v>
      </c>
      <c r="E334">
        <v>18.7</v>
      </c>
      <c r="F334">
        <v>198</v>
      </c>
      <c r="G334">
        <v>3775</v>
      </c>
      <c r="H334" t="s">
        <v>36</v>
      </c>
      <c r="I334">
        <v>2009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946F-7F78-448D-BA72-2AEBB6D43798}">
  <dimension ref="A1:L235"/>
  <sheetViews>
    <sheetView workbookViewId="0">
      <selection activeCell="I15" sqref="I15"/>
    </sheetView>
  </sheetViews>
  <sheetFormatPr defaultRowHeight="21" x14ac:dyDescent="0.65"/>
  <cols>
    <col min="2" max="2" width="12.90625" customWidth="1"/>
    <col min="7" max="7" width="10.40625" bestFit="1" customWidth="1"/>
  </cols>
  <sheetData>
    <row r="1" spans="1:12" x14ac:dyDescent="0.65">
      <c r="A1" t="s">
        <v>41</v>
      </c>
      <c r="B1" t="s">
        <v>42</v>
      </c>
      <c r="C1" t="s">
        <v>43</v>
      </c>
      <c r="D1" t="s">
        <v>44</v>
      </c>
      <c r="E1" t="s">
        <v>32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65">
      <c r="A2">
        <v>1</v>
      </c>
      <c r="B2" t="s">
        <v>52</v>
      </c>
      <c r="C2" t="s">
        <v>53</v>
      </c>
      <c r="D2">
        <v>1.8</v>
      </c>
      <c r="E2">
        <v>1999</v>
      </c>
      <c r="F2">
        <v>4</v>
      </c>
      <c r="G2" t="s">
        <v>54</v>
      </c>
      <c r="H2" t="s">
        <v>55</v>
      </c>
      <c r="I2">
        <v>18</v>
      </c>
      <c r="J2">
        <v>29</v>
      </c>
      <c r="K2" t="s">
        <v>56</v>
      </c>
      <c r="L2" t="s">
        <v>57</v>
      </c>
    </row>
    <row r="3" spans="1:12" x14ac:dyDescent="0.65">
      <c r="A3">
        <v>2</v>
      </c>
      <c r="B3" t="s">
        <v>52</v>
      </c>
      <c r="C3" t="s">
        <v>53</v>
      </c>
      <c r="D3">
        <v>1.8</v>
      </c>
      <c r="E3">
        <v>1999</v>
      </c>
      <c r="F3">
        <v>4</v>
      </c>
      <c r="G3" t="s">
        <v>58</v>
      </c>
      <c r="H3" t="s">
        <v>55</v>
      </c>
      <c r="I3">
        <v>21</v>
      </c>
      <c r="J3">
        <v>29</v>
      </c>
      <c r="K3" t="s">
        <v>56</v>
      </c>
      <c r="L3" t="s">
        <v>57</v>
      </c>
    </row>
    <row r="4" spans="1:12" x14ac:dyDescent="0.65">
      <c r="A4">
        <v>3</v>
      </c>
      <c r="B4" t="s">
        <v>52</v>
      </c>
      <c r="C4" t="s">
        <v>53</v>
      </c>
      <c r="D4">
        <v>2</v>
      </c>
      <c r="E4">
        <v>2008</v>
      </c>
      <c r="F4">
        <v>4</v>
      </c>
      <c r="G4" t="s">
        <v>59</v>
      </c>
      <c r="H4" t="s">
        <v>55</v>
      </c>
      <c r="I4">
        <v>20</v>
      </c>
      <c r="J4">
        <v>31</v>
      </c>
      <c r="K4" t="s">
        <v>56</v>
      </c>
      <c r="L4" t="s">
        <v>57</v>
      </c>
    </row>
    <row r="5" spans="1:12" x14ac:dyDescent="0.65">
      <c r="A5">
        <v>4</v>
      </c>
      <c r="B5" t="s">
        <v>52</v>
      </c>
      <c r="C5" t="s">
        <v>53</v>
      </c>
      <c r="D5">
        <v>2</v>
      </c>
      <c r="E5">
        <v>2008</v>
      </c>
      <c r="F5">
        <v>4</v>
      </c>
      <c r="G5" t="s">
        <v>60</v>
      </c>
      <c r="H5" t="s">
        <v>55</v>
      </c>
      <c r="I5">
        <v>21</v>
      </c>
      <c r="J5">
        <v>30</v>
      </c>
      <c r="K5" t="s">
        <v>56</v>
      </c>
      <c r="L5" t="s">
        <v>57</v>
      </c>
    </row>
    <row r="6" spans="1:12" x14ac:dyDescent="0.65">
      <c r="A6">
        <v>5</v>
      </c>
      <c r="B6" t="s">
        <v>52</v>
      </c>
      <c r="C6" t="s">
        <v>53</v>
      </c>
      <c r="D6">
        <v>2.8</v>
      </c>
      <c r="E6">
        <v>1999</v>
      </c>
      <c r="F6">
        <v>6</v>
      </c>
      <c r="G6" t="s">
        <v>54</v>
      </c>
      <c r="H6" t="s">
        <v>55</v>
      </c>
      <c r="I6">
        <v>16</v>
      </c>
      <c r="J6">
        <v>26</v>
      </c>
      <c r="K6" t="s">
        <v>56</v>
      </c>
      <c r="L6" t="s">
        <v>57</v>
      </c>
    </row>
    <row r="7" spans="1:12" x14ac:dyDescent="0.65">
      <c r="A7">
        <v>6</v>
      </c>
      <c r="B7" t="s">
        <v>52</v>
      </c>
      <c r="C7" t="s">
        <v>53</v>
      </c>
      <c r="D7">
        <v>2.8</v>
      </c>
      <c r="E7">
        <v>1999</v>
      </c>
      <c r="F7">
        <v>6</v>
      </c>
      <c r="G7" t="s">
        <v>58</v>
      </c>
      <c r="H7" t="s">
        <v>55</v>
      </c>
      <c r="I7">
        <v>18</v>
      </c>
      <c r="J7">
        <v>26</v>
      </c>
      <c r="K7" t="s">
        <v>56</v>
      </c>
      <c r="L7" t="s">
        <v>57</v>
      </c>
    </row>
    <row r="8" spans="1:12" x14ac:dyDescent="0.65">
      <c r="A8">
        <v>7</v>
      </c>
      <c r="B8" t="s">
        <v>52</v>
      </c>
      <c r="C8" t="s">
        <v>53</v>
      </c>
      <c r="D8">
        <v>3.1</v>
      </c>
      <c r="E8">
        <v>2008</v>
      </c>
      <c r="F8">
        <v>6</v>
      </c>
      <c r="G8" t="s">
        <v>60</v>
      </c>
      <c r="H8" t="s">
        <v>55</v>
      </c>
      <c r="I8">
        <v>18</v>
      </c>
      <c r="J8">
        <v>27</v>
      </c>
      <c r="K8" t="s">
        <v>56</v>
      </c>
      <c r="L8" t="s">
        <v>57</v>
      </c>
    </row>
    <row r="9" spans="1:12" x14ac:dyDescent="0.65">
      <c r="A9">
        <v>8</v>
      </c>
      <c r="B9" t="s">
        <v>52</v>
      </c>
      <c r="C9" t="s">
        <v>61</v>
      </c>
      <c r="D9">
        <v>1.8</v>
      </c>
      <c r="E9">
        <v>1999</v>
      </c>
      <c r="F9">
        <v>4</v>
      </c>
      <c r="G9" t="s">
        <v>58</v>
      </c>
      <c r="H9" t="s">
        <v>62</v>
      </c>
      <c r="I9">
        <v>18</v>
      </c>
      <c r="J9">
        <v>26</v>
      </c>
      <c r="K9" t="s">
        <v>56</v>
      </c>
      <c r="L9" t="s">
        <v>57</v>
      </c>
    </row>
    <row r="10" spans="1:12" x14ac:dyDescent="0.65">
      <c r="A10">
        <v>9</v>
      </c>
      <c r="B10" t="s">
        <v>52</v>
      </c>
      <c r="C10" t="s">
        <v>61</v>
      </c>
      <c r="D10">
        <v>1.8</v>
      </c>
      <c r="E10">
        <v>1999</v>
      </c>
      <c r="F10">
        <v>4</v>
      </c>
      <c r="G10" t="s">
        <v>54</v>
      </c>
      <c r="H10" t="s">
        <v>62</v>
      </c>
      <c r="I10">
        <v>16</v>
      </c>
      <c r="J10">
        <v>25</v>
      </c>
      <c r="K10" t="s">
        <v>56</v>
      </c>
      <c r="L10" t="s">
        <v>57</v>
      </c>
    </row>
    <row r="11" spans="1:12" x14ac:dyDescent="0.65">
      <c r="A11">
        <v>10</v>
      </c>
      <c r="B11" t="s">
        <v>52</v>
      </c>
      <c r="C11" t="s">
        <v>61</v>
      </c>
      <c r="D11">
        <v>2</v>
      </c>
      <c r="E11">
        <v>2008</v>
      </c>
      <c r="F11">
        <v>4</v>
      </c>
      <c r="G11" t="s">
        <v>59</v>
      </c>
      <c r="H11" t="s">
        <v>62</v>
      </c>
      <c r="I11">
        <v>20</v>
      </c>
      <c r="J11">
        <v>28</v>
      </c>
      <c r="K11" t="s">
        <v>56</v>
      </c>
      <c r="L11" t="s">
        <v>57</v>
      </c>
    </row>
    <row r="12" spans="1:12" x14ac:dyDescent="0.65">
      <c r="A12">
        <v>11</v>
      </c>
      <c r="B12" t="s">
        <v>52</v>
      </c>
      <c r="C12" t="s">
        <v>61</v>
      </c>
      <c r="D12">
        <v>2</v>
      </c>
      <c r="E12">
        <v>2008</v>
      </c>
      <c r="F12">
        <v>4</v>
      </c>
      <c r="G12" t="s">
        <v>63</v>
      </c>
      <c r="H12" t="s">
        <v>62</v>
      </c>
      <c r="I12">
        <v>19</v>
      </c>
      <c r="J12">
        <v>27</v>
      </c>
      <c r="K12" t="s">
        <v>56</v>
      </c>
      <c r="L12" t="s">
        <v>57</v>
      </c>
    </row>
    <row r="13" spans="1:12" x14ac:dyDescent="0.65">
      <c r="A13">
        <v>12</v>
      </c>
      <c r="B13" t="s">
        <v>52</v>
      </c>
      <c r="C13" t="s">
        <v>61</v>
      </c>
      <c r="D13">
        <v>2.8</v>
      </c>
      <c r="E13">
        <v>1999</v>
      </c>
      <c r="F13">
        <v>6</v>
      </c>
      <c r="G13" t="s">
        <v>54</v>
      </c>
      <c r="H13" t="s">
        <v>62</v>
      </c>
      <c r="I13">
        <v>15</v>
      </c>
      <c r="J13">
        <v>25</v>
      </c>
      <c r="K13" t="s">
        <v>56</v>
      </c>
      <c r="L13" t="s">
        <v>57</v>
      </c>
    </row>
    <row r="14" spans="1:12" x14ac:dyDescent="0.65">
      <c r="A14">
        <v>13</v>
      </c>
      <c r="B14" t="s">
        <v>52</v>
      </c>
      <c r="C14" t="s">
        <v>61</v>
      </c>
      <c r="D14">
        <v>2.8</v>
      </c>
      <c r="E14">
        <v>1999</v>
      </c>
      <c r="F14">
        <v>6</v>
      </c>
      <c r="G14" t="s">
        <v>58</v>
      </c>
      <c r="H14" t="s">
        <v>62</v>
      </c>
      <c r="I14">
        <v>17</v>
      </c>
      <c r="J14">
        <v>25</v>
      </c>
      <c r="K14" t="s">
        <v>56</v>
      </c>
      <c r="L14" t="s">
        <v>57</v>
      </c>
    </row>
    <row r="15" spans="1:12" x14ac:dyDescent="0.65">
      <c r="A15">
        <v>14</v>
      </c>
      <c r="B15" t="s">
        <v>52</v>
      </c>
      <c r="C15" t="s">
        <v>61</v>
      </c>
      <c r="D15">
        <v>3.1</v>
      </c>
      <c r="E15">
        <v>2008</v>
      </c>
      <c r="F15">
        <v>6</v>
      </c>
      <c r="G15" t="s">
        <v>63</v>
      </c>
      <c r="H15" t="s">
        <v>62</v>
      </c>
      <c r="I15">
        <v>17</v>
      </c>
      <c r="J15">
        <v>25</v>
      </c>
      <c r="K15" t="s">
        <v>56</v>
      </c>
      <c r="L15" t="s">
        <v>57</v>
      </c>
    </row>
    <row r="16" spans="1:12" x14ac:dyDescent="0.65">
      <c r="A16">
        <v>15</v>
      </c>
      <c r="B16" t="s">
        <v>52</v>
      </c>
      <c r="C16" t="s">
        <v>61</v>
      </c>
      <c r="D16">
        <v>3.1</v>
      </c>
      <c r="E16">
        <v>2008</v>
      </c>
      <c r="F16">
        <v>6</v>
      </c>
      <c r="G16" t="s">
        <v>59</v>
      </c>
      <c r="H16" t="s">
        <v>62</v>
      </c>
      <c r="I16">
        <v>15</v>
      </c>
      <c r="J16">
        <v>25</v>
      </c>
      <c r="K16" t="s">
        <v>56</v>
      </c>
      <c r="L16" t="s">
        <v>57</v>
      </c>
    </row>
    <row r="17" spans="1:12" x14ac:dyDescent="0.65">
      <c r="A17">
        <v>16</v>
      </c>
      <c r="B17" t="s">
        <v>52</v>
      </c>
      <c r="C17" t="s">
        <v>64</v>
      </c>
      <c r="D17">
        <v>2.8</v>
      </c>
      <c r="E17">
        <v>1999</v>
      </c>
      <c r="F17">
        <v>6</v>
      </c>
      <c r="G17" t="s">
        <v>54</v>
      </c>
      <c r="H17" t="s">
        <v>62</v>
      </c>
      <c r="I17">
        <v>15</v>
      </c>
      <c r="J17">
        <v>24</v>
      </c>
      <c r="K17" t="s">
        <v>56</v>
      </c>
      <c r="L17" t="s">
        <v>65</v>
      </c>
    </row>
    <row r="18" spans="1:12" x14ac:dyDescent="0.65">
      <c r="A18">
        <v>17</v>
      </c>
      <c r="B18" t="s">
        <v>52</v>
      </c>
      <c r="C18" t="s">
        <v>64</v>
      </c>
      <c r="D18">
        <v>3.1</v>
      </c>
      <c r="E18">
        <v>2008</v>
      </c>
      <c r="F18">
        <v>6</v>
      </c>
      <c r="G18" t="s">
        <v>63</v>
      </c>
      <c r="H18" t="s">
        <v>62</v>
      </c>
      <c r="I18">
        <v>17</v>
      </c>
      <c r="J18">
        <v>25</v>
      </c>
      <c r="K18" t="s">
        <v>56</v>
      </c>
      <c r="L18" t="s">
        <v>65</v>
      </c>
    </row>
    <row r="19" spans="1:12" x14ac:dyDescent="0.65">
      <c r="A19">
        <v>18</v>
      </c>
      <c r="B19" t="s">
        <v>52</v>
      </c>
      <c r="C19" t="s">
        <v>64</v>
      </c>
      <c r="D19">
        <v>4.2</v>
      </c>
      <c r="E19">
        <v>2008</v>
      </c>
      <c r="F19">
        <v>8</v>
      </c>
      <c r="G19" t="s">
        <v>63</v>
      </c>
      <c r="H19" t="s">
        <v>62</v>
      </c>
      <c r="I19">
        <v>16</v>
      </c>
      <c r="J19">
        <v>23</v>
      </c>
      <c r="K19" t="s">
        <v>56</v>
      </c>
      <c r="L19" t="s">
        <v>65</v>
      </c>
    </row>
    <row r="20" spans="1:12" x14ac:dyDescent="0.65">
      <c r="A20">
        <v>19</v>
      </c>
      <c r="B20" t="s">
        <v>66</v>
      </c>
      <c r="C20" t="s">
        <v>67</v>
      </c>
      <c r="D20">
        <v>5.3</v>
      </c>
      <c r="E20">
        <v>2008</v>
      </c>
      <c r="F20">
        <v>8</v>
      </c>
      <c r="G20" t="s">
        <v>68</v>
      </c>
      <c r="H20" t="s">
        <v>69</v>
      </c>
      <c r="I20">
        <v>14</v>
      </c>
      <c r="J20">
        <v>20</v>
      </c>
      <c r="K20" t="s">
        <v>69</v>
      </c>
      <c r="L20" t="s">
        <v>70</v>
      </c>
    </row>
    <row r="21" spans="1:12" x14ac:dyDescent="0.65">
      <c r="A21">
        <v>20</v>
      </c>
      <c r="B21" t="s">
        <v>66</v>
      </c>
      <c r="C21" t="s">
        <v>67</v>
      </c>
      <c r="D21">
        <v>5.3</v>
      </c>
      <c r="E21">
        <v>2008</v>
      </c>
      <c r="F21">
        <v>8</v>
      </c>
      <c r="G21" t="s">
        <v>68</v>
      </c>
      <c r="H21" t="s">
        <v>69</v>
      </c>
      <c r="I21">
        <v>11</v>
      </c>
      <c r="J21">
        <v>15</v>
      </c>
      <c r="K21" t="s">
        <v>71</v>
      </c>
      <c r="L21" t="s">
        <v>70</v>
      </c>
    </row>
    <row r="22" spans="1:12" x14ac:dyDescent="0.65">
      <c r="A22">
        <v>21</v>
      </c>
      <c r="B22" t="s">
        <v>66</v>
      </c>
      <c r="C22" t="s">
        <v>67</v>
      </c>
      <c r="D22">
        <v>5.3</v>
      </c>
      <c r="E22">
        <v>2008</v>
      </c>
      <c r="F22">
        <v>8</v>
      </c>
      <c r="G22" t="s">
        <v>68</v>
      </c>
      <c r="H22" t="s">
        <v>69</v>
      </c>
      <c r="I22">
        <v>14</v>
      </c>
      <c r="J22">
        <v>20</v>
      </c>
      <c r="K22" t="s">
        <v>69</v>
      </c>
      <c r="L22" t="s">
        <v>70</v>
      </c>
    </row>
    <row r="23" spans="1:12" x14ac:dyDescent="0.65">
      <c r="A23">
        <v>22</v>
      </c>
      <c r="B23" t="s">
        <v>66</v>
      </c>
      <c r="C23" t="s">
        <v>67</v>
      </c>
      <c r="D23">
        <v>5.7</v>
      </c>
      <c r="E23">
        <v>1999</v>
      </c>
      <c r="F23">
        <v>8</v>
      </c>
      <c r="G23" t="s">
        <v>68</v>
      </c>
      <c r="H23" t="s">
        <v>69</v>
      </c>
      <c r="I23">
        <v>13</v>
      </c>
      <c r="J23">
        <v>17</v>
      </c>
      <c r="K23" t="s">
        <v>69</v>
      </c>
      <c r="L23" t="s">
        <v>70</v>
      </c>
    </row>
    <row r="24" spans="1:12" x14ac:dyDescent="0.65">
      <c r="A24">
        <v>23</v>
      </c>
      <c r="B24" t="s">
        <v>66</v>
      </c>
      <c r="C24" t="s">
        <v>67</v>
      </c>
      <c r="D24">
        <v>6</v>
      </c>
      <c r="E24">
        <v>2008</v>
      </c>
      <c r="F24">
        <v>8</v>
      </c>
      <c r="G24" t="s">
        <v>68</v>
      </c>
      <c r="H24" t="s">
        <v>69</v>
      </c>
      <c r="I24">
        <v>12</v>
      </c>
      <c r="J24">
        <v>17</v>
      </c>
      <c r="K24" t="s">
        <v>69</v>
      </c>
      <c r="L24" t="s">
        <v>70</v>
      </c>
    </row>
    <row r="25" spans="1:12" x14ac:dyDescent="0.65">
      <c r="A25">
        <v>24</v>
      </c>
      <c r="B25" t="s">
        <v>66</v>
      </c>
      <c r="C25" t="s">
        <v>72</v>
      </c>
      <c r="D25">
        <v>5.7</v>
      </c>
      <c r="E25">
        <v>1999</v>
      </c>
      <c r="F25">
        <v>8</v>
      </c>
      <c r="G25" t="s">
        <v>59</v>
      </c>
      <c r="H25" t="s">
        <v>69</v>
      </c>
      <c r="I25">
        <v>16</v>
      </c>
      <c r="J25">
        <v>26</v>
      </c>
      <c r="K25" t="s">
        <v>56</v>
      </c>
      <c r="L25" t="s">
        <v>73</v>
      </c>
    </row>
    <row r="26" spans="1:12" x14ac:dyDescent="0.65">
      <c r="A26">
        <v>25</v>
      </c>
      <c r="B26" t="s">
        <v>66</v>
      </c>
      <c r="C26" t="s">
        <v>72</v>
      </c>
      <c r="D26">
        <v>5.7</v>
      </c>
      <c r="E26">
        <v>1999</v>
      </c>
      <c r="F26">
        <v>8</v>
      </c>
      <c r="G26" t="s">
        <v>68</v>
      </c>
      <c r="H26" t="s">
        <v>69</v>
      </c>
      <c r="I26">
        <v>15</v>
      </c>
      <c r="J26">
        <v>23</v>
      </c>
      <c r="K26" t="s">
        <v>56</v>
      </c>
      <c r="L26" t="s">
        <v>73</v>
      </c>
    </row>
    <row r="27" spans="1:12" x14ac:dyDescent="0.65">
      <c r="A27">
        <v>26</v>
      </c>
      <c r="B27" t="s">
        <v>66</v>
      </c>
      <c r="C27" t="s">
        <v>72</v>
      </c>
      <c r="D27">
        <v>6.2</v>
      </c>
      <c r="E27">
        <v>2008</v>
      </c>
      <c r="F27">
        <v>8</v>
      </c>
      <c r="G27" t="s">
        <v>59</v>
      </c>
      <c r="H27" t="s">
        <v>69</v>
      </c>
      <c r="I27">
        <v>16</v>
      </c>
      <c r="J27">
        <v>26</v>
      </c>
      <c r="K27" t="s">
        <v>56</v>
      </c>
      <c r="L27" t="s">
        <v>73</v>
      </c>
    </row>
    <row r="28" spans="1:12" x14ac:dyDescent="0.65">
      <c r="A28">
        <v>27</v>
      </c>
      <c r="B28" t="s">
        <v>66</v>
      </c>
      <c r="C28" t="s">
        <v>72</v>
      </c>
      <c r="D28">
        <v>6.2</v>
      </c>
      <c r="E28">
        <v>2008</v>
      </c>
      <c r="F28">
        <v>8</v>
      </c>
      <c r="G28" t="s">
        <v>63</v>
      </c>
      <c r="H28" t="s">
        <v>69</v>
      </c>
      <c r="I28">
        <v>15</v>
      </c>
      <c r="J28">
        <v>25</v>
      </c>
      <c r="K28" t="s">
        <v>56</v>
      </c>
      <c r="L28" t="s">
        <v>73</v>
      </c>
    </row>
    <row r="29" spans="1:12" x14ac:dyDescent="0.65">
      <c r="A29">
        <v>28</v>
      </c>
      <c r="B29" t="s">
        <v>66</v>
      </c>
      <c r="C29" t="s">
        <v>72</v>
      </c>
      <c r="D29">
        <v>7</v>
      </c>
      <c r="E29">
        <v>2008</v>
      </c>
      <c r="F29">
        <v>8</v>
      </c>
      <c r="G29" t="s">
        <v>59</v>
      </c>
      <c r="H29" t="s">
        <v>69</v>
      </c>
      <c r="I29">
        <v>15</v>
      </c>
      <c r="J29">
        <v>24</v>
      </c>
      <c r="K29" t="s">
        <v>56</v>
      </c>
      <c r="L29" t="s">
        <v>73</v>
      </c>
    </row>
    <row r="30" spans="1:12" x14ac:dyDescent="0.65">
      <c r="A30">
        <v>29</v>
      </c>
      <c r="B30" t="s">
        <v>66</v>
      </c>
      <c r="C30" t="s">
        <v>74</v>
      </c>
      <c r="D30">
        <v>5.3</v>
      </c>
      <c r="E30">
        <v>2008</v>
      </c>
      <c r="F30">
        <v>8</v>
      </c>
      <c r="G30" t="s">
        <v>68</v>
      </c>
      <c r="H30" t="s">
        <v>62</v>
      </c>
      <c r="I30">
        <v>14</v>
      </c>
      <c r="J30">
        <v>19</v>
      </c>
      <c r="K30" t="s">
        <v>69</v>
      </c>
      <c r="L30" t="s">
        <v>70</v>
      </c>
    </row>
    <row r="31" spans="1:12" x14ac:dyDescent="0.65">
      <c r="A31">
        <v>30</v>
      </c>
      <c r="B31" t="s">
        <v>66</v>
      </c>
      <c r="C31" t="s">
        <v>74</v>
      </c>
      <c r="D31">
        <v>5.3</v>
      </c>
      <c r="E31">
        <v>2008</v>
      </c>
      <c r="F31">
        <v>8</v>
      </c>
      <c r="G31" t="s">
        <v>68</v>
      </c>
      <c r="H31" t="s">
        <v>62</v>
      </c>
      <c r="I31">
        <v>11</v>
      </c>
      <c r="J31">
        <v>14</v>
      </c>
      <c r="K31" t="s">
        <v>71</v>
      </c>
      <c r="L31" t="s">
        <v>70</v>
      </c>
    </row>
    <row r="32" spans="1:12" x14ac:dyDescent="0.65">
      <c r="A32">
        <v>31</v>
      </c>
      <c r="B32" t="s">
        <v>66</v>
      </c>
      <c r="C32" t="s">
        <v>74</v>
      </c>
      <c r="D32">
        <v>5.7</v>
      </c>
      <c r="E32">
        <v>1999</v>
      </c>
      <c r="F32">
        <v>8</v>
      </c>
      <c r="G32" t="s">
        <v>68</v>
      </c>
      <c r="H32" t="s">
        <v>62</v>
      </c>
      <c r="I32">
        <v>11</v>
      </c>
      <c r="J32">
        <v>15</v>
      </c>
      <c r="K32" t="s">
        <v>69</v>
      </c>
      <c r="L32" t="s">
        <v>70</v>
      </c>
    </row>
    <row r="33" spans="1:12" x14ac:dyDescent="0.65">
      <c r="A33">
        <v>32</v>
      </c>
      <c r="B33" t="s">
        <v>66</v>
      </c>
      <c r="C33" t="s">
        <v>74</v>
      </c>
      <c r="D33">
        <v>6.5</v>
      </c>
      <c r="E33">
        <v>1999</v>
      </c>
      <c r="F33">
        <v>8</v>
      </c>
      <c r="G33" t="s">
        <v>68</v>
      </c>
      <c r="H33" t="s">
        <v>62</v>
      </c>
      <c r="I33">
        <v>14</v>
      </c>
      <c r="J33">
        <v>17</v>
      </c>
      <c r="K33" t="s">
        <v>75</v>
      </c>
      <c r="L33" t="s">
        <v>70</v>
      </c>
    </row>
    <row r="34" spans="1:12" x14ac:dyDescent="0.65">
      <c r="A34">
        <v>33</v>
      </c>
      <c r="B34" t="s">
        <v>66</v>
      </c>
      <c r="C34" t="s">
        <v>76</v>
      </c>
      <c r="D34">
        <v>2.4</v>
      </c>
      <c r="E34">
        <v>1999</v>
      </c>
      <c r="F34">
        <v>4</v>
      </c>
      <c r="G34" t="s">
        <v>68</v>
      </c>
      <c r="H34" t="s">
        <v>55</v>
      </c>
      <c r="I34">
        <v>19</v>
      </c>
      <c r="J34">
        <v>27</v>
      </c>
      <c r="K34" t="s">
        <v>69</v>
      </c>
      <c r="L34" t="s">
        <v>65</v>
      </c>
    </row>
    <row r="35" spans="1:12" x14ac:dyDescent="0.65">
      <c r="A35">
        <v>34</v>
      </c>
      <c r="B35" t="s">
        <v>66</v>
      </c>
      <c r="C35" t="s">
        <v>76</v>
      </c>
      <c r="D35">
        <v>2.4</v>
      </c>
      <c r="E35">
        <v>2008</v>
      </c>
      <c r="F35">
        <v>4</v>
      </c>
      <c r="G35" t="s">
        <v>68</v>
      </c>
      <c r="H35" t="s">
        <v>55</v>
      </c>
      <c r="I35">
        <v>22</v>
      </c>
      <c r="J35">
        <v>30</v>
      </c>
      <c r="K35" t="s">
        <v>69</v>
      </c>
      <c r="L35" t="s">
        <v>65</v>
      </c>
    </row>
    <row r="36" spans="1:12" x14ac:dyDescent="0.65">
      <c r="A36">
        <v>35</v>
      </c>
      <c r="B36" t="s">
        <v>66</v>
      </c>
      <c r="C36" t="s">
        <v>76</v>
      </c>
      <c r="D36">
        <v>3.1</v>
      </c>
      <c r="E36">
        <v>1999</v>
      </c>
      <c r="F36">
        <v>6</v>
      </c>
      <c r="G36" t="s">
        <v>68</v>
      </c>
      <c r="H36" t="s">
        <v>55</v>
      </c>
      <c r="I36">
        <v>18</v>
      </c>
      <c r="J36">
        <v>26</v>
      </c>
      <c r="K36" t="s">
        <v>69</v>
      </c>
      <c r="L36" t="s">
        <v>65</v>
      </c>
    </row>
    <row r="37" spans="1:12" x14ac:dyDescent="0.65">
      <c r="A37">
        <v>36</v>
      </c>
      <c r="B37" t="s">
        <v>66</v>
      </c>
      <c r="C37" t="s">
        <v>76</v>
      </c>
      <c r="D37">
        <v>3.5</v>
      </c>
      <c r="E37">
        <v>2008</v>
      </c>
      <c r="F37">
        <v>6</v>
      </c>
      <c r="G37" t="s">
        <v>68</v>
      </c>
      <c r="H37" t="s">
        <v>55</v>
      </c>
      <c r="I37">
        <v>18</v>
      </c>
      <c r="J37">
        <v>29</v>
      </c>
      <c r="K37" t="s">
        <v>69</v>
      </c>
      <c r="L37" t="s">
        <v>65</v>
      </c>
    </row>
    <row r="38" spans="1:12" x14ac:dyDescent="0.65">
      <c r="A38">
        <v>37</v>
      </c>
      <c r="B38" t="s">
        <v>66</v>
      </c>
      <c r="C38" t="s">
        <v>76</v>
      </c>
      <c r="D38">
        <v>3.6</v>
      </c>
      <c r="E38">
        <v>2008</v>
      </c>
      <c r="F38">
        <v>6</v>
      </c>
      <c r="G38" t="s">
        <v>63</v>
      </c>
      <c r="H38" t="s">
        <v>55</v>
      </c>
      <c r="I38">
        <v>17</v>
      </c>
      <c r="J38">
        <v>26</v>
      </c>
      <c r="K38" t="s">
        <v>69</v>
      </c>
      <c r="L38" t="s">
        <v>65</v>
      </c>
    </row>
    <row r="39" spans="1:12" x14ac:dyDescent="0.65">
      <c r="A39">
        <v>38</v>
      </c>
      <c r="B39" t="s">
        <v>77</v>
      </c>
      <c r="C39" t="s">
        <v>78</v>
      </c>
      <c r="D39">
        <v>2.4</v>
      </c>
      <c r="E39">
        <v>1999</v>
      </c>
      <c r="F39">
        <v>4</v>
      </c>
      <c r="G39" t="s">
        <v>79</v>
      </c>
      <c r="H39" t="s">
        <v>55</v>
      </c>
      <c r="I39">
        <v>18</v>
      </c>
      <c r="J39">
        <v>24</v>
      </c>
      <c r="K39" t="s">
        <v>69</v>
      </c>
      <c r="L39" t="s">
        <v>80</v>
      </c>
    </row>
    <row r="40" spans="1:12" x14ac:dyDescent="0.65">
      <c r="A40">
        <v>39</v>
      </c>
      <c r="B40" t="s">
        <v>77</v>
      </c>
      <c r="C40" t="s">
        <v>78</v>
      </c>
      <c r="D40">
        <v>3</v>
      </c>
      <c r="E40">
        <v>1999</v>
      </c>
      <c r="F40">
        <v>6</v>
      </c>
      <c r="G40" t="s">
        <v>68</v>
      </c>
      <c r="H40" t="s">
        <v>55</v>
      </c>
      <c r="I40">
        <v>17</v>
      </c>
      <c r="J40">
        <v>24</v>
      </c>
      <c r="K40" t="s">
        <v>69</v>
      </c>
      <c r="L40" t="s">
        <v>80</v>
      </c>
    </row>
    <row r="41" spans="1:12" x14ac:dyDescent="0.65">
      <c r="A41">
        <v>40</v>
      </c>
      <c r="B41" t="s">
        <v>77</v>
      </c>
      <c r="C41" t="s">
        <v>78</v>
      </c>
      <c r="D41">
        <v>3.3</v>
      </c>
      <c r="E41">
        <v>1999</v>
      </c>
      <c r="F41">
        <v>6</v>
      </c>
      <c r="G41" t="s">
        <v>68</v>
      </c>
      <c r="H41" t="s">
        <v>55</v>
      </c>
      <c r="I41">
        <v>16</v>
      </c>
      <c r="J41">
        <v>22</v>
      </c>
      <c r="K41" t="s">
        <v>69</v>
      </c>
      <c r="L41" t="s">
        <v>80</v>
      </c>
    </row>
    <row r="42" spans="1:12" x14ac:dyDescent="0.65">
      <c r="A42">
        <v>41</v>
      </c>
      <c r="B42" t="s">
        <v>77</v>
      </c>
      <c r="C42" t="s">
        <v>78</v>
      </c>
      <c r="D42">
        <v>3.3</v>
      </c>
      <c r="E42">
        <v>1999</v>
      </c>
      <c r="F42">
        <v>6</v>
      </c>
      <c r="G42" t="s">
        <v>68</v>
      </c>
      <c r="H42" t="s">
        <v>55</v>
      </c>
      <c r="I42">
        <v>16</v>
      </c>
      <c r="J42">
        <v>22</v>
      </c>
      <c r="K42" t="s">
        <v>69</v>
      </c>
      <c r="L42" t="s">
        <v>80</v>
      </c>
    </row>
    <row r="43" spans="1:12" x14ac:dyDescent="0.65">
      <c r="A43">
        <v>42</v>
      </c>
      <c r="B43" t="s">
        <v>77</v>
      </c>
      <c r="C43" t="s">
        <v>78</v>
      </c>
      <c r="D43">
        <v>3.3</v>
      </c>
      <c r="E43">
        <v>2008</v>
      </c>
      <c r="F43">
        <v>6</v>
      </c>
      <c r="G43" t="s">
        <v>68</v>
      </c>
      <c r="H43" t="s">
        <v>55</v>
      </c>
      <c r="I43">
        <v>17</v>
      </c>
      <c r="J43">
        <v>24</v>
      </c>
      <c r="K43" t="s">
        <v>69</v>
      </c>
      <c r="L43" t="s">
        <v>80</v>
      </c>
    </row>
    <row r="44" spans="1:12" x14ac:dyDescent="0.65">
      <c r="A44">
        <v>43</v>
      </c>
      <c r="B44" t="s">
        <v>77</v>
      </c>
      <c r="C44" t="s">
        <v>78</v>
      </c>
      <c r="D44">
        <v>3.3</v>
      </c>
      <c r="E44">
        <v>2008</v>
      </c>
      <c r="F44">
        <v>6</v>
      </c>
      <c r="G44" t="s">
        <v>68</v>
      </c>
      <c r="H44" t="s">
        <v>55</v>
      </c>
      <c r="I44">
        <v>17</v>
      </c>
      <c r="J44">
        <v>24</v>
      </c>
      <c r="K44" t="s">
        <v>69</v>
      </c>
      <c r="L44" t="s">
        <v>80</v>
      </c>
    </row>
    <row r="45" spans="1:12" x14ac:dyDescent="0.65">
      <c r="A45">
        <v>44</v>
      </c>
      <c r="B45" t="s">
        <v>77</v>
      </c>
      <c r="C45" t="s">
        <v>78</v>
      </c>
      <c r="D45">
        <v>3.3</v>
      </c>
      <c r="E45">
        <v>2008</v>
      </c>
      <c r="F45">
        <v>6</v>
      </c>
      <c r="G45" t="s">
        <v>68</v>
      </c>
      <c r="H45" t="s">
        <v>55</v>
      </c>
      <c r="I45">
        <v>11</v>
      </c>
      <c r="J45">
        <v>17</v>
      </c>
      <c r="K45" t="s">
        <v>71</v>
      </c>
      <c r="L45" t="s">
        <v>80</v>
      </c>
    </row>
    <row r="46" spans="1:12" x14ac:dyDescent="0.65">
      <c r="A46">
        <v>45</v>
      </c>
      <c r="B46" t="s">
        <v>77</v>
      </c>
      <c r="C46" t="s">
        <v>78</v>
      </c>
      <c r="D46">
        <v>3.8</v>
      </c>
      <c r="E46">
        <v>1999</v>
      </c>
      <c r="F46">
        <v>6</v>
      </c>
      <c r="G46" t="s">
        <v>68</v>
      </c>
      <c r="H46" t="s">
        <v>55</v>
      </c>
      <c r="I46">
        <v>15</v>
      </c>
      <c r="J46">
        <v>22</v>
      </c>
      <c r="K46" t="s">
        <v>69</v>
      </c>
      <c r="L46" t="s">
        <v>80</v>
      </c>
    </row>
    <row r="47" spans="1:12" x14ac:dyDescent="0.65">
      <c r="A47">
        <v>46</v>
      </c>
      <c r="B47" t="s">
        <v>77</v>
      </c>
      <c r="C47" t="s">
        <v>78</v>
      </c>
      <c r="D47">
        <v>3.8</v>
      </c>
      <c r="E47">
        <v>1999</v>
      </c>
      <c r="F47">
        <v>6</v>
      </c>
      <c r="G47" t="s">
        <v>68</v>
      </c>
      <c r="H47" t="s">
        <v>55</v>
      </c>
      <c r="I47">
        <v>15</v>
      </c>
      <c r="J47">
        <v>21</v>
      </c>
      <c r="K47" t="s">
        <v>69</v>
      </c>
      <c r="L47" t="s">
        <v>80</v>
      </c>
    </row>
    <row r="48" spans="1:12" x14ac:dyDescent="0.65">
      <c r="A48">
        <v>47</v>
      </c>
      <c r="B48" t="s">
        <v>77</v>
      </c>
      <c r="C48" t="s">
        <v>78</v>
      </c>
      <c r="D48">
        <v>3.8</v>
      </c>
      <c r="E48">
        <v>2008</v>
      </c>
      <c r="F48">
        <v>6</v>
      </c>
      <c r="G48" t="s">
        <v>81</v>
      </c>
      <c r="H48" t="s">
        <v>55</v>
      </c>
      <c r="I48">
        <v>16</v>
      </c>
      <c r="J48">
        <v>23</v>
      </c>
      <c r="K48" t="s">
        <v>69</v>
      </c>
      <c r="L48" t="s">
        <v>80</v>
      </c>
    </row>
    <row r="49" spans="1:12" x14ac:dyDescent="0.65">
      <c r="A49">
        <v>48</v>
      </c>
      <c r="B49" t="s">
        <v>77</v>
      </c>
      <c r="C49" t="s">
        <v>78</v>
      </c>
      <c r="D49">
        <v>4</v>
      </c>
      <c r="E49">
        <v>2008</v>
      </c>
      <c r="F49">
        <v>6</v>
      </c>
      <c r="G49" t="s">
        <v>81</v>
      </c>
      <c r="H49" t="s">
        <v>55</v>
      </c>
      <c r="I49">
        <v>16</v>
      </c>
      <c r="J49">
        <v>23</v>
      </c>
      <c r="K49" t="s">
        <v>69</v>
      </c>
      <c r="L49" t="s">
        <v>80</v>
      </c>
    </row>
    <row r="50" spans="1:12" x14ac:dyDescent="0.65">
      <c r="A50">
        <v>49</v>
      </c>
      <c r="B50" t="s">
        <v>77</v>
      </c>
      <c r="C50" t="s">
        <v>82</v>
      </c>
      <c r="D50">
        <v>3.7</v>
      </c>
      <c r="E50">
        <v>2008</v>
      </c>
      <c r="F50">
        <v>6</v>
      </c>
      <c r="G50" t="s">
        <v>59</v>
      </c>
      <c r="H50" t="s">
        <v>62</v>
      </c>
      <c r="I50">
        <v>15</v>
      </c>
      <c r="J50">
        <v>19</v>
      </c>
      <c r="K50" t="s">
        <v>69</v>
      </c>
      <c r="L50" t="s">
        <v>83</v>
      </c>
    </row>
    <row r="51" spans="1:12" x14ac:dyDescent="0.65">
      <c r="A51">
        <v>50</v>
      </c>
      <c r="B51" t="s">
        <v>77</v>
      </c>
      <c r="C51" t="s">
        <v>82</v>
      </c>
      <c r="D51">
        <v>3.7</v>
      </c>
      <c r="E51">
        <v>2008</v>
      </c>
      <c r="F51">
        <v>6</v>
      </c>
      <c r="G51" t="s">
        <v>68</v>
      </c>
      <c r="H51" t="s">
        <v>62</v>
      </c>
      <c r="I51">
        <v>14</v>
      </c>
      <c r="J51">
        <v>18</v>
      </c>
      <c r="K51" t="s">
        <v>69</v>
      </c>
      <c r="L51" t="s">
        <v>83</v>
      </c>
    </row>
    <row r="52" spans="1:12" x14ac:dyDescent="0.65">
      <c r="A52">
        <v>51</v>
      </c>
      <c r="B52" t="s">
        <v>77</v>
      </c>
      <c r="C52" t="s">
        <v>82</v>
      </c>
      <c r="D52">
        <v>3.9</v>
      </c>
      <c r="E52">
        <v>1999</v>
      </c>
      <c r="F52">
        <v>6</v>
      </c>
      <c r="G52" t="s">
        <v>68</v>
      </c>
      <c r="H52" t="s">
        <v>62</v>
      </c>
      <c r="I52">
        <v>13</v>
      </c>
      <c r="J52">
        <v>17</v>
      </c>
      <c r="K52" t="s">
        <v>69</v>
      </c>
      <c r="L52" t="s">
        <v>83</v>
      </c>
    </row>
    <row r="53" spans="1:12" x14ac:dyDescent="0.65">
      <c r="A53">
        <v>52</v>
      </c>
      <c r="B53" t="s">
        <v>77</v>
      </c>
      <c r="C53" t="s">
        <v>82</v>
      </c>
      <c r="D53">
        <v>3.9</v>
      </c>
      <c r="E53">
        <v>1999</v>
      </c>
      <c r="F53">
        <v>6</v>
      </c>
      <c r="G53" t="s">
        <v>58</v>
      </c>
      <c r="H53" t="s">
        <v>62</v>
      </c>
      <c r="I53">
        <v>14</v>
      </c>
      <c r="J53">
        <v>17</v>
      </c>
      <c r="K53" t="s">
        <v>69</v>
      </c>
      <c r="L53" t="s">
        <v>83</v>
      </c>
    </row>
    <row r="54" spans="1:12" x14ac:dyDescent="0.65">
      <c r="A54">
        <v>53</v>
      </c>
      <c r="B54" t="s">
        <v>77</v>
      </c>
      <c r="C54" t="s">
        <v>82</v>
      </c>
      <c r="D54">
        <v>4.7</v>
      </c>
      <c r="E54">
        <v>2008</v>
      </c>
      <c r="F54">
        <v>8</v>
      </c>
      <c r="G54" t="s">
        <v>54</v>
      </c>
      <c r="H54" t="s">
        <v>62</v>
      </c>
      <c r="I54">
        <v>14</v>
      </c>
      <c r="J54">
        <v>19</v>
      </c>
      <c r="K54" t="s">
        <v>69</v>
      </c>
      <c r="L54" t="s">
        <v>83</v>
      </c>
    </row>
    <row r="55" spans="1:12" x14ac:dyDescent="0.65">
      <c r="A55">
        <v>54</v>
      </c>
      <c r="B55" t="s">
        <v>77</v>
      </c>
      <c r="C55" t="s">
        <v>82</v>
      </c>
      <c r="D55">
        <v>4.7</v>
      </c>
      <c r="E55">
        <v>2008</v>
      </c>
      <c r="F55">
        <v>8</v>
      </c>
      <c r="G55" t="s">
        <v>54</v>
      </c>
      <c r="H55" t="s">
        <v>62</v>
      </c>
      <c r="I55">
        <v>14</v>
      </c>
      <c r="J55">
        <v>19</v>
      </c>
      <c r="K55" t="s">
        <v>69</v>
      </c>
      <c r="L55" t="s">
        <v>83</v>
      </c>
    </row>
    <row r="56" spans="1:12" x14ac:dyDescent="0.65">
      <c r="A56">
        <v>55</v>
      </c>
      <c r="B56" t="s">
        <v>77</v>
      </c>
      <c r="C56" t="s">
        <v>82</v>
      </c>
      <c r="D56">
        <v>4.7</v>
      </c>
      <c r="E56">
        <v>2008</v>
      </c>
      <c r="F56">
        <v>8</v>
      </c>
      <c r="G56" t="s">
        <v>54</v>
      </c>
      <c r="H56" t="s">
        <v>62</v>
      </c>
      <c r="I56">
        <v>9</v>
      </c>
      <c r="J56">
        <v>12</v>
      </c>
      <c r="K56" t="s">
        <v>71</v>
      </c>
      <c r="L56" t="s">
        <v>83</v>
      </c>
    </row>
    <row r="57" spans="1:12" x14ac:dyDescent="0.65">
      <c r="A57">
        <v>56</v>
      </c>
      <c r="B57" t="s">
        <v>77</v>
      </c>
      <c r="C57" t="s">
        <v>82</v>
      </c>
      <c r="D57">
        <v>5.2</v>
      </c>
      <c r="E57">
        <v>1999</v>
      </c>
      <c r="F57">
        <v>8</v>
      </c>
      <c r="G57" t="s">
        <v>58</v>
      </c>
      <c r="H57" t="s">
        <v>62</v>
      </c>
      <c r="I57">
        <v>11</v>
      </c>
      <c r="J57">
        <v>17</v>
      </c>
      <c r="K57" t="s">
        <v>69</v>
      </c>
      <c r="L57" t="s">
        <v>83</v>
      </c>
    </row>
    <row r="58" spans="1:12" x14ac:dyDescent="0.65">
      <c r="A58">
        <v>57</v>
      </c>
      <c r="B58" t="s">
        <v>77</v>
      </c>
      <c r="C58" t="s">
        <v>82</v>
      </c>
      <c r="D58">
        <v>5.2</v>
      </c>
      <c r="E58">
        <v>1999</v>
      </c>
      <c r="F58">
        <v>8</v>
      </c>
      <c r="G58" t="s">
        <v>68</v>
      </c>
      <c r="H58" t="s">
        <v>62</v>
      </c>
      <c r="I58">
        <v>11</v>
      </c>
      <c r="J58">
        <v>15</v>
      </c>
      <c r="K58" t="s">
        <v>69</v>
      </c>
      <c r="L58" t="s">
        <v>83</v>
      </c>
    </row>
    <row r="59" spans="1:12" x14ac:dyDescent="0.65">
      <c r="A59">
        <v>58</v>
      </c>
      <c r="B59" t="s">
        <v>77</v>
      </c>
      <c r="C59" t="s">
        <v>84</v>
      </c>
      <c r="D59">
        <v>3.9</v>
      </c>
      <c r="E59">
        <v>1999</v>
      </c>
      <c r="F59">
        <v>6</v>
      </c>
      <c r="G59" t="s">
        <v>68</v>
      </c>
      <c r="H59" t="s">
        <v>62</v>
      </c>
      <c r="I59">
        <v>13</v>
      </c>
      <c r="J59">
        <v>17</v>
      </c>
      <c r="K59" t="s">
        <v>69</v>
      </c>
      <c r="L59" t="s">
        <v>70</v>
      </c>
    </row>
    <row r="60" spans="1:12" x14ac:dyDescent="0.65">
      <c r="A60">
        <v>59</v>
      </c>
      <c r="B60" t="s">
        <v>77</v>
      </c>
      <c r="C60" t="s">
        <v>84</v>
      </c>
      <c r="D60">
        <v>4.7</v>
      </c>
      <c r="E60">
        <v>2008</v>
      </c>
      <c r="F60">
        <v>8</v>
      </c>
      <c r="G60" t="s">
        <v>54</v>
      </c>
      <c r="H60" t="s">
        <v>62</v>
      </c>
      <c r="I60">
        <v>13</v>
      </c>
      <c r="J60">
        <v>17</v>
      </c>
      <c r="K60" t="s">
        <v>69</v>
      </c>
      <c r="L60" t="s">
        <v>70</v>
      </c>
    </row>
    <row r="61" spans="1:12" x14ac:dyDescent="0.65">
      <c r="A61">
        <v>60</v>
      </c>
      <c r="B61" t="s">
        <v>77</v>
      </c>
      <c r="C61" t="s">
        <v>84</v>
      </c>
      <c r="D61">
        <v>4.7</v>
      </c>
      <c r="E61">
        <v>2008</v>
      </c>
      <c r="F61">
        <v>8</v>
      </c>
      <c r="G61" t="s">
        <v>54</v>
      </c>
      <c r="H61" t="s">
        <v>62</v>
      </c>
      <c r="I61">
        <v>9</v>
      </c>
      <c r="J61">
        <v>12</v>
      </c>
      <c r="K61" t="s">
        <v>71</v>
      </c>
      <c r="L61" t="s">
        <v>70</v>
      </c>
    </row>
    <row r="62" spans="1:12" x14ac:dyDescent="0.65">
      <c r="A62">
        <v>61</v>
      </c>
      <c r="B62" t="s">
        <v>77</v>
      </c>
      <c r="C62" t="s">
        <v>84</v>
      </c>
      <c r="D62">
        <v>4.7</v>
      </c>
      <c r="E62">
        <v>2008</v>
      </c>
      <c r="F62">
        <v>8</v>
      </c>
      <c r="G62" t="s">
        <v>54</v>
      </c>
      <c r="H62" t="s">
        <v>62</v>
      </c>
      <c r="I62">
        <v>13</v>
      </c>
      <c r="J62">
        <v>17</v>
      </c>
      <c r="K62" t="s">
        <v>69</v>
      </c>
      <c r="L62" t="s">
        <v>70</v>
      </c>
    </row>
    <row r="63" spans="1:12" x14ac:dyDescent="0.65">
      <c r="A63">
        <v>62</v>
      </c>
      <c r="B63" t="s">
        <v>77</v>
      </c>
      <c r="C63" t="s">
        <v>84</v>
      </c>
      <c r="D63">
        <v>5.2</v>
      </c>
      <c r="E63">
        <v>1999</v>
      </c>
      <c r="F63">
        <v>8</v>
      </c>
      <c r="G63" t="s">
        <v>68</v>
      </c>
      <c r="H63" t="s">
        <v>62</v>
      </c>
      <c r="I63">
        <v>11</v>
      </c>
      <c r="J63">
        <v>16</v>
      </c>
      <c r="K63" t="s">
        <v>69</v>
      </c>
      <c r="L63" t="s">
        <v>70</v>
      </c>
    </row>
    <row r="64" spans="1:12" x14ac:dyDescent="0.65">
      <c r="A64">
        <v>63</v>
      </c>
      <c r="B64" t="s">
        <v>77</v>
      </c>
      <c r="C64" t="s">
        <v>84</v>
      </c>
      <c r="D64">
        <v>5.7</v>
      </c>
      <c r="E64">
        <v>2008</v>
      </c>
      <c r="F64">
        <v>8</v>
      </c>
      <c r="G64" t="s">
        <v>54</v>
      </c>
      <c r="H64" t="s">
        <v>62</v>
      </c>
      <c r="I64">
        <v>13</v>
      </c>
      <c r="J64">
        <v>18</v>
      </c>
      <c r="K64" t="s">
        <v>69</v>
      </c>
      <c r="L64" t="s">
        <v>70</v>
      </c>
    </row>
    <row r="65" spans="1:12" x14ac:dyDescent="0.65">
      <c r="A65">
        <v>64</v>
      </c>
      <c r="B65" t="s">
        <v>77</v>
      </c>
      <c r="C65" t="s">
        <v>84</v>
      </c>
      <c r="D65">
        <v>5.9</v>
      </c>
      <c r="E65">
        <v>1999</v>
      </c>
      <c r="F65">
        <v>8</v>
      </c>
      <c r="G65" t="s">
        <v>68</v>
      </c>
      <c r="H65" t="s">
        <v>62</v>
      </c>
      <c r="I65">
        <v>11</v>
      </c>
      <c r="J65">
        <v>15</v>
      </c>
      <c r="K65" t="s">
        <v>69</v>
      </c>
      <c r="L65" t="s">
        <v>70</v>
      </c>
    </row>
    <row r="66" spans="1:12" x14ac:dyDescent="0.65">
      <c r="A66">
        <v>65</v>
      </c>
      <c r="B66" t="s">
        <v>77</v>
      </c>
      <c r="C66" t="s">
        <v>85</v>
      </c>
      <c r="D66">
        <v>4.7</v>
      </c>
      <c r="E66">
        <v>2008</v>
      </c>
      <c r="F66">
        <v>8</v>
      </c>
      <c r="G66" t="s">
        <v>59</v>
      </c>
      <c r="H66" t="s">
        <v>62</v>
      </c>
      <c r="I66">
        <v>12</v>
      </c>
      <c r="J66">
        <v>16</v>
      </c>
      <c r="K66" t="s">
        <v>69</v>
      </c>
      <c r="L66" t="s">
        <v>83</v>
      </c>
    </row>
    <row r="67" spans="1:12" x14ac:dyDescent="0.65">
      <c r="A67">
        <v>66</v>
      </c>
      <c r="B67" t="s">
        <v>77</v>
      </c>
      <c r="C67" t="s">
        <v>85</v>
      </c>
      <c r="D67">
        <v>4.7</v>
      </c>
      <c r="E67">
        <v>2008</v>
      </c>
      <c r="F67">
        <v>8</v>
      </c>
      <c r="G67" t="s">
        <v>54</v>
      </c>
      <c r="H67" t="s">
        <v>62</v>
      </c>
      <c r="I67">
        <v>9</v>
      </c>
      <c r="J67">
        <v>12</v>
      </c>
      <c r="K67" t="s">
        <v>71</v>
      </c>
      <c r="L67" t="s">
        <v>83</v>
      </c>
    </row>
    <row r="68" spans="1:12" x14ac:dyDescent="0.65">
      <c r="A68">
        <v>67</v>
      </c>
      <c r="B68" t="s">
        <v>77</v>
      </c>
      <c r="C68" t="s">
        <v>85</v>
      </c>
      <c r="D68">
        <v>4.7</v>
      </c>
      <c r="E68">
        <v>2008</v>
      </c>
      <c r="F68">
        <v>8</v>
      </c>
      <c r="G68" t="s">
        <v>54</v>
      </c>
      <c r="H68" t="s">
        <v>62</v>
      </c>
      <c r="I68">
        <v>13</v>
      </c>
      <c r="J68">
        <v>17</v>
      </c>
      <c r="K68" t="s">
        <v>69</v>
      </c>
      <c r="L68" t="s">
        <v>83</v>
      </c>
    </row>
    <row r="69" spans="1:12" x14ac:dyDescent="0.65">
      <c r="A69">
        <v>68</v>
      </c>
      <c r="B69" t="s">
        <v>77</v>
      </c>
      <c r="C69" t="s">
        <v>85</v>
      </c>
      <c r="D69">
        <v>4.7</v>
      </c>
      <c r="E69">
        <v>2008</v>
      </c>
      <c r="F69">
        <v>8</v>
      </c>
      <c r="G69" t="s">
        <v>54</v>
      </c>
      <c r="H69" t="s">
        <v>62</v>
      </c>
      <c r="I69">
        <v>13</v>
      </c>
      <c r="J69">
        <v>17</v>
      </c>
      <c r="K69" t="s">
        <v>69</v>
      </c>
      <c r="L69" t="s">
        <v>83</v>
      </c>
    </row>
    <row r="70" spans="1:12" x14ac:dyDescent="0.65">
      <c r="A70">
        <v>69</v>
      </c>
      <c r="B70" t="s">
        <v>77</v>
      </c>
      <c r="C70" t="s">
        <v>85</v>
      </c>
      <c r="D70">
        <v>4.7</v>
      </c>
      <c r="E70">
        <v>2008</v>
      </c>
      <c r="F70">
        <v>8</v>
      </c>
      <c r="G70" t="s">
        <v>59</v>
      </c>
      <c r="H70" t="s">
        <v>62</v>
      </c>
      <c r="I70">
        <v>12</v>
      </c>
      <c r="J70">
        <v>16</v>
      </c>
      <c r="K70" t="s">
        <v>69</v>
      </c>
      <c r="L70" t="s">
        <v>83</v>
      </c>
    </row>
    <row r="71" spans="1:12" x14ac:dyDescent="0.65">
      <c r="A71">
        <v>70</v>
      </c>
      <c r="B71" t="s">
        <v>77</v>
      </c>
      <c r="C71" t="s">
        <v>85</v>
      </c>
      <c r="D71">
        <v>4.7</v>
      </c>
      <c r="E71">
        <v>2008</v>
      </c>
      <c r="F71">
        <v>8</v>
      </c>
      <c r="G71" t="s">
        <v>59</v>
      </c>
      <c r="H71" t="s">
        <v>62</v>
      </c>
      <c r="I71">
        <v>9</v>
      </c>
      <c r="J71">
        <v>12</v>
      </c>
      <c r="K71" t="s">
        <v>71</v>
      </c>
      <c r="L71" t="s">
        <v>83</v>
      </c>
    </row>
    <row r="72" spans="1:12" x14ac:dyDescent="0.65">
      <c r="A72">
        <v>71</v>
      </c>
      <c r="B72" t="s">
        <v>77</v>
      </c>
      <c r="C72" t="s">
        <v>85</v>
      </c>
      <c r="D72">
        <v>5.2</v>
      </c>
      <c r="E72">
        <v>1999</v>
      </c>
      <c r="F72">
        <v>8</v>
      </c>
      <c r="G72" t="s">
        <v>68</v>
      </c>
      <c r="H72" t="s">
        <v>62</v>
      </c>
      <c r="I72">
        <v>11</v>
      </c>
      <c r="J72">
        <v>15</v>
      </c>
      <c r="K72" t="s">
        <v>69</v>
      </c>
      <c r="L72" t="s">
        <v>83</v>
      </c>
    </row>
    <row r="73" spans="1:12" x14ac:dyDescent="0.65">
      <c r="A73">
        <v>72</v>
      </c>
      <c r="B73" t="s">
        <v>77</v>
      </c>
      <c r="C73" t="s">
        <v>85</v>
      </c>
      <c r="D73">
        <v>5.2</v>
      </c>
      <c r="E73">
        <v>1999</v>
      </c>
      <c r="F73">
        <v>8</v>
      </c>
      <c r="G73" t="s">
        <v>58</v>
      </c>
      <c r="H73" t="s">
        <v>62</v>
      </c>
      <c r="I73">
        <v>11</v>
      </c>
      <c r="J73">
        <v>16</v>
      </c>
      <c r="K73" t="s">
        <v>69</v>
      </c>
      <c r="L73" t="s">
        <v>83</v>
      </c>
    </row>
    <row r="74" spans="1:12" x14ac:dyDescent="0.65">
      <c r="A74">
        <v>73</v>
      </c>
      <c r="B74" t="s">
        <v>77</v>
      </c>
      <c r="C74" t="s">
        <v>85</v>
      </c>
      <c r="D74">
        <v>5.7</v>
      </c>
      <c r="E74">
        <v>2008</v>
      </c>
      <c r="F74">
        <v>8</v>
      </c>
      <c r="G74" t="s">
        <v>54</v>
      </c>
      <c r="H74" t="s">
        <v>62</v>
      </c>
      <c r="I74">
        <v>13</v>
      </c>
      <c r="J74">
        <v>17</v>
      </c>
      <c r="K74" t="s">
        <v>69</v>
      </c>
      <c r="L74" t="s">
        <v>83</v>
      </c>
    </row>
    <row r="75" spans="1:12" x14ac:dyDescent="0.65">
      <c r="A75">
        <v>74</v>
      </c>
      <c r="B75" t="s">
        <v>77</v>
      </c>
      <c r="C75" t="s">
        <v>85</v>
      </c>
      <c r="D75">
        <v>5.9</v>
      </c>
      <c r="E75">
        <v>1999</v>
      </c>
      <c r="F75">
        <v>8</v>
      </c>
      <c r="G75" t="s">
        <v>68</v>
      </c>
      <c r="H75" t="s">
        <v>62</v>
      </c>
      <c r="I75">
        <v>11</v>
      </c>
      <c r="J75">
        <v>15</v>
      </c>
      <c r="K75" t="s">
        <v>69</v>
      </c>
      <c r="L75" t="s">
        <v>83</v>
      </c>
    </row>
    <row r="76" spans="1:12" x14ac:dyDescent="0.65">
      <c r="A76">
        <v>75</v>
      </c>
      <c r="B76" t="s">
        <v>86</v>
      </c>
      <c r="C76" t="s">
        <v>87</v>
      </c>
      <c r="D76">
        <v>4.5999999999999996</v>
      </c>
      <c r="E76">
        <v>1999</v>
      </c>
      <c r="F76">
        <v>8</v>
      </c>
      <c r="G76" t="s">
        <v>68</v>
      </c>
      <c r="H76" t="s">
        <v>69</v>
      </c>
      <c r="I76">
        <v>11</v>
      </c>
      <c r="J76">
        <v>17</v>
      </c>
      <c r="K76" t="s">
        <v>69</v>
      </c>
      <c r="L76" t="s">
        <v>70</v>
      </c>
    </row>
    <row r="77" spans="1:12" x14ac:dyDescent="0.65">
      <c r="A77">
        <v>76</v>
      </c>
      <c r="B77" t="s">
        <v>86</v>
      </c>
      <c r="C77" t="s">
        <v>87</v>
      </c>
      <c r="D77">
        <v>5.4</v>
      </c>
      <c r="E77">
        <v>1999</v>
      </c>
      <c r="F77">
        <v>8</v>
      </c>
      <c r="G77" t="s">
        <v>68</v>
      </c>
      <c r="H77" t="s">
        <v>69</v>
      </c>
      <c r="I77">
        <v>11</v>
      </c>
      <c r="J77">
        <v>17</v>
      </c>
      <c r="K77" t="s">
        <v>69</v>
      </c>
      <c r="L77" t="s">
        <v>70</v>
      </c>
    </row>
    <row r="78" spans="1:12" x14ac:dyDescent="0.65">
      <c r="A78">
        <v>77</v>
      </c>
      <c r="B78" t="s">
        <v>86</v>
      </c>
      <c r="C78" t="s">
        <v>87</v>
      </c>
      <c r="D78">
        <v>5.4</v>
      </c>
      <c r="E78">
        <v>2008</v>
      </c>
      <c r="F78">
        <v>8</v>
      </c>
      <c r="G78" t="s">
        <v>81</v>
      </c>
      <c r="H78" t="s">
        <v>69</v>
      </c>
      <c r="I78">
        <v>12</v>
      </c>
      <c r="J78">
        <v>18</v>
      </c>
      <c r="K78" t="s">
        <v>69</v>
      </c>
      <c r="L78" t="s">
        <v>70</v>
      </c>
    </row>
    <row r="79" spans="1:12" x14ac:dyDescent="0.65">
      <c r="A79">
        <v>78</v>
      </c>
      <c r="B79" t="s">
        <v>86</v>
      </c>
      <c r="C79" t="s">
        <v>88</v>
      </c>
      <c r="D79">
        <v>4</v>
      </c>
      <c r="E79">
        <v>1999</v>
      </c>
      <c r="F79">
        <v>6</v>
      </c>
      <c r="G79" t="s">
        <v>54</v>
      </c>
      <c r="H79" t="s">
        <v>62</v>
      </c>
      <c r="I79">
        <v>14</v>
      </c>
      <c r="J79">
        <v>17</v>
      </c>
      <c r="K79" t="s">
        <v>69</v>
      </c>
      <c r="L79" t="s">
        <v>70</v>
      </c>
    </row>
    <row r="80" spans="1:12" x14ac:dyDescent="0.65">
      <c r="A80">
        <v>79</v>
      </c>
      <c r="B80" t="s">
        <v>86</v>
      </c>
      <c r="C80" t="s">
        <v>88</v>
      </c>
      <c r="D80">
        <v>4</v>
      </c>
      <c r="E80">
        <v>1999</v>
      </c>
      <c r="F80">
        <v>6</v>
      </c>
      <c r="G80" t="s">
        <v>58</v>
      </c>
      <c r="H80" t="s">
        <v>62</v>
      </c>
      <c r="I80">
        <v>15</v>
      </c>
      <c r="J80">
        <v>19</v>
      </c>
      <c r="K80" t="s">
        <v>69</v>
      </c>
      <c r="L80" t="s">
        <v>70</v>
      </c>
    </row>
    <row r="81" spans="1:12" x14ac:dyDescent="0.65">
      <c r="A81">
        <v>80</v>
      </c>
      <c r="B81" t="s">
        <v>86</v>
      </c>
      <c r="C81" t="s">
        <v>88</v>
      </c>
      <c r="D81">
        <v>4</v>
      </c>
      <c r="E81">
        <v>1999</v>
      </c>
      <c r="F81">
        <v>6</v>
      </c>
      <c r="G81" t="s">
        <v>54</v>
      </c>
      <c r="H81" t="s">
        <v>62</v>
      </c>
      <c r="I81">
        <v>14</v>
      </c>
      <c r="J81">
        <v>17</v>
      </c>
      <c r="K81" t="s">
        <v>69</v>
      </c>
      <c r="L81" t="s">
        <v>70</v>
      </c>
    </row>
    <row r="82" spans="1:12" x14ac:dyDescent="0.65">
      <c r="A82">
        <v>81</v>
      </c>
      <c r="B82" t="s">
        <v>86</v>
      </c>
      <c r="C82" t="s">
        <v>88</v>
      </c>
      <c r="D82">
        <v>4</v>
      </c>
      <c r="E82">
        <v>2008</v>
      </c>
      <c r="F82">
        <v>6</v>
      </c>
      <c r="G82" t="s">
        <v>54</v>
      </c>
      <c r="H82" t="s">
        <v>62</v>
      </c>
      <c r="I82">
        <v>13</v>
      </c>
      <c r="J82">
        <v>19</v>
      </c>
      <c r="K82" t="s">
        <v>69</v>
      </c>
      <c r="L82" t="s">
        <v>70</v>
      </c>
    </row>
    <row r="83" spans="1:12" x14ac:dyDescent="0.65">
      <c r="A83">
        <v>82</v>
      </c>
      <c r="B83" t="s">
        <v>86</v>
      </c>
      <c r="C83" t="s">
        <v>88</v>
      </c>
      <c r="D83">
        <v>4.5999999999999996</v>
      </c>
      <c r="E83">
        <v>2008</v>
      </c>
      <c r="F83">
        <v>8</v>
      </c>
      <c r="G83" t="s">
        <v>81</v>
      </c>
      <c r="H83" t="s">
        <v>62</v>
      </c>
      <c r="I83">
        <v>13</v>
      </c>
      <c r="J83">
        <v>19</v>
      </c>
      <c r="K83" t="s">
        <v>69</v>
      </c>
      <c r="L83" t="s">
        <v>70</v>
      </c>
    </row>
    <row r="84" spans="1:12" x14ac:dyDescent="0.65">
      <c r="A84">
        <v>83</v>
      </c>
      <c r="B84" t="s">
        <v>86</v>
      </c>
      <c r="C84" t="s">
        <v>88</v>
      </c>
      <c r="D84">
        <v>5</v>
      </c>
      <c r="E84">
        <v>1999</v>
      </c>
      <c r="F84">
        <v>8</v>
      </c>
      <c r="G84" t="s">
        <v>68</v>
      </c>
      <c r="H84" t="s">
        <v>62</v>
      </c>
      <c r="I84">
        <v>13</v>
      </c>
      <c r="J84">
        <v>17</v>
      </c>
      <c r="K84" t="s">
        <v>69</v>
      </c>
      <c r="L84" t="s">
        <v>70</v>
      </c>
    </row>
    <row r="85" spans="1:12" x14ac:dyDescent="0.65">
      <c r="A85">
        <v>84</v>
      </c>
      <c r="B85" t="s">
        <v>86</v>
      </c>
      <c r="C85" t="s">
        <v>89</v>
      </c>
      <c r="D85">
        <v>4.2</v>
      </c>
      <c r="E85">
        <v>1999</v>
      </c>
      <c r="F85">
        <v>6</v>
      </c>
      <c r="G85" t="s">
        <v>68</v>
      </c>
      <c r="H85" t="s">
        <v>62</v>
      </c>
      <c r="I85">
        <v>14</v>
      </c>
      <c r="J85">
        <v>17</v>
      </c>
      <c r="K85" t="s">
        <v>69</v>
      </c>
      <c r="L85" t="s">
        <v>83</v>
      </c>
    </row>
    <row r="86" spans="1:12" x14ac:dyDescent="0.65">
      <c r="A86">
        <v>85</v>
      </c>
      <c r="B86" t="s">
        <v>86</v>
      </c>
      <c r="C86" t="s">
        <v>89</v>
      </c>
      <c r="D86">
        <v>4.2</v>
      </c>
      <c r="E86">
        <v>1999</v>
      </c>
      <c r="F86">
        <v>6</v>
      </c>
      <c r="G86" t="s">
        <v>58</v>
      </c>
      <c r="H86" t="s">
        <v>62</v>
      </c>
      <c r="I86">
        <v>14</v>
      </c>
      <c r="J86">
        <v>17</v>
      </c>
      <c r="K86" t="s">
        <v>69</v>
      </c>
      <c r="L86" t="s">
        <v>83</v>
      </c>
    </row>
    <row r="87" spans="1:12" x14ac:dyDescent="0.65">
      <c r="A87">
        <v>86</v>
      </c>
      <c r="B87" t="s">
        <v>86</v>
      </c>
      <c r="C87" t="s">
        <v>89</v>
      </c>
      <c r="D87">
        <v>4.5999999999999996</v>
      </c>
      <c r="E87">
        <v>1999</v>
      </c>
      <c r="F87">
        <v>8</v>
      </c>
      <c r="G87" t="s">
        <v>58</v>
      </c>
      <c r="H87" t="s">
        <v>62</v>
      </c>
      <c r="I87">
        <v>13</v>
      </c>
      <c r="J87">
        <v>16</v>
      </c>
      <c r="K87" t="s">
        <v>69</v>
      </c>
      <c r="L87" t="s">
        <v>83</v>
      </c>
    </row>
    <row r="88" spans="1:12" x14ac:dyDescent="0.65">
      <c r="A88">
        <v>87</v>
      </c>
      <c r="B88" t="s">
        <v>86</v>
      </c>
      <c r="C88" t="s">
        <v>89</v>
      </c>
      <c r="D88">
        <v>4.5999999999999996</v>
      </c>
      <c r="E88">
        <v>1999</v>
      </c>
      <c r="F88">
        <v>8</v>
      </c>
      <c r="G88" t="s">
        <v>68</v>
      </c>
      <c r="H88" t="s">
        <v>62</v>
      </c>
      <c r="I88">
        <v>13</v>
      </c>
      <c r="J88">
        <v>16</v>
      </c>
      <c r="K88" t="s">
        <v>69</v>
      </c>
      <c r="L88" t="s">
        <v>83</v>
      </c>
    </row>
    <row r="89" spans="1:12" x14ac:dyDescent="0.65">
      <c r="A89">
        <v>88</v>
      </c>
      <c r="B89" t="s">
        <v>86</v>
      </c>
      <c r="C89" t="s">
        <v>89</v>
      </c>
      <c r="D89">
        <v>4.5999999999999996</v>
      </c>
      <c r="E89">
        <v>2008</v>
      </c>
      <c r="F89">
        <v>8</v>
      </c>
      <c r="G89" t="s">
        <v>68</v>
      </c>
      <c r="H89" t="s">
        <v>62</v>
      </c>
      <c r="I89">
        <v>13</v>
      </c>
      <c r="J89">
        <v>17</v>
      </c>
      <c r="K89" t="s">
        <v>69</v>
      </c>
      <c r="L89" t="s">
        <v>83</v>
      </c>
    </row>
    <row r="90" spans="1:12" x14ac:dyDescent="0.65">
      <c r="A90">
        <v>89</v>
      </c>
      <c r="B90" t="s">
        <v>86</v>
      </c>
      <c r="C90" t="s">
        <v>89</v>
      </c>
      <c r="D90">
        <v>5.4</v>
      </c>
      <c r="E90">
        <v>1999</v>
      </c>
      <c r="F90">
        <v>8</v>
      </c>
      <c r="G90" t="s">
        <v>68</v>
      </c>
      <c r="H90" t="s">
        <v>62</v>
      </c>
      <c r="I90">
        <v>11</v>
      </c>
      <c r="J90">
        <v>15</v>
      </c>
      <c r="K90" t="s">
        <v>69</v>
      </c>
      <c r="L90" t="s">
        <v>83</v>
      </c>
    </row>
    <row r="91" spans="1:12" x14ac:dyDescent="0.65">
      <c r="A91">
        <v>90</v>
      </c>
      <c r="B91" t="s">
        <v>86</v>
      </c>
      <c r="C91" t="s">
        <v>89</v>
      </c>
      <c r="D91">
        <v>5.4</v>
      </c>
      <c r="E91">
        <v>2008</v>
      </c>
      <c r="F91">
        <v>8</v>
      </c>
      <c r="G91" t="s">
        <v>68</v>
      </c>
      <c r="H91" t="s">
        <v>62</v>
      </c>
      <c r="I91">
        <v>13</v>
      </c>
      <c r="J91">
        <v>17</v>
      </c>
      <c r="K91" t="s">
        <v>69</v>
      </c>
      <c r="L91" t="s">
        <v>83</v>
      </c>
    </row>
    <row r="92" spans="1:12" x14ac:dyDescent="0.65">
      <c r="A92">
        <v>91</v>
      </c>
      <c r="B92" t="s">
        <v>86</v>
      </c>
      <c r="C92" t="s">
        <v>90</v>
      </c>
      <c r="D92">
        <v>3.8</v>
      </c>
      <c r="E92">
        <v>1999</v>
      </c>
      <c r="F92">
        <v>6</v>
      </c>
      <c r="G92" t="s">
        <v>58</v>
      </c>
      <c r="H92" t="s">
        <v>69</v>
      </c>
      <c r="I92">
        <v>18</v>
      </c>
      <c r="J92">
        <v>26</v>
      </c>
      <c r="K92" t="s">
        <v>69</v>
      </c>
      <c r="L92" t="s">
        <v>91</v>
      </c>
    </row>
    <row r="93" spans="1:12" x14ac:dyDescent="0.65">
      <c r="A93">
        <v>92</v>
      </c>
      <c r="B93" t="s">
        <v>86</v>
      </c>
      <c r="C93" t="s">
        <v>90</v>
      </c>
      <c r="D93">
        <v>3.8</v>
      </c>
      <c r="E93">
        <v>1999</v>
      </c>
      <c r="F93">
        <v>6</v>
      </c>
      <c r="G93" t="s">
        <v>68</v>
      </c>
      <c r="H93" t="s">
        <v>69</v>
      </c>
      <c r="I93">
        <v>18</v>
      </c>
      <c r="J93">
        <v>25</v>
      </c>
      <c r="K93" t="s">
        <v>69</v>
      </c>
      <c r="L93" t="s">
        <v>91</v>
      </c>
    </row>
    <row r="94" spans="1:12" x14ac:dyDescent="0.65">
      <c r="A94">
        <v>93</v>
      </c>
      <c r="B94" t="s">
        <v>86</v>
      </c>
      <c r="C94" t="s">
        <v>90</v>
      </c>
      <c r="D94">
        <v>4</v>
      </c>
      <c r="E94">
        <v>2008</v>
      </c>
      <c r="F94">
        <v>6</v>
      </c>
      <c r="G94" t="s">
        <v>58</v>
      </c>
      <c r="H94" t="s">
        <v>69</v>
      </c>
      <c r="I94">
        <v>17</v>
      </c>
      <c r="J94">
        <v>26</v>
      </c>
      <c r="K94" t="s">
        <v>69</v>
      </c>
      <c r="L94" t="s">
        <v>91</v>
      </c>
    </row>
    <row r="95" spans="1:12" x14ac:dyDescent="0.65">
      <c r="A95">
        <v>94</v>
      </c>
      <c r="B95" t="s">
        <v>86</v>
      </c>
      <c r="C95" t="s">
        <v>90</v>
      </c>
      <c r="D95">
        <v>4</v>
      </c>
      <c r="E95">
        <v>2008</v>
      </c>
      <c r="F95">
        <v>6</v>
      </c>
      <c r="G95" t="s">
        <v>54</v>
      </c>
      <c r="H95" t="s">
        <v>69</v>
      </c>
      <c r="I95">
        <v>16</v>
      </c>
      <c r="J95">
        <v>24</v>
      </c>
      <c r="K95" t="s">
        <v>69</v>
      </c>
      <c r="L95" t="s">
        <v>91</v>
      </c>
    </row>
    <row r="96" spans="1:12" x14ac:dyDescent="0.65">
      <c r="A96">
        <v>95</v>
      </c>
      <c r="B96" t="s">
        <v>86</v>
      </c>
      <c r="C96" t="s">
        <v>90</v>
      </c>
      <c r="D96">
        <v>4.5999999999999996</v>
      </c>
      <c r="E96">
        <v>1999</v>
      </c>
      <c r="F96">
        <v>8</v>
      </c>
      <c r="G96" t="s">
        <v>68</v>
      </c>
      <c r="H96" t="s">
        <v>69</v>
      </c>
      <c r="I96">
        <v>15</v>
      </c>
      <c r="J96">
        <v>21</v>
      </c>
      <c r="K96" t="s">
        <v>69</v>
      </c>
      <c r="L96" t="s">
        <v>91</v>
      </c>
    </row>
    <row r="97" spans="1:12" x14ac:dyDescent="0.65">
      <c r="A97">
        <v>96</v>
      </c>
      <c r="B97" t="s">
        <v>86</v>
      </c>
      <c r="C97" t="s">
        <v>90</v>
      </c>
      <c r="D97">
        <v>4.5999999999999996</v>
      </c>
      <c r="E97">
        <v>1999</v>
      </c>
      <c r="F97">
        <v>8</v>
      </c>
      <c r="G97" t="s">
        <v>58</v>
      </c>
      <c r="H97" t="s">
        <v>69</v>
      </c>
      <c r="I97">
        <v>15</v>
      </c>
      <c r="J97">
        <v>22</v>
      </c>
      <c r="K97" t="s">
        <v>69</v>
      </c>
      <c r="L97" t="s">
        <v>91</v>
      </c>
    </row>
    <row r="98" spans="1:12" x14ac:dyDescent="0.65">
      <c r="A98">
        <v>97</v>
      </c>
      <c r="B98" t="s">
        <v>86</v>
      </c>
      <c r="C98" t="s">
        <v>90</v>
      </c>
      <c r="D98">
        <v>4.5999999999999996</v>
      </c>
      <c r="E98">
        <v>2008</v>
      </c>
      <c r="F98">
        <v>8</v>
      </c>
      <c r="G98" t="s">
        <v>58</v>
      </c>
      <c r="H98" t="s">
        <v>69</v>
      </c>
      <c r="I98">
        <v>15</v>
      </c>
      <c r="J98">
        <v>23</v>
      </c>
      <c r="K98" t="s">
        <v>69</v>
      </c>
      <c r="L98" t="s">
        <v>91</v>
      </c>
    </row>
    <row r="99" spans="1:12" x14ac:dyDescent="0.65">
      <c r="A99">
        <v>98</v>
      </c>
      <c r="B99" t="s">
        <v>86</v>
      </c>
      <c r="C99" t="s">
        <v>90</v>
      </c>
      <c r="D99">
        <v>4.5999999999999996</v>
      </c>
      <c r="E99">
        <v>2008</v>
      </c>
      <c r="F99">
        <v>8</v>
      </c>
      <c r="G99" t="s">
        <v>54</v>
      </c>
      <c r="H99" t="s">
        <v>69</v>
      </c>
      <c r="I99">
        <v>15</v>
      </c>
      <c r="J99">
        <v>22</v>
      </c>
      <c r="K99" t="s">
        <v>69</v>
      </c>
      <c r="L99" t="s">
        <v>91</v>
      </c>
    </row>
    <row r="100" spans="1:12" x14ac:dyDescent="0.65">
      <c r="A100">
        <v>99</v>
      </c>
      <c r="B100" t="s">
        <v>86</v>
      </c>
      <c r="C100" t="s">
        <v>90</v>
      </c>
      <c r="D100">
        <v>5.4</v>
      </c>
      <c r="E100">
        <v>2008</v>
      </c>
      <c r="F100">
        <v>8</v>
      </c>
      <c r="G100" t="s">
        <v>59</v>
      </c>
      <c r="H100" t="s">
        <v>69</v>
      </c>
      <c r="I100">
        <v>14</v>
      </c>
      <c r="J100">
        <v>20</v>
      </c>
      <c r="K100" t="s">
        <v>56</v>
      </c>
      <c r="L100" t="s">
        <v>91</v>
      </c>
    </row>
    <row r="101" spans="1:12" x14ac:dyDescent="0.65">
      <c r="A101">
        <v>100</v>
      </c>
      <c r="B101" t="s">
        <v>92</v>
      </c>
      <c r="C101" t="s">
        <v>93</v>
      </c>
      <c r="D101">
        <v>1.6</v>
      </c>
      <c r="E101">
        <v>1999</v>
      </c>
      <c r="F101">
        <v>4</v>
      </c>
      <c r="G101" t="s">
        <v>58</v>
      </c>
      <c r="H101" t="s">
        <v>55</v>
      </c>
      <c r="I101">
        <v>28</v>
      </c>
      <c r="J101">
        <v>33</v>
      </c>
      <c r="K101" t="s">
        <v>69</v>
      </c>
      <c r="L101" t="s">
        <v>91</v>
      </c>
    </row>
    <row r="102" spans="1:12" x14ac:dyDescent="0.65">
      <c r="A102">
        <v>101</v>
      </c>
      <c r="B102" t="s">
        <v>92</v>
      </c>
      <c r="C102" t="s">
        <v>93</v>
      </c>
      <c r="D102">
        <v>1.6</v>
      </c>
      <c r="E102">
        <v>1999</v>
      </c>
      <c r="F102">
        <v>4</v>
      </c>
      <c r="G102" t="s">
        <v>68</v>
      </c>
      <c r="H102" t="s">
        <v>55</v>
      </c>
      <c r="I102">
        <v>24</v>
      </c>
      <c r="J102">
        <v>32</v>
      </c>
      <c r="K102" t="s">
        <v>69</v>
      </c>
      <c r="L102" t="s">
        <v>91</v>
      </c>
    </row>
    <row r="103" spans="1:12" x14ac:dyDescent="0.65">
      <c r="A103">
        <v>102</v>
      </c>
      <c r="B103" t="s">
        <v>92</v>
      </c>
      <c r="C103" t="s">
        <v>93</v>
      </c>
      <c r="D103">
        <v>1.6</v>
      </c>
      <c r="E103">
        <v>1999</v>
      </c>
      <c r="F103">
        <v>4</v>
      </c>
      <c r="G103" t="s">
        <v>58</v>
      </c>
      <c r="H103" t="s">
        <v>55</v>
      </c>
      <c r="I103">
        <v>25</v>
      </c>
      <c r="J103">
        <v>32</v>
      </c>
      <c r="K103" t="s">
        <v>69</v>
      </c>
      <c r="L103" t="s">
        <v>91</v>
      </c>
    </row>
    <row r="104" spans="1:12" x14ac:dyDescent="0.65">
      <c r="A104">
        <v>103</v>
      </c>
      <c r="B104" t="s">
        <v>92</v>
      </c>
      <c r="C104" t="s">
        <v>93</v>
      </c>
      <c r="D104">
        <v>1.6</v>
      </c>
      <c r="E104">
        <v>1999</v>
      </c>
      <c r="F104">
        <v>4</v>
      </c>
      <c r="G104" t="s">
        <v>58</v>
      </c>
      <c r="H104" t="s">
        <v>55</v>
      </c>
      <c r="I104">
        <v>23</v>
      </c>
      <c r="J104">
        <v>29</v>
      </c>
      <c r="K104" t="s">
        <v>56</v>
      </c>
      <c r="L104" t="s">
        <v>91</v>
      </c>
    </row>
    <row r="105" spans="1:12" x14ac:dyDescent="0.65">
      <c r="A105">
        <v>104</v>
      </c>
      <c r="B105" t="s">
        <v>92</v>
      </c>
      <c r="C105" t="s">
        <v>93</v>
      </c>
      <c r="D105">
        <v>1.6</v>
      </c>
      <c r="E105">
        <v>1999</v>
      </c>
      <c r="F105">
        <v>4</v>
      </c>
      <c r="G105" t="s">
        <v>68</v>
      </c>
      <c r="H105" t="s">
        <v>55</v>
      </c>
      <c r="I105">
        <v>24</v>
      </c>
      <c r="J105">
        <v>32</v>
      </c>
      <c r="K105" t="s">
        <v>69</v>
      </c>
      <c r="L105" t="s">
        <v>91</v>
      </c>
    </row>
    <row r="106" spans="1:12" x14ac:dyDescent="0.65">
      <c r="A106">
        <v>105</v>
      </c>
      <c r="B106" t="s">
        <v>92</v>
      </c>
      <c r="C106" t="s">
        <v>93</v>
      </c>
      <c r="D106">
        <v>1.8</v>
      </c>
      <c r="E106">
        <v>2008</v>
      </c>
      <c r="F106">
        <v>4</v>
      </c>
      <c r="G106" t="s">
        <v>58</v>
      </c>
      <c r="H106" t="s">
        <v>55</v>
      </c>
      <c r="I106">
        <v>26</v>
      </c>
      <c r="J106">
        <v>34</v>
      </c>
      <c r="K106" t="s">
        <v>69</v>
      </c>
      <c r="L106" t="s">
        <v>91</v>
      </c>
    </row>
    <row r="107" spans="1:12" x14ac:dyDescent="0.65">
      <c r="A107">
        <v>106</v>
      </c>
      <c r="B107" t="s">
        <v>92</v>
      </c>
      <c r="C107" t="s">
        <v>93</v>
      </c>
      <c r="D107">
        <v>1.8</v>
      </c>
      <c r="E107">
        <v>2008</v>
      </c>
      <c r="F107">
        <v>4</v>
      </c>
      <c r="G107" t="s">
        <v>54</v>
      </c>
      <c r="H107" t="s">
        <v>55</v>
      </c>
      <c r="I107">
        <v>25</v>
      </c>
      <c r="J107">
        <v>36</v>
      </c>
      <c r="K107" t="s">
        <v>69</v>
      </c>
      <c r="L107" t="s">
        <v>91</v>
      </c>
    </row>
    <row r="108" spans="1:12" x14ac:dyDescent="0.65">
      <c r="A108">
        <v>107</v>
      </c>
      <c r="B108" t="s">
        <v>92</v>
      </c>
      <c r="C108" t="s">
        <v>93</v>
      </c>
      <c r="D108">
        <v>1.8</v>
      </c>
      <c r="E108">
        <v>2008</v>
      </c>
      <c r="F108">
        <v>4</v>
      </c>
      <c r="G108" t="s">
        <v>54</v>
      </c>
      <c r="H108" t="s">
        <v>55</v>
      </c>
      <c r="I108">
        <v>24</v>
      </c>
      <c r="J108">
        <v>36</v>
      </c>
      <c r="K108" t="s">
        <v>94</v>
      </c>
      <c r="L108" t="s">
        <v>91</v>
      </c>
    </row>
    <row r="109" spans="1:12" x14ac:dyDescent="0.65">
      <c r="A109">
        <v>108</v>
      </c>
      <c r="B109" t="s">
        <v>92</v>
      </c>
      <c r="C109" t="s">
        <v>93</v>
      </c>
      <c r="D109">
        <v>2</v>
      </c>
      <c r="E109">
        <v>2008</v>
      </c>
      <c r="F109">
        <v>4</v>
      </c>
      <c r="G109" t="s">
        <v>59</v>
      </c>
      <c r="H109" t="s">
        <v>55</v>
      </c>
      <c r="I109">
        <v>21</v>
      </c>
      <c r="J109">
        <v>29</v>
      </c>
      <c r="K109" t="s">
        <v>56</v>
      </c>
      <c r="L109" t="s">
        <v>91</v>
      </c>
    </row>
    <row r="110" spans="1:12" x14ac:dyDescent="0.65">
      <c r="A110">
        <v>109</v>
      </c>
      <c r="B110" t="s">
        <v>95</v>
      </c>
      <c r="C110" t="s">
        <v>96</v>
      </c>
      <c r="D110">
        <v>2.4</v>
      </c>
      <c r="E110">
        <v>1999</v>
      </c>
      <c r="F110">
        <v>4</v>
      </c>
      <c r="G110" t="s">
        <v>68</v>
      </c>
      <c r="H110" t="s">
        <v>55</v>
      </c>
      <c r="I110">
        <v>18</v>
      </c>
      <c r="J110">
        <v>26</v>
      </c>
      <c r="K110" t="s">
        <v>69</v>
      </c>
      <c r="L110" t="s">
        <v>65</v>
      </c>
    </row>
    <row r="111" spans="1:12" x14ac:dyDescent="0.65">
      <c r="A111">
        <v>110</v>
      </c>
      <c r="B111" t="s">
        <v>95</v>
      </c>
      <c r="C111" t="s">
        <v>96</v>
      </c>
      <c r="D111">
        <v>2.4</v>
      </c>
      <c r="E111">
        <v>1999</v>
      </c>
      <c r="F111">
        <v>4</v>
      </c>
      <c r="G111" t="s">
        <v>58</v>
      </c>
      <c r="H111" t="s">
        <v>55</v>
      </c>
      <c r="I111">
        <v>18</v>
      </c>
      <c r="J111">
        <v>27</v>
      </c>
      <c r="K111" t="s">
        <v>69</v>
      </c>
      <c r="L111" t="s">
        <v>65</v>
      </c>
    </row>
    <row r="112" spans="1:12" x14ac:dyDescent="0.65">
      <c r="A112">
        <v>111</v>
      </c>
      <c r="B112" t="s">
        <v>95</v>
      </c>
      <c r="C112" t="s">
        <v>96</v>
      </c>
      <c r="D112">
        <v>2.4</v>
      </c>
      <c r="E112">
        <v>2008</v>
      </c>
      <c r="F112">
        <v>4</v>
      </c>
      <c r="G112" t="s">
        <v>68</v>
      </c>
      <c r="H112" t="s">
        <v>55</v>
      </c>
      <c r="I112">
        <v>21</v>
      </c>
      <c r="J112">
        <v>30</v>
      </c>
      <c r="K112" t="s">
        <v>69</v>
      </c>
      <c r="L112" t="s">
        <v>65</v>
      </c>
    </row>
    <row r="113" spans="1:12" x14ac:dyDescent="0.65">
      <c r="A113">
        <v>112</v>
      </c>
      <c r="B113" t="s">
        <v>95</v>
      </c>
      <c r="C113" t="s">
        <v>96</v>
      </c>
      <c r="D113">
        <v>2.4</v>
      </c>
      <c r="E113">
        <v>2008</v>
      </c>
      <c r="F113">
        <v>4</v>
      </c>
      <c r="G113" t="s">
        <v>58</v>
      </c>
      <c r="H113" t="s">
        <v>55</v>
      </c>
      <c r="I113">
        <v>21</v>
      </c>
      <c r="J113">
        <v>31</v>
      </c>
      <c r="K113" t="s">
        <v>69</v>
      </c>
      <c r="L113" t="s">
        <v>65</v>
      </c>
    </row>
    <row r="114" spans="1:12" x14ac:dyDescent="0.65">
      <c r="A114">
        <v>113</v>
      </c>
      <c r="B114" t="s">
        <v>95</v>
      </c>
      <c r="C114" t="s">
        <v>96</v>
      </c>
      <c r="D114">
        <v>2.5</v>
      </c>
      <c r="E114">
        <v>1999</v>
      </c>
      <c r="F114">
        <v>6</v>
      </c>
      <c r="G114" t="s">
        <v>68</v>
      </c>
      <c r="H114" t="s">
        <v>55</v>
      </c>
      <c r="I114">
        <v>18</v>
      </c>
      <c r="J114">
        <v>26</v>
      </c>
      <c r="K114" t="s">
        <v>69</v>
      </c>
      <c r="L114" t="s">
        <v>65</v>
      </c>
    </row>
    <row r="115" spans="1:12" x14ac:dyDescent="0.65">
      <c r="A115">
        <v>114</v>
      </c>
      <c r="B115" t="s">
        <v>95</v>
      </c>
      <c r="C115" t="s">
        <v>96</v>
      </c>
      <c r="D115">
        <v>2.5</v>
      </c>
      <c r="E115">
        <v>1999</v>
      </c>
      <c r="F115">
        <v>6</v>
      </c>
      <c r="G115" t="s">
        <v>58</v>
      </c>
      <c r="H115" t="s">
        <v>55</v>
      </c>
      <c r="I115">
        <v>18</v>
      </c>
      <c r="J115">
        <v>26</v>
      </c>
      <c r="K115" t="s">
        <v>69</v>
      </c>
      <c r="L115" t="s">
        <v>65</v>
      </c>
    </row>
    <row r="116" spans="1:12" x14ac:dyDescent="0.65">
      <c r="A116">
        <v>115</v>
      </c>
      <c r="B116" t="s">
        <v>95</v>
      </c>
      <c r="C116" t="s">
        <v>96</v>
      </c>
      <c r="D116">
        <v>3.3</v>
      </c>
      <c r="E116">
        <v>2008</v>
      </c>
      <c r="F116">
        <v>6</v>
      </c>
      <c r="G116" t="s">
        <v>54</v>
      </c>
      <c r="H116" t="s">
        <v>55</v>
      </c>
      <c r="I116">
        <v>19</v>
      </c>
      <c r="J116">
        <v>28</v>
      </c>
      <c r="K116" t="s">
        <v>69</v>
      </c>
      <c r="L116" t="s">
        <v>65</v>
      </c>
    </row>
    <row r="117" spans="1:12" x14ac:dyDescent="0.65">
      <c r="A117">
        <v>116</v>
      </c>
      <c r="B117" t="s">
        <v>95</v>
      </c>
      <c r="C117" t="s">
        <v>97</v>
      </c>
      <c r="D117">
        <v>2</v>
      </c>
      <c r="E117">
        <v>1999</v>
      </c>
      <c r="F117">
        <v>4</v>
      </c>
      <c r="G117" t="s">
        <v>68</v>
      </c>
      <c r="H117" t="s">
        <v>55</v>
      </c>
      <c r="I117">
        <v>19</v>
      </c>
      <c r="J117">
        <v>26</v>
      </c>
      <c r="K117" t="s">
        <v>69</v>
      </c>
      <c r="L117" t="s">
        <v>91</v>
      </c>
    </row>
    <row r="118" spans="1:12" x14ac:dyDescent="0.65">
      <c r="A118">
        <v>117</v>
      </c>
      <c r="B118" t="s">
        <v>95</v>
      </c>
      <c r="C118" t="s">
        <v>97</v>
      </c>
      <c r="D118">
        <v>2</v>
      </c>
      <c r="E118">
        <v>1999</v>
      </c>
      <c r="F118">
        <v>4</v>
      </c>
      <c r="G118" t="s">
        <v>58</v>
      </c>
      <c r="H118" t="s">
        <v>55</v>
      </c>
      <c r="I118">
        <v>19</v>
      </c>
      <c r="J118">
        <v>29</v>
      </c>
      <c r="K118" t="s">
        <v>69</v>
      </c>
      <c r="L118" t="s">
        <v>91</v>
      </c>
    </row>
    <row r="119" spans="1:12" x14ac:dyDescent="0.65">
      <c r="A119">
        <v>118</v>
      </c>
      <c r="B119" t="s">
        <v>95</v>
      </c>
      <c r="C119" t="s">
        <v>97</v>
      </c>
      <c r="D119">
        <v>2</v>
      </c>
      <c r="E119">
        <v>2008</v>
      </c>
      <c r="F119">
        <v>4</v>
      </c>
      <c r="G119" t="s">
        <v>58</v>
      </c>
      <c r="H119" t="s">
        <v>55</v>
      </c>
      <c r="I119">
        <v>20</v>
      </c>
      <c r="J119">
        <v>28</v>
      </c>
      <c r="K119" t="s">
        <v>69</v>
      </c>
      <c r="L119" t="s">
        <v>91</v>
      </c>
    </row>
    <row r="120" spans="1:12" x14ac:dyDescent="0.65">
      <c r="A120">
        <v>119</v>
      </c>
      <c r="B120" t="s">
        <v>95</v>
      </c>
      <c r="C120" t="s">
        <v>97</v>
      </c>
      <c r="D120">
        <v>2</v>
      </c>
      <c r="E120">
        <v>2008</v>
      </c>
      <c r="F120">
        <v>4</v>
      </c>
      <c r="G120" t="s">
        <v>68</v>
      </c>
      <c r="H120" t="s">
        <v>55</v>
      </c>
      <c r="I120">
        <v>20</v>
      </c>
      <c r="J120">
        <v>27</v>
      </c>
      <c r="K120" t="s">
        <v>69</v>
      </c>
      <c r="L120" t="s">
        <v>91</v>
      </c>
    </row>
    <row r="121" spans="1:12" x14ac:dyDescent="0.65">
      <c r="A121">
        <v>120</v>
      </c>
      <c r="B121" t="s">
        <v>95</v>
      </c>
      <c r="C121" t="s">
        <v>97</v>
      </c>
      <c r="D121">
        <v>2.7</v>
      </c>
      <c r="E121">
        <v>2008</v>
      </c>
      <c r="F121">
        <v>6</v>
      </c>
      <c r="G121" t="s">
        <v>68</v>
      </c>
      <c r="H121" t="s">
        <v>55</v>
      </c>
      <c r="I121">
        <v>17</v>
      </c>
      <c r="J121">
        <v>24</v>
      </c>
      <c r="K121" t="s">
        <v>69</v>
      </c>
      <c r="L121" t="s">
        <v>91</v>
      </c>
    </row>
    <row r="122" spans="1:12" x14ac:dyDescent="0.65">
      <c r="A122">
        <v>121</v>
      </c>
      <c r="B122" t="s">
        <v>95</v>
      </c>
      <c r="C122" t="s">
        <v>97</v>
      </c>
      <c r="D122">
        <v>2.7</v>
      </c>
      <c r="E122">
        <v>2008</v>
      </c>
      <c r="F122">
        <v>6</v>
      </c>
      <c r="G122" t="s">
        <v>59</v>
      </c>
      <c r="H122" t="s">
        <v>55</v>
      </c>
      <c r="I122">
        <v>16</v>
      </c>
      <c r="J122">
        <v>24</v>
      </c>
      <c r="K122" t="s">
        <v>69</v>
      </c>
      <c r="L122" t="s">
        <v>91</v>
      </c>
    </row>
    <row r="123" spans="1:12" x14ac:dyDescent="0.65">
      <c r="A123">
        <v>122</v>
      </c>
      <c r="B123" t="s">
        <v>95</v>
      </c>
      <c r="C123" t="s">
        <v>97</v>
      </c>
      <c r="D123">
        <v>2.7</v>
      </c>
      <c r="E123">
        <v>2008</v>
      </c>
      <c r="F123">
        <v>6</v>
      </c>
      <c r="G123" t="s">
        <v>58</v>
      </c>
      <c r="H123" t="s">
        <v>55</v>
      </c>
      <c r="I123">
        <v>17</v>
      </c>
      <c r="J123">
        <v>24</v>
      </c>
      <c r="K123" t="s">
        <v>69</v>
      </c>
      <c r="L123" t="s">
        <v>91</v>
      </c>
    </row>
    <row r="124" spans="1:12" x14ac:dyDescent="0.65">
      <c r="A124">
        <v>123</v>
      </c>
      <c r="B124" t="s">
        <v>98</v>
      </c>
      <c r="C124" t="s">
        <v>99</v>
      </c>
      <c r="D124">
        <v>3</v>
      </c>
      <c r="E124">
        <v>2008</v>
      </c>
      <c r="F124">
        <v>6</v>
      </c>
      <c r="G124" t="s">
        <v>54</v>
      </c>
      <c r="H124" t="s">
        <v>62</v>
      </c>
      <c r="I124">
        <v>17</v>
      </c>
      <c r="J124">
        <v>22</v>
      </c>
      <c r="K124" t="s">
        <v>75</v>
      </c>
      <c r="L124" t="s">
        <v>70</v>
      </c>
    </row>
    <row r="125" spans="1:12" x14ac:dyDescent="0.65">
      <c r="A125">
        <v>124</v>
      </c>
      <c r="B125" t="s">
        <v>98</v>
      </c>
      <c r="C125" t="s">
        <v>99</v>
      </c>
      <c r="D125">
        <v>3.7</v>
      </c>
      <c r="E125">
        <v>2008</v>
      </c>
      <c r="F125">
        <v>6</v>
      </c>
      <c r="G125" t="s">
        <v>54</v>
      </c>
      <c r="H125" t="s">
        <v>62</v>
      </c>
      <c r="I125">
        <v>15</v>
      </c>
      <c r="J125">
        <v>19</v>
      </c>
      <c r="K125" t="s">
        <v>69</v>
      </c>
      <c r="L125" t="s">
        <v>70</v>
      </c>
    </row>
    <row r="126" spans="1:12" x14ac:dyDescent="0.65">
      <c r="A126">
        <v>125</v>
      </c>
      <c r="B126" t="s">
        <v>98</v>
      </c>
      <c r="C126" t="s">
        <v>99</v>
      </c>
      <c r="D126">
        <v>4</v>
      </c>
      <c r="E126">
        <v>1999</v>
      </c>
      <c r="F126">
        <v>6</v>
      </c>
      <c r="G126" t="s">
        <v>68</v>
      </c>
      <c r="H126" t="s">
        <v>62</v>
      </c>
      <c r="I126">
        <v>15</v>
      </c>
      <c r="J126">
        <v>20</v>
      </c>
      <c r="K126" t="s">
        <v>69</v>
      </c>
      <c r="L126" t="s">
        <v>70</v>
      </c>
    </row>
    <row r="127" spans="1:12" x14ac:dyDescent="0.65">
      <c r="A127">
        <v>126</v>
      </c>
      <c r="B127" t="s">
        <v>98</v>
      </c>
      <c r="C127" t="s">
        <v>99</v>
      </c>
      <c r="D127">
        <v>4.7</v>
      </c>
      <c r="E127">
        <v>1999</v>
      </c>
      <c r="F127">
        <v>8</v>
      </c>
      <c r="G127" t="s">
        <v>68</v>
      </c>
      <c r="H127" t="s">
        <v>62</v>
      </c>
      <c r="I127">
        <v>14</v>
      </c>
      <c r="J127">
        <v>17</v>
      </c>
      <c r="K127" t="s">
        <v>69</v>
      </c>
      <c r="L127" t="s">
        <v>70</v>
      </c>
    </row>
    <row r="128" spans="1:12" x14ac:dyDescent="0.65">
      <c r="A128">
        <v>127</v>
      </c>
      <c r="B128" t="s">
        <v>98</v>
      </c>
      <c r="C128" t="s">
        <v>99</v>
      </c>
      <c r="D128">
        <v>4.7</v>
      </c>
      <c r="E128">
        <v>2008</v>
      </c>
      <c r="F128">
        <v>8</v>
      </c>
      <c r="G128" t="s">
        <v>54</v>
      </c>
      <c r="H128" t="s">
        <v>62</v>
      </c>
      <c r="I128">
        <v>9</v>
      </c>
      <c r="J128">
        <v>12</v>
      </c>
      <c r="K128" t="s">
        <v>71</v>
      </c>
      <c r="L128" t="s">
        <v>70</v>
      </c>
    </row>
    <row r="129" spans="1:12" x14ac:dyDescent="0.65">
      <c r="A129">
        <v>128</v>
      </c>
      <c r="B129" t="s">
        <v>98</v>
      </c>
      <c r="C129" t="s">
        <v>99</v>
      </c>
      <c r="D129">
        <v>4.7</v>
      </c>
      <c r="E129">
        <v>2008</v>
      </c>
      <c r="F129">
        <v>8</v>
      </c>
      <c r="G129" t="s">
        <v>54</v>
      </c>
      <c r="H129" t="s">
        <v>62</v>
      </c>
      <c r="I129">
        <v>14</v>
      </c>
      <c r="J129">
        <v>19</v>
      </c>
      <c r="K129" t="s">
        <v>69</v>
      </c>
      <c r="L129" t="s">
        <v>70</v>
      </c>
    </row>
    <row r="130" spans="1:12" x14ac:dyDescent="0.65">
      <c r="A130">
        <v>129</v>
      </c>
      <c r="B130" t="s">
        <v>98</v>
      </c>
      <c r="C130" t="s">
        <v>99</v>
      </c>
      <c r="D130">
        <v>5.7</v>
      </c>
      <c r="E130">
        <v>2008</v>
      </c>
      <c r="F130">
        <v>8</v>
      </c>
      <c r="G130" t="s">
        <v>54</v>
      </c>
      <c r="H130" t="s">
        <v>62</v>
      </c>
      <c r="I130">
        <v>13</v>
      </c>
      <c r="J130">
        <v>18</v>
      </c>
      <c r="K130" t="s">
        <v>69</v>
      </c>
      <c r="L130" t="s">
        <v>70</v>
      </c>
    </row>
    <row r="131" spans="1:12" x14ac:dyDescent="0.65">
      <c r="A131">
        <v>130</v>
      </c>
      <c r="B131" t="s">
        <v>98</v>
      </c>
      <c r="C131" t="s">
        <v>99</v>
      </c>
      <c r="D131">
        <v>6.1</v>
      </c>
      <c r="E131">
        <v>2008</v>
      </c>
      <c r="F131">
        <v>8</v>
      </c>
      <c r="G131" t="s">
        <v>54</v>
      </c>
      <c r="H131" t="s">
        <v>62</v>
      </c>
      <c r="I131">
        <v>11</v>
      </c>
      <c r="J131">
        <v>14</v>
      </c>
      <c r="K131" t="s">
        <v>56</v>
      </c>
      <c r="L131" t="s">
        <v>70</v>
      </c>
    </row>
    <row r="132" spans="1:12" x14ac:dyDescent="0.65">
      <c r="A132">
        <v>131</v>
      </c>
      <c r="B132" t="s">
        <v>100</v>
      </c>
      <c r="C132" t="s">
        <v>101</v>
      </c>
      <c r="D132">
        <v>4</v>
      </c>
      <c r="E132">
        <v>1999</v>
      </c>
      <c r="F132">
        <v>8</v>
      </c>
      <c r="G132" t="s">
        <v>68</v>
      </c>
      <c r="H132" t="s">
        <v>62</v>
      </c>
      <c r="I132">
        <v>11</v>
      </c>
      <c r="J132">
        <v>15</v>
      </c>
      <c r="K132" t="s">
        <v>56</v>
      </c>
      <c r="L132" t="s">
        <v>70</v>
      </c>
    </row>
    <row r="133" spans="1:12" x14ac:dyDescent="0.65">
      <c r="A133">
        <v>132</v>
      </c>
      <c r="B133" t="s">
        <v>100</v>
      </c>
      <c r="C133" t="s">
        <v>101</v>
      </c>
      <c r="D133">
        <v>4.2</v>
      </c>
      <c r="E133">
        <v>2008</v>
      </c>
      <c r="F133">
        <v>8</v>
      </c>
      <c r="G133" t="s">
        <v>63</v>
      </c>
      <c r="H133" t="s">
        <v>62</v>
      </c>
      <c r="I133">
        <v>12</v>
      </c>
      <c r="J133">
        <v>18</v>
      </c>
      <c r="K133" t="s">
        <v>69</v>
      </c>
      <c r="L133" t="s">
        <v>70</v>
      </c>
    </row>
    <row r="134" spans="1:12" x14ac:dyDescent="0.65">
      <c r="A134">
        <v>133</v>
      </c>
      <c r="B134" t="s">
        <v>100</v>
      </c>
      <c r="C134" t="s">
        <v>101</v>
      </c>
      <c r="D134">
        <v>4.4000000000000004</v>
      </c>
      <c r="E134">
        <v>2008</v>
      </c>
      <c r="F134">
        <v>8</v>
      </c>
      <c r="G134" t="s">
        <v>63</v>
      </c>
      <c r="H134" t="s">
        <v>62</v>
      </c>
      <c r="I134">
        <v>12</v>
      </c>
      <c r="J134">
        <v>18</v>
      </c>
      <c r="K134" t="s">
        <v>69</v>
      </c>
      <c r="L134" t="s">
        <v>70</v>
      </c>
    </row>
    <row r="135" spans="1:12" x14ac:dyDescent="0.65">
      <c r="A135">
        <v>134</v>
      </c>
      <c r="B135" t="s">
        <v>100</v>
      </c>
      <c r="C135" t="s">
        <v>101</v>
      </c>
      <c r="D135">
        <v>4.5999999999999996</v>
      </c>
      <c r="E135">
        <v>1999</v>
      </c>
      <c r="F135">
        <v>8</v>
      </c>
      <c r="G135" t="s">
        <v>68</v>
      </c>
      <c r="H135" t="s">
        <v>62</v>
      </c>
      <c r="I135">
        <v>11</v>
      </c>
      <c r="J135">
        <v>15</v>
      </c>
      <c r="K135" t="s">
        <v>56</v>
      </c>
      <c r="L135" t="s">
        <v>70</v>
      </c>
    </row>
    <row r="136" spans="1:12" x14ac:dyDescent="0.65">
      <c r="A136">
        <v>135</v>
      </c>
      <c r="B136" t="s">
        <v>102</v>
      </c>
      <c r="C136" t="s">
        <v>103</v>
      </c>
      <c r="D136">
        <v>5.4</v>
      </c>
      <c r="E136">
        <v>1999</v>
      </c>
      <c r="F136">
        <v>8</v>
      </c>
      <c r="G136" t="s">
        <v>68</v>
      </c>
      <c r="H136" t="s">
        <v>69</v>
      </c>
      <c r="I136">
        <v>11</v>
      </c>
      <c r="J136">
        <v>17</v>
      </c>
      <c r="K136" t="s">
        <v>69</v>
      </c>
      <c r="L136" t="s">
        <v>70</v>
      </c>
    </row>
    <row r="137" spans="1:12" x14ac:dyDescent="0.65">
      <c r="A137">
        <v>136</v>
      </c>
      <c r="B137" t="s">
        <v>102</v>
      </c>
      <c r="C137" t="s">
        <v>103</v>
      </c>
      <c r="D137">
        <v>5.4</v>
      </c>
      <c r="E137">
        <v>1999</v>
      </c>
      <c r="F137">
        <v>8</v>
      </c>
      <c r="G137" t="s">
        <v>68</v>
      </c>
      <c r="H137" t="s">
        <v>69</v>
      </c>
      <c r="I137">
        <v>11</v>
      </c>
      <c r="J137">
        <v>16</v>
      </c>
      <c r="K137" t="s">
        <v>56</v>
      </c>
      <c r="L137" t="s">
        <v>70</v>
      </c>
    </row>
    <row r="138" spans="1:12" x14ac:dyDescent="0.65">
      <c r="A138">
        <v>137</v>
      </c>
      <c r="B138" t="s">
        <v>102</v>
      </c>
      <c r="C138" t="s">
        <v>103</v>
      </c>
      <c r="D138">
        <v>5.4</v>
      </c>
      <c r="E138">
        <v>2008</v>
      </c>
      <c r="F138">
        <v>8</v>
      </c>
      <c r="G138" t="s">
        <v>81</v>
      </c>
      <c r="H138" t="s">
        <v>69</v>
      </c>
      <c r="I138">
        <v>12</v>
      </c>
      <c r="J138">
        <v>18</v>
      </c>
      <c r="K138" t="s">
        <v>69</v>
      </c>
      <c r="L138" t="s">
        <v>70</v>
      </c>
    </row>
    <row r="139" spans="1:12" x14ac:dyDescent="0.65">
      <c r="A139">
        <v>138</v>
      </c>
      <c r="B139" t="s">
        <v>104</v>
      </c>
      <c r="C139" t="s">
        <v>105</v>
      </c>
      <c r="D139">
        <v>4</v>
      </c>
      <c r="E139">
        <v>1999</v>
      </c>
      <c r="F139">
        <v>6</v>
      </c>
      <c r="G139" t="s">
        <v>54</v>
      </c>
      <c r="H139" t="s">
        <v>62</v>
      </c>
      <c r="I139">
        <v>14</v>
      </c>
      <c r="J139">
        <v>17</v>
      </c>
      <c r="K139" t="s">
        <v>69</v>
      </c>
      <c r="L139" t="s">
        <v>70</v>
      </c>
    </row>
    <row r="140" spans="1:12" x14ac:dyDescent="0.65">
      <c r="A140">
        <v>139</v>
      </c>
      <c r="B140" t="s">
        <v>104</v>
      </c>
      <c r="C140" t="s">
        <v>105</v>
      </c>
      <c r="D140">
        <v>4</v>
      </c>
      <c r="E140">
        <v>2008</v>
      </c>
      <c r="F140">
        <v>6</v>
      </c>
      <c r="G140" t="s">
        <v>54</v>
      </c>
      <c r="H140" t="s">
        <v>62</v>
      </c>
      <c r="I140">
        <v>13</v>
      </c>
      <c r="J140">
        <v>19</v>
      </c>
      <c r="K140" t="s">
        <v>69</v>
      </c>
      <c r="L140" t="s">
        <v>70</v>
      </c>
    </row>
    <row r="141" spans="1:12" x14ac:dyDescent="0.65">
      <c r="A141">
        <v>140</v>
      </c>
      <c r="B141" t="s">
        <v>104</v>
      </c>
      <c r="C141" t="s">
        <v>105</v>
      </c>
      <c r="D141">
        <v>4.5999999999999996</v>
      </c>
      <c r="E141">
        <v>2008</v>
      </c>
      <c r="F141">
        <v>8</v>
      </c>
      <c r="G141" t="s">
        <v>81</v>
      </c>
      <c r="H141" t="s">
        <v>62</v>
      </c>
      <c r="I141">
        <v>13</v>
      </c>
      <c r="J141">
        <v>19</v>
      </c>
      <c r="K141" t="s">
        <v>69</v>
      </c>
      <c r="L141" t="s">
        <v>70</v>
      </c>
    </row>
    <row r="142" spans="1:12" x14ac:dyDescent="0.65">
      <c r="A142">
        <v>141</v>
      </c>
      <c r="B142" t="s">
        <v>104</v>
      </c>
      <c r="C142" t="s">
        <v>105</v>
      </c>
      <c r="D142">
        <v>5</v>
      </c>
      <c r="E142">
        <v>1999</v>
      </c>
      <c r="F142">
        <v>8</v>
      </c>
      <c r="G142" t="s">
        <v>68</v>
      </c>
      <c r="H142" t="s">
        <v>62</v>
      </c>
      <c r="I142">
        <v>13</v>
      </c>
      <c r="J142">
        <v>17</v>
      </c>
      <c r="K142" t="s">
        <v>69</v>
      </c>
      <c r="L142" t="s">
        <v>70</v>
      </c>
    </row>
    <row r="143" spans="1:12" x14ac:dyDescent="0.65">
      <c r="A143">
        <v>142</v>
      </c>
      <c r="B143" t="s">
        <v>106</v>
      </c>
      <c r="C143" t="s">
        <v>107</v>
      </c>
      <c r="D143">
        <v>2.4</v>
      </c>
      <c r="E143">
        <v>1999</v>
      </c>
      <c r="F143">
        <v>4</v>
      </c>
      <c r="G143" t="s">
        <v>58</v>
      </c>
      <c r="H143" t="s">
        <v>55</v>
      </c>
      <c r="I143">
        <v>21</v>
      </c>
      <c r="J143">
        <v>29</v>
      </c>
      <c r="K143" t="s">
        <v>69</v>
      </c>
      <c r="L143" t="s">
        <v>57</v>
      </c>
    </row>
    <row r="144" spans="1:12" x14ac:dyDescent="0.65">
      <c r="A144">
        <v>143</v>
      </c>
      <c r="B144" t="s">
        <v>106</v>
      </c>
      <c r="C144" t="s">
        <v>107</v>
      </c>
      <c r="D144">
        <v>2.4</v>
      </c>
      <c r="E144">
        <v>1999</v>
      </c>
      <c r="F144">
        <v>4</v>
      </c>
      <c r="G144" t="s">
        <v>68</v>
      </c>
      <c r="H144" t="s">
        <v>55</v>
      </c>
      <c r="I144">
        <v>19</v>
      </c>
      <c r="J144">
        <v>27</v>
      </c>
      <c r="K144" t="s">
        <v>69</v>
      </c>
      <c r="L144" t="s">
        <v>57</v>
      </c>
    </row>
    <row r="145" spans="1:12" x14ac:dyDescent="0.65">
      <c r="A145">
        <v>144</v>
      </c>
      <c r="B145" t="s">
        <v>106</v>
      </c>
      <c r="C145" t="s">
        <v>107</v>
      </c>
      <c r="D145">
        <v>2.5</v>
      </c>
      <c r="E145">
        <v>2008</v>
      </c>
      <c r="F145">
        <v>4</v>
      </c>
      <c r="G145" t="s">
        <v>60</v>
      </c>
      <c r="H145" t="s">
        <v>55</v>
      </c>
      <c r="I145">
        <v>23</v>
      </c>
      <c r="J145">
        <v>31</v>
      </c>
      <c r="K145" t="s">
        <v>69</v>
      </c>
      <c r="L145" t="s">
        <v>65</v>
      </c>
    </row>
    <row r="146" spans="1:12" x14ac:dyDescent="0.65">
      <c r="A146">
        <v>145</v>
      </c>
      <c r="B146" t="s">
        <v>106</v>
      </c>
      <c r="C146" t="s">
        <v>107</v>
      </c>
      <c r="D146">
        <v>2.5</v>
      </c>
      <c r="E146">
        <v>2008</v>
      </c>
      <c r="F146">
        <v>4</v>
      </c>
      <c r="G146" t="s">
        <v>59</v>
      </c>
      <c r="H146" t="s">
        <v>55</v>
      </c>
      <c r="I146">
        <v>23</v>
      </c>
      <c r="J146">
        <v>32</v>
      </c>
      <c r="K146" t="s">
        <v>69</v>
      </c>
      <c r="L146" t="s">
        <v>65</v>
      </c>
    </row>
    <row r="147" spans="1:12" x14ac:dyDescent="0.65">
      <c r="A147">
        <v>146</v>
      </c>
      <c r="B147" t="s">
        <v>106</v>
      </c>
      <c r="C147" t="s">
        <v>107</v>
      </c>
      <c r="D147">
        <v>3.5</v>
      </c>
      <c r="E147">
        <v>2008</v>
      </c>
      <c r="F147">
        <v>6</v>
      </c>
      <c r="G147" t="s">
        <v>59</v>
      </c>
      <c r="H147" t="s">
        <v>55</v>
      </c>
      <c r="I147">
        <v>19</v>
      </c>
      <c r="J147">
        <v>27</v>
      </c>
      <c r="K147" t="s">
        <v>56</v>
      </c>
      <c r="L147" t="s">
        <v>65</v>
      </c>
    </row>
    <row r="148" spans="1:12" x14ac:dyDescent="0.65">
      <c r="A148">
        <v>147</v>
      </c>
      <c r="B148" t="s">
        <v>106</v>
      </c>
      <c r="C148" t="s">
        <v>107</v>
      </c>
      <c r="D148">
        <v>3.5</v>
      </c>
      <c r="E148">
        <v>2008</v>
      </c>
      <c r="F148">
        <v>6</v>
      </c>
      <c r="G148" t="s">
        <v>60</v>
      </c>
      <c r="H148" t="s">
        <v>55</v>
      </c>
      <c r="I148">
        <v>19</v>
      </c>
      <c r="J148">
        <v>26</v>
      </c>
      <c r="K148" t="s">
        <v>56</v>
      </c>
      <c r="L148" t="s">
        <v>65</v>
      </c>
    </row>
    <row r="149" spans="1:12" x14ac:dyDescent="0.65">
      <c r="A149">
        <v>148</v>
      </c>
      <c r="B149" t="s">
        <v>106</v>
      </c>
      <c r="C149" t="s">
        <v>108</v>
      </c>
      <c r="D149">
        <v>3</v>
      </c>
      <c r="E149">
        <v>1999</v>
      </c>
      <c r="F149">
        <v>6</v>
      </c>
      <c r="G149" t="s">
        <v>68</v>
      </c>
      <c r="H149" t="s">
        <v>55</v>
      </c>
      <c r="I149">
        <v>18</v>
      </c>
      <c r="J149">
        <v>26</v>
      </c>
      <c r="K149" t="s">
        <v>69</v>
      </c>
      <c r="L149" t="s">
        <v>65</v>
      </c>
    </row>
    <row r="150" spans="1:12" x14ac:dyDescent="0.65">
      <c r="A150">
        <v>149</v>
      </c>
      <c r="B150" t="s">
        <v>106</v>
      </c>
      <c r="C150" t="s">
        <v>108</v>
      </c>
      <c r="D150">
        <v>3</v>
      </c>
      <c r="E150">
        <v>1999</v>
      </c>
      <c r="F150">
        <v>6</v>
      </c>
      <c r="G150" t="s">
        <v>58</v>
      </c>
      <c r="H150" t="s">
        <v>55</v>
      </c>
      <c r="I150">
        <v>19</v>
      </c>
      <c r="J150">
        <v>25</v>
      </c>
      <c r="K150" t="s">
        <v>69</v>
      </c>
      <c r="L150" t="s">
        <v>65</v>
      </c>
    </row>
    <row r="151" spans="1:12" x14ac:dyDescent="0.65">
      <c r="A151">
        <v>150</v>
      </c>
      <c r="B151" t="s">
        <v>106</v>
      </c>
      <c r="C151" t="s">
        <v>108</v>
      </c>
      <c r="D151">
        <v>3.5</v>
      </c>
      <c r="E151">
        <v>2008</v>
      </c>
      <c r="F151">
        <v>6</v>
      </c>
      <c r="G151" t="s">
        <v>60</v>
      </c>
      <c r="H151" t="s">
        <v>55</v>
      </c>
      <c r="I151">
        <v>19</v>
      </c>
      <c r="J151">
        <v>25</v>
      </c>
      <c r="K151" t="s">
        <v>56</v>
      </c>
      <c r="L151" t="s">
        <v>65</v>
      </c>
    </row>
    <row r="152" spans="1:12" x14ac:dyDescent="0.65">
      <c r="A152">
        <v>151</v>
      </c>
      <c r="B152" t="s">
        <v>106</v>
      </c>
      <c r="C152" t="s">
        <v>109</v>
      </c>
      <c r="D152">
        <v>3.3</v>
      </c>
      <c r="E152">
        <v>1999</v>
      </c>
      <c r="F152">
        <v>6</v>
      </c>
      <c r="G152" t="s">
        <v>68</v>
      </c>
      <c r="H152" t="s">
        <v>62</v>
      </c>
      <c r="I152">
        <v>14</v>
      </c>
      <c r="J152">
        <v>17</v>
      </c>
      <c r="K152" t="s">
        <v>69</v>
      </c>
      <c r="L152" t="s">
        <v>70</v>
      </c>
    </row>
    <row r="153" spans="1:12" x14ac:dyDescent="0.65">
      <c r="A153">
        <v>152</v>
      </c>
      <c r="B153" t="s">
        <v>106</v>
      </c>
      <c r="C153" t="s">
        <v>109</v>
      </c>
      <c r="D153">
        <v>3.3</v>
      </c>
      <c r="E153">
        <v>1999</v>
      </c>
      <c r="F153">
        <v>6</v>
      </c>
      <c r="G153" t="s">
        <v>58</v>
      </c>
      <c r="H153" t="s">
        <v>62</v>
      </c>
      <c r="I153">
        <v>15</v>
      </c>
      <c r="J153">
        <v>17</v>
      </c>
      <c r="K153" t="s">
        <v>69</v>
      </c>
      <c r="L153" t="s">
        <v>70</v>
      </c>
    </row>
    <row r="154" spans="1:12" x14ac:dyDescent="0.65">
      <c r="A154">
        <v>153</v>
      </c>
      <c r="B154" t="s">
        <v>106</v>
      </c>
      <c r="C154" t="s">
        <v>109</v>
      </c>
      <c r="D154">
        <v>4</v>
      </c>
      <c r="E154">
        <v>2008</v>
      </c>
      <c r="F154">
        <v>6</v>
      </c>
      <c r="G154" t="s">
        <v>54</v>
      </c>
      <c r="H154" t="s">
        <v>62</v>
      </c>
      <c r="I154">
        <v>14</v>
      </c>
      <c r="J154">
        <v>20</v>
      </c>
      <c r="K154" t="s">
        <v>56</v>
      </c>
      <c r="L154" t="s">
        <v>70</v>
      </c>
    </row>
    <row r="155" spans="1:12" x14ac:dyDescent="0.65">
      <c r="A155">
        <v>154</v>
      </c>
      <c r="B155" t="s">
        <v>106</v>
      </c>
      <c r="C155" t="s">
        <v>109</v>
      </c>
      <c r="D155">
        <v>5.6</v>
      </c>
      <c r="E155">
        <v>2008</v>
      </c>
      <c r="F155">
        <v>8</v>
      </c>
      <c r="G155" t="s">
        <v>110</v>
      </c>
      <c r="H155" t="s">
        <v>62</v>
      </c>
      <c r="I155">
        <v>12</v>
      </c>
      <c r="J155">
        <v>18</v>
      </c>
      <c r="K155" t="s">
        <v>56</v>
      </c>
      <c r="L155" t="s">
        <v>70</v>
      </c>
    </row>
    <row r="156" spans="1:12" x14ac:dyDescent="0.65">
      <c r="A156">
        <v>155</v>
      </c>
      <c r="B156" t="s">
        <v>111</v>
      </c>
      <c r="C156" t="s">
        <v>112</v>
      </c>
      <c r="D156">
        <v>3.1</v>
      </c>
      <c r="E156">
        <v>1999</v>
      </c>
      <c r="F156">
        <v>6</v>
      </c>
      <c r="G156" t="s">
        <v>68</v>
      </c>
      <c r="H156" t="s">
        <v>55</v>
      </c>
      <c r="I156">
        <v>18</v>
      </c>
      <c r="J156">
        <v>26</v>
      </c>
      <c r="K156" t="s">
        <v>69</v>
      </c>
      <c r="L156" t="s">
        <v>65</v>
      </c>
    </row>
    <row r="157" spans="1:12" x14ac:dyDescent="0.65">
      <c r="A157">
        <v>156</v>
      </c>
      <c r="B157" t="s">
        <v>111</v>
      </c>
      <c r="C157" t="s">
        <v>112</v>
      </c>
      <c r="D157">
        <v>3.8</v>
      </c>
      <c r="E157">
        <v>1999</v>
      </c>
      <c r="F157">
        <v>6</v>
      </c>
      <c r="G157" t="s">
        <v>68</v>
      </c>
      <c r="H157" t="s">
        <v>55</v>
      </c>
      <c r="I157">
        <v>16</v>
      </c>
      <c r="J157">
        <v>26</v>
      </c>
      <c r="K157" t="s">
        <v>56</v>
      </c>
      <c r="L157" t="s">
        <v>65</v>
      </c>
    </row>
    <row r="158" spans="1:12" x14ac:dyDescent="0.65">
      <c r="A158">
        <v>157</v>
      </c>
      <c r="B158" t="s">
        <v>111</v>
      </c>
      <c r="C158" t="s">
        <v>112</v>
      </c>
      <c r="D158">
        <v>3.8</v>
      </c>
      <c r="E158">
        <v>1999</v>
      </c>
      <c r="F158">
        <v>6</v>
      </c>
      <c r="G158" t="s">
        <v>68</v>
      </c>
      <c r="H158" t="s">
        <v>55</v>
      </c>
      <c r="I158">
        <v>17</v>
      </c>
      <c r="J158">
        <v>27</v>
      </c>
      <c r="K158" t="s">
        <v>69</v>
      </c>
      <c r="L158" t="s">
        <v>65</v>
      </c>
    </row>
    <row r="159" spans="1:12" x14ac:dyDescent="0.65">
      <c r="A159">
        <v>158</v>
      </c>
      <c r="B159" t="s">
        <v>111</v>
      </c>
      <c r="C159" t="s">
        <v>112</v>
      </c>
      <c r="D159">
        <v>3.8</v>
      </c>
      <c r="E159">
        <v>2008</v>
      </c>
      <c r="F159">
        <v>6</v>
      </c>
      <c r="G159" t="s">
        <v>68</v>
      </c>
      <c r="H159" t="s">
        <v>55</v>
      </c>
      <c r="I159">
        <v>18</v>
      </c>
      <c r="J159">
        <v>28</v>
      </c>
      <c r="K159" t="s">
        <v>69</v>
      </c>
      <c r="L159" t="s">
        <v>65</v>
      </c>
    </row>
    <row r="160" spans="1:12" x14ac:dyDescent="0.65">
      <c r="A160">
        <v>159</v>
      </c>
      <c r="B160" t="s">
        <v>111</v>
      </c>
      <c r="C160" t="s">
        <v>112</v>
      </c>
      <c r="D160">
        <v>5.3</v>
      </c>
      <c r="E160">
        <v>2008</v>
      </c>
      <c r="F160">
        <v>8</v>
      </c>
      <c r="G160" t="s">
        <v>113</v>
      </c>
      <c r="H160" t="s">
        <v>55</v>
      </c>
      <c r="I160">
        <v>16</v>
      </c>
      <c r="J160">
        <v>25</v>
      </c>
      <c r="K160" t="s">
        <v>56</v>
      </c>
      <c r="L160" t="s">
        <v>65</v>
      </c>
    </row>
    <row r="161" spans="1:12" x14ac:dyDescent="0.65">
      <c r="A161">
        <v>160</v>
      </c>
      <c r="B161" t="s">
        <v>114</v>
      </c>
      <c r="C161" t="s">
        <v>115</v>
      </c>
      <c r="D161">
        <v>2.5</v>
      </c>
      <c r="E161">
        <v>1999</v>
      </c>
      <c r="F161">
        <v>4</v>
      </c>
      <c r="G161" t="s">
        <v>58</v>
      </c>
      <c r="H161" t="s">
        <v>62</v>
      </c>
      <c r="I161">
        <v>18</v>
      </c>
      <c r="J161">
        <v>25</v>
      </c>
      <c r="K161" t="s">
        <v>69</v>
      </c>
      <c r="L161" t="s">
        <v>70</v>
      </c>
    </row>
    <row r="162" spans="1:12" x14ac:dyDescent="0.65">
      <c r="A162">
        <v>161</v>
      </c>
      <c r="B162" t="s">
        <v>114</v>
      </c>
      <c r="C162" t="s">
        <v>115</v>
      </c>
      <c r="D162">
        <v>2.5</v>
      </c>
      <c r="E162">
        <v>1999</v>
      </c>
      <c r="F162">
        <v>4</v>
      </c>
      <c r="G162" t="s">
        <v>68</v>
      </c>
      <c r="H162" t="s">
        <v>62</v>
      </c>
      <c r="I162">
        <v>18</v>
      </c>
      <c r="J162">
        <v>24</v>
      </c>
      <c r="K162" t="s">
        <v>69</v>
      </c>
      <c r="L162" t="s">
        <v>70</v>
      </c>
    </row>
    <row r="163" spans="1:12" x14ac:dyDescent="0.65">
      <c r="A163">
        <v>162</v>
      </c>
      <c r="B163" t="s">
        <v>114</v>
      </c>
      <c r="C163" t="s">
        <v>115</v>
      </c>
      <c r="D163">
        <v>2.5</v>
      </c>
      <c r="E163">
        <v>2008</v>
      </c>
      <c r="F163">
        <v>4</v>
      </c>
      <c r="G163" t="s">
        <v>58</v>
      </c>
      <c r="H163" t="s">
        <v>62</v>
      </c>
      <c r="I163">
        <v>20</v>
      </c>
      <c r="J163">
        <v>27</v>
      </c>
      <c r="K163" t="s">
        <v>69</v>
      </c>
      <c r="L163" t="s">
        <v>70</v>
      </c>
    </row>
    <row r="164" spans="1:12" x14ac:dyDescent="0.65">
      <c r="A164">
        <v>163</v>
      </c>
      <c r="B164" t="s">
        <v>114</v>
      </c>
      <c r="C164" t="s">
        <v>115</v>
      </c>
      <c r="D164">
        <v>2.5</v>
      </c>
      <c r="E164">
        <v>2008</v>
      </c>
      <c r="F164">
        <v>4</v>
      </c>
      <c r="G164" t="s">
        <v>58</v>
      </c>
      <c r="H164" t="s">
        <v>62</v>
      </c>
      <c r="I164">
        <v>19</v>
      </c>
      <c r="J164">
        <v>25</v>
      </c>
      <c r="K164" t="s">
        <v>56</v>
      </c>
      <c r="L164" t="s">
        <v>70</v>
      </c>
    </row>
    <row r="165" spans="1:12" x14ac:dyDescent="0.65">
      <c r="A165">
        <v>164</v>
      </c>
      <c r="B165" t="s">
        <v>114</v>
      </c>
      <c r="C165" t="s">
        <v>115</v>
      </c>
      <c r="D165">
        <v>2.5</v>
      </c>
      <c r="E165">
        <v>2008</v>
      </c>
      <c r="F165">
        <v>4</v>
      </c>
      <c r="G165" t="s">
        <v>68</v>
      </c>
      <c r="H165" t="s">
        <v>62</v>
      </c>
      <c r="I165">
        <v>20</v>
      </c>
      <c r="J165">
        <v>26</v>
      </c>
      <c r="K165" t="s">
        <v>69</v>
      </c>
      <c r="L165" t="s">
        <v>70</v>
      </c>
    </row>
    <row r="166" spans="1:12" x14ac:dyDescent="0.65">
      <c r="A166">
        <v>165</v>
      </c>
      <c r="B166" t="s">
        <v>114</v>
      </c>
      <c r="C166" t="s">
        <v>115</v>
      </c>
      <c r="D166">
        <v>2.5</v>
      </c>
      <c r="E166">
        <v>2008</v>
      </c>
      <c r="F166">
        <v>4</v>
      </c>
      <c r="G166" t="s">
        <v>68</v>
      </c>
      <c r="H166" t="s">
        <v>62</v>
      </c>
      <c r="I166">
        <v>18</v>
      </c>
      <c r="J166">
        <v>23</v>
      </c>
      <c r="K166" t="s">
        <v>56</v>
      </c>
      <c r="L166" t="s">
        <v>70</v>
      </c>
    </row>
    <row r="167" spans="1:12" x14ac:dyDescent="0.65">
      <c r="A167">
        <v>166</v>
      </c>
      <c r="B167" t="s">
        <v>114</v>
      </c>
      <c r="C167" t="s">
        <v>116</v>
      </c>
      <c r="D167">
        <v>2.2000000000000002</v>
      </c>
      <c r="E167">
        <v>1999</v>
      </c>
      <c r="F167">
        <v>4</v>
      </c>
      <c r="G167" t="s">
        <v>68</v>
      </c>
      <c r="H167" t="s">
        <v>62</v>
      </c>
      <c r="I167">
        <v>21</v>
      </c>
      <c r="J167">
        <v>26</v>
      </c>
      <c r="K167" t="s">
        <v>69</v>
      </c>
      <c r="L167" t="s">
        <v>91</v>
      </c>
    </row>
    <row r="168" spans="1:12" x14ac:dyDescent="0.65">
      <c r="A168">
        <v>167</v>
      </c>
      <c r="B168" t="s">
        <v>114</v>
      </c>
      <c r="C168" t="s">
        <v>116</v>
      </c>
      <c r="D168">
        <v>2.2000000000000002</v>
      </c>
      <c r="E168">
        <v>1999</v>
      </c>
      <c r="F168">
        <v>4</v>
      </c>
      <c r="G168" t="s">
        <v>58</v>
      </c>
      <c r="H168" t="s">
        <v>62</v>
      </c>
      <c r="I168">
        <v>19</v>
      </c>
      <c r="J168">
        <v>26</v>
      </c>
      <c r="K168" t="s">
        <v>69</v>
      </c>
      <c r="L168" t="s">
        <v>91</v>
      </c>
    </row>
    <row r="169" spans="1:12" x14ac:dyDescent="0.65">
      <c r="A169">
        <v>168</v>
      </c>
      <c r="B169" t="s">
        <v>114</v>
      </c>
      <c r="C169" t="s">
        <v>116</v>
      </c>
      <c r="D169">
        <v>2.5</v>
      </c>
      <c r="E169">
        <v>1999</v>
      </c>
      <c r="F169">
        <v>4</v>
      </c>
      <c r="G169" t="s">
        <v>58</v>
      </c>
      <c r="H169" t="s">
        <v>62</v>
      </c>
      <c r="I169">
        <v>19</v>
      </c>
      <c r="J169">
        <v>26</v>
      </c>
      <c r="K169" t="s">
        <v>69</v>
      </c>
      <c r="L169" t="s">
        <v>91</v>
      </c>
    </row>
    <row r="170" spans="1:12" x14ac:dyDescent="0.65">
      <c r="A170">
        <v>169</v>
      </c>
      <c r="B170" t="s">
        <v>114</v>
      </c>
      <c r="C170" t="s">
        <v>116</v>
      </c>
      <c r="D170">
        <v>2.5</v>
      </c>
      <c r="E170">
        <v>1999</v>
      </c>
      <c r="F170">
        <v>4</v>
      </c>
      <c r="G170" t="s">
        <v>68</v>
      </c>
      <c r="H170" t="s">
        <v>62</v>
      </c>
      <c r="I170">
        <v>19</v>
      </c>
      <c r="J170">
        <v>26</v>
      </c>
      <c r="K170" t="s">
        <v>69</v>
      </c>
      <c r="L170" t="s">
        <v>91</v>
      </c>
    </row>
    <row r="171" spans="1:12" x14ac:dyDescent="0.65">
      <c r="A171">
        <v>170</v>
      </c>
      <c r="B171" t="s">
        <v>114</v>
      </c>
      <c r="C171" t="s">
        <v>116</v>
      </c>
      <c r="D171">
        <v>2.5</v>
      </c>
      <c r="E171">
        <v>2008</v>
      </c>
      <c r="F171">
        <v>4</v>
      </c>
      <c r="G171" t="s">
        <v>113</v>
      </c>
      <c r="H171" t="s">
        <v>62</v>
      </c>
      <c r="I171">
        <v>20</v>
      </c>
      <c r="J171">
        <v>25</v>
      </c>
      <c r="K171" t="s">
        <v>56</v>
      </c>
      <c r="L171" t="s">
        <v>57</v>
      </c>
    </row>
    <row r="172" spans="1:12" x14ac:dyDescent="0.65">
      <c r="A172">
        <v>171</v>
      </c>
      <c r="B172" t="s">
        <v>114</v>
      </c>
      <c r="C172" t="s">
        <v>116</v>
      </c>
      <c r="D172">
        <v>2.5</v>
      </c>
      <c r="E172">
        <v>2008</v>
      </c>
      <c r="F172">
        <v>4</v>
      </c>
      <c r="G172" t="s">
        <v>113</v>
      </c>
      <c r="H172" t="s">
        <v>62</v>
      </c>
      <c r="I172">
        <v>20</v>
      </c>
      <c r="J172">
        <v>27</v>
      </c>
      <c r="K172" t="s">
        <v>69</v>
      </c>
      <c r="L172" t="s">
        <v>57</v>
      </c>
    </row>
    <row r="173" spans="1:12" x14ac:dyDescent="0.65">
      <c r="A173">
        <v>172</v>
      </c>
      <c r="B173" t="s">
        <v>114</v>
      </c>
      <c r="C173" t="s">
        <v>116</v>
      </c>
      <c r="D173">
        <v>2.5</v>
      </c>
      <c r="E173">
        <v>2008</v>
      </c>
      <c r="F173">
        <v>4</v>
      </c>
      <c r="G173" t="s">
        <v>58</v>
      </c>
      <c r="H173" t="s">
        <v>62</v>
      </c>
      <c r="I173">
        <v>19</v>
      </c>
      <c r="J173">
        <v>25</v>
      </c>
      <c r="K173" t="s">
        <v>56</v>
      </c>
      <c r="L173" t="s">
        <v>57</v>
      </c>
    </row>
    <row r="174" spans="1:12" x14ac:dyDescent="0.65">
      <c r="A174">
        <v>173</v>
      </c>
      <c r="B174" t="s">
        <v>114</v>
      </c>
      <c r="C174" t="s">
        <v>116</v>
      </c>
      <c r="D174">
        <v>2.5</v>
      </c>
      <c r="E174">
        <v>2008</v>
      </c>
      <c r="F174">
        <v>4</v>
      </c>
      <c r="G174" t="s">
        <v>58</v>
      </c>
      <c r="H174" t="s">
        <v>62</v>
      </c>
      <c r="I174">
        <v>20</v>
      </c>
      <c r="J174">
        <v>27</v>
      </c>
      <c r="K174" t="s">
        <v>69</v>
      </c>
      <c r="L174" t="s">
        <v>57</v>
      </c>
    </row>
    <row r="175" spans="1:12" x14ac:dyDescent="0.65">
      <c r="A175">
        <v>174</v>
      </c>
      <c r="B175" t="s">
        <v>117</v>
      </c>
      <c r="C175" t="s">
        <v>118</v>
      </c>
      <c r="D175">
        <v>2.7</v>
      </c>
      <c r="E175">
        <v>1999</v>
      </c>
      <c r="F175">
        <v>4</v>
      </c>
      <c r="G175" t="s">
        <v>58</v>
      </c>
      <c r="H175" t="s">
        <v>62</v>
      </c>
      <c r="I175">
        <v>15</v>
      </c>
      <c r="J175">
        <v>20</v>
      </c>
      <c r="K175" t="s">
        <v>69</v>
      </c>
      <c r="L175" t="s">
        <v>70</v>
      </c>
    </row>
    <row r="176" spans="1:12" x14ac:dyDescent="0.65">
      <c r="A176">
        <v>175</v>
      </c>
      <c r="B176" t="s">
        <v>117</v>
      </c>
      <c r="C176" t="s">
        <v>118</v>
      </c>
      <c r="D176">
        <v>2.7</v>
      </c>
      <c r="E176">
        <v>1999</v>
      </c>
      <c r="F176">
        <v>4</v>
      </c>
      <c r="G176" t="s">
        <v>68</v>
      </c>
      <c r="H176" t="s">
        <v>62</v>
      </c>
      <c r="I176">
        <v>16</v>
      </c>
      <c r="J176">
        <v>20</v>
      </c>
      <c r="K176" t="s">
        <v>69</v>
      </c>
      <c r="L176" t="s">
        <v>70</v>
      </c>
    </row>
    <row r="177" spans="1:12" x14ac:dyDescent="0.65">
      <c r="A177">
        <v>176</v>
      </c>
      <c r="B177" t="s">
        <v>117</v>
      </c>
      <c r="C177" t="s">
        <v>118</v>
      </c>
      <c r="D177">
        <v>3.4</v>
      </c>
      <c r="E177">
        <v>1999</v>
      </c>
      <c r="F177">
        <v>6</v>
      </c>
      <c r="G177" t="s">
        <v>68</v>
      </c>
      <c r="H177" t="s">
        <v>62</v>
      </c>
      <c r="I177">
        <v>15</v>
      </c>
      <c r="J177">
        <v>19</v>
      </c>
      <c r="K177" t="s">
        <v>69</v>
      </c>
      <c r="L177" t="s">
        <v>70</v>
      </c>
    </row>
    <row r="178" spans="1:12" x14ac:dyDescent="0.65">
      <c r="A178">
        <v>177</v>
      </c>
      <c r="B178" t="s">
        <v>117</v>
      </c>
      <c r="C178" t="s">
        <v>118</v>
      </c>
      <c r="D178">
        <v>3.4</v>
      </c>
      <c r="E178">
        <v>1999</v>
      </c>
      <c r="F178">
        <v>6</v>
      </c>
      <c r="G178" t="s">
        <v>58</v>
      </c>
      <c r="H178" t="s">
        <v>62</v>
      </c>
      <c r="I178">
        <v>15</v>
      </c>
      <c r="J178">
        <v>17</v>
      </c>
      <c r="K178" t="s">
        <v>69</v>
      </c>
      <c r="L178" t="s">
        <v>70</v>
      </c>
    </row>
    <row r="179" spans="1:12" x14ac:dyDescent="0.65">
      <c r="A179">
        <v>178</v>
      </c>
      <c r="B179" t="s">
        <v>117</v>
      </c>
      <c r="C179" t="s">
        <v>118</v>
      </c>
      <c r="D179">
        <v>4</v>
      </c>
      <c r="E179">
        <v>2008</v>
      </c>
      <c r="F179">
        <v>6</v>
      </c>
      <c r="G179" t="s">
        <v>54</v>
      </c>
      <c r="H179" t="s">
        <v>62</v>
      </c>
      <c r="I179">
        <v>16</v>
      </c>
      <c r="J179">
        <v>20</v>
      </c>
      <c r="K179" t="s">
        <v>69</v>
      </c>
      <c r="L179" t="s">
        <v>70</v>
      </c>
    </row>
    <row r="180" spans="1:12" x14ac:dyDescent="0.65">
      <c r="A180">
        <v>179</v>
      </c>
      <c r="B180" t="s">
        <v>117</v>
      </c>
      <c r="C180" t="s">
        <v>118</v>
      </c>
      <c r="D180">
        <v>4.7</v>
      </c>
      <c r="E180">
        <v>2008</v>
      </c>
      <c r="F180">
        <v>8</v>
      </c>
      <c r="G180" t="s">
        <v>54</v>
      </c>
      <c r="H180" t="s">
        <v>62</v>
      </c>
      <c r="I180">
        <v>14</v>
      </c>
      <c r="J180">
        <v>17</v>
      </c>
      <c r="K180" t="s">
        <v>69</v>
      </c>
      <c r="L180" t="s">
        <v>70</v>
      </c>
    </row>
    <row r="181" spans="1:12" x14ac:dyDescent="0.65">
      <c r="A181">
        <v>180</v>
      </c>
      <c r="B181" t="s">
        <v>117</v>
      </c>
      <c r="C181" t="s">
        <v>119</v>
      </c>
      <c r="D181">
        <v>2.2000000000000002</v>
      </c>
      <c r="E181">
        <v>1999</v>
      </c>
      <c r="F181">
        <v>4</v>
      </c>
      <c r="G181" t="s">
        <v>58</v>
      </c>
      <c r="H181" t="s">
        <v>55</v>
      </c>
      <c r="I181">
        <v>21</v>
      </c>
      <c r="J181">
        <v>29</v>
      </c>
      <c r="K181" t="s">
        <v>69</v>
      </c>
      <c r="L181" t="s">
        <v>65</v>
      </c>
    </row>
    <row r="182" spans="1:12" x14ac:dyDescent="0.65">
      <c r="A182">
        <v>181</v>
      </c>
      <c r="B182" t="s">
        <v>117</v>
      </c>
      <c r="C182" t="s">
        <v>119</v>
      </c>
      <c r="D182">
        <v>2.2000000000000002</v>
      </c>
      <c r="E182">
        <v>1999</v>
      </c>
      <c r="F182">
        <v>4</v>
      </c>
      <c r="G182" t="s">
        <v>68</v>
      </c>
      <c r="H182" t="s">
        <v>55</v>
      </c>
      <c r="I182">
        <v>21</v>
      </c>
      <c r="J182">
        <v>27</v>
      </c>
      <c r="K182" t="s">
        <v>69</v>
      </c>
      <c r="L182" t="s">
        <v>65</v>
      </c>
    </row>
    <row r="183" spans="1:12" x14ac:dyDescent="0.65">
      <c r="A183">
        <v>182</v>
      </c>
      <c r="B183" t="s">
        <v>117</v>
      </c>
      <c r="C183" t="s">
        <v>119</v>
      </c>
      <c r="D183">
        <v>2.4</v>
      </c>
      <c r="E183">
        <v>2008</v>
      </c>
      <c r="F183">
        <v>4</v>
      </c>
      <c r="G183" t="s">
        <v>58</v>
      </c>
      <c r="H183" t="s">
        <v>55</v>
      </c>
      <c r="I183">
        <v>21</v>
      </c>
      <c r="J183">
        <v>31</v>
      </c>
      <c r="K183" t="s">
        <v>69</v>
      </c>
      <c r="L183" t="s">
        <v>65</v>
      </c>
    </row>
    <row r="184" spans="1:12" x14ac:dyDescent="0.65">
      <c r="A184">
        <v>183</v>
      </c>
      <c r="B184" t="s">
        <v>117</v>
      </c>
      <c r="C184" t="s">
        <v>119</v>
      </c>
      <c r="D184">
        <v>2.4</v>
      </c>
      <c r="E184">
        <v>2008</v>
      </c>
      <c r="F184">
        <v>4</v>
      </c>
      <c r="G184" t="s">
        <v>54</v>
      </c>
      <c r="H184" t="s">
        <v>55</v>
      </c>
      <c r="I184">
        <v>21</v>
      </c>
      <c r="J184">
        <v>31</v>
      </c>
      <c r="K184" t="s">
        <v>69</v>
      </c>
      <c r="L184" t="s">
        <v>65</v>
      </c>
    </row>
    <row r="185" spans="1:12" x14ac:dyDescent="0.65">
      <c r="A185">
        <v>184</v>
      </c>
      <c r="B185" t="s">
        <v>117</v>
      </c>
      <c r="C185" t="s">
        <v>119</v>
      </c>
      <c r="D185">
        <v>3</v>
      </c>
      <c r="E185">
        <v>1999</v>
      </c>
      <c r="F185">
        <v>6</v>
      </c>
      <c r="G185" t="s">
        <v>68</v>
      </c>
      <c r="H185" t="s">
        <v>55</v>
      </c>
      <c r="I185">
        <v>18</v>
      </c>
      <c r="J185">
        <v>26</v>
      </c>
      <c r="K185" t="s">
        <v>69</v>
      </c>
      <c r="L185" t="s">
        <v>65</v>
      </c>
    </row>
    <row r="186" spans="1:12" x14ac:dyDescent="0.65">
      <c r="A186">
        <v>185</v>
      </c>
      <c r="B186" t="s">
        <v>117</v>
      </c>
      <c r="C186" t="s">
        <v>119</v>
      </c>
      <c r="D186">
        <v>3</v>
      </c>
      <c r="E186">
        <v>1999</v>
      </c>
      <c r="F186">
        <v>6</v>
      </c>
      <c r="G186" t="s">
        <v>58</v>
      </c>
      <c r="H186" t="s">
        <v>55</v>
      </c>
      <c r="I186">
        <v>18</v>
      </c>
      <c r="J186">
        <v>26</v>
      </c>
      <c r="K186" t="s">
        <v>69</v>
      </c>
      <c r="L186" t="s">
        <v>65</v>
      </c>
    </row>
    <row r="187" spans="1:12" x14ac:dyDescent="0.65">
      <c r="A187">
        <v>186</v>
      </c>
      <c r="B187" t="s">
        <v>117</v>
      </c>
      <c r="C187" t="s">
        <v>119</v>
      </c>
      <c r="D187">
        <v>3.5</v>
      </c>
      <c r="E187">
        <v>2008</v>
      </c>
      <c r="F187">
        <v>6</v>
      </c>
      <c r="G187" t="s">
        <v>63</v>
      </c>
      <c r="H187" t="s">
        <v>55</v>
      </c>
      <c r="I187">
        <v>19</v>
      </c>
      <c r="J187">
        <v>28</v>
      </c>
      <c r="K187" t="s">
        <v>69</v>
      </c>
      <c r="L187" t="s">
        <v>65</v>
      </c>
    </row>
    <row r="188" spans="1:12" x14ac:dyDescent="0.65">
      <c r="A188">
        <v>187</v>
      </c>
      <c r="B188" t="s">
        <v>117</v>
      </c>
      <c r="C188" t="s">
        <v>120</v>
      </c>
      <c r="D188">
        <v>2.2000000000000002</v>
      </c>
      <c r="E188">
        <v>1999</v>
      </c>
      <c r="F188">
        <v>4</v>
      </c>
      <c r="G188" t="s">
        <v>68</v>
      </c>
      <c r="H188" t="s">
        <v>55</v>
      </c>
      <c r="I188">
        <v>21</v>
      </c>
      <c r="J188">
        <v>27</v>
      </c>
      <c r="K188" t="s">
        <v>69</v>
      </c>
      <c r="L188" t="s">
        <v>57</v>
      </c>
    </row>
    <row r="189" spans="1:12" x14ac:dyDescent="0.65">
      <c r="A189">
        <v>188</v>
      </c>
      <c r="B189" t="s">
        <v>117</v>
      </c>
      <c r="C189" t="s">
        <v>120</v>
      </c>
      <c r="D189">
        <v>2.2000000000000002</v>
      </c>
      <c r="E189">
        <v>1999</v>
      </c>
      <c r="F189">
        <v>4</v>
      </c>
      <c r="G189" t="s">
        <v>58</v>
      </c>
      <c r="H189" t="s">
        <v>55</v>
      </c>
      <c r="I189">
        <v>21</v>
      </c>
      <c r="J189">
        <v>29</v>
      </c>
      <c r="K189" t="s">
        <v>69</v>
      </c>
      <c r="L189" t="s">
        <v>57</v>
      </c>
    </row>
    <row r="190" spans="1:12" x14ac:dyDescent="0.65">
      <c r="A190">
        <v>189</v>
      </c>
      <c r="B190" t="s">
        <v>117</v>
      </c>
      <c r="C190" t="s">
        <v>120</v>
      </c>
      <c r="D190">
        <v>2.4</v>
      </c>
      <c r="E190">
        <v>2008</v>
      </c>
      <c r="F190">
        <v>4</v>
      </c>
      <c r="G190" t="s">
        <v>58</v>
      </c>
      <c r="H190" t="s">
        <v>55</v>
      </c>
      <c r="I190">
        <v>21</v>
      </c>
      <c r="J190">
        <v>31</v>
      </c>
      <c r="K190" t="s">
        <v>69</v>
      </c>
      <c r="L190" t="s">
        <v>57</v>
      </c>
    </row>
    <row r="191" spans="1:12" x14ac:dyDescent="0.65">
      <c r="A191">
        <v>190</v>
      </c>
      <c r="B191" t="s">
        <v>117</v>
      </c>
      <c r="C191" t="s">
        <v>120</v>
      </c>
      <c r="D191">
        <v>2.4</v>
      </c>
      <c r="E191">
        <v>2008</v>
      </c>
      <c r="F191">
        <v>4</v>
      </c>
      <c r="G191" t="s">
        <v>110</v>
      </c>
      <c r="H191" t="s">
        <v>55</v>
      </c>
      <c r="I191">
        <v>22</v>
      </c>
      <c r="J191">
        <v>31</v>
      </c>
      <c r="K191" t="s">
        <v>69</v>
      </c>
      <c r="L191" t="s">
        <v>57</v>
      </c>
    </row>
    <row r="192" spans="1:12" x14ac:dyDescent="0.65">
      <c r="A192">
        <v>191</v>
      </c>
      <c r="B192" t="s">
        <v>117</v>
      </c>
      <c r="C192" t="s">
        <v>120</v>
      </c>
      <c r="D192">
        <v>3</v>
      </c>
      <c r="E192">
        <v>1999</v>
      </c>
      <c r="F192">
        <v>6</v>
      </c>
      <c r="G192" t="s">
        <v>68</v>
      </c>
      <c r="H192" t="s">
        <v>55</v>
      </c>
      <c r="I192">
        <v>18</v>
      </c>
      <c r="J192">
        <v>26</v>
      </c>
      <c r="K192" t="s">
        <v>69</v>
      </c>
      <c r="L192" t="s">
        <v>57</v>
      </c>
    </row>
    <row r="193" spans="1:12" x14ac:dyDescent="0.65">
      <c r="A193">
        <v>192</v>
      </c>
      <c r="B193" t="s">
        <v>117</v>
      </c>
      <c r="C193" t="s">
        <v>120</v>
      </c>
      <c r="D193">
        <v>3</v>
      </c>
      <c r="E193">
        <v>1999</v>
      </c>
      <c r="F193">
        <v>6</v>
      </c>
      <c r="G193" t="s">
        <v>58</v>
      </c>
      <c r="H193" t="s">
        <v>55</v>
      </c>
      <c r="I193">
        <v>18</v>
      </c>
      <c r="J193">
        <v>26</v>
      </c>
      <c r="K193" t="s">
        <v>69</v>
      </c>
      <c r="L193" t="s">
        <v>57</v>
      </c>
    </row>
    <row r="194" spans="1:12" x14ac:dyDescent="0.65">
      <c r="A194">
        <v>193</v>
      </c>
      <c r="B194" t="s">
        <v>117</v>
      </c>
      <c r="C194" t="s">
        <v>120</v>
      </c>
      <c r="D194">
        <v>3.3</v>
      </c>
      <c r="E194">
        <v>2008</v>
      </c>
      <c r="F194">
        <v>6</v>
      </c>
      <c r="G194" t="s">
        <v>110</v>
      </c>
      <c r="H194" t="s">
        <v>55</v>
      </c>
      <c r="I194">
        <v>18</v>
      </c>
      <c r="J194">
        <v>27</v>
      </c>
      <c r="K194" t="s">
        <v>69</v>
      </c>
      <c r="L194" t="s">
        <v>57</v>
      </c>
    </row>
    <row r="195" spans="1:12" x14ac:dyDescent="0.65">
      <c r="A195">
        <v>194</v>
      </c>
      <c r="B195" t="s">
        <v>117</v>
      </c>
      <c r="C195" t="s">
        <v>121</v>
      </c>
      <c r="D195">
        <v>1.8</v>
      </c>
      <c r="E195">
        <v>1999</v>
      </c>
      <c r="F195">
        <v>4</v>
      </c>
      <c r="G195" t="s">
        <v>79</v>
      </c>
      <c r="H195" t="s">
        <v>55</v>
      </c>
      <c r="I195">
        <v>24</v>
      </c>
      <c r="J195">
        <v>30</v>
      </c>
      <c r="K195" t="s">
        <v>69</v>
      </c>
      <c r="L195" t="s">
        <v>57</v>
      </c>
    </row>
    <row r="196" spans="1:12" x14ac:dyDescent="0.65">
      <c r="A196">
        <v>195</v>
      </c>
      <c r="B196" t="s">
        <v>117</v>
      </c>
      <c r="C196" t="s">
        <v>121</v>
      </c>
      <c r="D196">
        <v>1.8</v>
      </c>
      <c r="E196">
        <v>1999</v>
      </c>
      <c r="F196">
        <v>4</v>
      </c>
      <c r="G196" t="s">
        <v>68</v>
      </c>
      <c r="H196" t="s">
        <v>55</v>
      </c>
      <c r="I196">
        <v>24</v>
      </c>
      <c r="J196">
        <v>33</v>
      </c>
      <c r="K196" t="s">
        <v>69</v>
      </c>
      <c r="L196" t="s">
        <v>57</v>
      </c>
    </row>
    <row r="197" spans="1:12" x14ac:dyDescent="0.65">
      <c r="A197">
        <v>196</v>
      </c>
      <c r="B197" t="s">
        <v>117</v>
      </c>
      <c r="C197" t="s">
        <v>121</v>
      </c>
      <c r="D197">
        <v>1.8</v>
      </c>
      <c r="E197">
        <v>1999</v>
      </c>
      <c r="F197">
        <v>4</v>
      </c>
      <c r="G197" t="s">
        <v>58</v>
      </c>
      <c r="H197" t="s">
        <v>55</v>
      </c>
      <c r="I197">
        <v>26</v>
      </c>
      <c r="J197">
        <v>35</v>
      </c>
      <c r="K197" t="s">
        <v>69</v>
      </c>
      <c r="L197" t="s">
        <v>57</v>
      </c>
    </row>
    <row r="198" spans="1:12" x14ac:dyDescent="0.65">
      <c r="A198">
        <v>197</v>
      </c>
      <c r="B198" t="s">
        <v>117</v>
      </c>
      <c r="C198" t="s">
        <v>121</v>
      </c>
      <c r="D198">
        <v>1.8</v>
      </c>
      <c r="E198">
        <v>2008</v>
      </c>
      <c r="F198">
        <v>4</v>
      </c>
      <c r="G198" t="s">
        <v>58</v>
      </c>
      <c r="H198" t="s">
        <v>55</v>
      </c>
      <c r="I198">
        <v>28</v>
      </c>
      <c r="J198">
        <v>37</v>
      </c>
      <c r="K198" t="s">
        <v>69</v>
      </c>
      <c r="L198" t="s">
        <v>57</v>
      </c>
    </row>
    <row r="199" spans="1:12" x14ac:dyDescent="0.65">
      <c r="A199">
        <v>198</v>
      </c>
      <c r="B199" t="s">
        <v>117</v>
      </c>
      <c r="C199" t="s">
        <v>121</v>
      </c>
      <c r="D199">
        <v>1.8</v>
      </c>
      <c r="E199">
        <v>2008</v>
      </c>
      <c r="F199">
        <v>4</v>
      </c>
      <c r="G199" t="s">
        <v>68</v>
      </c>
      <c r="H199" t="s">
        <v>55</v>
      </c>
      <c r="I199">
        <v>26</v>
      </c>
      <c r="J199">
        <v>35</v>
      </c>
      <c r="K199" t="s">
        <v>69</v>
      </c>
      <c r="L199" t="s">
        <v>57</v>
      </c>
    </row>
    <row r="200" spans="1:12" x14ac:dyDescent="0.65">
      <c r="A200">
        <v>199</v>
      </c>
      <c r="B200" t="s">
        <v>117</v>
      </c>
      <c r="C200" t="s">
        <v>122</v>
      </c>
      <c r="D200">
        <v>4.7</v>
      </c>
      <c r="E200">
        <v>1999</v>
      </c>
      <c r="F200">
        <v>8</v>
      </c>
      <c r="G200" t="s">
        <v>68</v>
      </c>
      <c r="H200" t="s">
        <v>62</v>
      </c>
      <c r="I200">
        <v>11</v>
      </c>
      <c r="J200">
        <v>15</v>
      </c>
      <c r="K200" t="s">
        <v>69</v>
      </c>
      <c r="L200" t="s">
        <v>70</v>
      </c>
    </row>
    <row r="201" spans="1:12" x14ac:dyDescent="0.65">
      <c r="A201">
        <v>200</v>
      </c>
      <c r="B201" t="s">
        <v>117</v>
      </c>
      <c r="C201" t="s">
        <v>122</v>
      </c>
      <c r="D201">
        <v>5.7</v>
      </c>
      <c r="E201">
        <v>2008</v>
      </c>
      <c r="F201">
        <v>8</v>
      </c>
      <c r="G201" t="s">
        <v>63</v>
      </c>
      <c r="H201" t="s">
        <v>62</v>
      </c>
      <c r="I201">
        <v>13</v>
      </c>
      <c r="J201">
        <v>18</v>
      </c>
      <c r="K201" t="s">
        <v>69</v>
      </c>
      <c r="L201" t="s">
        <v>70</v>
      </c>
    </row>
    <row r="202" spans="1:12" x14ac:dyDescent="0.65">
      <c r="A202">
        <v>201</v>
      </c>
      <c r="B202" t="s">
        <v>117</v>
      </c>
      <c r="C202" t="s">
        <v>123</v>
      </c>
      <c r="D202">
        <v>2.7</v>
      </c>
      <c r="E202">
        <v>1999</v>
      </c>
      <c r="F202">
        <v>4</v>
      </c>
      <c r="G202" t="s">
        <v>58</v>
      </c>
      <c r="H202" t="s">
        <v>62</v>
      </c>
      <c r="I202">
        <v>15</v>
      </c>
      <c r="J202">
        <v>20</v>
      </c>
      <c r="K202" t="s">
        <v>69</v>
      </c>
      <c r="L202" t="s">
        <v>83</v>
      </c>
    </row>
    <row r="203" spans="1:12" x14ac:dyDescent="0.65">
      <c r="A203">
        <v>202</v>
      </c>
      <c r="B203" t="s">
        <v>117</v>
      </c>
      <c r="C203" t="s">
        <v>123</v>
      </c>
      <c r="D203">
        <v>2.7</v>
      </c>
      <c r="E203">
        <v>1999</v>
      </c>
      <c r="F203">
        <v>4</v>
      </c>
      <c r="G203" t="s">
        <v>68</v>
      </c>
      <c r="H203" t="s">
        <v>62</v>
      </c>
      <c r="I203">
        <v>16</v>
      </c>
      <c r="J203">
        <v>20</v>
      </c>
      <c r="K203" t="s">
        <v>69</v>
      </c>
      <c r="L203" t="s">
        <v>83</v>
      </c>
    </row>
    <row r="204" spans="1:12" x14ac:dyDescent="0.65">
      <c r="A204">
        <v>203</v>
      </c>
      <c r="B204" t="s">
        <v>117</v>
      </c>
      <c r="C204" t="s">
        <v>123</v>
      </c>
      <c r="D204">
        <v>2.7</v>
      </c>
      <c r="E204">
        <v>2008</v>
      </c>
      <c r="F204">
        <v>4</v>
      </c>
      <c r="G204" t="s">
        <v>58</v>
      </c>
      <c r="H204" t="s">
        <v>62</v>
      </c>
      <c r="I204">
        <v>17</v>
      </c>
      <c r="J204">
        <v>22</v>
      </c>
      <c r="K204" t="s">
        <v>69</v>
      </c>
      <c r="L204" t="s">
        <v>83</v>
      </c>
    </row>
    <row r="205" spans="1:12" x14ac:dyDescent="0.65">
      <c r="A205">
        <v>204</v>
      </c>
      <c r="B205" t="s">
        <v>117</v>
      </c>
      <c r="C205" t="s">
        <v>123</v>
      </c>
      <c r="D205">
        <v>3.4</v>
      </c>
      <c r="E205">
        <v>1999</v>
      </c>
      <c r="F205">
        <v>6</v>
      </c>
      <c r="G205" t="s">
        <v>58</v>
      </c>
      <c r="H205" t="s">
        <v>62</v>
      </c>
      <c r="I205">
        <v>15</v>
      </c>
      <c r="J205">
        <v>17</v>
      </c>
      <c r="K205" t="s">
        <v>69</v>
      </c>
      <c r="L205" t="s">
        <v>83</v>
      </c>
    </row>
    <row r="206" spans="1:12" x14ac:dyDescent="0.65">
      <c r="A206">
        <v>205</v>
      </c>
      <c r="B206" t="s">
        <v>117</v>
      </c>
      <c r="C206" t="s">
        <v>123</v>
      </c>
      <c r="D206">
        <v>3.4</v>
      </c>
      <c r="E206">
        <v>1999</v>
      </c>
      <c r="F206">
        <v>6</v>
      </c>
      <c r="G206" t="s">
        <v>68</v>
      </c>
      <c r="H206" t="s">
        <v>62</v>
      </c>
      <c r="I206">
        <v>15</v>
      </c>
      <c r="J206">
        <v>19</v>
      </c>
      <c r="K206" t="s">
        <v>69</v>
      </c>
      <c r="L206" t="s">
        <v>83</v>
      </c>
    </row>
    <row r="207" spans="1:12" x14ac:dyDescent="0.65">
      <c r="A207">
        <v>206</v>
      </c>
      <c r="B207" t="s">
        <v>117</v>
      </c>
      <c r="C207" t="s">
        <v>123</v>
      </c>
      <c r="D207">
        <v>4</v>
      </c>
      <c r="E207">
        <v>2008</v>
      </c>
      <c r="F207">
        <v>6</v>
      </c>
      <c r="G207" t="s">
        <v>59</v>
      </c>
      <c r="H207" t="s">
        <v>62</v>
      </c>
      <c r="I207">
        <v>15</v>
      </c>
      <c r="J207">
        <v>18</v>
      </c>
      <c r="K207" t="s">
        <v>69</v>
      </c>
      <c r="L207" t="s">
        <v>83</v>
      </c>
    </row>
    <row r="208" spans="1:12" x14ac:dyDescent="0.65">
      <c r="A208">
        <v>207</v>
      </c>
      <c r="B208" t="s">
        <v>117</v>
      </c>
      <c r="C208" t="s">
        <v>123</v>
      </c>
      <c r="D208">
        <v>4</v>
      </c>
      <c r="E208">
        <v>2008</v>
      </c>
      <c r="F208">
        <v>6</v>
      </c>
      <c r="G208" t="s">
        <v>54</v>
      </c>
      <c r="H208" t="s">
        <v>62</v>
      </c>
      <c r="I208">
        <v>16</v>
      </c>
      <c r="J208">
        <v>20</v>
      </c>
      <c r="K208" t="s">
        <v>69</v>
      </c>
      <c r="L208" t="s">
        <v>83</v>
      </c>
    </row>
    <row r="209" spans="1:12" x14ac:dyDescent="0.65">
      <c r="A209">
        <v>208</v>
      </c>
      <c r="B209" t="s">
        <v>124</v>
      </c>
      <c r="C209" t="s">
        <v>125</v>
      </c>
      <c r="D209">
        <v>2</v>
      </c>
      <c r="E209">
        <v>1999</v>
      </c>
      <c r="F209">
        <v>4</v>
      </c>
      <c r="G209" t="s">
        <v>58</v>
      </c>
      <c r="H209" t="s">
        <v>55</v>
      </c>
      <c r="I209">
        <v>21</v>
      </c>
      <c r="J209">
        <v>29</v>
      </c>
      <c r="K209" t="s">
        <v>69</v>
      </c>
      <c r="L209" t="s">
        <v>57</v>
      </c>
    </row>
    <row r="210" spans="1:12" x14ac:dyDescent="0.65">
      <c r="A210">
        <v>209</v>
      </c>
      <c r="B210" t="s">
        <v>124</v>
      </c>
      <c r="C210" t="s">
        <v>125</v>
      </c>
      <c r="D210">
        <v>2</v>
      </c>
      <c r="E210">
        <v>1999</v>
      </c>
      <c r="F210">
        <v>4</v>
      </c>
      <c r="G210" t="s">
        <v>68</v>
      </c>
      <c r="H210" t="s">
        <v>55</v>
      </c>
      <c r="I210">
        <v>19</v>
      </c>
      <c r="J210">
        <v>26</v>
      </c>
      <c r="K210" t="s">
        <v>69</v>
      </c>
      <c r="L210" t="s">
        <v>57</v>
      </c>
    </row>
    <row r="211" spans="1:12" x14ac:dyDescent="0.65">
      <c r="A211">
        <v>210</v>
      </c>
      <c r="B211" t="s">
        <v>124</v>
      </c>
      <c r="C211" t="s">
        <v>125</v>
      </c>
      <c r="D211">
        <v>2</v>
      </c>
      <c r="E211">
        <v>2008</v>
      </c>
      <c r="F211">
        <v>4</v>
      </c>
      <c r="G211" t="s">
        <v>59</v>
      </c>
      <c r="H211" t="s">
        <v>55</v>
      </c>
      <c r="I211">
        <v>21</v>
      </c>
      <c r="J211">
        <v>29</v>
      </c>
      <c r="K211" t="s">
        <v>56</v>
      </c>
      <c r="L211" t="s">
        <v>57</v>
      </c>
    </row>
    <row r="212" spans="1:12" x14ac:dyDescent="0.65">
      <c r="A212">
        <v>211</v>
      </c>
      <c r="B212" t="s">
        <v>124</v>
      </c>
      <c r="C212" t="s">
        <v>125</v>
      </c>
      <c r="D212">
        <v>2</v>
      </c>
      <c r="E212">
        <v>2008</v>
      </c>
      <c r="F212">
        <v>4</v>
      </c>
      <c r="G212" t="s">
        <v>63</v>
      </c>
      <c r="H212" t="s">
        <v>55</v>
      </c>
      <c r="I212">
        <v>22</v>
      </c>
      <c r="J212">
        <v>29</v>
      </c>
      <c r="K212" t="s">
        <v>56</v>
      </c>
      <c r="L212" t="s">
        <v>57</v>
      </c>
    </row>
    <row r="213" spans="1:12" x14ac:dyDescent="0.65">
      <c r="A213">
        <v>212</v>
      </c>
      <c r="B213" t="s">
        <v>124</v>
      </c>
      <c r="C213" t="s">
        <v>125</v>
      </c>
      <c r="D213">
        <v>2.8</v>
      </c>
      <c r="E213">
        <v>1999</v>
      </c>
      <c r="F213">
        <v>6</v>
      </c>
      <c r="G213" t="s">
        <v>58</v>
      </c>
      <c r="H213" t="s">
        <v>55</v>
      </c>
      <c r="I213">
        <v>17</v>
      </c>
      <c r="J213">
        <v>24</v>
      </c>
      <c r="K213" t="s">
        <v>69</v>
      </c>
      <c r="L213" t="s">
        <v>57</v>
      </c>
    </row>
    <row r="214" spans="1:12" x14ac:dyDescent="0.65">
      <c r="A214">
        <v>213</v>
      </c>
      <c r="B214" t="s">
        <v>124</v>
      </c>
      <c r="C214" t="s">
        <v>126</v>
      </c>
      <c r="D214">
        <v>1.9</v>
      </c>
      <c r="E214">
        <v>1999</v>
      </c>
      <c r="F214">
        <v>4</v>
      </c>
      <c r="G214" t="s">
        <v>58</v>
      </c>
      <c r="H214" t="s">
        <v>55</v>
      </c>
      <c r="I214">
        <v>33</v>
      </c>
      <c r="J214">
        <v>44</v>
      </c>
      <c r="K214" t="s">
        <v>75</v>
      </c>
      <c r="L214" t="s">
        <v>57</v>
      </c>
    </row>
    <row r="215" spans="1:12" x14ac:dyDescent="0.65">
      <c r="A215">
        <v>214</v>
      </c>
      <c r="B215" t="s">
        <v>124</v>
      </c>
      <c r="C215" t="s">
        <v>126</v>
      </c>
      <c r="D215">
        <v>2</v>
      </c>
      <c r="E215">
        <v>1999</v>
      </c>
      <c r="F215">
        <v>4</v>
      </c>
      <c r="G215" t="s">
        <v>58</v>
      </c>
      <c r="H215" t="s">
        <v>55</v>
      </c>
      <c r="I215">
        <v>21</v>
      </c>
      <c r="J215">
        <v>29</v>
      </c>
      <c r="K215" t="s">
        <v>69</v>
      </c>
      <c r="L215" t="s">
        <v>57</v>
      </c>
    </row>
    <row r="216" spans="1:12" x14ac:dyDescent="0.65">
      <c r="A216">
        <v>215</v>
      </c>
      <c r="B216" t="s">
        <v>124</v>
      </c>
      <c r="C216" t="s">
        <v>126</v>
      </c>
      <c r="D216">
        <v>2</v>
      </c>
      <c r="E216">
        <v>1999</v>
      </c>
      <c r="F216">
        <v>4</v>
      </c>
      <c r="G216" t="s">
        <v>68</v>
      </c>
      <c r="H216" t="s">
        <v>55</v>
      </c>
      <c r="I216">
        <v>19</v>
      </c>
      <c r="J216">
        <v>26</v>
      </c>
      <c r="K216" t="s">
        <v>69</v>
      </c>
      <c r="L216" t="s">
        <v>57</v>
      </c>
    </row>
    <row r="217" spans="1:12" x14ac:dyDescent="0.65">
      <c r="A217">
        <v>216</v>
      </c>
      <c r="B217" t="s">
        <v>124</v>
      </c>
      <c r="C217" t="s">
        <v>126</v>
      </c>
      <c r="D217">
        <v>2</v>
      </c>
      <c r="E217">
        <v>2008</v>
      </c>
      <c r="F217">
        <v>4</v>
      </c>
      <c r="G217" t="s">
        <v>63</v>
      </c>
      <c r="H217" t="s">
        <v>55</v>
      </c>
      <c r="I217">
        <v>22</v>
      </c>
      <c r="J217">
        <v>29</v>
      </c>
      <c r="K217" t="s">
        <v>56</v>
      </c>
      <c r="L217" t="s">
        <v>57</v>
      </c>
    </row>
    <row r="218" spans="1:12" x14ac:dyDescent="0.65">
      <c r="A218">
        <v>217</v>
      </c>
      <c r="B218" t="s">
        <v>124</v>
      </c>
      <c r="C218" t="s">
        <v>126</v>
      </c>
      <c r="D218">
        <v>2</v>
      </c>
      <c r="E218">
        <v>2008</v>
      </c>
      <c r="F218">
        <v>4</v>
      </c>
      <c r="G218" t="s">
        <v>59</v>
      </c>
      <c r="H218" t="s">
        <v>55</v>
      </c>
      <c r="I218">
        <v>21</v>
      </c>
      <c r="J218">
        <v>29</v>
      </c>
      <c r="K218" t="s">
        <v>56</v>
      </c>
      <c r="L218" t="s">
        <v>57</v>
      </c>
    </row>
    <row r="219" spans="1:12" x14ac:dyDescent="0.65">
      <c r="A219">
        <v>218</v>
      </c>
      <c r="B219" t="s">
        <v>124</v>
      </c>
      <c r="C219" t="s">
        <v>126</v>
      </c>
      <c r="D219">
        <v>2.5</v>
      </c>
      <c r="E219">
        <v>2008</v>
      </c>
      <c r="F219">
        <v>5</v>
      </c>
      <c r="G219" t="s">
        <v>63</v>
      </c>
      <c r="H219" t="s">
        <v>55</v>
      </c>
      <c r="I219">
        <v>21</v>
      </c>
      <c r="J219">
        <v>29</v>
      </c>
      <c r="K219" t="s">
        <v>69</v>
      </c>
      <c r="L219" t="s">
        <v>57</v>
      </c>
    </row>
    <row r="220" spans="1:12" x14ac:dyDescent="0.65">
      <c r="A220">
        <v>219</v>
      </c>
      <c r="B220" t="s">
        <v>124</v>
      </c>
      <c r="C220" t="s">
        <v>126</v>
      </c>
      <c r="D220">
        <v>2.5</v>
      </c>
      <c r="E220">
        <v>2008</v>
      </c>
      <c r="F220">
        <v>5</v>
      </c>
      <c r="G220" t="s">
        <v>58</v>
      </c>
      <c r="H220" t="s">
        <v>55</v>
      </c>
      <c r="I220">
        <v>21</v>
      </c>
      <c r="J220">
        <v>29</v>
      </c>
      <c r="K220" t="s">
        <v>69</v>
      </c>
      <c r="L220" t="s">
        <v>57</v>
      </c>
    </row>
    <row r="221" spans="1:12" x14ac:dyDescent="0.65">
      <c r="A221">
        <v>220</v>
      </c>
      <c r="B221" t="s">
        <v>124</v>
      </c>
      <c r="C221" t="s">
        <v>126</v>
      </c>
      <c r="D221">
        <v>2.8</v>
      </c>
      <c r="E221">
        <v>1999</v>
      </c>
      <c r="F221">
        <v>6</v>
      </c>
      <c r="G221" t="s">
        <v>68</v>
      </c>
      <c r="H221" t="s">
        <v>55</v>
      </c>
      <c r="I221">
        <v>16</v>
      </c>
      <c r="J221">
        <v>23</v>
      </c>
      <c r="K221" t="s">
        <v>69</v>
      </c>
      <c r="L221" t="s">
        <v>57</v>
      </c>
    </row>
    <row r="222" spans="1:12" x14ac:dyDescent="0.65">
      <c r="A222">
        <v>221</v>
      </c>
      <c r="B222" t="s">
        <v>124</v>
      </c>
      <c r="C222" t="s">
        <v>126</v>
      </c>
      <c r="D222">
        <v>2.8</v>
      </c>
      <c r="E222">
        <v>1999</v>
      </c>
      <c r="F222">
        <v>6</v>
      </c>
      <c r="G222" t="s">
        <v>58</v>
      </c>
      <c r="H222" t="s">
        <v>55</v>
      </c>
      <c r="I222">
        <v>17</v>
      </c>
      <c r="J222">
        <v>24</v>
      </c>
      <c r="K222" t="s">
        <v>69</v>
      </c>
      <c r="L222" t="s">
        <v>57</v>
      </c>
    </row>
    <row r="223" spans="1:12" x14ac:dyDescent="0.65">
      <c r="A223">
        <v>222</v>
      </c>
      <c r="B223" t="s">
        <v>124</v>
      </c>
      <c r="C223" t="s">
        <v>127</v>
      </c>
      <c r="D223">
        <v>1.9</v>
      </c>
      <c r="E223">
        <v>1999</v>
      </c>
      <c r="F223">
        <v>4</v>
      </c>
      <c r="G223" t="s">
        <v>58</v>
      </c>
      <c r="H223" t="s">
        <v>55</v>
      </c>
      <c r="I223">
        <v>35</v>
      </c>
      <c r="J223">
        <v>44</v>
      </c>
      <c r="K223" t="s">
        <v>75</v>
      </c>
      <c r="L223" t="s">
        <v>91</v>
      </c>
    </row>
    <row r="224" spans="1:12" x14ac:dyDescent="0.65">
      <c r="A224">
        <v>223</v>
      </c>
      <c r="B224" t="s">
        <v>124</v>
      </c>
      <c r="C224" t="s">
        <v>127</v>
      </c>
      <c r="D224">
        <v>1.9</v>
      </c>
      <c r="E224">
        <v>1999</v>
      </c>
      <c r="F224">
        <v>4</v>
      </c>
      <c r="G224" t="s">
        <v>68</v>
      </c>
      <c r="H224" t="s">
        <v>55</v>
      </c>
      <c r="I224">
        <v>29</v>
      </c>
      <c r="J224">
        <v>41</v>
      </c>
      <c r="K224" t="s">
        <v>75</v>
      </c>
      <c r="L224" t="s">
        <v>91</v>
      </c>
    </row>
    <row r="225" spans="1:12" x14ac:dyDescent="0.65">
      <c r="A225">
        <v>224</v>
      </c>
      <c r="B225" t="s">
        <v>124</v>
      </c>
      <c r="C225" t="s">
        <v>127</v>
      </c>
      <c r="D225">
        <v>2</v>
      </c>
      <c r="E225">
        <v>1999</v>
      </c>
      <c r="F225">
        <v>4</v>
      </c>
      <c r="G225" t="s">
        <v>58</v>
      </c>
      <c r="H225" t="s">
        <v>55</v>
      </c>
      <c r="I225">
        <v>21</v>
      </c>
      <c r="J225">
        <v>29</v>
      </c>
      <c r="K225" t="s">
        <v>69</v>
      </c>
      <c r="L225" t="s">
        <v>91</v>
      </c>
    </row>
    <row r="226" spans="1:12" x14ac:dyDescent="0.65">
      <c r="A226">
        <v>225</v>
      </c>
      <c r="B226" t="s">
        <v>124</v>
      </c>
      <c r="C226" t="s">
        <v>127</v>
      </c>
      <c r="D226">
        <v>2</v>
      </c>
      <c r="E226">
        <v>1999</v>
      </c>
      <c r="F226">
        <v>4</v>
      </c>
      <c r="G226" t="s">
        <v>68</v>
      </c>
      <c r="H226" t="s">
        <v>55</v>
      </c>
      <c r="I226">
        <v>19</v>
      </c>
      <c r="J226">
        <v>26</v>
      </c>
      <c r="K226" t="s">
        <v>69</v>
      </c>
      <c r="L226" t="s">
        <v>91</v>
      </c>
    </row>
    <row r="227" spans="1:12" x14ac:dyDescent="0.65">
      <c r="A227">
        <v>226</v>
      </c>
      <c r="B227" t="s">
        <v>124</v>
      </c>
      <c r="C227" t="s">
        <v>127</v>
      </c>
      <c r="D227">
        <v>2.5</v>
      </c>
      <c r="E227">
        <v>2008</v>
      </c>
      <c r="F227">
        <v>5</v>
      </c>
      <c r="G227" t="s">
        <v>58</v>
      </c>
      <c r="H227" t="s">
        <v>55</v>
      </c>
      <c r="I227">
        <v>20</v>
      </c>
      <c r="J227">
        <v>28</v>
      </c>
      <c r="K227" t="s">
        <v>69</v>
      </c>
      <c r="L227" t="s">
        <v>91</v>
      </c>
    </row>
    <row r="228" spans="1:12" x14ac:dyDescent="0.65">
      <c r="A228">
        <v>227</v>
      </c>
      <c r="B228" t="s">
        <v>124</v>
      </c>
      <c r="C228" t="s">
        <v>127</v>
      </c>
      <c r="D228">
        <v>2.5</v>
      </c>
      <c r="E228">
        <v>2008</v>
      </c>
      <c r="F228">
        <v>5</v>
      </c>
      <c r="G228" t="s">
        <v>63</v>
      </c>
      <c r="H228" t="s">
        <v>55</v>
      </c>
      <c r="I228">
        <v>20</v>
      </c>
      <c r="J228">
        <v>29</v>
      </c>
      <c r="K228" t="s">
        <v>69</v>
      </c>
      <c r="L228" t="s">
        <v>91</v>
      </c>
    </row>
    <row r="229" spans="1:12" x14ac:dyDescent="0.65">
      <c r="A229">
        <v>228</v>
      </c>
      <c r="B229" t="s">
        <v>124</v>
      </c>
      <c r="C229" t="s">
        <v>128</v>
      </c>
      <c r="D229">
        <v>1.8</v>
      </c>
      <c r="E229">
        <v>1999</v>
      </c>
      <c r="F229">
        <v>4</v>
      </c>
      <c r="G229" t="s">
        <v>58</v>
      </c>
      <c r="H229" t="s">
        <v>55</v>
      </c>
      <c r="I229">
        <v>21</v>
      </c>
      <c r="J229">
        <v>29</v>
      </c>
      <c r="K229" t="s">
        <v>56</v>
      </c>
      <c r="L229" t="s">
        <v>65</v>
      </c>
    </row>
    <row r="230" spans="1:12" x14ac:dyDescent="0.65">
      <c r="A230">
        <v>229</v>
      </c>
      <c r="B230" t="s">
        <v>124</v>
      </c>
      <c r="C230" t="s">
        <v>128</v>
      </c>
      <c r="D230">
        <v>1.8</v>
      </c>
      <c r="E230">
        <v>1999</v>
      </c>
      <c r="F230">
        <v>4</v>
      </c>
      <c r="G230" t="s">
        <v>54</v>
      </c>
      <c r="H230" t="s">
        <v>55</v>
      </c>
      <c r="I230">
        <v>18</v>
      </c>
      <c r="J230">
        <v>29</v>
      </c>
      <c r="K230" t="s">
        <v>56</v>
      </c>
      <c r="L230" t="s">
        <v>65</v>
      </c>
    </row>
    <row r="231" spans="1:12" x14ac:dyDescent="0.65">
      <c r="A231">
        <v>230</v>
      </c>
      <c r="B231" t="s">
        <v>124</v>
      </c>
      <c r="C231" t="s">
        <v>128</v>
      </c>
      <c r="D231">
        <v>2</v>
      </c>
      <c r="E231">
        <v>2008</v>
      </c>
      <c r="F231">
        <v>4</v>
      </c>
      <c r="G231" t="s">
        <v>63</v>
      </c>
      <c r="H231" t="s">
        <v>55</v>
      </c>
      <c r="I231">
        <v>19</v>
      </c>
      <c r="J231">
        <v>28</v>
      </c>
      <c r="K231" t="s">
        <v>56</v>
      </c>
      <c r="L231" t="s">
        <v>65</v>
      </c>
    </row>
    <row r="232" spans="1:12" x14ac:dyDescent="0.65">
      <c r="A232">
        <v>231</v>
      </c>
      <c r="B232" t="s">
        <v>124</v>
      </c>
      <c r="C232" t="s">
        <v>128</v>
      </c>
      <c r="D232">
        <v>2</v>
      </c>
      <c r="E232">
        <v>2008</v>
      </c>
      <c r="F232">
        <v>4</v>
      </c>
      <c r="G232" t="s">
        <v>59</v>
      </c>
      <c r="H232" t="s">
        <v>55</v>
      </c>
      <c r="I232">
        <v>21</v>
      </c>
      <c r="J232">
        <v>29</v>
      </c>
      <c r="K232" t="s">
        <v>56</v>
      </c>
      <c r="L232" t="s">
        <v>65</v>
      </c>
    </row>
    <row r="233" spans="1:12" x14ac:dyDescent="0.65">
      <c r="A233">
        <v>232</v>
      </c>
      <c r="B233" t="s">
        <v>124</v>
      </c>
      <c r="C233" t="s">
        <v>128</v>
      </c>
      <c r="D233">
        <v>2.8</v>
      </c>
      <c r="E233">
        <v>1999</v>
      </c>
      <c r="F233">
        <v>6</v>
      </c>
      <c r="G233" t="s">
        <v>54</v>
      </c>
      <c r="H233" t="s">
        <v>55</v>
      </c>
      <c r="I233">
        <v>16</v>
      </c>
      <c r="J233">
        <v>26</v>
      </c>
      <c r="K233" t="s">
        <v>56</v>
      </c>
      <c r="L233" t="s">
        <v>65</v>
      </c>
    </row>
    <row r="234" spans="1:12" x14ac:dyDescent="0.65">
      <c r="A234">
        <v>233</v>
      </c>
      <c r="B234" t="s">
        <v>124</v>
      </c>
      <c r="C234" t="s">
        <v>128</v>
      </c>
      <c r="D234">
        <v>2.8</v>
      </c>
      <c r="E234">
        <v>1999</v>
      </c>
      <c r="F234">
        <v>6</v>
      </c>
      <c r="G234" t="s">
        <v>58</v>
      </c>
      <c r="H234" t="s">
        <v>55</v>
      </c>
      <c r="I234">
        <v>18</v>
      </c>
      <c r="J234">
        <v>26</v>
      </c>
      <c r="K234" t="s">
        <v>56</v>
      </c>
      <c r="L234" t="s">
        <v>65</v>
      </c>
    </row>
    <row r="235" spans="1:12" x14ac:dyDescent="0.65">
      <c r="A235">
        <v>234</v>
      </c>
      <c r="B235" t="s">
        <v>124</v>
      </c>
      <c r="C235" t="s">
        <v>128</v>
      </c>
      <c r="D235">
        <v>3.6</v>
      </c>
      <c r="E235">
        <v>2008</v>
      </c>
      <c r="F235">
        <v>6</v>
      </c>
      <c r="G235" t="s">
        <v>63</v>
      </c>
      <c r="H235" t="s">
        <v>55</v>
      </c>
      <c r="I235">
        <v>17</v>
      </c>
      <c r="J235">
        <v>26</v>
      </c>
      <c r="K235" t="s">
        <v>56</v>
      </c>
      <c r="L235" t="s">
        <v>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28A4-295C-4CA4-85FC-AFA2693AAA6F}">
  <dimension ref="A2:F5"/>
  <sheetViews>
    <sheetView workbookViewId="0">
      <selection activeCell="H4" sqref="H4"/>
    </sheetView>
  </sheetViews>
  <sheetFormatPr defaultRowHeight="21" x14ac:dyDescent="0.65"/>
  <cols>
    <col min="1" max="1" width="12.953125" bestFit="1" customWidth="1"/>
  </cols>
  <sheetData>
    <row r="2" spans="1:6" x14ac:dyDescent="0.65">
      <c r="B2">
        <v>2</v>
      </c>
    </row>
    <row r="3" spans="1:6" x14ac:dyDescent="0.65">
      <c r="A3" t="s">
        <v>224</v>
      </c>
      <c r="B3" cm="1">
        <f t="array" ref="B3">_xlfn.LAMBDA(_xlpm.radius, (2 * PI() * _xlpm.radius))(B2)</f>
        <v>12.566370614359172</v>
      </c>
      <c r="F3" s="38"/>
    </row>
    <row r="5" spans="1:6" x14ac:dyDescent="0.65">
      <c r="A5" t="s">
        <v>225</v>
      </c>
      <c r="B5" cm="1">
        <f t="array" ref="B5">CIRCUMFERENCE(2)</f>
        <v>12.566370614359172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55D4-D6EA-4551-8587-ACAF403600BF}">
  <dimension ref="A1:C11"/>
  <sheetViews>
    <sheetView workbookViewId="0">
      <selection activeCell="G9" sqref="G9"/>
    </sheetView>
  </sheetViews>
  <sheetFormatPr defaultRowHeight="21" x14ac:dyDescent="0.65"/>
  <cols>
    <col min="1" max="1" width="9.40625" bestFit="1" customWidth="1"/>
  </cols>
  <sheetData>
    <row r="1" spans="1:3" x14ac:dyDescent="0.65">
      <c r="A1" t="s">
        <v>226</v>
      </c>
      <c r="B1">
        <v>1</v>
      </c>
    </row>
    <row r="2" spans="1:3" x14ac:dyDescent="0.65">
      <c r="A2" t="s">
        <v>227</v>
      </c>
      <c r="B2">
        <v>-5</v>
      </c>
    </row>
    <row r="3" spans="1:3" x14ac:dyDescent="0.65">
      <c r="A3" t="s">
        <v>94</v>
      </c>
      <c r="B3">
        <v>6</v>
      </c>
    </row>
    <row r="5" spans="1:3" x14ac:dyDescent="0.65">
      <c r="A5" t="s">
        <v>228</v>
      </c>
      <c r="B5" cm="1">
        <f t="array" ref="B5:C5" xml:space="preserve"> (-$B$2 - {-1,1} * SQRT($B$2^2 - 4 * $B$1* $B$3)) / (2 *$B$1)</f>
        <v>3</v>
      </c>
      <c r="C5">
        <v>2</v>
      </c>
    </row>
    <row r="7" spans="1:3" x14ac:dyDescent="0.65">
      <c r="A7" t="s">
        <v>229</v>
      </c>
      <c r="B7" cm="1">
        <f t="array" ref="B7:C7">_xlfn.LET(_xlpm.a,B1,
       _xlpm.b,B2,
       _xlpm.c,B3,
       (-_xlpm.b - {-1,1} * (SQRT(_xlpm.b^2- 4*_xlpm.a*_xlpm.c)))/(2*_xlpm.a))</f>
        <v>3</v>
      </c>
      <c r="C7">
        <v>2</v>
      </c>
    </row>
    <row r="9" spans="1:3" x14ac:dyDescent="0.65">
      <c r="A9" t="s">
        <v>230</v>
      </c>
      <c r="B9" cm="1">
        <f t="array" ref="B9:C9">_xlfn.LAMBDA(_xlpm.a,_xlpm.b,_xlpm.c,
(-_xlpm.b+{-1,1}*SQRT(_xlpm.b^2-4*_xlpm.a*_xlpm.c))/
(2*_xlpm.a))(B1,B2,B3)</f>
        <v>2</v>
      </c>
      <c r="C9">
        <v>3</v>
      </c>
    </row>
    <row r="11" spans="1:3" ht="63" x14ac:dyDescent="0.65">
      <c r="A11" s="39" t="s">
        <v>231</v>
      </c>
      <c r="B11" cm="1">
        <f t="array" ref="B11:C11">QUADRATIC(B1, B2, B3)</f>
        <v>2</v>
      </c>
      <c r="C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6585-EB02-412A-827E-EEBA7C051A3A}">
  <dimension ref="A1"/>
  <sheetViews>
    <sheetView workbookViewId="0">
      <selection activeCell="I6" sqref="I6"/>
    </sheetView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commissions</vt:lpstr>
      <vt:lpstr>grades</vt:lpstr>
      <vt:lpstr>pixar-dreamworks</vt:lpstr>
      <vt:lpstr>references</vt:lpstr>
      <vt:lpstr>ranges-practice</vt:lpstr>
      <vt:lpstr>penguins</vt:lpstr>
      <vt:lpstr>mpg</vt:lpstr>
      <vt:lpstr>circumference</vt:lpstr>
      <vt:lpstr>quadratic</vt:lpstr>
      <vt:lpstr>readable</vt:lpstr>
      <vt:lpstr>fixed_cost</vt:lpstr>
      <vt:lpstr>nyc_total_population</vt:lpstr>
      <vt:lpstr>sales_amount</vt:lpstr>
      <vt:lpstr>tax_rate</vt:lpstr>
      <vt:lpstr>units_sold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2022-11-04T16:07:30Z</dcterms:modified>
</cp:coreProperties>
</file>