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intro-to-ai-tools-with-excel\"/>
    </mc:Choice>
  </mc:AlternateContent>
  <xr:revisionPtr revIDLastSave="0" documentId="8_{C29CE72A-6327-4C68-907D-FA3C8A7EF166}" xr6:coauthVersionLast="47" xr6:coauthVersionMax="47" xr10:uidLastSave="{00000000-0000-0000-0000-000000000000}"/>
  <bookViews>
    <workbookView xWindow="-98" yWindow="-98" windowWidth="18915" windowHeight="12676" xr2:uid="{41F55E1A-0126-47D9-BC15-C9D8187CF9D9}"/>
  </bookViews>
  <sheets>
    <sheet name="loan-payment" sheetId="2" r:id="rId1"/>
    <sheet name="depreciation" sheetId="1" r:id="rId2"/>
    <sheet name="irr-simulation" sheetId="3" r:id="rId3"/>
    <sheet name="Analysis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4" l="1" a="1"/>
  <c r="A43" i="4" s="1"/>
  <c r="A37" i="4" a="1"/>
  <c r="A37" i="4" s="1"/>
  <c r="A34" i="4" a="1"/>
  <c r="A34" i="4" s="1"/>
  <c r="A25" i="4" a="1"/>
  <c r="A25" i="4" s="1"/>
  <c r="A22" i="4" a="1"/>
  <c r="A22" i="4" s="1"/>
  <c r="A6" i="4" a="1"/>
  <c r="A6" i="4" s="1"/>
  <c r="G3" i="1"/>
  <c r="G4" i="1"/>
  <c r="G2" i="1"/>
  <c r="A11" i="2"/>
  <c r="A3" i="2"/>
  <c r="A9" i="4" l="1" a="1"/>
  <c r="A9" i="4" s="1"/>
  <c r="A18" i="4" a="1"/>
  <c r="A1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#Generate cash flows for each year based on specified distributions
np.random.seed(42)
# Parameters
initial_investment = -100000
num_simulations = 10000
# Generate cash flows for each year
cash_flows_year_1 = np.random.uniform(20000, 40000, num_simulations)
cash_flows_year_2 = np.random.normal(50000, 5000, num_simulations)
cash_flows_year_3 = np.random.triangular(40000, 60000, 80000, num_simulations)
# Ensure all cash flows are non-negative
cash_flows_year_2 = np.maximum(cash_flows_year_2, 0)
cash_flows_year_3 = np.maximum(cash_flows_year_3, 0)
# Combine cash flows into a DataFrame
cash_flows = pd.DataFrame({
    'Year 0': initial_investment,
    'Year 1': cash_flows_year_1,
    'Year 2': cash_flows_year_2,
    'Year 3': cash_flows_year_3
})
cash_flows.head()</code>
    </pythonScript>
    <pythonScript>
      <code>#Calculate IRR for each set of yearly cash flows across all simulations
# Calculate IRR for each set of yearly cash flows across all simulations
# Custom IRR calculation function
def calculate_irr(cash_flows):
    irr = np.irr(cash_flows)
    return irr
# Apply IRR calculation to each row in the DataFrame
irr_values = cash_flows.apply(lambda row: calculate_irr(row.values), axis=1)
# Convert IRR values to a DataFrame
irr_results = pd.DataFrame({'IRR': irr_values})
irr_results.head()</code>
    </pythonScript>
    <pythonScript>
      <code>#Calculate IRR for each set of yearly cash flows across all simulations
from scipy.optimize import newton
# Custom IRR calculation function using Newton-Raphson method
def calculate_irr(cash_flows):
    def npv(rate):
        return sum([cf / (1 + rate) ** t for t, cf in enumerate(cash_flows)])
    try:
        return newton(npv, 0.1)
    except (RuntimeError, OverflowError):
        return np.nan
# Apply IRR calculation to each row in the DataFrame
irr_values = cash_flows.apply(lambda row: calculate_irr(row.values), axis=1)
# Convert IRR values to a DataFrame
irr_results = pd.DataFrame({'IRR': irr_values})
irr_results.head()</code>
    </pythonScript>
    <pythonScript>
      <code>#Aggregate IRR results
import numpy as np
import pandas as pd
import matplotlib.pyplot as plt
import seaborn as sns
# Aggregate IRR results
mean_irr = irr_results['IRR'].mean()
median_irr = irr_results['IRR'].median()
confidence_interval = np.percentile(irr_results['IRR'], [2.5, 97.5])
mean_irr, median_irr, confidence_interval</code>
    </pythonScript>
    <pythonScript>
      <code>#Visualizations of IRR results
# Visualizations
plt.rcParams['font.family'] = 'DejaVu Sans'
# Histogram
plt.figure(figsize=(12, 8))
plt.subplot(2, 2, 1)
plt.hist(irr_results['IRR'], bins=50, color='skyblue', edgecolor='black')
plt.title('Histogram of IRR')
plt.xlabel('IRR')
plt.ylabel('Frequency')
# Box Plot
plt.subplot(2, 2, 2)
sns.boxplot(irr_results['IRR'], color='lightgreen')
plt.title('Box Plot of IRR')
plt.xlabel('IRR')
# Probability Density Plot
plt.subplot(2, 2, 3)
sns.kdeplot(irr_results['IRR'], shade=True, color='purple')
plt.title('Probability Density Plot of IRR')
plt.xlabel('IRR')
plt.ylabel('Density')
# Cumulative Distribution Function (CDF) Plot
plt.subplot(2, 2, 4)
sns.ecdfplot(irr_results['IRR'], color='orange')
plt.title('CDF Plot of IRR')
plt.xlabel('IRR')
plt.ylabel('Cumulative Probability')
plt.tight_layout()
plt.show()</code>
    </pythonScript>
  </pythonScripts>
</python>
</file>

<file path=xl/sharedStrings.xml><?xml version="1.0" encoding="utf-8"?>
<sst xmlns="http://schemas.openxmlformats.org/spreadsheetml/2006/main" count="69" uniqueCount="64">
  <si>
    <t>Asset Name</t>
  </si>
  <si>
    <t>Purchase Date</t>
  </si>
  <si>
    <t>Cost</t>
  </si>
  <si>
    <t>Salvage Value</t>
  </si>
  <si>
    <t>Useful Life (Years)</t>
  </si>
  <si>
    <t>Depreciation Method</t>
  </si>
  <si>
    <t>Forklift</t>
  </si>
  <si>
    <t>Straight-Line</t>
  </si>
  <si>
    <t>CNC Machine</t>
  </si>
  <si>
    <t>Double-Declining</t>
  </si>
  <si>
    <t>Computer System</t>
  </si>
  <si>
    <t>Sum-of-Years-Digits</t>
  </si>
  <si>
    <t>Add a column to calculate the first-year depreciation for each asset, prorating based on the Purchase Date for 2023, and applying the method specified in the Depreciation Method column</t>
  </si>
  <si>
    <t>What is the monthly loan payment for a $50,000 loan at 5% annual interest for 5 years, paid monthly?</t>
  </si>
  <si>
    <t>Monte Carlo Simulation for IRR Calculation</t>
  </si>
  <si>
    <t>Inputs and Distributions:</t>
  </si>
  <si>
    <t>Description: Fixed cash outflow at the start of the project (Year 0).</t>
  </si>
  <si>
    <t>Value: -$100,000</t>
  </si>
  <si>
    <t>Description: Expected cash flow with uncertainty.</t>
  </si>
  <si>
    <t>Distribution: Uniform</t>
  </si>
  <si>
    <t>Parameters: Min = $20,000, Max = $40,000</t>
  </si>
  <si>
    <t>Distribution: Normal</t>
  </si>
  <si>
    <t>Parameters: Mean = $50,000, Standard Deviation = $5,000</t>
  </si>
  <si>
    <t>Distribution: Triangular</t>
  </si>
  <si>
    <t>Parameters: Min = $40,000, Most Likely = $60,000, Max = $80,000</t>
  </si>
  <si>
    <t>Simulation Settings:</t>
  </si>
  <si>
    <t>Constraints:</t>
  </si>
  <si>
    <t>Ensure all cash flows are non-negative (Cash flows ≥ $0).</t>
  </si>
  <si>
    <t>Output and Visualization:</t>
  </si>
  <si>
    <t>Calculate the IRR for each simulation run and derive statistics (mean, median, confidence intervals) about the IRR from the simulation results.</t>
  </si>
  <si>
    <t>Visualizations:</t>
  </si>
  <si>
    <t>Procedure:</t>
  </si>
  <si>
    <t>1. Generate cash flows for each year based on specified distributions.</t>
  </si>
  <si>
    <t>2. Calculate IRR for each set of yearly cash flows across all simulations.</t>
  </si>
  <si>
    <t>3. Aggregate the IRR results to analyze the distribution and assess the risk and return profile of the investment.</t>
  </si>
  <si>
    <t>4. Visualize the results using the described plots to provide a comprehensive overview of the potential IRR outcomes.</t>
  </si>
  <si>
    <t>Analysis:</t>
  </si>
  <si>
    <t>Review the distribution of the IRR results to understand the likelihood of achieving various IRR thresholds.</t>
  </si>
  <si>
    <t>Determine the probability of achieving an IRR above a specific target (e.g., the company's cost of capital).</t>
  </si>
  <si>
    <t>Use visualizations to present findings in a clear and accessible manner to stakeholders.</t>
  </si>
  <si>
    <t>Objective: Calculate the Internal Rate of Return (IRR) for a project over three years, incorporating uncertainty in cash flows through Monte Carlo simulation.</t>
  </si>
  <si>
    <t>1. Initial Investment:</t>
  </si>
  <si>
    <t>2. Cash Flow Period 1 (Year 1):</t>
  </si>
  <si>
    <t>3. Cash Flow Period 2 (Year 2):</t>
  </si>
  <si>
    <t>4. Cash Flow Period 3 (Year 3):</t>
  </si>
  <si>
    <t>Number of Periods: 3 years</t>
  </si>
  <si>
    <t>Number of Simulations: 10,000 iterations</t>
  </si>
  <si>
    <t>Correlation: Include a slight positive correlation (0.3) between revenue and costs if applicable.</t>
  </si>
  <si>
    <t>Histogram: Display a histogram of the IRR results to visualize the distribution and identify the spread and skewness of IRR outcomes.</t>
  </si>
  <si>
    <t>Box Plot: Use a box plot to highlight the median, quartiles, and any outliers in the IRR data.</t>
  </si>
  <si>
    <t>Probability Density Plot: A smoothed probability density plot to see the density of different IRR ranges, giving a clear visual of the most probable IRR outcomes.</t>
  </si>
  <si>
    <t>Cumulative Distribution Function (CDF) Plot: This plot will show the probability of achieving an IRR less than or equal to each value, helpful for risk assessment.</t>
  </si>
  <si>
    <t>Loan amount</t>
  </si>
  <si>
    <t>Annual interest rate</t>
  </si>
  <si>
    <t>Loan term in years</t>
  </si>
  <si>
    <t>Payments per year</t>
  </si>
  <si>
    <t>First-Year Depreciation</t>
  </si>
  <si>
    <t>Analysis Sheet</t>
  </si>
  <si>
    <t>This sheet will include all the Python formulas generated by Copilot.</t>
  </si>
  <si>
    <t>Generate cash flows for each year based on specified distributions</t>
  </si>
  <si>
    <t>Preview</t>
  </si>
  <si>
    <t>Calculate IRR for each set of yearly cash flows across all simulations</t>
  </si>
  <si>
    <t>Aggregate IRR results</t>
  </si>
  <si>
    <t>Visualizations of IRR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</si>
</sst>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4" fontId="2" fillId="4" borderId="4" xfId="0" applyNumberFormat="1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8" fontId="0" fillId="0" borderId="0" xfId="0" applyNumberFormat="1"/>
    <xf numFmtId="9" fontId="0" fillId="0" borderId="0" xfId="0" applyNumberFormat="1"/>
    <xf numFmtId="6" fontId="0" fillId="0" borderId="0" xfId="0" applyNumberFormat="1"/>
    <xf numFmtId="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7</xdr:col>
      <xdr:colOff>176321</xdr:colOff>
      <xdr:row>59</xdr:row>
      <xdr:rowOff>0</xdr:rowOff>
    </xdr:to>
    <xdr:pic>
      <xdr:nvPicPr>
        <xdr:cNvPr id="2" name="Picture 1" title="Visualizations of IRR results">
          <a:extLst>
            <a:ext uri="{FF2B5EF4-FFF2-40B4-BE49-F238E27FC236}">
              <a16:creationId xmlns:a16="http://schemas.microsoft.com/office/drawing/2014/main" id="{315267CE-A09E-0900-BFDA-137F593633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6363"/>
          <a:ext cx="711052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6" c="5">
    <v t="s"/>
    <v t="s">Year 0</v>
    <v t="s">Year 1</v>
    <v t="s">Year 2</v>
    <v t="s">Year 3</v>
    <v>0</v>
    <v>-100000</v>
    <v>27490.802376947249</v>
    <v>42560.691482546885</v>
    <v>54556.16433494704</v>
    <v>1</v>
    <v>-100000</v>
    <v>39014.286128198321</v>
    <v>44374.069491344191</v>
    <v>50238.300867323604</v>
    <v>2</v>
    <v>-100000</v>
    <v>34639.878836228105</v>
    <v>51944.094551318565</v>
    <v>55355.318968401567</v>
    <v>3</v>
    <v>-100000</v>
    <v>31973.16968394073</v>
    <v>44130.633368469855</v>
    <v>54472.63806168866</v>
    <v>4</v>
    <v>-100000</v>
    <v>23120.37280884873</v>
    <v>55563.171526016507</v>
    <v>62975.580453635746</v>
  </a>
  <a r="6" c="2">
    <v t="s"/>
    <v t="s">IRR</v>
    <v>0</v>
    <v>0.10587147831184698</v>
    <v>1</v>
    <v>0.15294966615873426</v>
    <v>2</v>
    <v>0.18203290401333241</v>
    <v>3</v>
    <v>0.13327656519591555</v>
    <v>4</v>
    <v>0.1682447471750611</v>
  </a>
  <a r="3">
    <v>0.16680562869836199</v>
    <v>0.16726468118312326</v>
    <v t="s">&lt;ndarray&gt;</v>
  </a>
  <a r="2">
    <v>1189</v>
    <v>790</v>
  </a>
</arrayData>
</file>

<file path=xl/richData/rdrichvalue.xml><?xml version="1.0" encoding="utf-8"?>
<rvData xmlns="http://schemas.microsoft.com/office/spreadsheetml/2017/richdata" count="14">
  <rv s="0">
    <v>0</v>
  </rv>
  <rv s="1">
    <v>DataFrame</v>
    <v>1</v>
    <v>0</v>
  </rv>
  <rv s="2">
    <v>&lt;class 'pandas.core.frame.DataFrame'&gt;</v>
    <v>DataFrame</v>
    <v xml:space="preserve">   Year 0        Year 1        Year 2        Year 3
0 -100000  27490.802377  42560.691483  54556.164335
1 -100000  39014.286128  44374.069491  50238.300867
2 -100000  34639.878836  51944.094551  55355.318968
3 -100000  31973.169684  44130.633368  54472...</v>
    <v>1</v>
    <v>2</v>
  </rv>
  <rv s="3">
    <v>129b16ad448c4d288c6e24e5850415da</v>
    <v>In accordance with NEP 32, the function irr was removed from NumPy version 1.20.  A replacement for this function is available in the numpy_financial library: https://pypi.org/project/numpy-financial</v>
    <v>RuntimeError</v>
    <v>18</v>
    <v>1</v>
  </rv>
  <rv s="0">
    <v>1</v>
  </rv>
  <rv s="1">
    <v>DataFrame</v>
    <v>4</v>
    <v>4</v>
  </rv>
  <rv s="2">
    <v>&lt;class 'pandas.core.frame.DataFrame'&gt;</v>
    <v>DataFrame</v>
    <v xml:space="preserve">        IRR
0  0.105871
1  0.152950
2  0.182033
3  0.133277
4  0.168245</v>
    <v>5</v>
    <v>2</v>
  </rv>
  <rv s="0">
    <v>2</v>
  </rv>
  <rv s="1">
    <v>tuple</v>
    <v>6</v>
    <v>7</v>
  </rv>
  <rv s="2">
    <v>&lt;class 'tuple'&gt;</v>
    <v>tuple</v>
    <v>(0.166805628698362, 0.16726468118312326, array([0.08019378, 0.25117226]))</v>
    <v>8</v>
    <v>2</v>
  </rv>
  <rv s="4">
    <v>0</v>
    <v>9</v>
  </rv>
  <rv s="0">
    <v>3</v>
  </rv>
  <rv s="5">
    <v>Image</v>
    <v>7</v>
    <v>10</v>
    <v>11</v>
  </rv>
  <rv s="2">
    <v>&lt;class 'PIL.PngImagePlugin.PngImageFile'&gt;</v>
    <v>PngImageFile</v>
    <v>&lt;PIL.PngImagePlugin.PngImageFile image mode=RGBA size=1189x790 at 0x7FEF63D52750&gt;</v>
    <v>12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error">
    <k n="correlationId" t="s"/>
    <k n="errorMessage" t="s"/>
    <k n="errorName" t="s"/>
    <k n="errorType" t="i"/>
    <k n="sub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8">
    <spb s="0">
      <v>5</v>
      <v>4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5</v>
      <v>1</v>
      <v>DataFrame</v>
      <v>arrayPreview</v>
      <v>1</v>
    </spb>
    <spb s="1">
      <v>3</v>
    </spb>
    <spb s="3">
      <v>3</v>
      <v>1</v>
      <v>tuple</v>
      <v>arrayPreview</v>
    </spb>
    <spb s="1">
      <v>5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B69DB-698B-464B-A6B7-363EDA56B154}" name="depreciation" displayName="depreciation" ref="A1:G4" totalsRowShown="0" headerRowDxfId="11" dataDxfId="9" headerRowBorderDxfId="10" tableBorderDxfId="8" totalsRowBorderDxfId="7">
  <autoFilter ref="A1:G4" xr:uid="{907B69DB-698B-464B-A6B7-363EDA56B154}"/>
  <tableColumns count="7">
    <tableColumn id="1" xr3:uid="{71DBB29B-54E2-40CA-83AF-C34E64574539}" name="Asset Name" dataDxfId="6"/>
    <tableColumn id="2" xr3:uid="{C6A0BEC3-47E3-4803-93BB-76753CAB6F6F}" name="Purchase Date" dataDxfId="5"/>
    <tableColumn id="3" xr3:uid="{4B5F30DC-DE54-49AF-9B22-E4A3C44C8B4C}" name="Cost" dataDxfId="4"/>
    <tableColumn id="4" xr3:uid="{DC8BB02C-1E33-441E-B7BE-5C396DE330D8}" name="Salvage Value" dataDxfId="3"/>
    <tableColumn id="5" xr3:uid="{FA7AD176-FD5F-49B5-B9BB-4873D2E1FAD2}" name="Useful Life (Years)" dataDxfId="2"/>
    <tableColumn id="6" xr3:uid="{BB076447-CE85-4E77-A3DD-0BD661E4E65A}" name="Depreciation Method" dataDxfId="1"/>
    <tableColumn id="7" xr3:uid="{DE3DE630-0436-4DA8-8BB0-FA7188DA5CA9}" name="First-Year Depreciation" dataDxfId="0">
      <calculatedColumnFormula>IF(depreciation[[#This Row],[Depreciation Method]]="Straight-Line",(depreciation[[#This Row],[Cost]]-depreciation[[#This Row],[Salvage Value]])/depreciation[[#This Row],[Useful Life (Years)]]*((DATE(2023,12,31)-depreciation[[#This Row],[Purchase Date]]+1)/365),IF(depreciation[[#This Row],[Depreciation Method]]="Double-Declining",2*(depreciation[[#This Row],[Cost]]-depreciation[[#This Row],[Salvage Value]])/depreciation[[#This Row],[Useful Life (Years)]]*((DATE(2023,12,31)-depreciation[[#This Row],[Purchase Date]]+1)/365),IF(depreciation[[#This Row],[Depreciation Method]]="Sum-of-Years-Digits",((depreciation[[#This Row],[Cost]]-depreciation[[#This Row],[Salvage Value]])*depreciation[[#This Row],[Useful Life (Years)]]/(SUMPRODUCT(ROW(INDIRECT("1:"&amp;depreciation[[#This Row],[Useful Life (Years)]])))))*((DATE(2023,12,31)-depreciation[[#This Row],[Purchase Date]]+1)/365),0)))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4FE-3DFF-4626-A6CB-2F885E27834C}">
  <dimension ref="A1:B11"/>
  <sheetViews>
    <sheetView tabSelected="1" workbookViewId="0">
      <selection activeCell="A6" sqref="A6"/>
    </sheetView>
  </sheetViews>
  <sheetFormatPr defaultRowHeight="23.25" x14ac:dyDescent="0.7"/>
  <cols>
    <col min="1" max="1" width="18.5390625" customWidth="1"/>
  </cols>
  <sheetData>
    <row r="1" spans="1:2" x14ac:dyDescent="0.7">
      <c r="A1" s="19" t="s">
        <v>13</v>
      </c>
    </row>
    <row r="3" spans="1:2" x14ac:dyDescent="0.7">
      <c r="A3" s="21">
        <f>PMT(5%/12, 5*12, -50000)</f>
        <v>943.56168220054678</v>
      </c>
    </row>
    <row r="6" spans="1:2" x14ac:dyDescent="0.7">
      <c r="A6" t="s">
        <v>52</v>
      </c>
      <c r="B6" s="23">
        <v>50000</v>
      </c>
    </row>
    <row r="7" spans="1:2" x14ac:dyDescent="0.7">
      <c r="A7" t="s">
        <v>53</v>
      </c>
      <c r="B7" s="22">
        <v>0.05</v>
      </c>
    </row>
    <row r="8" spans="1:2" x14ac:dyDescent="0.7">
      <c r="A8" t="s">
        <v>54</v>
      </c>
      <c r="B8">
        <v>5</v>
      </c>
    </row>
    <row r="9" spans="1:2" x14ac:dyDescent="0.7">
      <c r="A9" t="s">
        <v>55</v>
      </c>
      <c r="B9">
        <v>12</v>
      </c>
    </row>
    <row r="11" spans="1:2" x14ac:dyDescent="0.7">
      <c r="A11" s="21">
        <f>PMT(B7/B9, B8*B9, -B6)</f>
        <v>943.56168220054678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BB3-DB98-4D2E-B4E0-6422F893681B}">
  <dimension ref="A1:G6"/>
  <sheetViews>
    <sheetView workbookViewId="0">
      <selection activeCell="A2" sqref="A2"/>
    </sheetView>
  </sheetViews>
  <sheetFormatPr defaultRowHeight="23.25" x14ac:dyDescent="0.7"/>
  <cols>
    <col min="2" max="2" width="8.875" bestFit="1" customWidth="1"/>
    <col min="5" max="5" width="10.6640625" customWidth="1"/>
    <col min="6" max="6" width="12" customWidth="1"/>
    <col min="7" max="7" width="9.625" bestFit="1" customWidth="1"/>
  </cols>
  <sheetData>
    <row r="1" spans="1:7" ht="28.9" thickBot="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56</v>
      </c>
    </row>
    <row r="2" spans="1:7" ht="23.65" thickTop="1" x14ac:dyDescent="0.7">
      <c r="A2" s="4" t="s">
        <v>6</v>
      </c>
      <c r="B2" s="5">
        <v>45031</v>
      </c>
      <c r="C2" s="6">
        <v>32000</v>
      </c>
      <c r="D2" s="6">
        <v>4000</v>
      </c>
      <c r="E2" s="7">
        <v>6</v>
      </c>
      <c r="F2" s="8" t="s">
        <v>7</v>
      </c>
      <c r="G2" s="24">
        <f ca="1">IF(depreciation[[#This Row],[Depreciation Method]]="Straight-Line",(depreciation[[#This Row],[Cost]]-depreciation[[#This Row],[Salvage Value]])/depreciation[[#This Row],[Useful Life (Years)]]*((DATE(2023,12,31)-depreciation[[#This Row],[Purchase Date]]+1)/365),IF(depreciation[[#This Row],[Depreciation Method]]="Double-Declining",2*(depreciation[[#This Row],[Cost]]-depreciation[[#This Row],[Salvage Value]])/depreciation[[#This Row],[Useful Life (Years)]]*((DATE(2023,12,31)-depreciation[[#This Row],[Purchase Date]]+1)/365),IF(depreciation[[#This Row],[Depreciation Method]]="Sum-of-Years-Digits",((depreciation[[#This Row],[Cost]]-depreciation[[#This Row],[Salvage Value]])*depreciation[[#This Row],[Useful Life (Years)]]/(SUMPRODUCT(ROW(INDIRECT("1:"&amp;depreciation[[#This Row],[Useful Life (Years)]])))))*((DATE(2023,12,31)-depreciation[[#This Row],[Purchase Date]]+1)/365),0)))</f>
        <v>3336.9863013698632</v>
      </c>
    </row>
    <row r="3" spans="1:7" x14ac:dyDescent="0.7">
      <c r="A3" s="9" t="s">
        <v>8</v>
      </c>
      <c r="B3" s="10">
        <v>45170</v>
      </c>
      <c r="C3" s="11">
        <v>75000</v>
      </c>
      <c r="D3" s="11">
        <v>10000</v>
      </c>
      <c r="E3" s="12">
        <v>5</v>
      </c>
      <c r="F3" s="13" t="s">
        <v>9</v>
      </c>
      <c r="G3" s="24">
        <f ca="1">IF(depreciation[[#This Row],[Depreciation Method]]="Straight-Line",(depreciation[[#This Row],[Cost]]-depreciation[[#This Row],[Salvage Value]])/depreciation[[#This Row],[Useful Life (Years)]]*((DATE(2023,12,31)-depreciation[[#This Row],[Purchase Date]]+1)/365),IF(depreciation[[#This Row],[Depreciation Method]]="Double-Declining",2*(depreciation[[#This Row],[Cost]]-depreciation[[#This Row],[Salvage Value]])/depreciation[[#This Row],[Useful Life (Years)]]*((DATE(2023,12,31)-depreciation[[#This Row],[Purchase Date]]+1)/365),IF(depreciation[[#This Row],[Depreciation Method]]="Sum-of-Years-Digits",((depreciation[[#This Row],[Cost]]-depreciation[[#This Row],[Salvage Value]])*depreciation[[#This Row],[Useful Life (Years)]]/(SUMPRODUCT(ROW(INDIRECT("1:"&amp;depreciation[[#This Row],[Useful Life (Years)]])))))*((DATE(2023,12,31)-depreciation[[#This Row],[Purchase Date]]+1)/365),0)))</f>
        <v>8690.4109589041091</v>
      </c>
    </row>
    <row r="4" spans="1:7" ht="28.5" x14ac:dyDescent="0.7">
      <c r="A4" s="14" t="s">
        <v>10</v>
      </c>
      <c r="B4" s="15">
        <v>45108</v>
      </c>
      <c r="C4" s="16">
        <v>15000</v>
      </c>
      <c r="D4" s="16">
        <v>2000</v>
      </c>
      <c r="E4" s="17">
        <v>4</v>
      </c>
      <c r="F4" s="18" t="s">
        <v>11</v>
      </c>
      <c r="G4" s="24">
        <f ca="1">IF(depreciation[[#This Row],[Depreciation Method]]="Straight-Line",(depreciation[[#This Row],[Cost]]-depreciation[[#This Row],[Salvage Value]])/depreciation[[#This Row],[Useful Life (Years)]]*((DATE(2023,12,31)-depreciation[[#This Row],[Purchase Date]]+1)/365),IF(depreciation[[#This Row],[Depreciation Method]]="Double-Declining",2*(depreciation[[#This Row],[Cost]]-depreciation[[#This Row],[Salvage Value]])/depreciation[[#This Row],[Useful Life (Years)]]*((DATE(2023,12,31)-depreciation[[#This Row],[Purchase Date]]+1)/365),IF(depreciation[[#This Row],[Depreciation Method]]="Sum-of-Years-Digits",((depreciation[[#This Row],[Cost]]-depreciation[[#This Row],[Salvage Value]])*depreciation[[#This Row],[Useful Life (Years)]]/(SUMPRODUCT(ROW(INDIRECT("1:"&amp;depreciation[[#This Row],[Useful Life (Years)]])))))*((DATE(2023,12,31)-depreciation[[#This Row],[Purchase Date]]+1)/365),0)))</f>
        <v>2621.3698630136987</v>
      </c>
    </row>
    <row r="6" spans="1:7" x14ac:dyDescent="0.7">
      <c r="A6" s="2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A69A-AEA6-4641-A579-E7F5F1E34FA0}">
  <dimension ref="A1:A60"/>
  <sheetViews>
    <sheetView workbookViewId="0">
      <selection activeCell="A60" sqref="A1:A60"/>
    </sheetView>
  </sheetViews>
  <sheetFormatPr defaultRowHeight="23.25" x14ac:dyDescent="0.7"/>
  <sheetData>
    <row r="1" spans="1:1" x14ac:dyDescent="0.7">
      <c r="A1" t="s">
        <v>14</v>
      </c>
    </row>
    <row r="3" spans="1:1" x14ac:dyDescent="0.7">
      <c r="A3" t="s">
        <v>40</v>
      </c>
    </row>
    <row r="5" spans="1:1" x14ac:dyDescent="0.7">
      <c r="A5" t="s">
        <v>15</v>
      </c>
    </row>
    <row r="7" spans="1:1" x14ac:dyDescent="0.7">
      <c r="A7" t="s">
        <v>41</v>
      </c>
    </row>
    <row r="9" spans="1:1" x14ac:dyDescent="0.7">
      <c r="A9" t="s">
        <v>16</v>
      </c>
    </row>
    <row r="10" spans="1:1" x14ac:dyDescent="0.7">
      <c r="A10" t="s">
        <v>17</v>
      </c>
    </row>
    <row r="12" spans="1:1" x14ac:dyDescent="0.7">
      <c r="A12" t="s">
        <v>42</v>
      </c>
    </row>
    <row r="14" spans="1:1" x14ac:dyDescent="0.7">
      <c r="A14" t="s">
        <v>18</v>
      </c>
    </row>
    <row r="15" spans="1:1" x14ac:dyDescent="0.7">
      <c r="A15" t="s">
        <v>19</v>
      </c>
    </row>
    <row r="16" spans="1:1" x14ac:dyDescent="0.7">
      <c r="A16" t="s">
        <v>20</v>
      </c>
    </row>
    <row r="18" spans="1:1" x14ac:dyDescent="0.7">
      <c r="A18" t="s">
        <v>43</v>
      </c>
    </row>
    <row r="20" spans="1:1" x14ac:dyDescent="0.7">
      <c r="A20" t="s">
        <v>18</v>
      </c>
    </row>
    <row r="21" spans="1:1" x14ac:dyDescent="0.7">
      <c r="A21" t="s">
        <v>21</v>
      </c>
    </row>
    <row r="22" spans="1:1" x14ac:dyDescent="0.7">
      <c r="A22" t="s">
        <v>22</v>
      </c>
    </row>
    <row r="24" spans="1:1" x14ac:dyDescent="0.7">
      <c r="A24" t="s">
        <v>44</v>
      </c>
    </row>
    <row r="26" spans="1:1" x14ac:dyDescent="0.7">
      <c r="A26" t="s">
        <v>18</v>
      </c>
    </row>
    <row r="27" spans="1:1" x14ac:dyDescent="0.7">
      <c r="A27" t="s">
        <v>23</v>
      </c>
    </row>
    <row r="28" spans="1:1" x14ac:dyDescent="0.7">
      <c r="A28" t="s">
        <v>24</v>
      </c>
    </row>
    <row r="30" spans="1:1" x14ac:dyDescent="0.7">
      <c r="A30" t="s">
        <v>25</v>
      </c>
    </row>
    <row r="32" spans="1:1" x14ac:dyDescent="0.7">
      <c r="A32" t="s">
        <v>45</v>
      </c>
    </row>
    <row r="33" spans="1:1" x14ac:dyDescent="0.7">
      <c r="A33" t="s">
        <v>46</v>
      </c>
    </row>
    <row r="34" spans="1:1" x14ac:dyDescent="0.7">
      <c r="A34" t="s">
        <v>47</v>
      </c>
    </row>
    <row r="36" spans="1:1" x14ac:dyDescent="0.7">
      <c r="A36" t="s">
        <v>26</v>
      </c>
    </row>
    <row r="38" spans="1:1" x14ac:dyDescent="0.7">
      <c r="A38" t="s">
        <v>27</v>
      </c>
    </row>
    <row r="40" spans="1:1" x14ac:dyDescent="0.7">
      <c r="A40" t="s">
        <v>28</v>
      </c>
    </row>
    <row r="42" spans="1:1" x14ac:dyDescent="0.7">
      <c r="A42" t="s">
        <v>29</v>
      </c>
    </row>
    <row r="43" spans="1:1" x14ac:dyDescent="0.7">
      <c r="A43" t="s">
        <v>30</v>
      </c>
    </row>
    <row r="44" spans="1:1" x14ac:dyDescent="0.7">
      <c r="A44" t="s">
        <v>48</v>
      </c>
    </row>
    <row r="45" spans="1:1" x14ac:dyDescent="0.7">
      <c r="A45" t="s">
        <v>49</v>
      </c>
    </row>
    <row r="46" spans="1:1" x14ac:dyDescent="0.7">
      <c r="A46" t="s">
        <v>50</v>
      </c>
    </row>
    <row r="47" spans="1:1" x14ac:dyDescent="0.7">
      <c r="A47" t="s">
        <v>51</v>
      </c>
    </row>
    <row r="49" spans="1:1" x14ac:dyDescent="0.7">
      <c r="A49" t="s">
        <v>31</v>
      </c>
    </row>
    <row r="51" spans="1:1" x14ac:dyDescent="0.7">
      <c r="A51" t="s">
        <v>32</v>
      </c>
    </row>
    <row r="52" spans="1:1" x14ac:dyDescent="0.7">
      <c r="A52" t="s">
        <v>33</v>
      </c>
    </row>
    <row r="53" spans="1:1" x14ac:dyDescent="0.7">
      <c r="A53" t="s">
        <v>34</v>
      </c>
    </row>
    <row r="54" spans="1:1" x14ac:dyDescent="0.7">
      <c r="A54" t="s">
        <v>35</v>
      </c>
    </row>
    <row r="56" spans="1:1" x14ac:dyDescent="0.7">
      <c r="A56" t="s">
        <v>36</v>
      </c>
    </row>
    <row r="58" spans="1:1" x14ac:dyDescent="0.7">
      <c r="A58" t="s">
        <v>37</v>
      </c>
    </row>
    <row r="59" spans="1:1" x14ac:dyDescent="0.7">
      <c r="A59" t="s">
        <v>38</v>
      </c>
    </row>
    <row r="60" spans="1:1" x14ac:dyDescent="0.7">
      <c r="A6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C97-5B65-4C8D-83DB-81277E859CF5}">
  <dimension ref="A1:E43"/>
  <sheetViews>
    <sheetView topLeftCell="A36" workbookViewId="0">
      <selection activeCell="A43" sqref="A43"/>
    </sheetView>
  </sheetViews>
  <sheetFormatPr defaultRowHeight="23.25" x14ac:dyDescent="0.7"/>
  <sheetData>
    <row r="1" spans="1:5" ht="31.9" x14ac:dyDescent="1">
      <c r="A1" s="25" t="s">
        <v>57</v>
      </c>
    </row>
    <row r="2" spans="1:5" x14ac:dyDescent="0.7">
      <c r="A2" t="s">
        <v>58</v>
      </c>
    </row>
    <row r="5" spans="1:5" x14ac:dyDescent="0.7">
      <c r="A5" s="26" t="s">
        <v>59</v>
      </c>
    </row>
    <row r="6" spans="1:5" x14ac:dyDescent="0.7">
      <c r="A6" t="e" cm="1" vm="1">
        <f t="array" ref="A6">_xlfn._xlws.PY(0,1)</f>
        <v>#VALUE!</v>
      </c>
    </row>
    <row r="8" spans="1:5" x14ac:dyDescent="0.7">
      <c r="A8" s="27" t="s">
        <v>60</v>
      </c>
    </row>
    <row r="9" spans="1:5" x14ac:dyDescent="0.7">
      <c r="A9" t="str" cm="1">
        <f t="array" ref="A9:E14">IFERROR(_FV(A6,"arrayPreview"),_xlfn._DF_Python_str(A6))</f>
        <v/>
      </c>
      <c r="B9" t="str">
        <v>Year 0</v>
      </c>
      <c r="C9" t="str">
        <v>Year 1</v>
      </c>
      <c r="D9" t="str">
        <v>Year 2</v>
      </c>
      <c r="E9" t="str">
        <v>Year 3</v>
      </c>
    </row>
    <row r="10" spans="1:5" x14ac:dyDescent="0.7">
      <c r="A10">
        <v>0</v>
      </c>
      <c r="B10">
        <v>-100000</v>
      </c>
      <c r="C10">
        <v>27490.802376947249</v>
      </c>
      <c r="D10">
        <v>42560.691482546885</v>
      </c>
      <c r="E10">
        <v>54556.16433494704</v>
      </c>
    </row>
    <row r="11" spans="1:5" x14ac:dyDescent="0.7">
      <c r="A11">
        <v>1</v>
      </c>
      <c r="B11">
        <v>-100000</v>
      </c>
      <c r="C11">
        <v>39014.286128198321</v>
      </c>
      <c r="D11">
        <v>44374.069491344191</v>
      </c>
      <c r="E11">
        <v>50238.300867323604</v>
      </c>
    </row>
    <row r="12" spans="1:5" x14ac:dyDescent="0.7">
      <c r="A12">
        <v>2</v>
      </c>
      <c r="B12">
        <v>-100000</v>
      </c>
      <c r="C12">
        <v>34639.878836228105</v>
      </c>
      <c r="D12">
        <v>51944.094551318565</v>
      </c>
      <c r="E12">
        <v>55355.318968401567</v>
      </c>
    </row>
    <row r="13" spans="1:5" x14ac:dyDescent="0.7">
      <c r="A13">
        <v>3</v>
      </c>
      <c r="B13">
        <v>-100000</v>
      </c>
      <c r="C13">
        <v>31973.16968394073</v>
      </c>
      <c r="D13">
        <v>44130.633368469855</v>
      </c>
      <c r="E13">
        <v>54472.63806168866</v>
      </c>
    </row>
    <row r="14" spans="1:5" x14ac:dyDescent="0.7">
      <c r="A14">
        <v>4</v>
      </c>
      <c r="B14">
        <v>-100000</v>
      </c>
      <c r="C14">
        <v>23120.37280884873</v>
      </c>
      <c r="D14">
        <v>55563.171526016507</v>
      </c>
      <c r="E14">
        <v>62975.580453635746</v>
      </c>
    </row>
    <row r="17" spans="1:2" x14ac:dyDescent="0.7">
      <c r="A17" s="26" t="s">
        <v>61</v>
      </c>
    </row>
    <row r="18" spans="1:2" x14ac:dyDescent="0.7">
      <c r="A18" t="e" cm="1" vm="2">
        <f t="array" ref="A18">_xlfn._xlws.PY(1,1)</f>
        <v>#VALUE!</v>
      </c>
    </row>
    <row r="21" spans="1:2" x14ac:dyDescent="0.7">
      <c r="A21" s="26" t="s">
        <v>61</v>
      </c>
    </row>
    <row r="22" spans="1:2" x14ac:dyDescent="0.7">
      <c r="A22" t="e" cm="1" vm="3">
        <f t="array" ref="A22">_xlfn._xlws.PY(2,1)</f>
        <v>#VALUE!</v>
      </c>
    </row>
    <row r="24" spans="1:2" x14ac:dyDescent="0.7">
      <c r="A24" s="27" t="s">
        <v>60</v>
      </c>
    </row>
    <row r="25" spans="1:2" x14ac:dyDescent="0.7">
      <c r="A25" t="str" cm="1">
        <f t="array" ref="A25:B30">IFERROR(_FV(A22,"arrayPreview"),_xlfn._DF_Python_str(A22))</f>
        <v/>
      </c>
      <c r="B25" t="str">
        <v>IRR</v>
      </c>
    </row>
    <row r="26" spans="1:2" x14ac:dyDescent="0.7">
      <c r="A26">
        <v>0</v>
      </c>
      <c r="B26">
        <v>0.10587147831184698</v>
      </c>
    </row>
    <row r="27" spans="1:2" x14ac:dyDescent="0.7">
      <c r="A27">
        <v>1</v>
      </c>
      <c r="B27">
        <v>0.15294966615873426</v>
      </c>
    </row>
    <row r="28" spans="1:2" x14ac:dyDescent="0.7">
      <c r="A28">
        <v>2</v>
      </c>
      <c r="B28">
        <v>0.18203290401333241</v>
      </c>
    </row>
    <row r="29" spans="1:2" x14ac:dyDescent="0.7">
      <c r="A29">
        <v>3</v>
      </c>
      <c r="B29">
        <v>0.13327656519591555</v>
      </c>
    </row>
    <row r="30" spans="1:2" x14ac:dyDescent="0.7">
      <c r="A30">
        <v>4</v>
      </c>
      <c r="B30">
        <v>0.1682447471750611</v>
      </c>
    </row>
    <row r="33" spans="1:1" x14ac:dyDescent="0.7">
      <c r="A33" s="26" t="s">
        <v>62</v>
      </c>
    </row>
    <row r="34" spans="1:1" x14ac:dyDescent="0.7">
      <c r="A34" t="e" cm="1" vm="4">
        <f t="array" ref="A34">_xlfn._xlws.PY(3,1)</f>
        <v>#VALUE!</v>
      </c>
    </row>
    <row r="36" spans="1:1" x14ac:dyDescent="0.7">
      <c r="A36" s="27" t="s">
        <v>60</v>
      </c>
    </row>
    <row r="37" spans="1:1" x14ac:dyDescent="0.7">
      <c r="A37" cm="1">
        <f t="array" ref="A37:A39">IFERROR(_FV(A34,"arrayPreview"),_xlfn._DF_Python_str(A34))</f>
        <v>0.16680562869836199</v>
      </c>
    </row>
    <row r="38" spans="1:1" x14ac:dyDescent="0.7">
      <c r="A38">
        <v>0.16726468118312326</v>
      </c>
    </row>
    <row r="39" spans="1:1" x14ac:dyDescent="0.7">
      <c r="A39" t="str">
        <v>&lt;ndarray&gt;</v>
      </c>
    </row>
    <row r="42" spans="1:1" x14ac:dyDescent="0.7">
      <c r="A42" s="26" t="s">
        <v>63</v>
      </c>
    </row>
    <row r="43" spans="1:1" x14ac:dyDescent="0.7">
      <c r="A43" t="e" cm="1" vm="5">
        <f t="array" ref="A43">_xlfn._xlws.PY(4,1)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loan-payment</vt:lpstr>
      <vt:lpstr>depreciation</vt:lpstr>
      <vt:lpstr>irr-simulation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2025-04-01T17:28:58Z</dcterms:created>
  <dcterms:modified xsi:type="dcterms:W3CDTF">2025-04-01T18:15:24Z</dcterms:modified>
</cp:coreProperties>
</file>