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2.xml" ContentType="application/vnd.openxmlformats-officedocument.drawing+xml"/>
  <Override PartName="/xl/tables/table10.xml" ContentType="application/vnd.openxmlformats-officedocument.spreadsheetml.tab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drawings/drawing4.xml" ContentType="application/vnd.openxmlformats-officedocument.drawing+xml"/>
  <Override PartName="/xl/tables/table12.xml" ContentType="application/vnd.openxmlformats-officedocument.spreadsheetml.table+xml"/>
  <Override PartName="/xl/drawings/drawing5.xml" ContentType="application/vnd.openxmlformats-officedocument.drawing+xml"/>
  <Override PartName="/xl/tables/table13.xml" ContentType="application/vnd.openxmlformats-officedocument.spreadsheetml.table+xml"/>
  <Override PartName="/xl/drawings/drawing6.xml" ContentType="application/vnd.openxmlformats-officedocument.drawing+xml"/>
  <Override PartName="/xl/tables/table14.xml" ContentType="application/vnd.openxmlformats-officedocument.spreadsheetml.table+xml"/>
  <Override PartName="/xl/drawings/drawing7.xml" ContentType="application/vnd.openxmlformats-officedocument.drawing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ready-to-go-python-in-excel-use-cases\"/>
    </mc:Choice>
  </mc:AlternateContent>
  <xr:revisionPtr revIDLastSave="0" documentId="13_ncr:1_{2AB8A597-B758-43DD-9D40-72041745E1F5}" xr6:coauthVersionLast="47" xr6:coauthVersionMax="47" xr10:uidLastSave="{00000000-0000-0000-0000-000000000000}"/>
  <bookViews>
    <workbookView xWindow="-28898" yWindow="-98" windowWidth="28996" windowHeight="16395" xr2:uid="{00000000-000D-0000-FFFF-FFFF00000000}"/>
  </bookViews>
  <sheets>
    <sheet name="Table of Contents" sheetId="17" r:id="rId1"/>
    <sheet name="1-sample-rows" sheetId="2" r:id="rId2"/>
    <sheet name="2-missing-rows" sheetId="3" r:id="rId3"/>
    <sheet name="3-descriptive-stats" sheetId="4" r:id="rId4"/>
    <sheet name="4-correlation-matrix" sheetId="5" r:id="rId5"/>
    <sheet name="5-frequency-tables" sheetId="6" r:id="rId6"/>
    <sheet name="6-resampling" sheetId="7" r:id="rId7"/>
    <sheet name="7-index-number-by-group" sheetId="8" r:id="rId8"/>
    <sheet name="8-leading-lagging-variables" sheetId="9" r:id="rId9"/>
    <sheet name="9-rolling-cumulative-aggregate" sheetId="10" r:id="rId10"/>
    <sheet name="10-conditional-scatterplot" sheetId="11" r:id="rId11"/>
    <sheet name="11-pairplot" sheetId="12" r:id="rId12"/>
    <sheet name="12-jitterplot" sheetId="13" r:id="rId13"/>
    <sheet name="13-small-multiples" sheetId="14" r:id="rId14"/>
    <sheet name="14-jointplot" sheetId="15" r:id="rId15"/>
    <sheet name="15-bubbleplot" sheetId="16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2" l="1" a="1"/>
  <c r="M2" i="2" s="1"/>
  <c r="M4" i="2" a="1"/>
  <c r="M4" i="2" s="1"/>
  <c r="I1" i="3" s="1" a="1"/>
  <c r="I1" i="3" s="1"/>
  <c r="I3" i="3" s="1" a="1"/>
  <c r="I3" i="3" s="1"/>
  <c r="I12" i="3" s="1" a="1"/>
  <c r="I12" i="3" s="1"/>
  <c r="J2" i="4" s="1" a="1"/>
  <c r="J2" i="4" s="1"/>
  <c r="J4" i="4" s="1" a="1"/>
  <c r="J4" i="4" s="1"/>
  <c r="J15" i="4" s="1" a="1"/>
  <c r="J15" i="4" s="1"/>
  <c r="J26" i="4" s="1" a="1"/>
  <c r="J26" i="4" s="1"/>
  <c r="J36" i="4" s="1" a="1"/>
  <c r="J36" i="4" s="1"/>
  <c r="J42" i="4" s="1" a="1"/>
  <c r="J42" i="4" s="1"/>
  <c r="J1" i="5" s="1" a="1"/>
  <c r="J1" i="5" s="1"/>
  <c r="J3" i="5" s="1" a="1"/>
  <c r="J3" i="5" s="1"/>
  <c r="J5" i="5" s="1" a="1"/>
  <c r="J5" i="5" s="1"/>
  <c r="N1" i="6" s="1" a="1"/>
  <c r="N1" i="6" s="1"/>
  <c r="N3" i="6" s="1" a="1"/>
  <c r="N3" i="6" s="1"/>
  <c r="N10" i="6" s="1" a="1"/>
  <c r="N10" i="6" s="1"/>
  <c r="N16" i="6" s="1" a="1"/>
  <c r="N16" i="6" s="1"/>
  <c r="N23" i="6" s="1" a="1"/>
  <c r="N23" i="6" s="1"/>
  <c r="D1" i="7" s="1" a="1"/>
  <c r="D1" i="7" s="1"/>
  <c r="D3" i="7" s="1" a="1"/>
  <c r="D3" i="7" s="1"/>
  <c r="D6" i="7" s="1" a="1"/>
  <c r="D6" i="7" s="1"/>
  <c r="G6" i="7" s="1" a="1"/>
  <c r="G6" i="7" s="1"/>
  <c r="D14" i="7" s="1" a="1"/>
  <c r="D14" i="7" s="1"/>
  <c r="G14" i="7" s="1" a="1"/>
  <c r="G14" i="7" s="1"/>
  <c r="D22" i="7" s="1" a="1"/>
  <c r="D22" i="7" s="1"/>
  <c r="D30" i="7" s="1" a="1"/>
  <c r="D30" i="7" s="1"/>
  <c r="J2" i="8" s="1" a="1"/>
  <c r="J2" i="8" s="1"/>
  <c r="J4" i="8" s="1" a="1"/>
  <c r="J4" i="8" s="1"/>
  <c r="J6" i="8" s="1" a="1"/>
  <c r="J6" i="8" s="1"/>
  <c r="D1" i="9" s="1" a="1"/>
  <c r="D1" i="9" s="1"/>
  <c r="D3" i="9" s="1" a="1"/>
  <c r="D3" i="9" s="1"/>
  <c r="D371" i="9" s="1" a="1"/>
  <c r="D371" i="9" s="1"/>
  <c r="D1" i="10" s="1" a="1"/>
  <c r="D1" i="10" s="1"/>
  <c r="D3" i="10" s="1" a="1"/>
  <c r="D3" i="10" s="1"/>
  <c r="D20" i="10" s="1" a="1"/>
  <c r="D20" i="10" s="1"/>
  <c r="D32" i="10" s="1" a="1"/>
  <c r="D32" i="10" s="1"/>
  <c r="D44" i="10" s="1" a="1"/>
  <c r="D44" i="10" s="1"/>
  <c r="I1" i="11" s="1" a="1"/>
  <c r="I1" i="11" s="1"/>
  <c r="I3" i="11" s="1" a="1"/>
  <c r="I3" i="11" s="1"/>
  <c r="I1" i="12" s="1" a="1"/>
  <c r="I1" i="12" s="1"/>
  <c r="I3" i="12" s="1" a="1"/>
  <c r="I3" i="12" s="1"/>
  <c r="I39" i="12" s="1" a="1"/>
  <c r="I39" i="12" s="1"/>
  <c r="I76" i="12" s="1" a="1"/>
  <c r="I76" i="12" s="1"/>
  <c r="J1" i="13" s="1" a="1"/>
  <c r="J1" i="13" s="1"/>
  <c r="J3" i="13" s="1" a="1"/>
  <c r="J3" i="13" s="1"/>
  <c r="J19" i="13" s="1" a="1"/>
  <c r="J19" i="13" s="1"/>
  <c r="J44" i="13" s="1" a="1"/>
  <c r="J44" i="13" s="1"/>
  <c r="I1" i="14" s="1" a="1"/>
  <c r="I1" i="14" s="1"/>
  <c r="I3" i="14" s="1" a="1"/>
  <c r="I3" i="14" s="1"/>
  <c r="I15" i="14" s="1" a="1"/>
  <c r="I15" i="14" s="1"/>
  <c r="I27" i="14" s="1" a="1"/>
  <c r="I27" i="14" s="1"/>
  <c r="J1" i="15" s="1" a="1"/>
  <c r="J1" i="15" s="1"/>
  <c r="J3" i="15" s="1" a="1"/>
  <c r="J3" i="15" s="1"/>
  <c r="J25" i="15" s="1" a="1"/>
  <c r="J25" i="15" s="1"/>
  <c r="J44" i="15" s="1" a="1"/>
  <c r="J44" i="15" s="1"/>
  <c r="J48" i="15" s="1" a="1"/>
  <c r="J48" i="15" s="1"/>
  <c r="J1" i="16" s="1" a="1"/>
  <c r="J1" i="16" s="1"/>
  <c r="J3" i="16" s="1" a="1"/>
  <c r="J3" i="16" s="1"/>
  <c r="J19" i="16" s="1" a="1"/>
  <c r="J19" i="16" s="1"/>
  <c r="J35" i="16" s="1" a="1"/>
  <c r="J35" i="1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81"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</futureMetadata>
  <cellMetadata count="1">
    <bk>
      <rc t="1" v="0"/>
    </bk>
  </cellMetadata>
  <valueMetadata count="481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  <bk>
      <rc t="2" v="159"/>
    </bk>
    <bk>
      <rc t="2" v="160"/>
    </bk>
    <bk>
      <rc t="2" v="161"/>
    </bk>
    <bk>
      <rc t="2" v="162"/>
    </bk>
    <bk>
      <rc t="2" v="163"/>
    </bk>
    <bk>
      <rc t="2" v="164"/>
    </bk>
    <bk>
      <rc t="2" v="165"/>
    </bk>
    <bk>
      <rc t="2" v="166"/>
    </bk>
    <bk>
      <rc t="2" v="167"/>
    </bk>
    <bk>
      <rc t="2" v="168"/>
    </bk>
    <bk>
      <rc t="2" v="169"/>
    </bk>
    <bk>
      <rc t="2" v="170"/>
    </bk>
    <bk>
      <rc t="2" v="171"/>
    </bk>
    <bk>
      <rc t="2" v="172"/>
    </bk>
    <bk>
      <rc t="2" v="173"/>
    </bk>
    <bk>
      <rc t="2" v="174"/>
    </bk>
    <bk>
      <rc t="2" v="175"/>
    </bk>
    <bk>
      <rc t="2" v="176"/>
    </bk>
    <bk>
      <rc t="2" v="177"/>
    </bk>
    <bk>
      <rc t="2" v="178"/>
    </bk>
    <bk>
      <rc t="2" v="179"/>
    </bk>
    <bk>
      <rc t="2" v="180"/>
    </bk>
    <bk>
      <rc t="2" v="181"/>
    </bk>
    <bk>
      <rc t="2" v="182"/>
    </bk>
    <bk>
      <rc t="2" v="183"/>
    </bk>
    <bk>
      <rc t="2" v="184"/>
    </bk>
    <bk>
      <rc t="2" v="185"/>
    </bk>
    <bk>
      <rc t="2" v="186"/>
    </bk>
    <bk>
      <rc t="2" v="187"/>
    </bk>
    <bk>
      <rc t="2" v="188"/>
    </bk>
    <bk>
      <rc t="2" v="189"/>
    </bk>
    <bk>
      <rc t="2" v="190"/>
    </bk>
    <bk>
      <rc t="2" v="191"/>
    </bk>
    <bk>
      <rc t="2" v="192"/>
    </bk>
    <bk>
      <rc t="2" v="193"/>
    </bk>
    <bk>
      <rc t="2" v="194"/>
    </bk>
    <bk>
      <rc t="2" v="195"/>
    </bk>
    <bk>
      <rc t="2" v="196"/>
    </bk>
    <bk>
      <rc t="2" v="197"/>
    </bk>
    <bk>
      <rc t="2" v="198"/>
    </bk>
    <bk>
      <rc t="2" v="199"/>
    </bk>
    <bk>
      <rc t="2" v="200"/>
    </bk>
    <bk>
      <rc t="2" v="201"/>
    </bk>
    <bk>
      <rc t="2" v="202"/>
    </bk>
    <bk>
      <rc t="2" v="203"/>
    </bk>
    <bk>
      <rc t="2" v="204"/>
    </bk>
    <bk>
      <rc t="2" v="205"/>
    </bk>
    <bk>
      <rc t="2" v="206"/>
    </bk>
    <bk>
      <rc t="2" v="207"/>
    </bk>
    <bk>
      <rc t="2" v="208"/>
    </bk>
    <bk>
      <rc t="2" v="209"/>
    </bk>
    <bk>
      <rc t="2" v="210"/>
    </bk>
    <bk>
      <rc t="2" v="211"/>
    </bk>
    <bk>
      <rc t="2" v="212"/>
    </bk>
    <bk>
      <rc t="2" v="213"/>
    </bk>
    <bk>
      <rc t="2" v="214"/>
    </bk>
    <bk>
      <rc t="2" v="215"/>
    </bk>
    <bk>
      <rc t="2" v="216"/>
    </bk>
    <bk>
      <rc t="2" v="217"/>
    </bk>
    <bk>
      <rc t="2" v="218"/>
    </bk>
    <bk>
      <rc t="2" v="219"/>
    </bk>
    <bk>
      <rc t="2" v="220"/>
    </bk>
    <bk>
      <rc t="2" v="221"/>
    </bk>
    <bk>
      <rc t="2" v="222"/>
    </bk>
    <bk>
      <rc t="2" v="223"/>
    </bk>
    <bk>
      <rc t="2" v="224"/>
    </bk>
    <bk>
      <rc t="2" v="225"/>
    </bk>
    <bk>
      <rc t="2" v="226"/>
    </bk>
    <bk>
      <rc t="2" v="227"/>
    </bk>
    <bk>
      <rc t="2" v="228"/>
    </bk>
    <bk>
      <rc t="2" v="229"/>
    </bk>
    <bk>
      <rc t="2" v="230"/>
    </bk>
    <bk>
      <rc t="2" v="231"/>
    </bk>
    <bk>
      <rc t="2" v="232"/>
    </bk>
    <bk>
      <rc t="2" v="233"/>
    </bk>
    <bk>
      <rc t="2" v="234"/>
    </bk>
    <bk>
      <rc t="2" v="235"/>
    </bk>
    <bk>
      <rc t="2" v="236"/>
    </bk>
    <bk>
      <rc t="2" v="237"/>
    </bk>
    <bk>
      <rc t="2" v="238"/>
    </bk>
    <bk>
      <rc t="2" v="239"/>
    </bk>
    <bk>
      <rc t="2" v="240"/>
    </bk>
    <bk>
      <rc t="2" v="241"/>
    </bk>
    <bk>
      <rc t="2" v="242"/>
    </bk>
    <bk>
      <rc t="2" v="243"/>
    </bk>
    <bk>
      <rc t="2" v="244"/>
    </bk>
    <bk>
      <rc t="2" v="245"/>
    </bk>
    <bk>
      <rc t="2" v="246"/>
    </bk>
    <bk>
      <rc t="2" v="247"/>
    </bk>
    <bk>
      <rc t="2" v="248"/>
    </bk>
    <bk>
      <rc t="2" v="249"/>
    </bk>
    <bk>
      <rc t="2" v="250"/>
    </bk>
    <bk>
      <rc t="2" v="251"/>
    </bk>
    <bk>
      <rc t="2" v="252"/>
    </bk>
    <bk>
      <rc t="2" v="253"/>
    </bk>
    <bk>
      <rc t="2" v="254"/>
    </bk>
    <bk>
      <rc t="2" v="255"/>
    </bk>
    <bk>
      <rc t="2" v="256"/>
    </bk>
    <bk>
      <rc t="2" v="257"/>
    </bk>
    <bk>
      <rc t="2" v="258"/>
    </bk>
    <bk>
      <rc t="2" v="259"/>
    </bk>
    <bk>
      <rc t="2" v="260"/>
    </bk>
    <bk>
      <rc t="2" v="261"/>
    </bk>
    <bk>
      <rc t="2" v="262"/>
    </bk>
    <bk>
      <rc t="2" v="263"/>
    </bk>
    <bk>
      <rc t="2" v="264"/>
    </bk>
    <bk>
      <rc t="2" v="265"/>
    </bk>
    <bk>
      <rc t="2" v="266"/>
    </bk>
    <bk>
      <rc t="2" v="267"/>
    </bk>
    <bk>
      <rc t="2" v="268"/>
    </bk>
    <bk>
      <rc t="2" v="269"/>
    </bk>
    <bk>
      <rc t="2" v="270"/>
    </bk>
    <bk>
      <rc t="2" v="271"/>
    </bk>
    <bk>
      <rc t="2" v="272"/>
    </bk>
    <bk>
      <rc t="2" v="273"/>
    </bk>
    <bk>
      <rc t="2" v="274"/>
    </bk>
    <bk>
      <rc t="2" v="275"/>
    </bk>
    <bk>
      <rc t="2" v="276"/>
    </bk>
    <bk>
      <rc t="2" v="277"/>
    </bk>
    <bk>
      <rc t="2" v="278"/>
    </bk>
    <bk>
      <rc t="2" v="279"/>
    </bk>
    <bk>
      <rc t="2" v="280"/>
    </bk>
    <bk>
      <rc t="2" v="281"/>
    </bk>
    <bk>
      <rc t="2" v="282"/>
    </bk>
    <bk>
      <rc t="2" v="283"/>
    </bk>
    <bk>
      <rc t="2" v="284"/>
    </bk>
    <bk>
      <rc t="2" v="285"/>
    </bk>
    <bk>
      <rc t="2" v="286"/>
    </bk>
    <bk>
      <rc t="2" v="287"/>
    </bk>
    <bk>
      <rc t="2" v="288"/>
    </bk>
    <bk>
      <rc t="2" v="289"/>
    </bk>
    <bk>
      <rc t="2" v="290"/>
    </bk>
    <bk>
      <rc t="2" v="291"/>
    </bk>
    <bk>
      <rc t="2" v="292"/>
    </bk>
    <bk>
      <rc t="2" v="293"/>
    </bk>
    <bk>
      <rc t="2" v="294"/>
    </bk>
    <bk>
      <rc t="2" v="295"/>
    </bk>
    <bk>
      <rc t="2" v="296"/>
    </bk>
    <bk>
      <rc t="2" v="297"/>
    </bk>
    <bk>
      <rc t="2" v="298"/>
    </bk>
    <bk>
      <rc t="2" v="299"/>
    </bk>
    <bk>
      <rc t="2" v="300"/>
    </bk>
    <bk>
      <rc t="2" v="301"/>
    </bk>
    <bk>
      <rc t="2" v="302"/>
    </bk>
    <bk>
      <rc t="2" v="303"/>
    </bk>
    <bk>
      <rc t="2" v="304"/>
    </bk>
    <bk>
      <rc t="2" v="305"/>
    </bk>
    <bk>
      <rc t="2" v="306"/>
    </bk>
    <bk>
      <rc t="2" v="307"/>
    </bk>
    <bk>
      <rc t="2" v="308"/>
    </bk>
    <bk>
      <rc t="2" v="309"/>
    </bk>
    <bk>
      <rc t="2" v="310"/>
    </bk>
    <bk>
      <rc t="2" v="311"/>
    </bk>
    <bk>
      <rc t="2" v="312"/>
    </bk>
    <bk>
      <rc t="2" v="313"/>
    </bk>
    <bk>
      <rc t="2" v="314"/>
    </bk>
    <bk>
      <rc t="2" v="315"/>
    </bk>
    <bk>
      <rc t="2" v="316"/>
    </bk>
    <bk>
      <rc t="2" v="317"/>
    </bk>
    <bk>
      <rc t="2" v="318"/>
    </bk>
    <bk>
      <rc t="2" v="319"/>
    </bk>
    <bk>
      <rc t="2" v="320"/>
    </bk>
    <bk>
      <rc t="2" v="321"/>
    </bk>
    <bk>
      <rc t="2" v="322"/>
    </bk>
    <bk>
      <rc t="2" v="323"/>
    </bk>
    <bk>
      <rc t="2" v="324"/>
    </bk>
    <bk>
      <rc t="2" v="325"/>
    </bk>
    <bk>
      <rc t="2" v="326"/>
    </bk>
    <bk>
      <rc t="2" v="327"/>
    </bk>
    <bk>
      <rc t="2" v="328"/>
    </bk>
    <bk>
      <rc t="2" v="329"/>
    </bk>
    <bk>
      <rc t="2" v="330"/>
    </bk>
    <bk>
      <rc t="2" v="331"/>
    </bk>
    <bk>
      <rc t="2" v="332"/>
    </bk>
    <bk>
      <rc t="2" v="333"/>
    </bk>
    <bk>
      <rc t="2" v="334"/>
    </bk>
    <bk>
      <rc t="2" v="335"/>
    </bk>
    <bk>
      <rc t="2" v="336"/>
    </bk>
    <bk>
      <rc t="2" v="337"/>
    </bk>
    <bk>
      <rc t="2" v="338"/>
    </bk>
    <bk>
      <rc t="2" v="339"/>
    </bk>
    <bk>
      <rc t="2" v="340"/>
    </bk>
    <bk>
      <rc t="2" v="341"/>
    </bk>
    <bk>
      <rc t="2" v="342"/>
    </bk>
    <bk>
      <rc t="2" v="343"/>
    </bk>
    <bk>
      <rc t="2" v="344"/>
    </bk>
    <bk>
      <rc t="2" v="345"/>
    </bk>
    <bk>
      <rc t="2" v="346"/>
    </bk>
    <bk>
      <rc t="2" v="347"/>
    </bk>
    <bk>
      <rc t="2" v="348"/>
    </bk>
    <bk>
      <rc t="2" v="349"/>
    </bk>
    <bk>
      <rc t="2" v="350"/>
    </bk>
    <bk>
      <rc t="2" v="351"/>
    </bk>
    <bk>
      <rc t="2" v="352"/>
    </bk>
    <bk>
      <rc t="2" v="353"/>
    </bk>
    <bk>
      <rc t="2" v="354"/>
    </bk>
    <bk>
      <rc t="2" v="355"/>
    </bk>
    <bk>
      <rc t="2" v="356"/>
    </bk>
    <bk>
      <rc t="2" v="357"/>
    </bk>
    <bk>
      <rc t="2" v="358"/>
    </bk>
    <bk>
      <rc t="2" v="359"/>
    </bk>
    <bk>
      <rc t="2" v="360"/>
    </bk>
    <bk>
      <rc t="2" v="361"/>
    </bk>
    <bk>
      <rc t="2" v="362"/>
    </bk>
    <bk>
      <rc t="2" v="363"/>
    </bk>
    <bk>
      <rc t="2" v="364"/>
    </bk>
    <bk>
      <rc t="2" v="365"/>
    </bk>
    <bk>
      <rc t="2" v="366"/>
    </bk>
    <bk>
      <rc t="2" v="367"/>
    </bk>
    <bk>
      <rc t="2" v="368"/>
    </bk>
    <bk>
      <rc t="2" v="369"/>
    </bk>
    <bk>
      <rc t="2" v="370"/>
    </bk>
    <bk>
      <rc t="2" v="371"/>
    </bk>
    <bk>
      <rc t="2" v="372"/>
    </bk>
    <bk>
      <rc t="2" v="373"/>
    </bk>
    <bk>
      <rc t="2" v="374"/>
    </bk>
    <bk>
      <rc t="2" v="375"/>
    </bk>
    <bk>
      <rc t="2" v="376"/>
    </bk>
    <bk>
      <rc t="2" v="377"/>
    </bk>
    <bk>
      <rc t="2" v="378"/>
    </bk>
    <bk>
      <rc t="2" v="379"/>
    </bk>
    <bk>
      <rc t="2" v="380"/>
    </bk>
    <bk>
      <rc t="2" v="381"/>
    </bk>
    <bk>
      <rc t="2" v="382"/>
    </bk>
    <bk>
      <rc t="2" v="383"/>
    </bk>
    <bk>
      <rc t="2" v="384"/>
    </bk>
    <bk>
      <rc t="2" v="385"/>
    </bk>
    <bk>
      <rc t="2" v="386"/>
    </bk>
    <bk>
      <rc t="2" v="387"/>
    </bk>
    <bk>
      <rc t="2" v="388"/>
    </bk>
    <bk>
      <rc t="2" v="389"/>
    </bk>
    <bk>
      <rc t="2" v="390"/>
    </bk>
    <bk>
      <rc t="2" v="391"/>
    </bk>
    <bk>
      <rc t="2" v="392"/>
    </bk>
    <bk>
      <rc t="2" v="393"/>
    </bk>
    <bk>
      <rc t="2" v="394"/>
    </bk>
    <bk>
      <rc t="2" v="395"/>
    </bk>
    <bk>
      <rc t="2" v="396"/>
    </bk>
    <bk>
      <rc t="2" v="397"/>
    </bk>
    <bk>
      <rc t="2" v="398"/>
    </bk>
    <bk>
      <rc t="2" v="399"/>
    </bk>
    <bk>
      <rc t="2" v="400"/>
    </bk>
    <bk>
      <rc t="2" v="401"/>
    </bk>
    <bk>
      <rc t="2" v="402"/>
    </bk>
    <bk>
      <rc t="2" v="403"/>
    </bk>
    <bk>
      <rc t="2" v="404"/>
    </bk>
    <bk>
      <rc t="2" v="405"/>
    </bk>
    <bk>
      <rc t="2" v="406"/>
    </bk>
    <bk>
      <rc t="2" v="407"/>
    </bk>
    <bk>
      <rc t="2" v="408"/>
    </bk>
    <bk>
      <rc t="2" v="409"/>
    </bk>
    <bk>
      <rc t="2" v="410"/>
    </bk>
    <bk>
      <rc t="2" v="411"/>
    </bk>
    <bk>
      <rc t="2" v="412"/>
    </bk>
    <bk>
      <rc t="2" v="413"/>
    </bk>
    <bk>
      <rc t="2" v="414"/>
    </bk>
    <bk>
      <rc t="2" v="415"/>
    </bk>
    <bk>
      <rc t="2" v="416"/>
    </bk>
    <bk>
      <rc t="2" v="417"/>
    </bk>
    <bk>
      <rc t="2" v="418"/>
    </bk>
    <bk>
      <rc t="2" v="419"/>
    </bk>
    <bk>
      <rc t="2" v="420"/>
    </bk>
    <bk>
      <rc t="2" v="421"/>
    </bk>
    <bk>
      <rc t="2" v="422"/>
    </bk>
    <bk>
      <rc t="2" v="423"/>
    </bk>
    <bk>
      <rc t="2" v="424"/>
    </bk>
    <bk>
      <rc t="2" v="425"/>
    </bk>
    <bk>
      <rc t="2" v="426"/>
    </bk>
    <bk>
      <rc t="2" v="427"/>
    </bk>
    <bk>
      <rc t="2" v="428"/>
    </bk>
    <bk>
      <rc t="2" v="429"/>
    </bk>
    <bk>
      <rc t="2" v="430"/>
    </bk>
    <bk>
      <rc t="2" v="431"/>
    </bk>
    <bk>
      <rc t="2" v="432"/>
    </bk>
    <bk>
      <rc t="2" v="433"/>
    </bk>
    <bk>
      <rc t="2" v="434"/>
    </bk>
    <bk>
      <rc t="2" v="435"/>
    </bk>
    <bk>
      <rc t="2" v="436"/>
    </bk>
    <bk>
      <rc t="2" v="437"/>
    </bk>
    <bk>
      <rc t="2" v="438"/>
    </bk>
    <bk>
      <rc t="2" v="439"/>
    </bk>
    <bk>
      <rc t="2" v="440"/>
    </bk>
    <bk>
      <rc t="2" v="441"/>
    </bk>
    <bk>
      <rc t="2" v="442"/>
    </bk>
    <bk>
      <rc t="2" v="443"/>
    </bk>
    <bk>
      <rc t="2" v="444"/>
    </bk>
    <bk>
      <rc t="2" v="445"/>
    </bk>
    <bk>
      <rc t="2" v="446"/>
    </bk>
    <bk>
      <rc t="2" v="447"/>
    </bk>
    <bk>
      <rc t="2" v="448"/>
    </bk>
    <bk>
      <rc t="2" v="449"/>
    </bk>
    <bk>
      <rc t="2" v="450"/>
    </bk>
    <bk>
      <rc t="2" v="451"/>
    </bk>
    <bk>
      <rc t="2" v="452"/>
    </bk>
    <bk>
      <rc t="2" v="453"/>
    </bk>
    <bk>
      <rc t="2" v="454"/>
    </bk>
    <bk>
      <rc t="2" v="455"/>
    </bk>
    <bk>
      <rc t="2" v="456"/>
    </bk>
    <bk>
      <rc t="2" v="457"/>
    </bk>
    <bk>
      <rc t="2" v="458"/>
    </bk>
    <bk>
      <rc t="2" v="459"/>
    </bk>
    <bk>
      <rc t="2" v="460"/>
    </bk>
    <bk>
      <rc t="2" v="461"/>
    </bk>
    <bk>
      <rc t="2" v="462"/>
    </bk>
    <bk>
      <rc t="2" v="463"/>
    </bk>
    <bk>
      <rc t="2" v="464"/>
    </bk>
    <bk>
      <rc t="2" v="465"/>
    </bk>
    <bk>
      <rc t="2" v="466"/>
    </bk>
    <bk>
      <rc t="2" v="467"/>
    </bk>
    <bk>
      <rc t="2" v="468"/>
    </bk>
    <bk>
      <rc t="2" v="469"/>
    </bk>
    <bk>
      <rc t="2" v="470"/>
    </bk>
    <bk>
      <rc t="2" v="471"/>
    </bk>
    <bk>
      <rc t="2" v="472"/>
    </bk>
    <bk>
      <rc t="2" v="473"/>
    </bk>
    <bk>
      <rc t="2" v="474"/>
    </bk>
    <bk>
      <rc t="2" v="475"/>
    </bk>
    <bk>
      <rc t="2" v="476"/>
    </bk>
    <bk>
      <rc t="2" v="477"/>
    </bk>
    <bk>
      <rc t="2" v="478"/>
    </bk>
    <bk>
      <rc t="2" v="479"/>
    </bk>
    <bk>
      <rc t="2" v="480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sales_df = xl(%P2%, headers=True)</code>
    </pythonScript>
    <pythonScript>
      <code>sales_df.sample(20)</code>
    </pythonScript>
    <pythonScript>
      <code>penguins_df = xl(%P2%, headers=True)</code>
    </pythonScript>
    <pythonScript>
      <code>penguins_df.isna().sum()</code>
    </pythonScript>
    <pythonScript>
      <code>(penguins_df.isna().sum() / len(penguins_df)).sort_values(ascending=False)</code>
    </pythonScript>
    <pythonScript>
      <code>mpg_df = xl(%P2%, headers=True)</code>
    </pythonScript>
    <pythonScript>
      <code>mpg_df.describe()</code>
    </pythonScript>
    <pythonScript>
      <code>mpg_df.describe(percentiles=[.1, .5, .9])</code>
    </pythonScript>
    <pythonScript>
      <code>mpg_df.describe(exclude='number')</code>
    </pythonScript>
    <pythonScript>
      <code>mpg_df['origin'].value_counts()</code>
    </pythonScript>
    <pythonScript>
      <code>mpg_corr = mpg_df.select_dtypes(include='number').corr()</code>
    </pythonScript>
    <pythonScript>
      <code>sns.heatmap(mpg_corr, annot=True, cmap='coolwarm')
plt.title('Correlation matrix of MPG dataset')</code>
    </pythonScript>
    <pythonScript>
      <code>housing_df = xl(%P2%, headers=True)</code>
    </pythonScript>
    <pythonScript>
      <code>housing_df['stories'].value_counts()</code>
    </pythonScript>
    <pythonScript>
      <code>housing_df['stories'].value_counts(normalize=True).sort_values(ascending=False)</code>
    </pythonScript>
    <pythonScript>
      <code>pd.crosstab(housing_df['stories'], housing_df['driveway'])</code>
    </pythonScript>
    <pythonScript>
      <code>pd.crosstab(housing_df['stories'], housing_df['driveway'], normalize='all', margins=True)</code>
    </pythonScript>
    <pythonScript>
      <code>sales_df_ts = sales_df.set_index('Date')</code>
    </pythonScript>
    <pythonScript>
      <code>sales_df_ts.resample('W').sum().head()</code>
    </pythonScript>
    <pythonScript>
      <code>sales_df_ts.resample('M').sum().head()</code>
    </pythonScript>
    <pythonScript>
      <code>sales_df_ts.resample('Q').sum().head()</code>
    </pythonScript>
    <pythonScript>
      <code>sales_df_ts.resample('5W').sum().head()</code>
    </pythonScript>
    <pythonScript>
      <code>sales_df_ts.resample('W').apply(lambda x: x.max() - x.min()).head()</code>
    </pythonScript>
    <pythonScript>
      <code>(sales_df_ts.resample('H').ffill() /24).head(72)</code>
    </pythonScript>
    <pythonScript>
      <code>penguins_df['id_in_species'] = penguins_df.groupby('species').cumcount()
penguins_df</code>
    </pythonScript>
    <pythonScript>
      <code>penguins_df['id_in_species'] = penguins_df.groupby('species').cumcount() + 1
penguins_df</code>
    </pythonScript>
    <pythonScript>
      <code>sales_df['Sales_Lag_1'] = sales_df['Sales'].shift(1)
sales_df['Sales_Lag_2'] = sales_df['Sales'].shift(2)
sales_df['Sales_Lead_1'] = sales_df['Sales'].shift(-1)
sales_df['Percentage Change'] = sales_df['Sales'].pct_change() * 100
sales_df</code>
    </pythonScript>
    <pythonScript>
      <code>sales_df[['Date', 'Sales', 'Percentage Change']].head()</code>
    </pythonScript>
    <pythonScript>
      <code>sales_df['Moving_Avg_7'] = sales_df['Sales'].rolling(window=7).mean()
sales_df.head(15)</code>
    </pythonScript>
    <pythonScript>
      <code>sales_df['Cumulative_Sum'] = sales_df['Sales'].expanding().sum()
pd.concat([sales_df.head(), sales_df.tail()])</code>
    </pythonScript>
    <pythonScript>
      <code>sales_df['Cumulative_Average'] = sales_df['Sales'].expanding().mean()
pd.concat([sales_df.head(), sales_df.tail()])</code>
    </pythonScript>
    <pythonScript>
      <code>sales_df['Moving_Avg_7'] = sales_df['Sales'].rolling(window=7, min_periods=1).mean()
sales_df.head(15)</code>
    </pythonScript>
    <pythonScript>
      <code>sns.scatterplot(data=penguins_df, x='flipper_length_mm', y='body_mass_g', hue='species', alpha=.6)</code>
    </pythonScript>
    <pythonScript>
      <code>sns.pairplot(penguins_df)</code>
    </pythonScript>
    <pythonScript>
      <code>sns.pairplot(penguins_df, hue='species', diag_kind='kde')</code>
    </pythonScript>
    <pythonScript>
      <code>g = sns.pairplot(penguins_df, hue='species', diag_kind='kde', markers=['o', 's', 'D'])
g.fig.suptitle('Pairplot of Penguins Dataset by Species', y=1.02)</code>
    </pythonScript>
    <pythonScript>
      <code>sns.stripplot(x='origin', y='mpg', data=mpg_df, palette='coolwarm')</code>
    </pythonScript>
    <pythonScript>
      <code>sns.stripplot(x='origin', y='mpg', data=mpg_df, hue='cylinders', jitter=.2)
plt.legend(title='Cylinders', bbox_to_anchor=(1.05, 1), loc='upper left')</code>
    </pythonScript>
    <pythonScript>
      <code>sns.scatterplot(data=mpg_df, x='weight', y='mpg', hue='origin', size='acceleration')</code>
    </pythonScript>
    <pythonScript>
      <code>g = sns.FacetGrid(data=penguins_df, col='species')
g.map(sns.scatterplot, 'flipper_length_mm', 'body_mass_g')</code>
    </pythonScript>
    <pythonScript>
      <code>g = sns.FacetGrid(data=penguins_df, col='species', hue='sex')
g.map(sns.scatterplot, 'flipper_length_mm', 'body_mass_g')</code>
    </pythonScript>
    <pythonScript>
      <code>g = sns.FacetGrid(data=penguins_df, col='species', row='sex')
g.map(sns.boxplot, 'flipper_length_mm')</code>
    </pythonScript>
    <pythonScript>
      <code>sns.jointplot(data=mpg_df, x='horsepower', y='mpg')</code>
    </pythonScript>
    <pythonScript>
      <code>sns.jointplot(data=mpg_df, x='horsepower', y='mpg', hue='origin')</code>
    </pythonScript>
    <pythonScript>
      <code>kinds = ['scatter', 'reg' ,'kde', 'hex']
for k in kinds:
  sns.jointplot(data=mpg_df, x='horsepower', y='displacement', kind=k)</code>
    </pythonScript>
    <pythonScript>
      <code>sns.scatterplot(data=mpg_df, x='weight', y='mpg', hue='origin', size='cylinders')</code>
    </pythonScript>
    <pythonScript>
      <code>sns.scatterplot(data=mpg_df, x='weight', y='mpg', hue='origin', size='cylinders', alpha=.6)
plt.title('Fuel efficiency vs weight by origin and cylinders')</code>
    </pythonScript>
    <pythonScript>
      <code>sns.scatterplot(data=mpg_df, x='weight', y='mpg', hue='origin', size='cylinders', alpha=.6)
sns.regplot(data=mpg_df, x='weight', y='mpg', scatter=False, color='black')
plt.title('Fuel efficiency vs weight by origin and cylinders')</code>
    </pythonScript>
  </pythonScripts>
</python>
</file>

<file path=xl/sharedStrings.xml><?xml version="1.0" encoding="utf-8"?>
<sst xmlns="http://schemas.openxmlformats.org/spreadsheetml/2006/main" count="12548" uniqueCount="91">
  <si>
    <t>order_id</t>
  </si>
  <si>
    <t>customer_id</t>
  </si>
  <si>
    <t>product_id</t>
  </si>
  <si>
    <t>product_name</t>
  </si>
  <si>
    <t>category</t>
  </si>
  <si>
    <t>unit_price</t>
  </si>
  <si>
    <t>quantity</t>
  </si>
  <si>
    <t>order_date</t>
  </si>
  <si>
    <t>customer_age</t>
  </si>
  <si>
    <t>customer_gender</t>
  </si>
  <si>
    <t>country</t>
  </si>
  <si>
    <t>Tablet</t>
  </si>
  <si>
    <t>Electronics</t>
  </si>
  <si>
    <t>Female</t>
  </si>
  <si>
    <t>Germany</t>
  </si>
  <si>
    <t>Smartphone</t>
  </si>
  <si>
    <t>Male</t>
  </si>
  <si>
    <t>Canada</t>
  </si>
  <si>
    <t>Jacket</t>
  </si>
  <si>
    <t>Accessories</t>
  </si>
  <si>
    <t>UK</t>
  </si>
  <si>
    <t>Shoes</t>
  </si>
  <si>
    <t>Australia</t>
  </si>
  <si>
    <t>Clothing</t>
  </si>
  <si>
    <t>USA</t>
  </si>
  <si>
    <t>Camera</t>
  </si>
  <si>
    <t>Laptop</t>
  </si>
  <si>
    <t>T-shirt</t>
  </si>
  <si>
    <t>Watch</t>
  </si>
  <si>
    <t>Headphones</t>
  </si>
  <si>
    <t>France</t>
  </si>
  <si>
    <t>Sunglasses</t>
  </si>
  <si>
    <t>species</t>
  </si>
  <si>
    <t>island</t>
  </si>
  <si>
    <t>bill_length_mm</t>
  </si>
  <si>
    <t>bill_depth_mm</t>
  </si>
  <si>
    <t>flipper_length_mm</t>
  </si>
  <si>
    <t>body_mass_g</t>
  </si>
  <si>
    <t>sex</t>
  </si>
  <si>
    <t>Adelie</t>
  </si>
  <si>
    <t>Torgersen</t>
  </si>
  <si>
    <t/>
  </si>
  <si>
    <t>Biscoe</t>
  </si>
  <si>
    <t>Dream</t>
  </si>
  <si>
    <t>Chinstrap</t>
  </si>
  <si>
    <t>Gentoo</t>
  </si>
  <si>
    <t>mpg</t>
  </si>
  <si>
    <t>cylinders</t>
  </si>
  <si>
    <t>displacement</t>
  </si>
  <si>
    <t>horsepower</t>
  </si>
  <si>
    <t>weight</t>
  </si>
  <si>
    <t>acceleration</t>
  </si>
  <si>
    <t>model_year</t>
  </si>
  <si>
    <t>origin</t>
  </si>
  <si>
    <t>usa</t>
  </si>
  <si>
    <t>japan</t>
  </si>
  <si>
    <t>europe</t>
  </si>
  <si>
    <t>price</t>
  </si>
  <si>
    <t>lotsize</t>
  </si>
  <si>
    <t>bedrooms</t>
  </si>
  <si>
    <t>bathrms</t>
  </si>
  <si>
    <t>stories</t>
  </si>
  <si>
    <t>driveway</t>
  </si>
  <si>
    <t>recroom</t>
  </si>
  <si>
    <t>fullbase</t>
  </si>
  <si>
    <t>gashw</t>
  </si>
  <si>
    <t>airco</t>
  </si>
  <si>
    <t>garagepl</t>
  </si>
  <si>
    <t>prefarea</t>
  </si>
  <si>
    <t>yes</t>
  </si>
  <si>
    <t>no</t>
  </si>
  <si>
    <t>Date</t>
  </si>
  <si>
    <t>Sales</t>
  </si>
  <si>
    <t>Table of Contents</t>
  </si>
  <si>
    <t>#</t>
  </si>
  <si>
    <t>Name</t>
  </si>
  <si>
    <t>1-sample-rows</t>
  </si>
  <si>
    <t>3-descriptive-stats</t>
  </si>
  <si>
    <t>4-correlation-matrix</t>
  </si>
  <si>
    <t>5-frequency-tables</t>
  </si>
  <si>
    <t>6-resampling</t>
  </si>
  <si>
    <t>7-index-number-by-group</t>
  </si>
  <si>
    <t>8-leading-lagging-variables</t>
  </si>
  <si>
    <t>9-rolling-cumulative-aggregate</t>
  </si>
  <si>
    <t>10-conditional-scatterplot</t>
  </si>
  <si>
    <t>11-pairplot</t>
  </si>
  <si>
    <t>12-jitterplot</t>
  </si>
  <si>
    <t>13-small-multiples</t>
  </si>
  <si>
    <t>14-jointplot</t>
  </si>
  <si>
    <t>2-missing-rows</t>
  </si>
  <si>
    <t>15-bubbleplot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</si>
</sst>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14" fontId="1" fillId="0" borderId="0" xfId="1" applyNumberFormat="1"/>
    <xf numFmtId="10" fontId="1" fillId="0" borderId="0" xfId="1" applyNumberFormat="1"/>
    <xf numFmtId="0" fontId="2" fillId="0" borderId="0" xfId="2"/>
    <xf numFmtId="10" fontId="0" fillId="0" borderId="0" xfId="3" applyNumberFormat="1" applyFont="1"/>
    <xf numFmtId="10" fontId="2" fillId="0" borderId="0" xfId="2" applyNumberFormat="1"/>
    <xf numFmtId="14" fontId="0" fillId="0" borderId="0" xfId="0" applyNumberFormat="1"/>
    <xf numFmtId="0" fontId="3" fillId="0" borderId="0" xfId="0" applyFont="1"/>
    <xf numFmtId="0" fontId="4" fillId="0" borderId="0" xfId="4"/>
  </cellXfs>
  <cellStyles count="5">
    <cellStyle name="Hyperlink" xfId="4" builtinId="8"/>
    <cellStyle name="Normal" xfId="0" builtinId="0"/>
    <cellStyle name="Normal 2" xfId="1" xr:uid="{A4853C17-3679-4EB2-89F6-0EA549508629}"/>
    <cellStyle name="Normal 3" xfId="2" xr:uid="{5CE98047-DA9B-4206-BB8E-FA4B1E4E7436}"/>
    <cellStyle name="Percent 2" xfId="3" xr:uid="{00862B45-767E-48DC-83D6-C3110933CDBA}"/>
  </cellStyles>
  <dxfs count="7"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26" Type="http://schemas.microsoft.com/office/2017/06/relationships/rdSupportingPropertyBagStructure" Target="richData/rdsupportingpropertybagstructure.xml"/><Relationship Id="rId3" Type="http://schemas.openxmlformats.org/officeDocument/2006/relationships/worksheet" Target="worksheets/sheet3.xml"/><Relationship Id="rId21" Type="http://schemas.microsoft.com/office/2022/10/relationships/richValueRel" Target="richData/richValueRel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microsoft.com/office/2017/06/relationships/richStyles" Target="richData/rich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Array" Target="richData/rdarray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Structure" Target="richData/rdrichvaluestructure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" Target="richData/rdrichvalue.xml"/><Relationship Id="rId27" Type="http://schemas.microsoft.com/office/2017/06/relationships/rdSupportingPropertyBag" Target="richData/rdsupportingpropertybag.xml"/><Relationship Id="rId30" Type="http://schemas.microsoft.com/office/2023/09/relationships/Python" Target="pytho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</xdr:colOff>
      <xdr:row>3</xdr:row>
      <xdr:rowOff>209550</xdr:rowOff>
    </xdr:from>
    <xdr:to>
      <xdr:col>15</xdr:col>
      <xdr:colOff>350532</xdr:colOff>
      <xdr:row>21</xdr:row>
      <xdr:rowOff>229150</xdr:rowOff>
    </xdr:to>
    <xdr:pic>
      <xdr:nvPicPr>
        <xdr:cNvPr id="2" name="Picture 1" descr="Image generated by Python">
          <a:extLst>
            <a:ext uri="{FF2B5EF4-FFF2-40B4-BE49-F238E27FC236}">
              <a16:creationId xmlns:a16="http://schemas.microsoft.com/office/drawing/2014/main" id="{E25CADCA-5859-4B93-9251-19F0F8A9C818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4-correlation-matrix'!J5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86888" y="1023938"/>
          <a:ext cx="5634049" cy="47061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16</xdr:col>
      <xdr:colOff>193649</xdr:colOff>
      <xdr:row>17</xdr:row>
      <xdr:rowOff>93331</xdr:rowOff>
    </xdr:to>
    <xdr:pic>
      <xdr:nvPicPr>
        <xdr:cNvPr id="3" name="Picture 2" descr="Image generated by Python">
          <a:extLst>
            <a:ext uri="{FF2B5EF4-FFF2-40B4-BE49-F238E27FC236}">
              <a16:creationId xmlns:a16="http://schemas.microsoft.com/office/drawing/2014/main" id="{0CD42752-02D6-E215-B3CF-CE1631B39383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0-conditional-scatterplot'!I3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2927" y="515471"/>
          <a:ext cx="5303531" cy="39593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809625</xdr:colOff>
      <xdr:row>74</xdr:row>
      <xdr:rowOff>209550</xdr:rowOff>
    </xdr:from>
    <xdr:to>
      <xdr:col>21</xdr:col>
      <xdr:colOff>334920</xdr:colOff>
      <xdr:row>111</xdr:row>
      <xdr:rowOff>132713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FD23132E-1F36-4FC6-90FF-51903F74B0F7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1-pairplot'!I76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0145" y="20297775"/>
          <a:ext cx="10159957" cy="95210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22</xdr:col>
      <xdr:colOff>14877</xdr:colOff>
      <xdr:row>36</xdr:row>
      <xdr:rowOff>110127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B3C4B552-EB5D-35AE-AC98-DD7A29BCDDCD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1-pairplot'!I3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0" y="523875"/>
          <a:ext cx="9016002" cy="901600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23</xdr:col>
      <xdr:colOff>514941</xdr:colOff>
      <xdr:row>72</xdr:row>
      <xdr:rowOff>110127</xdr:rowOff>
    </xdr:to>
    <xdr:pic>
      <xdr:nvPicPr>
        <xdr:cNvPr id="6" name="Picture 5" descr="Image generated by Python">
          <a:extLst>
            <a:ext uri="{FF2B5EF4-FFF2-40B4-BE49-F238E27FC236}">
              <a16:creationId xmlns:a16="http://schemas.microsoft.com/office/drawing/2014/main" id="{8444B6DA-F2D9-E290-5B1D-4E04A038152B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1-pairplot'!I39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0" y="9953625"/>
          <a:ext cx="10159004" cy="90160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17</xdr:col>
      <xdr:colOff>42682</xdr:colOff>
      <xdr:row>17</xdr:row>
      <xdr:rowOff>92591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5C572141-D2A1-7F93-7FAC-811DB9E96EC2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2-jitterplot'!J3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67713" y="514350"/>
          <a:ext cx="5148082" cy="395021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18</xdr:col>
      <xdr:colOff>382917</xdr:colOff>
      <xdr:row>33</xdr:row>
      <xdr:rowOff>92591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3FFE0577-13FF-A467-5094-A58C68868588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2-jitterplot'!J19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7713" y="4629150"/>
          <a:ext cx="6126492" cy="395021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20</xdr:col>
      <xdr:colOff>454604</xdr:colOff>
      <xdr:row>12</xdr:row>
      <xdr:rowOff>66407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F60E46F4-CF8E-6819-19B1-84E5889C5E69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3-small-multiples'!I3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3733" y="517071"/>
          <a:ext cx="8129032" cy="26517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20</xdr:col>
      <xdr:colOff>454604</xdr:colOff>
      <xdr:row>24</xdr:row>
      <xdr:rowOff>66408</xdr:rowOff>
    </xdr:to>
    <xdr:pic>
      <xdr:nvPicPr>
        <xdr:cNvPr id="6" name="Picture 5" descr="Image generated by Python">
          <a:extLst>
            <a:ext uri="{FF2B5EF4-FFF2-40B4-BE49-F238E27FC236}">
              <a16:creationId xmlns:a16="http://schemas.microsoft.com/office/drawing/2014/main" id="{02ECB4DE-0B46-72B3-73CC-71C98FEE87DC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3-small-multiples'!I15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3733" y="3619500"/>
          <a:ext cx="8129032" cy="265176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20</xdr:col>
      <xdr:colOff>454604</xdr:colOff>
      <xdr:row>57</xdr:row>
      <xdr:rowOff>123569</xdr:rowOff>
    </xdr:to>
    <xdr:pic>
      <xdr:nvPicPr>
        <xdr:cNvPr id="7" name="Picture 6" descr="Image generated by Python">
          <a:extLst>
            <a:ext uri="{FF2B5EF4-FFF2-40B4-BE49-F238E27FC236}">
              <a16:creationId xmlns:a16="http://schemas.microsoft.com/office/drawing/2014/main" id="{43D9C478-D51D-533C-5772-40D7A39D01EC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3-small-multiples'!I27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33733" y="6721929"/>
          <a:ext cx="8129032" cy="81381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17</xdr:col>
      <xdr:colOff>223069</xdr:colOff>
      <xdr:row>22</xdr:row>
      <xdr:rowOff>199516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46A62F30-1B19-47BF-5A6A-895A5E6DD198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4-jointplot'!J3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0" y="519545"/>
          <a:ext cx="5349251" cy="53949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17</xdr:col>
      <xdr:colOff>223069</xdr:colOff>
      <xdr:row>44</xdr:row>
      <xdr:rowOff>199516</xdr:rowOff>
    </xdr:to>
    <xdr:pic>
      <xdr:nvPicPr>
        <xdr:cNvPr id="6" name="Picture 5" descr="Image generated by Python">
          <a:extLst>
            <a:ext uri="{FF2B5EF4-FFF2-40B4-BE49-F238E27FC236}">
              <a16:creationId xmlns:a16="http://schemas.microsoft.com/office/drawing/2014/main" id="{2742407E-5F1C-5FC7-A979-118FD52DF4E4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4-jointplot'!J25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6234545"/>
          <a:ext cx="5349251" cy="53949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17</xdr:col>
      <xdr:colOff>531668</xdr:colOff>
      <xdr:row>133</xdr:row>
      <xdr:rowOff>138545</xdr:rowOff>
    </xdr:to>
    <xdr:pic>
      <xdr:nvPicPr>
        <xdr:cNvPr id="7" name="Picture 6" descr="Image generated by Python">
          <a:extLst>
            <a:ext uri="{FF2B5EF4-FFF2-40B4-BE49-F238E27FC236}">
              <a16:creationId xmlns:a16="http://schemas.microsoft.com/office/drawing/2014/main" id="{CC350C47-991C-2F8F-95CF-050A1C91F40E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4-jointplot'!J48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0" y="12209318"/>
          <a:ext cx="5657850" cy="22479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670560</xdr:colOff>
      <xdr:row>34</xdr:row>
      <xdr:rowOff>11430</xdr:rowOff>
    </xdr:from>
    <xdr:to>
      <xdr:col>15</xdr:col>
      <xdr:colOff>515122</xdr:colOff>
      <xdr:row>50</xdr:row>
      <xdr:rowOff>58877</xdr:rowOff>
    </xdr:to>
    <xdr:pic>
      <xdr:nvPicPr>
        <xdr:cNvPr id="4" name="Picture 3" descr="Image generated by Python">
          <a:extLst>
            <a:ext uri="{FF2B5EF4-FFF2-40B4-BE49-F238E27FC236}">
              <a16:creationId xmlns:a16="http://schemas.microsoft.com/office/drawing/2014/main" id="{E6A14C67-1D24-4BC0-8708-22CAD914AAE1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5-bubbleplot'!J35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29826" y="9239250"/>
          <a:ext cx="5158559" cy="41584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17</xdr:col>
      <xdr:colOff>42682</xdr:colOff>
      <xdr:row>17</xdr:row>
      <xdr:rowOff>92591</xdr:rowOff>
    </xdr:to>
    <xdr:pic>
      <xdr:nvPicPr>
        <xdr:cNvPr id="5" name="Picture 4" descr="Image generated by Python">
          <a:extLst>
            <a:ext uri="{FF2B5EF4-FFF2-40B4-BE49-F238E27FC236}">
              <a16:creationId xmlns:a16="http://schemas.microsoft.com/office/drawing/2014/main" id="{6FD632BE-52F6-D27E-DB2E-2B1E16616EA1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5-bubbleplot'!J3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67713" y="514350"/>
          <a:ext cx="5148082" cy="395021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17</xdr:col>
      <xdr:colOff>42682</xdr:colOff>
      <xdr:row>34</xdr:row>
      <xdr:rowOff>27440</xdr:rowOff>
    </xdr:to>
    <xdr:pic>
      <xdr:nvPicPr>
        <xdr:cNvPr id="6" name="Picture 5" descr="Image generated by Python">
          <a:extLst>
            <a:ext uri="{FF2B5EF4-FFF2-40B4-BE49-F238E27FC236}">
              <a16:creationId xmlns:a16="http://schemas.microsoft.com/office/drawing/2014/main" id="{EC53B6B4-00BA-2D35-AE72-EEEB946EF684}"/>
            </a:ext>
          </a:extLst>
        </xdr:cNvPr>
        <xdr:cNvPicPr>
          <a:picLocks noChangeAspect="1"/>
          <a:extLst>
            <a:ext uri="{53484399-7A02-498B-ADA4-41CD10E50FAC}">
              <aif:imageFormula xmlns:aif="http://schemas.microsoft.com/office/drawing/2022/imageformula" formula="'15-bubbleplot'!J19"/>
            </a:ext>
          </a:extLst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7713" y="4629150"/>
          <a:ext cx="5148082" cy="414224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8">
  <a r="12" c="12">
    <v t="s"/>
    <v t="s">order_id</v>
    <v t="s">customer_id</v>
    <v t="s">product_id</v>
    <v t="s">product_name</v>
    <v t="s">category</v>
    <v t="s">...</v>
    <v t="s">quantity</v>
    <v t="s">order_date</v>
    <v t="s">customer_age</v>
    <v t="s">customer_gender</v>
    <v t="s">country</v>
    <v>0</v>
    <v>1</v>
    <v>150</v>
    <v>9</v>
    <v t="s">Tablet</v>
    <v t="s">Electronics</v>
    <v t="s">...</v>
    <v>1</v>
    <v t="r">0</v>
    <v>62</v>
    <v t="s">Female</v>
    <v t="s">Germany</v>
    <v>1</v>
    <v>2</v>
    <v>176</v>
    <v>36</v>
    <v t="s">Smartphone</v>
    <v t="s">Electronics</v>
    <v t="s">...</v>
    <v>4</v>
    <v t="r">1</v>
    <v>23</v>
    <v t="s">Male</v>
    <v t="s">Canada</v>
    <v>2</v>
    <v>3</v>
    <v>37</v>
    <v>22</v>
    <v t="s">Jacket</v>
    <v t="s">Accessories</v>
    <v t="s">...</v>
    <v>4</v>
    <v t="r">2</v>
    <v>54</v>
    <v t="s">Male</v>
    <v t="s">UK</v>
    <v>3</v>
    <v>4</v>
    <v>143</v>
    <v>42</v>
    <v t="s">Shoes</v>
    <v t="s">Electronics</v>
    <v t="s">...</v>
    <v>4</v>
    <v t="r">3</v>
    <v>50</v>
    <v t="s">Male</v>
    <v t="s">Germany</v>
    <v>4</v>
    <v>5</v>
    <v>163</v>
    <v>26</v>
    <v t="s">Jacket</v>
    <v t="s">Accessories</v>
    <v t="s">...</v>
    <v>1</v>
    <v t="r">4</v>
    <v>39</v>
    <v t="s">Male</v>
    <v t="s">Australia</v>
    <v t="s">...</v>
    <v t="s">...</v>
    <v t="s">...</v>
    <v t="s">...</v>
    <v t="s">...</v>
    <v t="s">...</v>
    <v t="s">...</v>
    <v t="s">...</v>
    <v t="s">...</v>
    <v t="s">...</v>
    <v t="s">...</v>
    <v t="s">...</v>
    <v>495</v>
    <v>496</v>
    <v>155</v>
    <v>30</v>
    <v t="s">Jacket</v>
    <v t="s">Accessories</v>
    <v t="s">...</v>
    <v>3</v>
    <v t="r">5</v>
    <v>29</v>
    <v t="s">Male</v>
    <v t="s">Germany</v>
    <v>496</v>
    <v>497</v>
    <v>66</v>
    <v>41</v>
    <v t="s">Tablet</v>
    <v t="s">Clothing</v>
    <v t="s">...</v>
    <v>2</v>
    <v t="r">6</v>
    <v>36</v>
    <v t="s">Female</v>
    <v t="s">Canada</v>
    <v>497</v>
    <v>498</v>
    <v>169</v>
    <v>4</v>
    <v t="s">Camera</v>
    <v t="s">Accessories</v>
    <v t="s">...</v>
    <v>1</v>
    <v t="r">7</v>
    <v>54</v>
    <v t="s">Female</v>
    <v t="s">USA</v>
    <v>498</v>
    <v>499</v>
    <v>112</v>
    <v>4</v>
    <v t="s">Sunglasses</v>
    <v t="s">Electronics</v>
    <v t="s">...</v>
    <v>2</v>
    <v t="r">8</v>
    <v>61</v>
    <v t="s">Male</v>
    <v t="s">France</v>
    <v>499</v>
    <v>500</v>
    <v>13</v>
    <v>28</v>
    <v t="s">Camera</v>
    <v t="s">Clothing</v>
    <v t="s">...</v>
    <v>1</v>
    <v t="r">9</v>
    <v>34</v>
    <v t="s">Female</v>
    <v t="s">USA</v>
  </a>
  <a r="12" c="8">
    <v t="s"/>
    <v t="s">species</v>
    <v t="s">island</v>
    <v t="s">bill_length_mm</v>
    <v t="s">bill_depth_mm</v>
    <v t="s">flipper_length_mm</v>
    <v t="s">body_mass_g</v>
    <v t="s">sex</v>
    <v>0</v>
    <v t="s">Adelie</v>
    <v t="s">Torgersen</v>
    <v>39.1</v>
    <v>18.7</v>
    <v>181</v>
    <v>3750</v>
    <v t="s">Male</v>
    <v>1</v>
    <v t="s">Adelie</v>
    <v t="s">Torgersen</v>
    <v>39.5</v>
    <v>17.399999999999999</v>
    <v>186</v>
    <v>3800</v>
    <v t="s">Female</v>
    <v>2</v>
    <v t="s">Adelie</v>
    <v t="s">Torgersen</v>
    <v>40.299999999999997</v>
    <v>18</v>
    <v>195</v>
    <v>3250</v>
    <v t="s">Female</v>
    <v>3</v>
    <v t="s">Adelie</v>
    <v t="s">Torgersen</v>
    <v t="r">32</v>
    <v t="r">32</v>
    <v t="r">32</v>
    <v t="r">32</v>
    <v t="s"/>
    <v>4</v>
    <v t="s">Adelie</v>
    <v t="s">Torgersen</v>
    <v>36.700000000000003</v>
    <v>19.3</v>
    <v>193</v>
    <v>3450</v>
    <v t="s">Female</v>
    <v t="s">...</v>
    <v t="s">...</v>
    <v t="s">...</v>
    <v t="s">...</v>
    <v t="s">...</v>
    <v t="s">...</v>
    <v t="s">...</v>
    <v t="s">...</v>
    <v>339</v>
    <v t="s">Gentoo</v>
    <v t="s">Biscoe</v>
    <v t="r">32</v>
    <v t="r">32</v>
    <v t="r">32</v>
    <v t="r">32</v>
    <v t="s"/>
    <v>340</v>
    <v t="s">Gentoo</v>
    <v t="s">Biscoe</v>
    <v>46.8</v>
    <v>14.3</v>
    <v>215</v>
    <v>4850</v>
    <v t="s">Female</v>
    <v>341</v>
    <v t="s">Gentoo</v>
    <v t="s">Biscoe</v>
    <v>50.4</v>
    <v>15.7</v>
    <v>222</v>
    <v>5750</v>
    <v t="s">Male</v>
    <v>342</v>
    <v t="s">Gentoo</v>
    <v t="s">Biscoe</v>
    <v>45.2</v>
    <v>14.8</v>
    <v>212</v>
    <v>5200</v>
    <v t="s">Female</v>
    <v>343</v>
    <v t="s">Gentoo</v>
    <v t="s">Biscoe</v>
    <v>49.9</v>
    <v>16.100000000000001</v>
    <v>213</v>
    <v>5400</v>
    <v t="s">Male</v>
  </a>
  <a r="12" c="9">
    <v t="s"/>
    <v t="s">mpg</v>
    <v t="s">cylinders</v>
    <v t="s">displacement</v>
    <v t="s">horsepower</v>
    <v t="s">weight</v>
    <v t="s">acceleration</v>
    <v t="s">model_year</v>
    <v t="s">origin</v>
    <v>0</v>
    <v>18</v>
    <v>8</v>
    <v>307</v>
    <v>130</v>
    <v>3504</v>
    <v>12</v>
    <v>70</v>
    <v t="s">usa</v>
    <v>1</v>
    <v>15</v>
    <v>8</v>
    <v>350</v>
    <v>165</v>
    <v>3693</v>
    <v>11.5</v>
    <v>70</v>
    <v t="s">usa</v>
    <v>2</v>
    <v>18</v>
    <v>8</v>
    <v>318</v>
    <v>150</v>
    <v>3436</v>
    <v>11</v>
    <v>70</v>
    <v t="s">usa</v>
    <v>3</v>
    <v>16</v>
    <v>8</v>
    <v>304</v>
    <v>150</v>
    <v>3433</v>
    <v>12</v>
    <v>70</v>
    <v t="s">usa</v>
    <v>4</v>
    <v>17</v>
    <v>8</v>
    <v>302</v>
    <v>140</v>
    <v>3449</v>
    <v>10.5</v>
    <v>70</v>
    <v t="s">usa</v>
    <v t="s">...</v>
    <v t="s">...</v>
    <v t="s">...</v>
    <v t="s">...</v>
    <v t="s">...</v>
    <v t="s">...</v>
    <v t="s">...</v>
    <v t="s">...</v>
    <v t="s">...</v>
    <v>393</v>
    <v>27</v>
    <v>4</v>
    <v>140</v>
    <v>86</v>
    <v>2790</v>
    <v>15.6</v>
    <v>82</v>
    <v t="s">usa</v>
    <v>394</v>
    <v>44</v>
    <v>4</v>
    <v>97</v>
    <v>52</v>
    <v>2130</v>
    <v>24.6</v>
    <v>82</v>
    <v t="s">europe</v>
    <v>395</v>
    <v>32</v>
    <v>4</v>
    <v>135</v>
    <v>84</v>
    <v>2295</v>
    <v>11.6</v>
    <v>82</v>
    <v t="s">usa</v>
    <v>396</v>
    <v>28</v>
    <v>4</v>
    <v>120</v>
    <v>79</v>
    <v>2625</v>
    <v>18.600000000000001</v>
    <v>82</v>
    <v t="s">usa</v>
    <v>397</v>
    <v>31</v>
    <v>4</v>
    <v>119</v>
    <v>82</v>
    <v>2720</v>
    <v>19.399999999999999</v>
    <v>82</v>
    <v t="s">usa</v>
  </a>
  <a r="8" c="8">
    <v t="s"/>
    <v t="s">mpg</v>
    <v t="s">cylinders</v>
    <v t="s">displacement</v>
    <v t="s">horsepower</v>
    <v t="s">weight</v>
    <v t="s">acceleration</v>
    <v t="s">model_year</v>
    <v t="s">mpg</v>
    <v>1</v>
    <v>-0.77539628542055394</v>
    <v>-0.80420282480589789</v>
    <v>-0.77842678389777609</v>
    <v>-0.8317409332443344</v>
    <v>0.42028891210165054</v>
    <v>0.57926713308330924</v>
    <v t="s">cylinders</v>
    <v>-0.77539628542055394</v>
    <v>1</v>
    <v>0.95072139013924151</v>
    <v>0.84298335691865678</v>
    <v>0.89601679545339441</v>
    <v>-0.50541948905217582</v>
    <v>-0.34874579661359445</v>
    <v t="s">displacement</v>
    <v>-0.80420282480589789</v>
    <v>0.95072139013924151</v>
    <v>1</v>
    <v>0.89725700184347001</v>
    <v>0.93282414684163395</v>
    <v>-0.54368408350092989</v>
    <v>-0.37016416107932471</v>
    <v t="s">horsepower</v>
    <v>-0.77842678389777609</v>
    <v>0.84298335691865678</v>
    <v>0.89725700184347001</v>
    <v>1</v>
    <v>0.86453773757414554</v>
    <v>-0.68919551033423765</v>
    <v>-0.41636147709998894</v>
    <v t="s">weight</v>
    <v>-0.8317409332443344</v>
    <v>0.89601679545339441</v>
    <v>0.93282414684163395</v>
    <v>0.86453773757414554</v>
    <v>1</v>
    <v>-0.4174573199403932</v>
    <v>-0.30656433428328922</v>
    <v t="s">acceleration</v>
    <v>0.42028891210165054</v>
    <v>-0.50541948905217582</v>
    <v>-0.54368408350092989</v>
    <v>-0.68919551033423765</v>
    <v>-0.4174573199403932</v>
    <v>1</v>
    <v>0.28813695429949115</v>
    <v t="s">model_year</v>
    <v>0.57926713308330924</v>
    <v>-0.34874579661359445</v>
    <v>-0.37016416107932471</v>
    <v>-0.41636147709998894</v>
    <v>-0.30656433428328922</v>
    <v>0.28813695429949115</v>
    <v>1</v>
  </a>
  <a r="12" c="12">
    <v t="s"/>
    <v t="s">price</v>
    <v t="s">lotsize</v>
    <v t="s">bedrooms</v>
    <v t="s">bathrms</v>
    <v t="s">stories</v>
    <v t="s">...</v>
    <v t="s">fullbase</v>
    <v t="s">gashw</v>
    <v t="s">airco</v>
    <v t="s">garagepl</v>
    <v t="s">prefarea</v>
    <v>0</v>
    <v>42000</v>
    <v>5850</v>
    <v>3</v>
    <v>1</v>
    <v>2</v>
    <v t="s">...</v>
    <v t="s">yes</v>
    <v t="s">no</v>
    <v t="s">no</v>
    <v>1</v>
    <v t="s">no</v>
    <v>1</v>
    <v>38500</v>
    <v>4000</v>
    <v>2</v>
    <v>1</v>
    <v>1</v>
    <v t="s">...</v>
    <v t="s">no</v>
    <v t="s">no</v>
    <v t="s">no</v>
    <v>0</v>
    <v t="s">no</v>
    <v>2</v>
    <v>49500</v>
    <v>3060</v>
    <v>3</v>
    <v>1</v>
    <v>1</v>
    <v t="s">...</v>
    <v t="s">no</v>
    <v t="s">no</v>
    <v t="s">no</v>
    <v>0</v>
    <v t="s">no</v>
    <v>3</v>
    <v>60500</v>
    <v>6650</v>
    <v>3</v>
    <v>1</v>
    <v>2</v>
    <v t="s">...</v>
    <v t="s">no</v>
    <v t="s">no</v>
    <v t="s">no</v>
    <v>0</v>
    <v t="s">no</v>
    <v>4</v>
    <v>61000</v>
    <v>6360</v>
    <v>2</v>
    <v>1</v>
    <v>1</v>
    <v t="s">...</v>
    <v t="s">no</v>
    <v t="s">no</v>
    <v t="s">no</v>
    <v>0</v>
    <v t="s">no</v>
    <v t="s">...</v>
    <v t="s">...</v>
    <v t="s">...</v>
    <v t="s">...</v>
    <v t="s">...</v>
    <v t="s">...</v>
    <v t="s">...</v>
    <v t="s">...</v>
    <v t="s">...</v>
    <v t="s">...</v>
    <v t="s">...</v>
    <v t="s">...</v>
    <v>541</v>
    <v>91500</v>
    <v>4800</v>
    <v>3</v>
    <v>2</v>
    <v>4</v>
    <v t="s">...</v>
    <v t="s">no</v>
    <v t="s">no</v>
    <v t="s">yes</v>
    <v>0</v>
    <v t="s">no</v>
    <v>542</v>
    <v>94000</v>
    <v>6000</v>
    <v>3</v>
    <v>2</v>
    <v>4</v>
    <v t="s">...</v>
    <v t="s">no</v>
    <v t="s">no</v>
    <v t="s">yes</v>
    <v>0</v>
    <v t="s">no</v>
    <v>543</v>
    <v>103000</v>
    <v>6000</v>
    <v>3</v>
    <v>2</v>
    <v>4</v>
    <v t="s">...</v>
    <v t="s">no</v>
    <v t="s">no</v>
    <v t="s">yes</v>
    <v>1</v>
    <v t="s">no</v>
    <v>544</v>
    <v>105000</v>
    <v>6000</v>
    <v>3</v>
    <v>2</v>
    <v>2</v>
    <v t="s">...</v>
    <v t="s">no</v>
    <v t="s">no</v>
    <v t="s">yes</v>
    <v>1</v>
    <v t="s">no</v>
    <v>545</v>
    <v>105000</v>
    <v>6000</v>
    <v>3</v>
    <v>1</v>
    <v>2</v>
    <v t="s">...</v>
    <v t="s">no</v>
    <v t="s">no</v>
    <v t="s">yes</v>
    <v>1</v>
    <v t="s">no</v>
  </a>
  <a r="12" c="3">
    <v t="s"/>
    <v t="s">Date</v>
    <v t="s">Sales</v>
    <v>0</v>
    <v t="r">46</v>
    <v>52.48</v>
    <v>1</v>
    <v t="r">47</v>
    <v>49.34</v>
    <v>2</v>
    <v t="r">48</v>
    <v>53.31</v>
    <v>3</v>
    <v t="r">49</v>
    <v>57.72</v>
    <v>4</v>
    <v t="r">50</v>
    <v>48.97</v>
    <v t="s">...</v>
    <v t="s">...</v>
    <v t="s">...</v>
    <v>361</v>
    <v t="r">51</v>
    <v>70.03</v>
    <v>362</v>
    <v t="r">52</v>
    <v>61.85</v>
    <v>363</v>
    <v t="r">53</v>
    <v>64.44</v>
    <v>364</v>
    <v t="r">54</v>
    <v>65.92</v>
    <v>365</v>
    <v t="r">55</v>
    <v>60.49</v>
  </a>
  <a r="13" c="2">
    <v t="s"/>
    <v t="s">Sales</v>
    <v t="s">Date</v>
    <v t="s"/>
    <v t="r">46</v>
    <v>52.48</v>
    <v t="r">47</v>
    <v>49.34</v>
    <v t="r">48</v>
    <v>53.31</v>
    <v t="r">49</v>
    <v>57.72</v>
    <v t="r">50</v>
    <v>48.97</v>
    <v t="s">...</v>
    <v t="s">...</v>
    <v t="r">51</v>
    <v>70.03</v>
    <v t="r">52</v>
    <v>61.85</v>
    <v t="r">53</v>
    <v>64.44</v>
    <v t="r">54</v>
    <v>65.92</v>
    <v t="r">55</v>
    <v>60.49</v>
  </a>
  <a r="12" c="9">
    <v t="s"/>
    <v t="s">species</v>
    <v t="s">island</v>
    <v t="s">bill_length_mm</v>
    <v t="s">bill_depth_mm</v>
    <v t="s">flipper_length_mm</v>
    <v t="s">body_mass_g</v>
    <v t="s">sex</v>
    <v t="s">id_in_species</v>
    <v>0</v>
    <v t="s">Adelie</v>
    <v t="s">Torgersen</v>
    <v>39.1</v>
    <v>18.7</v>
    <v>181</v>
    <v>3750</v>
    <v t="s">Male</v>
    <v>0</v>
    <v>1</v>
    <v t="s">Adelie</v>
    <v t="s">Torgersen</v>
    <v>39.5</v>
    <v>17.399999999999999</v>
    <v>186</v>
    <v>3800</v>
    <v t="s">Female</v>
    <v>1</v>
    <v>2</v>
    <v t="s">Adelie</v>
    <v t="s">Torgersen</v>
    <v>40.299999999999997</v>
    <v>18</v>
    <v>195</v>
    <v>3250</v>
    <v t="s">Female</v>
    <v>2</v>
    <v>3</v>
    <v t="s">Adelie</v>
    <v t="s">Torgersen</v>
    <v t="r">32</v>
    <v t="r">32</v>
    <v t="r">32</v>
    <v t="r">32</v>
    <v t="s"/>
    <v>3</v>
    <v>4</v>
    <v t="s">Adelie</v>
    <v t="s">Torgersen</v>
    <v>36.700000000000003</v>
    <v>19.3</v>
    <v>193</v>
    <v>3450</v>
    <v t="s">Female</v>
    <v>4</v>
    <v t="s">...</v>
    <v t="s">...</v>
    <v t="s">...</v>
    <v t="s">...</v>
    <v t="s">...</v>
    <v t="s">...</v>
    <v t="s">...</v>
    <v t="s">...</v>
    <v t="s">...</v>
    <v>339</v>
    <v t="s">Gentoo</v>
    <v t="s">Biscoe</v>
    <v t="r">32</v>
    <v t="r">32</v>
    <v t="r">32</v>
    <v t="r">32</v>
    <v t="s"/>
    <v>119</v>
    <v>340</v>
    <v t="s">Gentoo</v>
    <v t="s">Biscoe</v>
    <v>46.8</v>
    <v>14.3</v>
    <v>215</v>
    <v>4850</v>
    <v t="s">Female</v>
    <v>120</v>
    <v>341</v>
    <v t="s">Gentoo</v>
    <v t="s">Biscoe</v>
    <v>50.4</v>
    <v>15.7</v>
    <v>222</v>
    <v>5750</v>
    <v t="s">Male</v>
    <v>121</v>
    <v>342</v>
    <v t="s">Gentoo</v>
    <v t="s">Biscoe</v>
    <v>45.2</v>
    <v>14.8</v>
    <v>212</v>
    <v>5200</v>
    <v t="s">Female</v>
    <v>122</v>
    <v>343</v>
    <v t="s">Gentoo</v>
    <v t="s">Biscoe</v>
    <v>49.9</v>
    <v>16.100000000000001</v>
    <v>213</v>
    <v>5400</v>
    <v t="s">Male</v>
    <v>123</v>
  </a>
</arrayData>
</file>

<file path=xl/richData/rdrichvalue.xml><?xml version="1.0" encoding="utf-8"?>
<rvData xmlns="http://schemas.microsoft.com/office/spreadsheetml/2017/richdata" count="507">
  <rv s="0">
    <fb>44879</fb>
    <v>2</v>
  </rv>
  <rv s="0">
    <fb>44840</fb>
    <v>2</v>
  </rv>
  <rv s="0">
    <fb>44688</fb>
    <v>2</v>
  </rv>
  <rv s="0">
    <fb>44690</fb>
    <v>2</v>
  </rv>
  <rv s="0">
    <fb>44619</fb>
    <v>2</v>
  </rv>
  <rv s="0">
    <fb>44741</fb>
    <v>2</v>
  </rv>
  <rv s="0">
    <fb>44843</fb>
    <v>2</v>
  </rv>
  <rv s="0">
    <fb>44881</fb>
    <v>2</v>
  </rv>
  <rv s="0">
    <fb>44787</fb>
    <v>2</v>
  </rv>
  <rv s="0">
    <fb>44876</fb>
    <v>2</v>
  </rv>
  <rv s="1">
    <v>0</v>
  </rv>
  <rv s="2">
    <v>DataFrame</v>
    <v>1</v>
    <v>10</v>
  </rv>
  <rv s="3">
    <v>&lt;class 'pandas.core.frame.DataFrame'&gt;</v>
    <v>DataFrame</v>
    <v xml:space="preserve">     order_id  customer_id  product_id product_name     category  unit_price  \
0           1          150           9       Tablet  Electronics         611   
1           2          176          36   Smartphone  Electronics         751   
2           ...</v>
    <v>11</v>
    <v>3</v>
  </rv>
  <rv s="0">
    <fb>44902</fb>
    <v>2</v>
  </rv>
  <rv s="0">
    <fb>44825</fb>
    <v>2</v>
  </rv>
  <rv s="0">
    <fb>44849</fb>
    <v>2</v>
  </rv>
  <rv s="0">
    <fb>44674</fb>
    <v>2</v>
  </rv>
  <rv s="0">
    <fb>44636</fb>
    <v>2</v>
  </rv>
  <rv s="0">
    <fb>44595</fb>
    <v>2</v>
  </rv>
  <rv s="0">
    <fb>44742</fb>
    <v>2</v>
  </rv>
  <rv s="0">
    <fb>44813</fb>
    <v>2</v>
  </rv>
  <rv s="0">
    <fb>44763</fb>
    <v>2</v>
  </rv>
  <rv s="0">
    <fb>44751</fb>
    <v>2</v>
  </rv>
  <rv s="0">
    <fb>44838</fb>
    <v>2</v>
  </rv>
  <rv s="0">
    <fb>44581</fb>
    <v>2</v>
  </rv>
  <rv s="0">
    <fb>44564</fb>
    <v>2</v>
  </rv>
  <rv s="0">
    <fb>44834</fb>
    <v>2</v>
  </rv>
  <rv s="0">
    <fb>44576</fb>
    <v>2</v>
  </rv>
  <rv s="0">
    <fb>44738</fb>
    <v>2</v>
  </rv>
  <rv s="0">
    <fb>44820</fb>
    <v>2</v>
  </rv>
  <rv s="0">
    <fb>44768</fb>
    <v>2</v>
  </rv>
  <rv s="0">
    <fb>44705</fb>
    <v>2</v>
  </rv>
  <rv s="0">
    <fb>0</fb>
    <v>6</v>
  </rv>
  <rv s="1">
    <v>1</v>
  </rv>
  <rv s="2">
    <v>DataFrame</v>
    <v>5</v>
    <v>33</v>
  </rv>
  <rv s="3">
    <v>&lt;class 'pandas.core.frame.DataFrame'&gt;</v>
    <v>DataFrame</v>
    <v xml:space="preserve">    species     island  bill_length_mm  bill_depth_mm  flipper_length_mm  \
0    Adelie  Torgersen            39.1           18.7              181.0   
1    Adelie  Torgersen            39.5           17.4              186.0   
2    Adelie  Torgersen  ...</v>
    <v>34</v>
    <v>3</v>
  </rv>
  <rv s="1">
    <v>2</v>
  </rv>
  <rv s="2">
    <v>DataFrame</v>
    <v>8</v>
    <v>36</v>
  </rv>
  <rv s="3">
    <v>&lt;class 'pandas.core.frame.DataFrame'&gt;</v>
    <v>DataFrame</v>
    <v xml:space="preserve">      mpg  cylinders  displacement  horsepower  weight  acceleration  \
0    18.0          8         307.0       130.0    3504          12.0   
1    15.0          8         350.0       165.0    3693          11.5   
2    18.0          8         318.0  ...</v>
    <v>37</v>
    <v>3</v>
  </rv>
  <rv s="1">
    <v>3</v>
  </rv>
  <rv s="2">
    <v>DataFrame</v>
    <v>10</v>
    <v>39</v>
  </rv>
  <rv s="3">
    <v>&lt;class 'pandas.core.frame.DataFrame'&gt;</v>
    <v>DataFrame</v>
    <v xml:space="preserve">                   mpg  cylinders  displacement  horsepower    weight  \
mpg           1.000000  -0.775396     -0.804203   -0.778427 -0.831741   
cylinders    -0.775396   1.000000      0.950721    0.842983  0.896017   
displacement -0.804203   0.950721...</v>
    <v>40</v>
    <v>3</v>
  </rv>
  <rv s="4">
    <v>0</v>
    <v>9</v>
    <v>Image generated by Python</v>
  </rv>
  <rv s="1">
    <v>4</v>
  </rv>
  <rv s="2">
    <v>DataFrame</v>
    <v>12</v>
    <v>43</v>
  </rv>
  <rv s="3">
    <v>&lt;class 'pandas.core.frame.DataFrame'&gt;</v>
    <v>DataFrame</v>
    <v xml:space="preserve">      price  lotsize  bedrooms  bathrms  stories driveway recroom fullbase  \
0     42000     5850         3        1        2      yes      no      yes   
1     38500     4000         2        1        1      yes      no       no   
2     49500     30...</v>
    <v>44</v>
    <v>3</v>
  </rv>
  <rv s="0">
    <fb>44927</fb>
    <v>2</v>
  </rv>
  <rv s="0">
    <fb>44928</fb>
    <v>2</v>
  </rv>
  <rv s="0">
    <fb>44929</fb>
    <v>2</v>
  </rv>
  <rv s="0">
    <fb>44930</fb>
    <v>2</v>
  </rv>
  <rv s="0">
    <fb>44931</fb>
    <v>2</v>
  </rv>
  <rv s="0">
    <fb>45288</fb>
    <v>2</v>
  </rv>
  <rv s="0">
    <fb>45289</fb>
    <v>2</v>
  </rv>
  <rv s="0">
    <fb>45290</fb>
    <v>2</v>
  </rv>
  <rv s="0">
    <fb>45291</fb>
    <v>2</v>
  </rv>
  <rv s="0">
    <fb>45292</fb>
    <v>2</v>
  </rv>
  <rv s="1">
    <v>5</v>
  </rv>
  <rv s="2">
    <v>DataFrame</v>
    <v>14</v>
    <v>56</v>
  </rv>
  <rv s="3">
    <v>&lt;class 'pandas.core.frame.DataFrame'&gt;</v>
    <v>DataFrame</v>
    <v xml:space="preserve">          Date  Sales
0   2023-01-01  52.48
1   2023-01-02  49.34
2   2023-01-03  53.31
3   2023-01-04  57.72
4   2023-01-05  48.97
..         ...    ...
361 2023-12-28  70.03
362 2023-12-29  61.85
363 2023-12-30  64.44
364 2023-12-31  65.92
365 2024-0...</v>
    <v>57</v>
    <v>3</v>
  </rv>
  <rv s="1">
    <v>6</v>
  </rv>
  <rv s="2">
    <v>DataFrame</v>
    <v>16</v>
    <v>59</v>
  </rv>
  <rv s="3">
    <v>&lt;class 'pandas.core.frame.DataFrame'&gt;</v>
    <v>DataFrame</v>
    <v xml:space="preserve">            Sales
Date             
2023-01-01  52.48
2023-01-02  49.34
2023-01-03  53.31
2023-01-04  57.72
2023-01-05  48.97
...           ...
2023-12-28  70.03
2023-12-29  61.85
2023-12-30  64.44
2023-12-31  65.92
2024-01-01  60.49
[366 rows x 1 col...</v>
    <v>60</v>
    <v>3</v>
  </rv>
  <rv s="0">
    <fb>44957</fb>
    <v>2</v>
  </rv>
  <rv s="0">
    <fb>44934</fb>
    <v>2</v>
  </rv>
  <rv s="0">
    <fb>44985</fb>
    <v>2</v>
  </rv>
  <rv s="0">
    <fb>44941</fb>
    <v>2</v>
  </rv>
  <rv s="0">
    <fb>45016</fb>
    <v>2</v>
  </rv>
  <rv s="0">
    <fb>44948</fb>
    <v>2</v>
  </rv>
  <rv s="0">
    <fb>45046</fb>
    <v>2</v>
  </rv>
  <rv s="0">
    <fb>44955</fb>
    <v>2</v>
  </rv>
  <rv s="0">
    <fb>45077</fb>
    <v>2</v>
  </rv>
  <rv s="0">
    <fb>45107</fb>
    <v>2</v>
  </rv>
  <rv s="0">
    <fb>44962</fb>
    <v>2</v>
  </rv>
  <rv s="0">
    <fb>45199</fb>
    <v>2</v>
  </rv>
  <rv s="0">
    <fb>44997</fb>
    <v>2</v>
  </rv>
  <rv s="0">
    <fb>45032</fb>
    <v>2</v>
  </rv>
  <rv s="0">
    <fb>45382</fb>
    <v>2</v>
  </rv>
  <rv s="0">
    <fb>45067</fb>
    <v>2</v>
  </rv>
  <rv s="0">
    <fb>44927.041666666664</fb>
    <v>17</v>
  </rv>
  <rv s="0">
    <fb>44927.083333333336</fb>
    <v>17</v>
  </rv>
  <rv s="0">
    <fb>44927.125</fb>
    <v>17</v>
  </rv>
  <rv s="0">
    <fb>44927.166666666664</fb>
    <v>17</v>
  </rv>
  <rv s="0">
    <fb>44927.208333333336</fb>
    <v>17</v>
  </rv>
  <rv s="0">
    <fb>44927.25</fb>
    <v>17</v>
  </rv>
  <rv s="0">
    <fb>44927.291666666664</fb>
    <v>17</v>
  </rv>
  <rv s="0">
    <fb>44927.333333333336</fb>
    <v>17</v>
  </rv>
  <rv s="0">
    <fb>44927.375</fb>
    <v>17</v>
  </rv>
  <rv s="0">
    <fb>44927.416666666664</fb>
    <v>17</v>
  </rv>
  <rv s="0">
    <fb>44927.458333333336</fb>
    <v>17</v>
  </rv>
  <rv s="0">
    <fb>44927.5</fb>
    <v>17</v>
  </rv>
  <rv s="0">
    <fb>44927.541666666664</fb>
    <v>17</v>
  </rv>
  <rv s="0">
    <fb>44927.583333333336</fb>
    <v>17</v>
  </rv>
  <rv s="0">
    <fb>44927.625</fb>
    <v>17</v>
  </rv>
  <rv s="0">
    <fb>44927.666666666664</fb>
    <v>17</v>
  </rv>
  <rv s="0">
    <fb>44927.708333333336</fb>
    <v>17</v>
  </rv>
  <rv s="0">
    <fb>44927.75</fb>
    <v>17</v>
  </rv>
  <rv s="0">
    <fb>44927.791666666664</fb>
    <v>17</v>
  </rv>
  <rv s="0">
    <fb>44927.833333333336</fb>
    <v>17</v>
  </rv>
  <rv s="0">
    <fb>44927.875</fb>
    <v>17</v>
  </rv>
  <rv s="0">
    <fb>44927.916666666664</fb>
    <v>17</v>
  </rv>
  <rv s="0">
    <fb>44927.958333333336</fb>
    <v>17</v>
  </rv>
  <rv s="0">
    <fb>44928.041666666664</fb>
    <v>17</v>
  </rv>
  <rv s="0">
    <fb>44928.083333333336</fb>
    <v>17</v>
  </rv>
  <rv s="0">
    <fb>44928.125</fb>
    <v>17</v>
  </rv>
  <rv s="0">
    <fb>44928.166666666664</fb>
    <v>17</v>
  </rv>
  <rv s="0">
    <fb>44928.208333333336</fb>
    <v>17</v>
  </rv>
  <rv s="0">
    <fb>44928.25</fb>
    <v>17</v>
  </rv>
  <rv s="0">
    <fb>44928.291666666664</fb>
    <v>17</v>
  </rv>
  <rv s="0">
    <fb>44928.333333333336</fb>
    <v>17</v>
  </rv>
  <rv s="0">
    <fb>44928.375</fb>
    <v>17</v>
  </rv>
  <rv s="0">
    <fb>44928.416666666664</fb>
    <v>17</v>
  </rv>
  <rv s="0">
    <fb>44928.458333333336</fb>
    <v>17</v>
  </rv>
  <rv s="0">
    <fb>44928.5</fb>
    <v>17</v>
  </rv>
  <rv s="0">
    <fb>44928.541666666664</fb>
    <v>17</v>
  </rv>
  <rv s="0">
    <fb>44928.583333333336</fb>
    <v>17</v>
  </rv>
  <rv s="0">
    <fb>44928.625</fb>
    <v>17</v>
  </rv>
  <rv s="0">
    <fb>44928.666666666664</fb>
    <v>17</v>
  </rv>
  <rv s="0">
    <fb>44928.708333333336</fb>
    <v>17</v>
  </rv>
  <rv s="0">
    <fb>44928.75</fb>
    <v>17</v>
  </rv>
  <rv s="0">
    <fb>44928.791666666664</fb>
    <v>17</v>
  </rv>
  <rv s="0">
    <fb>44928.833333333336</fb>
    <v>17</v>
  </rv>
  <rv s="0">
    <fb>44928.875</fb>
    <v>17</v>
  </rv>
  <rv s="0">
    <fb>44928.916666666664</fb>
    <v>17</v>
  </rv>
  <rv s="0">
    <fb>44928.958333333336</fb>
    <v>17</v>
  </rv>
  <rv s="0">
    <fb>44929.041666666664</fb>
    <v>17</v>
  </rv>
  <rv s="0">
    <fb>44929.083333333336</fb>
    <v>17</v>
  </rv>
  <rv s="0">
    <fb>44929.125</fb>
    <v>17</v>
  </rv>
  <rv s="0">
    <fb>44929.166666666664</fb>
    <v>17</v>
  </rv>
  <rv s="0">
    <fb>44929.208333333336</fb>
    <v>17</v>
  </rv>
  <rv s="0">
    <fb>44929.25</fb>
    <v>17</v>
  </rv>
  <rv s="0">
    <fb>44929.291666666664</fb>
    <v>17</v>
  </rv>
  <rv s="0">
    <fb>44929.333333333336</fb>
    <v>17</v>
  </rv>
  <rv s="0">
    <fb>44929.375</fb>
    <v>17</v>
  </rv>
  <rv s="0">
    <fb>44929.416666666664</fb>
    <v>17</v>
  </rv>
  <rv s="0">
    <fb>44929.458333333336</fb>
    <v>17</v>
  </rv>
  <rv s="0">
    <fb>44929.5</fb>
    <v>17</v>
  </rv>
  <rv s="0">
    <fb>44929.541666666664</fb>
    <v>17</v>
  </rv>
  <rv s="0">
    <fb>44929.583333333336</fb>
    <v>17</v>
  </rv>
  <rv s="0">
    <fb>44929.625</fb>
    <v>17</v>
  </rv>
  <rv s="0">
    <fb>44929.666666666664</fb>
    <v>17</v>
  </rv>
  <rv s="0">
    <fb>44929.708333333336</fb>
    <v>17</v>
  </rv>
  <rv s="0">
    <fb>44929.75</fb>
    <v>17</v>
  </rv>
  <rv s="0">
    <fb>44929.791666666664</fb>
    <v>17</v>
  </rv>
  <rv s="0">
    <fb>44929.833333333336</fb>
    <v>17</v>
  </rv>
  <rv s="0">
    <fb>44929.875</fb>
    <v>17</v>
  </rv>
  <rv s="0">
    <fb>44929.916666666664</fb>
    <v>17</v>
  </rv>
  <rv s="0">
    <fb>44929.958333333336</fb>
    <v>17</v>
  </rv>
  <rv s="1">
    <v>7</v>
  </rv>
  <rv s="2">
    <v>DataFrame</v>
    <v>19</v>
    <v>147</v>
  </rv>
  <rv s="3">
    <v>&lt;class 'pandas.core.frame.DataFrame'&gt;</v>
    <v>DataFrame</v>
    <v xml:space="preserve">    species     island  bill_length_mm  bill_depth_mm  flipper_length_mm  \
0    Adelie  Torgersen            39.1           18.7              181.0   
1    Adelie  Torgersen            39.5           17.4              186.0   
2    Adelie  Torgersen  ...</v>
    <v>148</v>
    <v>3</v>
  </rv>
  <rv s="0">
    <fb>44932</fb>
    <v>2</v>
  </rv>
  <rv s="0">
    <fb>44933</fb>
    <v>2</v>
  </rv>
  <rv s="0">
    <fb>44935</fb>
    <v>2</v>
  </rv>
  <rv s="0">
    <fb>44936</fb>
    <v>2</v>
  </rv>
  <rv s="0">
    <fb>44937</fb>
    <v>2</v>
  </rv>
  <rv s="0">
    <fb>44938</fb>
    <v>2</v>
  </rv>
  <rv s="0">
    <fb>44939</fb>
    <v>2</v>
  </rv>
  <rv s="0">
    <fb>44940</fb>
    <v>2</v>
  </rv>
  <rv s="0">
    <fb>44942</fb>
    <v>2</v>
  </rv>
  <rv s="0">
    <fb>44943</fb>
    <v>2</v>
  </rv>
  <rv s="0">
    <fb>44944</fb>
    <v>2</v>
  </rv>
  <rv s="0">
    <fb>44945</fb>
    <v>2</v>
  </rv>
  <rv s="0">
    <fb>44946</fb>
    <v>2</v>
  </rv>
  <rv s="0">
    <fb>44947</fb>
    <v>2</v>
  </rv>
  <rv s="0">
    <fb>44949</fb>
    <v>2</v>
  </rv>
  <rv s="0">
    <fb>44950</fb>
    <v>2</v>
  </rv>
  <rv s="0">
    <fb>44951</fb>
    <v>2</v>
  </rv>
  <rv s="0">
    <fb>44952</fb>
    <v>2</v>
  </rv>
  <rv s="0">
    <fb>44953</fb>
    <v>2</v>
  </rv>
  <rv s="0">
    <fb>44954</fb>
    <v>2</v>
  </rv>
  <rv s="0">
    <fb>44956</fb>
    <v>2</v>
  </rv>
  <rv s="0">
    <fb>44958</fb>
    <v>2</v>
  </rv>
  <rv s="0">
    <fb>44959</fb>
    <v>2</v>
  </rv>
  <rv s="0">
    <fb>44960</fb>
    <v>2</v>
  </rv>
  <rv s="0">
    <fb>44961</fb>
    <v>2</v>
  </rv>
  <rv s="0">
    <fb>44963</fb>
    <v>2</v>
  </rv>
  <rv s="0">
    <fb>44964</fb>
    <v>2</v>
  </rv>
  <rv s="0">
    <fb>44965</fb>
    <v>2</v>
  </rv>
  <rv s="0">
    <fb>44966</fb>
    <v>2</v>
  </rv>
  <rv s="0">
    <fb>44967</fb>
    <v>2</v>
  </rv>
  <rv s="0">
    <fb>44968</fb>
    <v>2</v>
  </rv>
  <rv s="0">
    <fb>44969</fb>
    <v>2</v>
  </rv>
  <rv s="0">
    <fb>44970</fb>
    <v>2</v>
  </rv>
  <rv s="0">
    <fb>44971</fb>
    <v>2</v>
  </rv>
  <rv s="0">
    <fb>44972</fb>
    <v>2</v>
  </rv>
  <rv s="0">
    <fb>44973</fb>
    <v>2</v>
  </rv>
  <rv s="0">
    <fb>44974</fb>
    <v>2</v>
  </rv>
  <rv s="0">
    <fb>44975</fb>
    <v>2</v>
  </rv>
  <rv s="0">
    <fb>44976</fb>
    <v>2</v>
  </rv>
  <rv s="0">
    <fb>44977</fb>
    <v>2</v>
  </rv>
  <rv s="0">
    <fb>44978</fb>
    <v>2</v>
  </rv>
  <rv s="0">
    <fb>44979</fb>
    <v>2</v>
  </rv>
  <rv s="0">
    <fb>44980</fb>
    <v>2</v>
  </rv>
  <rv s="0">
    <fb>44981</fb>
    <v>2</v>
  </rv>
  <rv s="0">
    <fb>44982</fb>
    <v>2</v>
  </rv>
  <rv s="0">
    <fb>44983</fb>
    <v>2</v>
  </rv>
  <rv s="0">
    <fb>44984</fb>
    <v>2</v>
  </rv>
  <rv s="0">
    <fb>44986</fb>
    <v>2</v>
  </rv>
  <rv s="0">
    <fb>44987</fb>
    <v>2</v>
  </rv>
  <rv s="0">
    <fb>44988</fb>
    <v>2</v>
  </rv>
  <rv s="0">
    <fb>44989</fb>
    <v>2</v>
  </rv>
  <rv s="0">
    <fb>44990</fb>
    <v>2</v>
  </rv>
  <rv s="0">
    <fb>44991</fb>
    <v>2</v>
  </rv>
  <rv s="0">
    <fb>44992</fb>
    <v>2</v>
  </rv>
  <rv s="0">
    <fb>44993</fb>
    <v>2</v>
  </rv>
  <rv s="0">
    <fb>44994</fb>
    <v>2</v>
  </rv>
  <rv s="0">
    <fb>44995</fb>
    <v>2</v>
  </rv>
  <rv s="0">
    <fb>44996</fb>
    <v>2</v>
  </rv>
  <rv s="0">
    <fb>44998</fb>
    <v>2</v>
  </rv>
  <rv s="0">
    <fb>44999</fb>
    <v>2</v>
  </rv>
  <rv s="0">
    <fb>45000</fb>
    <v>2</v>
  </rv>
  <rv s="0">
    <fb>45001</fb>
    <v>2</v>
  </rv>
  <rv s="0">
    <fb>45002</fb>
    <v>2</v>
  </rv>
  <rv s="0">
    <fb>45003</fb>
    <v>2</v>
  </rv>
  <rv s="0">
    <fb>45004</fb>
    <v>2</v>
  </rv>
  <rv s="0">
    <fb>45005</fb>
    <v>2</v>
  </rv>
  <rv s="0">
    <fb>45006</fb>
    <v>2</v>
  </rv>
  <rv s="0">
    <fb>45007</fb>
    <v>2</v>
  </rv>
  <rv s="0">
    <fb>45008</fb>
    <v>2</v>
  </rv>
  <rv s="0">
    <fb>45009</fb>
    <v>2</v>
  </rv>
  <rv s="0">
    <fb>45010</fb>
    <v>2</v>
  </rv>
  <rv s="0">
    <fb>45011</fb>
    <v>2</v>
  </rv>
  <rv s="0">
    <fb>45012</fb>
    <v>2</v>
  </rv>
  <rv s="0">
    <fb>45013</fb>
    <v>2</v>
  </rv>
  <rv s="0">
    <fb>45014</fb>
    <v>2</v>
  </rv>
  <rv s="0">
    <fb>45015</fb>
    <v>2</v>
  </rv>
  <rv s="0">
    <fb>45017</fb>
    <v>2</v>
  </rv>
  <rv s="0">
    <fb>45018</fb>
    <v>2</v>
  </rv>
  <rv s="0">
    <fb>45019</fb>
    <v>2</v>
  </rv>
  <rv s="0">
    <fb>45020</fb>
    <v>2</v>
  </rv>
  <rv s="0">
    <fb>45021</fb>
    <v>2</v>
  </rv>
  <rv s="0">
    <fb>45022</fb>
    <v>2</v>
  </rv>
  <rv s="0">
    <fb>45023</fb>
    <v>2</v>
  </rv>
  <rv s="0">
    <fb>45024</fb>
    <v>2</v>
  </rv>
  <rv s="0">
    <fb>45025</fb>
    <v>2</v>
  </rv>
  <rv s="0">
    <fb>45026</fb>
    <v>2</v>
  </rv>
  <rv s="0">
    <fb>45027</fb>
    <v>2</v>
  </rv>
  <rv s="0">
    <fb>45028</fb>
    <v>2</v>
  </rv>
  <rv s="0">
    <fb>45029</fb>
    <v>2</v>
  </rv>
  <rv s="0">
    <fb>45030</fb>
    <v>2</v>
  </rv>
  <rv s="0">
    <fb>45031</fb>
    <v>2</v>
  </rv>
  <rv s="0">
    <fb>45033</fb>
    <v>2</v>
  </rv>
  <rv s="0">
    <fb>45034</fb>
    <v>2</v>
  </rv>
  <rv s="0">
    <fb>45035</fb>
    <v>2</v>
  </rv>
  <rv s="0">
    <fb>45036</fb>
    <v>2</v>
  </rv>
  <rv s="0">
    <fb>45037</fb>
    <v>2</v>
  </rv>
  <rv s="0">
    <fb>45038</fb>
    <v>2</v>
  </rv>
  <rv s="0">
    <fb>45039</fb>
    <v>2</v>
  </rv>
  <rv s="0">
    <fb>45040</fb>
    <v>2</v>
  </rv>
  <rv s="0">
    <fb>45041</fb>
    <v>2</v>
  </rv>
  <rv s="0">
    <fb>45042</fb>
    <v>2</v>
  </rv>
  <rv s="0">
    <fb>45043</fb>
    <v>2</v>
  </rv>
  <rv s="0">
    <fb>45044</fb>
    <v>2</v>
  </rv>
  <rv s="0">
    <fb>45045</fb>
    <v>2</v>
  </rv>
  <rv s="0">
    <fb>45047</fb>
    <v>2</v>
  </rv>
  <rv s="0">
    <fb>45048</fb>
    <v>2</v>
  </rv>
  <rv s="0">
    <fb>45049</fb>
    <v>2</v>
  </rv>
  <rv s="0">
    <fb>45050</fb>
    <v>2</v>
  </rv>
  <rv s="0">
    <fb>45051</fb>
    <v>2</v>
  </rv>
  <rv s="0">
    <fb>45052</fb>
    <v>2</v>
  </rv>
  <rv s="0">
    <fb>45053</fb>
    <v>2</v>
  </rv>
  <rv s="0">
    <fb>45054</fb>
    <v>2</v>
  </rv>
  <rv s="0">
    <fb>45055</fb>
    <v>2</v>
  </rv>
  <rv s="0">
    <fb>45056</fb>
    <v>2</v>
  </rv>
  <rv s="0">
    <fb>45057</fb>
    <v>2</v>
  </rv>
  <rv s="0">
    <fb>45058</fb>
    <v>2</v>
  </rv>
  <rv s="0">
    <fb>45059</fb>
    <v>2</v>
  </rv>
  <rv s="0">
    <fb>45060</fb>
    <v>2</v>
  </rv>
  <rv s="0">
    <fb>45061</fb>
    <v>2</v>
  </rv>
  <rv s="0">
    <fb>45062</fb>
    <v>2</v>
  </rv>
  <rv s="0">
    <fb>45063</fb>
    <v>2</v>
  </rv>
  <rv s="0">
    <fb>45064</fb>
    <v>2</v>
  </rv>
  <rv s="0">
    <fb>45065</fb>
    <v>2</v>
  </rv>
  <rv s="0">
    <fb>45066</fb>
    <v>2</v>
  </rv>
  <rv s="0">
    <fb>45068</fb>
    <v>2</v>
  </rv>
  <rv s="0">
    <fb>45069</fb>
    <v>2</v>
  </rv>
  <rv s="0">
    <fb>45070</fb>
    <v>2</v>
  </rv>
  <rv s="0">
    <fb>45071</fb>
    <v>2</v>
  </rv>
  <rv s="0">
    <fb>45072</fb>
    <v>2</v>
  </rv>
  <rv s="0">
    <fb>45073</fb>
    <v>2</v>
  </rv>
  <rv s="0">
    <fb>45074</fb>
    <v>2</v>
  </rv>
  <rv s="0">
    <fb>45075</fb>
    <v>2</v>
  </rv>
  <rv s="0">
    <fb>45076</fb>
    <v>2</v>
  </rv>
  <rv s="0">
    <fb>45078</fb>
    <v>2</v>
  </rv>
  <rv s="0">
    <fb>45079</fb>
    <v>2</v>
  </rv>
  <rv s="0">
    <fb>45080</fb>
    <v>2</v>
  </rv>
  <rv s="0">
    <fb>45081</fb>
    <v>2</v>
  </rv>
  <rv s="0">
    <fb>45082</fb>
    <v>2</v>
  </rv>
  <rv s="0">
    <fb>45083</fb>
    <v>2</v>
  </rv>
  <rv s="0">
    <fb>45084</fb>
    <v>2</v>
  </rv>
  <rv s="0">
    <fb>45085</fb>
    <v>2</v>
  </rv>
  <rv s="0">
    <fb>45086</fb>
    <v>2</v>
  </rv>
  <rv s="0">
    <fb>45087</fb>
    <v>2</v>
  </rv>
  <rv s="0">
    <fb>45088</fb>
    <v>2</v>
  </rv>
  <rv s="0">
    <fb>45089</fb>
    <v>2</v>
  </rv>
  <rv s="0">
    <fb>45090</fb>
    <v>2</v>
  </rv>
  <rv s="0">
    <fb>45091</fb>
    <v>2</v>
  </rv>
  <rv s="0">
    <fb>45092</fb>
    <v>2</v>
  </rv>
  <rv s="0">
    <fb>45093</fb>
    <v>2</v>
  </rv>
  <rv s="0">
    <fb>45094</fb>
    <v>2</v>
  </rv>
  <rv s="0">
    <fb>45095</fb>
    <v>2</v>
  </rv>
  <rv s="0">
    <fb>45096</fb>
    <v>2</v>
  </rv>
  <rv s="0">
    <fb>45097</fb>
    <v>2</v>
  </rv>
  <rv s="0">
    <fb>45098</fb>
    <v>2</v>
  </rv>
  <rv s="0">
    <fb>45099</fb>
    <v>2</v>
  </rv>
  <rv s="0">
    <fb>45100</fb>
    <v>2</v>
  </rv>
  <rv s="0">
    <fb>45101</fb>
    <v>2</v>
  </rv>
  <rv s="0">
    <fb>45102</fb>
    <v>2</v>
  </rv>
  <rv s="0">
    <fb>45103</fb>
    <v>2</v>
  </rv>
  <rv s="0">
    <fb>45104</fb>
    <v>2</v>
  </rv>
  <rv s="0">
    <fb>45105</fb>
    <v>2</v>
  </rv>
  <rv s="0">
    <fb>45106</fb>
    <v>2</v>
  </rv>
  <rv s="0">
    <fb>45108</fb>
    <v>2</v>
  </rv>
  <rv s="0">
    <fb>45109</fb>
    <v>2</v>
  </rv>
  <rv s="0">
    <fb>45110</fb>
    <v>2</v>
  </rv>
  <rv s="0">
    <fb>45111</fb>
    <v>2</v>
  </rv>
  <rv s="0">
    <fb>45112</fb>
    <v>2</v>
  </rv>
  <rv s="0">
    <fb>45113</fb>
    <v>2</v>
  </rv>
  <rv s="0">
    <fb>45114</fb>
    <v>2</v>
  </rv>
  <rv s="0">
    <fb>45115</fb>
    <v>2</v>
  </rv>
  <rv s="0">
    <fb>45116</fb>
    <v>2</v>
  </rv>
  <rv s="0">
    <fb>45117</fb>
    <v>2</v>
  </rv>
  <rv s="0">
    <fb>45118</fb>
    <v>2</v>
  </rv>
  <rv s="0">
    <fb>45119</fb>
    <v>2</v>
  </rv>
  <rv s="0">
    <fb>45120</fb>
    <v>2</v>
  </rv>
  <rv s="0">
    <fb>45121</fb>
    <v>2</v>
  </rv>
  <rv s="0">
    <fb>45122</fb>
    <v>2</v>
  </rv>
  <rv s="0">
    <fb>45123</fb>
    <v>2</v>
  </rv>
  <rv s="0">
    <fb>45124</fb>
    <v>2</v>
  </rv>
  <rv s="0">
    <fb>45125</fb>
    <v>2</v>
  </rv>
  <rv s="0">
    <fb>45126</fb>
    <v>2</v>
  </rv>
  <rv s="0">
    <fb>45127</fb>
    <v>2</v>
  </rv>
  <rv s="0">
    <fb>45128</fb>
    <v>2</v>
  </rv>
  <rv s="0">
    <fb>45129</fb>
    <v>2</v>
  </rv>
  <rv s="0">
    <fb>45130</fb>
    <v>2</v>
  </rv>
  <rv s="0">
    <fb>45131</fb>
    <v>2</v>
  </rv>
  <rv s="0">
    <fb>45132</fb>
    <v>2</v>
  </rv>
  <rv s="0">
    <fb>45133</fb>
    <v>2</v>
  </rv>
  <rv s="0">
    <fb>45134</fb>
    <v>2</v>
  </rv>
  <rv s="0">
    <fb>45135</fb>
    <v>2</v>
  </rv>
  <rv s="0">
    <fb>45136</fb>
    <v>2</v>
  </rv>
  <rv s="0">
    <fb>45137</fb>
    <v>2</v>
  </rv>
  <rv s="0">
    <fb>45138</fb>
    <v>2</v>
  </rv>
  <rv s="0">
    <fb>45139</fb>
    <v>2</v>
  </rv>
  <rv s="0">
    <fb>45140</fb>
    <v>2</v>
  </rv>
  <rv s="0">
    <fb>45141</fb>
    <v>2</v>
  </rv>
  <rv s="0">
    <fb>45142</fb>
    <v>2</v>
  </rv>
  <rv s="0">
    <fb>45143</fb>
    <v>2</v>
  </rv>
  <rv s="0">
    <fb>45144</fb>
    <v>2</v>
  </rv>
  <rv s="0">
    <fb>45145</fb>
    <v>2</v>
  </rv>
  <rv s="0">
    <fb>45146</fb>
    <v>2</v>
  </rv>
  <rv s="0">
    <fb>45147</fb>
    <v>2</v>
  </rv>
  <rv s="0">
    <fb>45148</fb>
    <v>2</v>
  </rv>
  <rv s="0">
    <fb>45149</fb>
    <v>2</v>
  </rv>
  <rv s="0">
    <fb>45150</fb>
    <v>2</v>
  </rv>
  <rv s="0">
    <fb>45151</fb>
    <v>2</v>
  </rv>
  <rv s="0">
    <fb>45152</fb>
    <v>2</v>
  </rv>
  <rv s="0">
    <fb>45153</fb>
    <v>2</v>
  </rv>
  <rv s="0">
    <fb>45154</fb>
    <v>2</v>
  </rv>
  <rv s="0">
    <fb>45155</fb>
    <v>2</v>
  </rv>
  <rv s="0">
    <fb>45156</fb>
    <v>2</v>
  </rv>
  <rv s="0">
    <fb>45157</fb>
    <v>2</v>
  </rv>
  <rv s="0">
    <fb>45158</fb>
    <v>2</v>
  </rv>
  <rv s="0">
    <fb>45159</fb>
    <v>2</v>
  </rv>
  <rv s="0">
    <fb>45160</fb>
    <v>2</v>
  </rv>
  <rv s="0">
    <fb>45161</fb>
    <v>2</v>
  </rv>
  <rv s="0">
    <fb>45162</fb>
    <v>2</v>
  </rv>
  <rv s="0">
    <fb>45163</fb>
    <v>2</v>
  </rv>
  <rv s="0">
    <fb>45164</fb>
    <v>2</v>
  </rv>
  <rv s="0">
    <fb>45165</fb>
    <v>2</v>
  </rv>
  <rv s="0">
    <fb>45166</fb>
    <v>2</v>
  </rv>
  <rv s="0">
    <fb>45167</fb>
    <v>2</v>
  </rv>
  <rv s="0">
    <fb>45168</fb>
    <v>2</v>
  </rv>
  <rv s="0">
    <fb>45169</fb>
    <v>2</v>
  </rv>
  <rv s="0">
    <fb>45170</fb>
    <v>2</v>
  </rv>
  <rv s="0">
    <fb>45171</fb>
    <v>2</v>
  </rv>
  <rv s="0">
    <fb>45172</fb>
    <v>2</v>
  </rv>
  <rv s="0">
    <fb>45173</fb>
    <v>2</v>
  </rv>
  <rv s="0">
    <fb>45174</fb>
    <v>2</v>
  </rv>
  <rv s="0">
    <fb>45175</fb>
    <v>2</v>
  </rv>
  <rv s="0">
    <fb>45176</fb>
    <v>2</v>
  </rv>
  <rv s="0">
    <fb>45177</fb>
    <v>2</v>
  </rv>
  <rv s="0">
    <fb>45178</fb>
    <v>2</v>
  </rv>
  <rv s="0">
    <fb>45179</fb>
    <v>2</v>
  </rv>
  <rv s="0">
    <fb>45180</fb>
    <v>2</v>
  </rv>
  <rv s="0">
    <fb>45181</fb>
    <v>2</v>
  </rv>
  <rv s="0">
    <fb>45182</fb>
    <v>2</v>
  </rv>
  <rv s="0">
    <fb>45183</fb>
    <v>2</v>
  </rv>
  <rv s="0">
    <fb>45184</fb>
    <v>2</v>
  </rv>
  <rv s="0">
    <fb>45185</fb>
    <v>2</v>
  </rv>
  <rv s="0">
    <fb>45186</fb>
    <v>2</v>
  </rv>
  <rv s="0">
    <fb>45187</fb>
    <v>2</v>
  </rv>
  <rv s="0">
    <fb>45188</fb>
    <v>2</v>
  </rv>
  <rv s="0">
    <fb>45189</fb>
    <v>2</v>
  </rv>
  <rv s="0">
    <fb>45190</fb>
    <v>2</v>
  </rv>
  <rv s="0">
    <fb>45191</fb>
    <v>2</v>
  </rv>
  <rv s="0">
    <fb>45192</fb>
    <v>2</v>
  </rv>
  <rv s="0">
    <fb>45193</fb>
    <v>2</v>
  </rv>
  <rv s="0">
    <fb>45194</fb>
    <v>2</v>
  </rv>
  <rv s="0">
    <fb>45195</fb>
    <v>2</v>
  </rv>
  <rv s="0">
    <fb>45196</fb>
    <v>2</v>
  </rv>
  <rv s="0">
    <fb>45197</fb>
    <v>2</v>
  </rv>
  <rv s="0">
    <fb>45198</fb>
    <v>2</v>
  </rv>
  <rv s="0">
    <fb>45200</fb>
    <v>2</v>
  </rv>
  <rv s="0">
    <fb>45201</fb>
    <v>2</v>
  </rv>
  <rv s="0">
    <fb>45202</fb>
    <v>2</v>
  </rv>
  <rv s="0">
    <fb>45203</fb>
    <v>2</v>
  </rv>
  <rv s="0">
    <fb>45204</fb>
    <v>2</v>
  </rv>
  <rv s="0">
    <fb>45205</fb>
    <v>2</v>
  </rv>
  <rv s="0">
    <fb>45206</fb>
    <v>2</v>
  </rv>
  <rv s="0">
    <fb>45207</fb>
    <v>2</v>
  </rv>
  <rv s="0">
    <fb>45208</fb>
    <v>2</v>
  </rv>
  <rv s="0">
    <fb>45209</fb>
    <v>2</v>
  </rv>
  <rv s="0">
    <fb>45210</fb>
    <v>2</v>
  </rv>
  <rv s="0">
    <fb>45211</fb>
    <v>2</v>
  </rv>
  <rv s="0">
    <fb>45212</fb>
    <v>2</v>
  </rv>
  <rv s="0">
    <fb>45213</fb>
    <v>2</v>
  </rv>
  <rv s="0">
    <fb>45214</fb>
    <v>2</v>
  </rv>
  <rv s="0">
    <fb>45215</fb>
    <v>2</v>
  </rv>
  <rv s="0">
    <fb>45216</fb>
    <v>2</v>
  </rv>
  <rv s="0">
    <fb>45217</fb>
    <v>2</v>
  </rv>
  <rv s="0">
    <fb>45218</fb>
    <v>2</v>
  </rv>
  <rv s="0">
    <fb>45219</fb>
    <v>2</v>
  </rv>
  <rv s="0">
    <fb>45220</fb>
    <v>2</v>
  </rv>
  <rv s="0">
    <fb>45221</fb>
    <v>2</v>
  </rv>
  <rv s="0">
    <fb>45222</fb>
    <v>2</v>
  </rv>
  <rv s="0">
    <fb>45223</fb>
    <v>2</v>
  </rv>
  <rv s="0">
    <fb>45224</fb>
    <v>2</v>
  </rv>
  <rv s="0">
    <fb>45225</fb>
    <v>2</v>
  </rv>
  <rv s="0">
    <fb>45226</fb>
    <v>2</v>
  </rv>
  <rv s="0">
    <fb>45227</fb>
    <v>2</v>
  </rv>
  <rv s="0">
    <fb>45228</fb>
    <v>2</v>
  </rv>
  <rv s="0">
    <fb>45229</fb>
    <v>2</v>
  </rv>
  <rv s="0">
    <fb>45230</fb>
    <v>2</v>
  </rv>
  <rv s="0">
    <fb>45231</fb>
    <v>2</v>
  </rv>
  <rv s="0">
    <fb>45232</fb>
    <v>2</v>
  </rv>
  <rv s="0">
    <fb>45233</fb>
    <v>2</v>
  </rv>
  <rv s="0">
    <fb>45234</fb>
    <v>2</v>
  </rv>
  <rv s="0">
    <fb>45235</fb>
    <v>2</v>
  </rv>
  <rv s="0">
    <fb>45236</fb>
    <v>2</v>
  </rv>
  <rv s="0">
    <fb>45237</fb>
    <v>2</v>
  </rv>
  <rv s="0">
    <fb>45238</fb>
    <v>2</v>
  </rv>
  <rv s="0">
    <fb>45239</fb>
    <v>2</v>
  </rv>
  <rv s="0">
    <fb>45240</fb>
    <v>2</v>
  </rv>
  <rv s="0">
    <fb>45241</fb>
    <v>2</v>
  </rv>
  <rv s="0">
    <fb>45242</fb>
    <v>2</v>
  </rv>
  <rv s="0">
    <fb>45243</fb>
    <v>2</v>
  </rv>
  <rv s="0">
    <fb>45244</fb>
    <v>2</v>
  </rv>
  <rv s="0">
    <fb>45245</fb>
    <v>2</v>
  </rv>
  <rv s="0">
    <fb>45246</fb>
    <v>2</v>
  </rv>
  <rv s="0">
    <fb>45247</fb>
    <v>2</v>
  </rv>
  <rv s="0">
    <fb>45248</fb>
    <v>2</v>
  </rv>
  <rv s="0">
    <fb>45249</fb>
    <v>2</v>
  </rv>
  <rv s="0">
    <fb>45250</fb>
    <v>2</v>
  </rv>
  <rv s="0">
    <fb>45251</fb>
    <v>2</v>
  </rv>
  <rv s="0">
    <fb>45252</fb>
    <v>2</v>
  </rv>
  <rv s="0">
    <fb>45253</fb>
    <v>2</v>
  </rv>
  <rv s="0">
    <fb>45254</fb>
    <v>2</v>
  </rv>
  <rv s="0">
    <fb>45255</fb>
    <v>2</v>
  </rv>
  <rv s="0">
    <fb>45256</fb>
    <v>2</v>
  </rv>
  <rv s="0">
    <fb>45257</fb>
    <v>2</v>
  </rv>
  <rv s="0">
    <fb>45258</fb>
    <v>2</v>
  </rv>
  <rv s="0">
    <fb>45259</fb>
    <v>2</v>
  </rv>
  <rv s="0">
    <fb>45260</fb>
    <v>2</v>
  </rv>
  <rv s="0">
    <fb>45261</fb>
    <v>2</v>
  </rv>
  <rv s="0">
    <fb>45262</fb>
    <v>2</v>
  </rv>
  <rv s="0">
    <fb>45263</fb>
    <v>2</v>
  </rv>
  <rv s="0">
    <fb>45264</fb>
    <v>2</v>
  </rv>
  <rv s="0">
    <fb>45265</fb>
    <v>2</v>
  </rv>
  <rv s="0">
    <fb>45266</fb>
    <v>2</v>
  </rv>
  <rv s="0">
    <fb>45267</fb>
    <v>2</v>
  </rv>
  <rv s="0">
    <fb>45268</fb>
    <v>2</v>
  </rv>
  <rv s="0">
    <fb>45269</fb>
    <v>2</v>
  </rv>
  <rv s="0">
    <fb>45270</fb>
    <v>2</v>
  </rv>
  <rv s="0">
    <fb>45271</fb>
    <v>2</v>
  </rv>
  <rv s="0">
    <fb>45272</fb>
    <v>2</v>
  </rv>
  <rv s="0">
    <fb>45273</fb>
    <v>2</v>
  </rv>
  <rv s="0">
    <fb>45274</fb>
    <v>2</v>
  </rv>
  <rv s="0">
    <fb>45275</fb>
    <v>2</v>
  </rv>
  <rv s="0">
    <fb>45276</fb>
    <v>2</v>
  </rv>
  <rv s="0">
    <fb>45277</fb>
    <v>2</v>
  </rv>
  <rv s="0">
    <fb>45278</fb>
    <v>2</v>
  </rv>
  <rv s="0">
    <fb>45279</fb>
    <v>2</v>
  </rv>
  <rv s="0">
    <fb>45280</fb>
    <v>2</v>
  </rv>
  <rv s="0">
    <fb>45281</fb>
    <v>2</v>
  </rv>
  <rv s="0">
    <fb>45282</fb>
    <v>2</v>
  </rv>
  <rv s="0">
    <fb>45283</fb>
    <v>2</v>
  </rv>
  <rv s="0">
    <fb>45284</fb>
    <v>2</v>
  </rv>
  <rv s="0">
    <fb>45285</fb>
    <v>2</v>
  </rv>
  <rv s="0">
    <fb>45286</fb>
    <v>2</v>
  </rv>
  <rv s="0">
    <fb>45287</fb>
    <v>2</v>
  </rv>
  <rv s="4">
    <v>1</v>
    <v>9</v>
    <v>Image generated by Python</v>
  </rv>
  <rv s="4">
    <v>2</v>
    <v>9</v>
    <v>Image generated by Python</v>
  </rv>
  <rv s="4">
    <v>3</v>
    <v>9</v>
    <v>Image generated by Python</v>
  </rv>
  <rv s="4">
    <v>4</v>
    <v>9</v>
    <v>Image generated by Python</v>
  </rv>
  <rv s="4">
    <v>5</v>
    <v>9</v>
    <v>Image generated by Python</v>
  </rv>
  <rv s="4">
    <v>6</v>
    <v>9</v>
    <v>Image generated by Python</v>
  </rv>
  <rv s="4">
    <v>7</v>
    <v>9</v>
    <v>Image generated by Python</v>
  </rv>
  <rv s="4">
    <v>8</v>
    <v>9</v>
    <v>Image generated by Python</v>
  </rv>
  <rv s="4">
    <v>9</v>
    <v>9</v>
    <v>Image generated by Python</v>
  </rv>
  <rv s="4">
    <v>10</v>
    <v>9</v>
    <v>Image generated by Python</v>
  </rv>
  <rv s="4">
    <v>11</v>
    <v>9</v>
    <v>Image generated by Python</v>
  </rv>
  <rv s="4">
    <v>12</v>
    <v>9</v>
    <v>Image generated by Python</v>
  </rv>
  <rv s="4">
    <v>13</v>
    <v>9</v>
    <v>Image generated by Python</v>
  </rv>
  <rv s="4">
    <v>14</v>
    <v>9</v>
    <v>Image generated by Python</v>
  </rv>
  <rv s="4">
    <v>15</v>
    <v>9</v>
    <v>Image generated by Python</v>
  </rv>
  <rv s="4">
    <v>16</v>
    <v>9</v>
    <v>Image generated by Python</v>
  </rv>
</rvData>
</file>

<file path=xl/richData/rdrichvaluestructure.xml><?xml version="1.0" encoding="utf-8"?>
<rvStructures xmlns="http://schemas.microsoft.com/office/spreadsheetml/2017/richdata" count="5">
  <s t="_formattednumber">
    <k n="_Format" t="spb"/>
  </s>
  <s t="_array">
    <k n="array" t="a"/>
  </s>
  <s t="_entity">
    <k n="_DisplayString" t="s"/>
    <k n="_ViewInfo" t="spb"/>
    <k n="arrayPreview" t="r"/>
  </s>
  <s t="_python">
    <k n="Python_type" t="s"/>
    <k n="Python_typeName" t="s"/>
    <k n="Python_str" t="s"/>
    <k n="preview" t="r"/>
    <k n="_Provider" t="spb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20">
    <spb s="0">
      <v>500</v>
      <v>11</v>
      <v>DataFrame</v>
      <v>arrayPreview</v>
      <v>1</v>
    </spb>
    <spb s="1">
      <v>0</v>
    </spb>
    <spb s="2">
      <v>1</v>
    </spb>
    <spb s="3">
      <v>https://www.anaconda.com/excel</v>
      <v>https://res.cdn.office.net/officepysvc/prod-preview/anacondalogo.png</v>
      <v>Python provided by Anaconda</v>
    </spb>
    <spb s="0">
      <v>344</v>
      <v>7</v>
      <v>DataFrame</v>
      <v>arrayPreview</v>
      <v>1</v>
    </spb>
    <spb s="1">
      <v>4</v>
    </spb>
    <spb s="2">
      <v>2</v>
    </spb>
    <spb s="0">
      <v>398</v>
      <v>8</v>
      <v>DataFrame</v>
      <v>arrayPreview</v>
      <v>1</v>
    </spb>
    <spb s="1">
      <v>7</v>
    </spb>
    <spb s="0">
      <v>7</v>
      <v>7</v>
      <v>DataFrame</v>
      <v>arrayPreview</v>
      <v>1</v>
    </spb>
    <spb s="1">
      <v>9</v>
    </spb>
    <spb s="0">
      <v>546</v>
      <v>12</v>
      <v>DataFrame</v>
      <v>arrayPreview</v>
      <v>1</v>
    </spb>
    <spb s="1">
      <v>11</v>
    </spb>
    <spb s="0">
      <v>366</v>
      <v>2</v>
      <v>DataFrame</v>
      <v>arrayPreview</v>
      <v>1</v>
    </spb>
    <spb s="1">
      <v>13</v>
    </spb>
    <spb s="0">
      <v>366</v>
      <v>1</v>
      <v>DataFrame</v>
      <v>arrayPreview</v>
      <v>1</v>
    </spb>
    <spb s="1">
      <v>15</v>
    </spb>
    <spb s="2">
      <v>3</v>
    </spb>
    <spb s="0">
      <v>344</v>
      <v>8</v>
      <v>DataFrame</v>
      <v>arrayPreview</v>
      <v>1</v>
    </spb>
    <spb s="1">
      <v>18</v>
    </spb>
  </spbData>
</supportingPropertyBags>
</file>

<file path=xl/richData/rdsupportingpropertybagstructure.xml><?xml version="1.0" encoding="utf-8"?>
<spbStructures xmlns="http://schemas.microsoft.com/office/spreadsheetml/2017/richdata2" count="4">
  <s>
    <k n="drw" t="i"/>
    <k n="dcol" t="i"/>
    <k n="name" t="s"/>
    <k n="array" t="s"/>
    <k n="headers" t="b"/>
  </s>
  <s>
    <k n="ArrayCardInfo" t="spb"/>
  </s>
  <s>
    <k n="_Self" t="i"/>
  </s>
  <s>
    <k n="link" t="s"/>
    <k n="logo" t="s"/>
    <k n="na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3">
    <x:dxf>
      <x:numFmt numFmtId="19" formatCode="m/d/yyyy"/>
    </x:dxf>
    <x:dxf>
      <x:numFmt numFmtId="0" formatCode="General"/>
    </x:dxf>
    <x:dxf>
      <x:numFmt numFmtId="27" formatCode="m/d/yyyy\ h:mm"/>
    </x:dxf>
  </dxfs>
  <richProperties>
    <rPr n="NumberFormat" t="s"/>
  </richProperties>
  <richStyles>
    <rSty dxfid="0"/>
    <rSty dxfid="1">
      <rpv i="0">0;-0;"nan"</rpv>
    </rSty>
    <rSty dxfid="2"/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E34A3E-2405-4595-95C1-C69337FD5DE7}" name="sales" displayName="sales" ref="A1:K501" totalsRowShown="0">
  <autoFilter ref="A1:K501" xr:uid="{F53AA8D4-6F9A-428E-9D5A-AD870093ED20}"/>
  <tableColumns count="11">
    <tableColumn id="1" xr3:uid="{C39A55BF-75F2-4D35-86EF-9272848BD6D2}" name="order_id"/>
    <tableColumn id="2" xr3:uid="{6FD18296-278D-4628-B0F5-5A5BD90242F5}" name="customer_id"/>
    <tableColumn id="3" xr3:uid="{8C6C475A-31BF-40BA-A8EB-9FDF49EFDA56}" name="product_id"/>
    <tableColumn id="4" xr3:uid="{B2A90DE5-CA3F-4811-BDD9-01FEF03AE20E}" name="product_name"/>
    <tableColumn id="5" xr3:uid="{EF056914-5BCC-4AAC-B115-13F374E21C26}" name="category"/>
    <tableColumn id="6" xr3:uid="{C3C0CC84-132D-4B8C-BC7D-2D000124A024}" name="unit_price"/>
    <tableColumn id="7" xr3:uid="{A32A54B1-793C-4FB9-BDFC-9EB16B7EE8FE}" name="quantity"/>
    <tableColumn id="8" xr3:uid="{6278A8F7-482E-4D49-B424-ADB67ACABFA2}" name="order_date" dataDxfId="6"/>
    <tableColumn id="9" xr3:uid="{E7934DA8-6080-4846-8CA7-16372B0F926E}" name="customer_age"/>
    <tableColumn id="10" xr3:uid="{FC38BA75-5B8A-4582-8BF8-42A60E62EC68}" name="customer_gender"/>
    <tableColumn id="11" xr3:uid="{8D0C7588-B5F0-49B3-8731-9ECC44C706B8}" name="count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068E6F-D8F9-449E-82AD-64AEE04AE65E}" name="penguins" displayName="penguins" ref="A1:G345" totalsRowShown="0">
  <autoFilter ref="A1:G345" xr:uid="{3B0D8451-8DC3-474D-8AB2-8E21F2369F91}"/>
  <tableColumns count="7">
    <tableColumn id="1" xr3:uid="{4EAF9435-EB7F-46C3-A2F7-AF42AA19601D}" name="species"/>
    <tableColumn id="2" xr3:uid="{C7D76090-C194-4A9E-B5DE-28A13AE55948}" name="island"/>
    <tableColumn id="3" xr3:uid="{F9A38A13-686A-4D15-AA4A-C610611715A2}" name="bill_length_mm"/>
    <tableColumn id="4" xr3:uid="{1A915EC6-CEE1-40F4-AC89-336D5D589A4D}" name="bill_depth_mm"/>
    <tableColumn id="5" xr3:uid="{15B4E86E-054A-4CCE-BA80-811008DA7A55}" name="flipper_length_mm"/>
    <tableColumn id="6" xr3:uid="{9DFEE01D-CEE6-4D91-AB1C-922FF9EEF646}" name="body_mass_g"/>
    <tableColumn id="7" xr3:uid="{8E5F3528-63C0-48BD-A575-6847E3D75E78}" name="sex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951988-0080-401D-A8CC-BBB016AEE604}" name="mpg" displayName="mpg" ref="A1:H399" totalsRowShown="0">
  <autoFilter ref="A1:H399" xr:uid="{A828EDAD-32E5-4405-A598-C65848F6C6DE}"/>
  <tableColumns count="8">
    <tableColumn id="1" xr3:uid="{9293E577-590C-40EE-A53B-A25F704FF9E9}" name="mpg"/>
    <tableColumn id="2" xr3:uid="{91EB2C1D-0D7E-4015-8AE9-24CB26D2203F}" name="cylinders"/>
    <tableColumn id="3" xr3:uid="{62496CC1-B235-4C97-B105-6EAF9692D8FF}" name="displacement"/>
    <tableColumn id="4" xr3:uid="{9FFD0590-9C05-4D0A-AF60-092C6644C581}" name="horsepower"/>
    <tableColumn id="5" xr3:uid="{9351BE0B-FBBC-45B7-A6D4-488CADA47995}" name="weight"/>
    <tableColumn id="6" xr3:uid="{F5E63C6F-8C42-43E8-B01B-E391BFA64E92}" name="acceleration"/>
    <tableColumn id="7" xr3:uid="{51739E20-0C60-4459-9DAE-8971E57B7D21}" name="model_year"/>
    <tableColumn id="8" xr3:uid="{A3815A98-F90E-4DCA-9BEA-C2192F20E4D2}" name="origi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90B458-F95B-44A3-9F5A-EB7A0CB4D43A}" name="mpg_5" displayName="mpg_5" ref="A1:H399" totalsRowShown="0">
  <autoFilter ref="A1:H399" xr:uid="{A828EDAD-32E5-4405-A598-C65848F6C6DE}"/>
  <tableColumns count="8">
    <tableColumn id="1" xr3:uid="{958ECE65-48CC-47F1-A4F1-59B3BE68EFA7}" name="mpg"/>
    <tableColumn id="2" xr3:uid="{38669CC0-F11A-4DD1-8BB4-6561B7200140}" name="cylinders"/>
    <tableColumn id="3" xr3:uid="{8AF444C9-F818-474E-86FA-7069F3856E73}" name="displacement"/>
    <tableColumn id="4" xr3:uid="{DFF3CBA7-A8DD-4415-829F-17B6CB7459B7}" name="horsepower"/>
    <tableColumn id="5" xr3:uid="{626FF3B5-02A1-4657-AA78-E2D999F143EE}" name="weight"/>
    <tableColumn id="6" xr3:uid="{9D3278E7-7056-4259-A0C0-14B2D486CAA4}" name="acceleration"/>
    <tableColumn id="7" xr3:uid="{B02E8F31-8DD3-469A-A039-69EF93061DDC}" name="model_year"/>
    <tableColumn id="8" xr3:uid="{8FEFFAA9-5D80-42C8-9ADD-DD6D55773156}" name="origin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4C05CBA-04F0-466B-930E-DCF63143AF3B}" name="housing" displayName="housing" ref="A1:L547" totalsRowShown="0">
  <autoFilter ref="A1:L547" xr:uid="{EDF62E9B-4586-4FDB-95C8-6984FECC70F4}"/>
  <tableColumns count="12">
    <tableColumn id="1" xr3:uid="{F2E0D923-3E3B-47A2-A832-C22A5431D338}" name="price"/>
    <tableColumn id="2" xr3:uid="{7322EBA3-9CB8-4148-A87F-96399ECB510C}" name="lotsize"/>
    <tableColumn id="3" xr3:uid="{8822CADE-825C-4891-B47A-A88D1E3AFDA0}" name="bedrooms"/>
    <tableColumn id="4" xr3:uid="{C7E40BEE-E08B-41B6-99B2-BD7E24E667DE}" name="bathrms"/>
    <tableColumn id="5" xr3:uid="{310A3EF4-1968-4719-A1E3-DA356C8FD99E}" name="stories"/>
    <tableColumn id="6" xr3:uid="{F87AF73D-49EC-446B-A35C-44ED8668F03B}" name="driveway"/>
    <tableColumn id="7" xr3:uid="{1EE7384B-0065-456D-9F50-5E21992E338B}" name="recroom"/>
    <tableColumn id="8" xr3:uid="{293B8BE1-0ECB-41F3-A312-274AFD1DF1DF}" name="fullbase"/>
    <tableColumn id="9" xr3:uid="{D211F90D-67A4-45D5-A8EC-962904F70A62}" name="gashw"/>
    <tableColumn id="10" xr3:uid="{BD2A262A-621B-4822-A8D0-F321A71326EB}" name="airco"/>
    <tableColumn id="11" xr3:uid="{F0C8073F-053C-4C7F-BC9C-89EC26B6BE56}" name="garagepl"/>
    <tableColumn id="12" xr3:uid="{A540D804-8D47-4416-8347-33EE95D85EE1}" name="prefarea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CC7E92C-8D51-4353-A32C-FC7569C464E6}" name="daily_sales" displayName="daily_sales" ref="A1:B367" totalsRowShown="0">
  <autoFilter ref="A1:B367" xr:uid="{DDD56DD5-157F-487E-AEB3-74C488E1C164}"/>
  <tableColumns count="2">
    <tableColumn id="1" xr3:uid="{C146ABF2-70F9-4D67-98D0-F762DC28E181}" name="Date" dataDxfId="5"/>
    <tableColumn id="2" xr3:uid="{5F3AB329-2144-4CB3-BDDF-C194E2A95F1B}" name="Sales" dataDxfId="4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2917AB7-A39B-4831-A656-A972BF626CFA}" name="penguins8" displayName="penguins8" ref="A1:G345" totalsRowShown="0">
  <autoFilter ref="A1:G345" xr:uid="{3B0D8451-8DC3-474D-8AB2-8E21F2369F91}"/>
  <tableColumns count="7">
    <tableColumn id="1" xr3:uid="{D9846291-6B6E-4317-ADDA-D926E193890A}" name="species"/>
    <tableColumn id="2" xr3:uid="{5EA254B4-EFD7-49EA-BEDB-19583EF96292}" name="island"/>
    <tableColumn id="3" xr3:uid="{8846A2BE-7777-44C2-B8D6-18B9C3ECE72A}" name="bill_length_mm"/>
    <tableColumn id="4" xr3:uid="{2535E72A-78B4-495D-BEEE-36AC1C769264}" name="bill_depth_mm"/>
    <tableColumn id="5" xr3:uid="{8148AEBE-9FDC-4B25-9BFF-9847A22B95F9}" name="flipper_length_mm"/>
    <tableColumn id="6" xr3:uid="{0AB6CCFE-2D6F-40EB-AC90-5ACAF869E424}" name="body_mass_g"/>
    <tableColumn id="7" xr3:uid="{50F7DB00-8797-416F-B91E-8374289B26D5}" name="sex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D5207A0-C71D-472A-BD91-050951BF3531}" name="daily_sales9" displayName="daily_sales9" ref="A1:B367" totalsRowShown="0">
  <autoFilter ref="A1:B367" xr:uid="{DDD56DD5-157F-487E-AEB3-74C488E1C164}"/>
  <tableColumns count="2">
    <tableColumn id="1" xr3:uid="{184271F1-1322-4AE6-8F2F-00D0DEF48113}" name="Date" dataDxfId="3"/>
    <tableColumn id="2" xr3:uid="{505AD27C-A7B4-4890-8079-3100BEA1575C}" name="Sales" dataDxfId="2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B37550E-9127-4FA8-A041-B5CA320CC995}" name="daily_sales10" displayName="daily_sales10" ref="A1:B367" totalsRowShown="0">
  <autoFilter ref="A1:B367" xr:uid="{DDD56DD5-157F-487E-AEB3-74C488E1C164}"/>
  <tableColumns count="2">
    <tableColumn id="1" xr3:uid="{815E7E4F-BD75-46C6-B52F-782855304AA3}" name="Date" dataDxfId="1"/>
    <tableColumn id="2" xr3:uid="{8209B8E8-745A-4E7D-A20A-E5916383DAC9}" name="Sales" dataDxfId="0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EC5E7DE-FF0C-47AE-A123-A0DE6D9382AD}" name="penguins11" displayName="penguins11" ref="A1:G345" totalsRowShown="0">
  <autoFilter ref="A1:G345" xr:uid="{3B0D8451-8DC3-474D-8AB2-8E21F2369F91}"/>
  <tableColumns count="7">
    <tableColumn id="1" xr3:uid="{3AEB79F0-B8B5-4612-AA94-98D2457E2ECF}" name="species"/>
    <tableColumn id="2" xr3:uid="{2802E827-127C-4BC1-9A55-98B941C5964E}" name="island"/>
    <tableColumn id="3" xr3:uid="{66F3F7D1-8061-4C6F-BE6A-4BA1DE63135B}" name="bill_length_mm"/>
    <tableColumn id="4" xr3:uid="{6326F4DE-8287-44FD-A1DB-B9D1A4829785}" name="bill_depth_mm"/>
    <tableColumn id="5" xr3:uid="{FCD8E18A-2A21-497C-977F-36EEA18A3309}" name="flipper_length_mm"/>
    <tableColumn id="6" xr3:uid="{E1BE982C-8929-4ED2-ABF1-A771AF9F2BDB}" name="body_mass_g"/>
    <tableColumn id="7" xr3:uid="{14235487-EE17-4376-B785-70EEF059E71A}" name="sex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9B33308-A8DC-4F5B-9810-A0ABDD8B8172}" name="penguins12" displayName="penguins12" ref="A1:G345" totalsRowShown="0">
  <autoFilter ref="A1:G345" xr:uid="{CEE395A2-0EB5-46D6-887A-F121FEFAED30}"/>
  <tableColumns count="7">
    <tableColumn id="1" xr3:uid="{DFFA7562-2B91-486E-8AD0-0C250B1832D3}" name="species"/>
    <tableColumn id="2" xr3:uid="{81F29B0C-0F17-41A2-9CCC-0D4C3DEB9E8A}" name="island"/>
    <tableColumn id="3" xr3:uid="{5FFED8F8-F860-4C9B-8ABE-D551DFBAE13E}" name="bill_length_mm"/>
    <tableColumn id="4" xr3:uid="{7D726CC3-3E67-48BB-8B79-54F10A54827D}" name="bill_depth_mm"/>
    <tableColumn id="5" xr3:uid="{281921C8-839B-40A9-85FE-5B141384FAE6}" name="flipper_length_mm"/>
    <tableColumn id="6" xr3:uid="{3A395CC8-6B2B-42BD-9C14-941369AF2B71}" name="body_mass_g"/>
    <tableColumn id="7" xr3:uid="{78B4FD9E-40D8-4D65-88E9-89E6CDF72252}" name="sex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A564631-247D-4DB9-958E-6117B62FA644}" name="mpg_13" displayName="mpg_13" ref="A1:H399" totalsRowShown="0">
  <autoFilter ref="A1:H399" xr:uid="{A828EDAD-32E5-4405-A598-C65848F6C6DE}"/>
  <tableColumns count="8">
    <tableColumn id="1" xr3:uid="{9B2EC2E3-17E5-46E4-9B33-414CC0CC88B0}" name="mpg"/>
    <tableColumn id="2" xr3:uid="{275AE7FF-A14D-4B46-B78C-77208E7ABFBD}" name="cylinders"/>
    <tableColumn id="3" xr3:uid="{3176CF19-8E54-4A24-B254-6B5AE241A6F1}" name="displacement"/>
    <tableColumn id="4" xr3:uid="{545E7599-60C3-4CC8-A7CD-D6F46109AACF}" name="horsepower"/>
    <tableColumn id="5" xr3:uid="{06A7AE43-F3E7-450D-BC22-55128C50143B}" name="weight"/>
    <tableColumn id="6" xr3:uid="{214916BD-E466-4384-BD5D-FF97E70B381B}" name="acceleration"/>
    <tableColumn id="7" xr3:uid="{5C800463-0C26-49AF-A6E4-E86B6B87FB88}" name="model_year"/>
    <tableColumn id="8" xr3:uid="{38C37C4D-B4CC-4112-83CA-EE3B4BE17DBC}" name="origin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736385E-18B4-4498-A2CC-3EEDFA832148}" name="penguins14" displayName="penguins14" ref="A1:G345" totalsRowShown="0">
  <autoFilter ref="A1:G345" xr:uid="{3B0D8451-8DC3-474D-8AB2-8E21F2369F91}"/>
  <tableColumns count="7">
    <tableColumn id="1" xr3:uid="{42CBDEE6-D5F0-453E-930A-AFF384649861}" name="species"/>
    <tableColumn id="2" xr3:uid="{EE1E15F6-FA22-489E-8AA7-31B010E5F3F5}" name="island"/>
    <tableColumn id="3" xr3:uid="{0F786F91-0A65-43DC-A4E8-AE405BF0860F}" name="bill_length_mm"/>
    <tableColumn id="4" xr3:uid="{274AB53C-5370-4FD2-BFEA-E2D4E13410C2}" name="bill_depth_mm"/>
    <tableColumn id="5" xr3:uid="{C347BB8C-6675-4B2A-90B4-FAC3D7A09946}" name="flipper_length_mm"/>
    <tableColumn id="6" xr3:uid="{C253EA76-BD46-42F2-93C8-4FE6873004D1}" name="body_mass_g"/>
    <tableColumn id="7" xr3:uid="{23539A01-088F-4CE2-ADF6-AB46B7556E0A}" name="sex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94A0D3E-0016-4D70-9038-DA02259238A5}" name="mpg_15" displayName="mpg_15" ref="A1:H399" totalsRowShown="0">
  <autoFilter ref="A1:H399" xr:uid="{A828EDAD-32E5-4405-A598-C65848F6C6DE}"/>
  <tableColumns count="8">
    <tableColumn id="1" xr3:uid="{97A43AE6-9D0E-4F4D-91FF-8149F7AF1C01}" name="mpg"/>
    <tableColumn id="2" xr3:uid="{7946A3C6-036D-422C-9CE2-FBA01F999CA9}" name="cylinders"/>
    <tableColumn id="3" xr3:uid="{DE1F4E89-13C6-4652-9C7E-1CB07B2C898F}" name="displacement"/>
    <tableColumn id="4" xr3:uid="{3E6439DC-FC70-41B8-9BC8-04B2998C4327}" name="horsepower"/>
    <tableColumn id="5" xr3:uid="{D3BE86B9-41C1-4B98-BC0C-641B7FA063E8}" name="weight"/>
    <tableColumn id="6" xr3:uid="{ED60EA2E-C69A-4AFA-9ED6-10626744DA53}" name="acceleration"/>
    <tableColumn id="7" xr3:uid="{8234121A-DE31-43A7-8CC1-F105B4A08B61}" name="model_year"/>
    <tableColumn id="8" xr3:uid="{C0079E5F-BB31-4F16-97F3-4941D17EECB9}" name="origin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26FC880-CFF0-405D-950D-1F8701FA795A}" name="mpg_16" displayName="mpg_16" ref="A1:H399" totalsRowShown="0">
  <autoFilter ref="A1:H399" xr:uid="{A828EDAD-32E5-4405-A598-C65848F6C6DE}"/>
  <tableColumns count="8">
    <tableColumn id="1" xr3:uid="{06E057EA-6891-42BB-95C1-A3B0FBBC8F47}" name="mpg"/>
    <tableColumn id="2" xr3:uid="{5184791B-4796-4DB5-AC26-1036D4E3B5F9}" name="cylinders"/>
    <tableColumn id="3" xr3:uid="{4D7B4C56-5958-4BC3-96C3-1A47D8A28F92}" name="displacement"/>
    <tableColumn id="4" xr3:uid="{79BBD6F0-D240-400B-81A7-45BD97E786CB}" name="horsepower"/>
    <tableColumn id="5" xr3:uid="{80374C10-3687-446B-93B3-0187CB01A32E}" name="weight"/>
    <tableColumn id="6" xr3:uid="{4915126B-541D-48D6-89C6-91C864D8AA9E}" name="acceleration"/>
    <tableColumn id="7" xr3:uid="{16BA4DA2-6706-4360-A759-60405343123C}" name="model_year"/>
    <tableColumn id="8" xr3:uid="{823FDC29-FBFE-4636-B5CE-EBD70070CDEF}" name="origi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2973D-E79B-46DF-9025-2759AA2AE48D}">
  <dimension ref="A1:B17"/>
  <sheetViews>
    <sheetView tabSelected="1" workbookViewId="0"/>
  </sheetViews>
  <sheetFormatPr defaultRowHeight="14.4" x14ac:dyDescent="0.55000000000000004"/>
  <cols>
    <col min="2" max="2" width="25" bestFit="1" customWidth="1"/>
  </cols>
  <sheetData>
    <row r="1" spans="1:2" x14ac:dyDescent="0.55000000000000004">
      <c r="A1" s="8" t="s">
        <v>73</v>
      </c>
    </row>
    <row r="2" spans="1:2" x14ac:dyDescent="0.55000000000000004">
      <c r="A2" t="s">
        <v>74</v>
      </c>
      <c r="B2" t="s">
        <v>75</v>
      </c>
    </row>
    <row r="3" spans="1:2" x14ac:dyDescent="0.55000000000000004">
      <c r="A3">
        <v>1</v>
      </c>
      <c r="B3" s="9" t="s">
        <v>76</v>
      </c>
    </row>
    <row r="4" spans="1:2" x14ac:dyDescent="0.55000000000000004">
      <c r="A4">
        <v>2</v>
      </c>
      <c r="B4" s="9" t="s">
        <v>89</v>
      </c>
    </row>
    <row r="5" spans="1:2" x14ac:dyDescent="0.55000000000000004">
      <c r="A5">
        <v>3</v>
      </c>
      <c r="B5" s="9" t="s">
        <v>77</v>
      </c>
    </row>
    <row r="6" spans="1:2" x14ac:dyDescent="0.55000000000000004">
      <c r="A6">
        <v>4</v>
      </c>
      <c r="B6" s="9" t="s">
        <v>78</v>
      </c>
    </row>
    <row r="7" spans="1:2" x14ac:dyDescent="0.55000000000000004">
      <c r="A7">
        <v>5</v>
      </c>
      <c r="B7" s="9" t="s">
        <v>79</v>
      </c>
    </row>
    <row r="8" spans="1:2" x14ac:dyDescent="0.55000000000000004">
      <c r="A8">
        <v>6</v>
      </c>
      <c r="B8" s="9" t="s">
        <v>80</v>
      </c>
    </row>
    <row r="9" spans="1:2" x14ac:dyDescent="0.55000000000000004">
      <c r="A9">
        <v>7</v>
      </c>
      <c r="B9" s="9" t="s">
        <v>81</v>
      </c>
    </row>
    <row r="10" spans="1:2" x14ac:dyDescent="0.55000000000000004">
      <c r="A10">
        <v>8</v>
      </c>
      <c r="B10" s="9" t="s">
        <v>82</v>
      </c>
    </row>
    <row r="11" spans="1:2" x14ac:dyDescent="0.55000000000000004">
      <c r="A11">
        <v>9</v>
      </c>
      <c r="B11" s="9" t="s">
        <v>83</v>
      </c>
    </row>
    <row r="12" spans="1:2" x14ac:dyDescent="0.55000000000000004">
      <c r="A12">
        <v>10</v>
      </c>
      <c r="B12" s="9" t="s">
        <v>84</v>
      </c>
    </row>
    <row r="13" spans="1:2" x14ac:dyDescent="0.55000000000000004">
      <c r="A13">
        <v>11</v>
      </c>
      <c r="B13" s="9" t="s">
        <v>85</v>
      </c>
    </row>
    <row r="14" spans="1:2" x14ac:dyDescent="0.55000000000000004">
      <c r="A14">
        <v>12</v>
      </c>
      <c r="B14" s="9" t="s">
        <v>86</v>
      </c>
    </row>
    <row r="15" spans="1:2" x14ac:dyDescent="0.55000000000000004">
      <c r="A15">
        <v>13</v>
      </c>
      <c r="B15" s="9" t="s">
        <v>87</v>
      </c>
    </row>
    <row r="16" spans="1:2" x14ac:dyDescent="0.55000000000000004">
      <c r="A16">
        <v>14</v>
      </c>
      <c r="B16" s="9" t="s">
        <v>88</v>
      </c>
    </row>
    <row r="17" spans="1:2" x14ac:dyDescent="0.55000000000000004">
      <c r="A17">
        <v>15</v>
      </c>
      <c r="B17" s="9" t="s">
        <v>90</v>
      </c>
    </row>
  </sheetData>
  <hyperlinks>
    <hyperlink ref="B3" location="'1-sample-rows'!A1" display="1-sample-rows" xr:uid="{734F5AE7-AAED-442D-8E54-EC2A02F87983}"/>
    <hyperlink ref="B4" location="'2-missing-rows-solution'!A1" display="2-missing-rows-solution" xr:uid="{39FFD162-91D1-4D37-8554-1F36702371E6}"/>
    <hyperlink ref="B5" location="'3-descriptive-stats'!A1" display="3-descriptive-stats" xr:uid="{C3EDDF90-F39A-41D3-97BC-454C16FD768D}"/>
    <hyperlink ref="B6" location="'4-correlation-matrix'!A1" display="4-correlation-matrix" xr:uid="{0A5AB0C6-AEC5-493D-A857-F40CBDDBCC0F}"/>
    <hyperlink ref="B7" location="'5-frequency-tables'!A1" display="5-frequency-tables" xr:uid="{640D5145-7EB6-4309-AD23-C74D09F06128}"/>
    <hyperlink ref="B8" location="'6-resampling'!A1" display="6-resampling" xr:uid="{CB846C6F-3A5B-4D41-95BF-AA9A159C68F1}"/>
    <hyperlink ref="B9" location="'7-index-number-by-group'!A1" display="7-index-number-by-group" xr:uid="{EA84FECA-A6F5-49A9-A81F-C537041E9B77}"/>
    <hyperlink ref="B10" location="'8-leading-lagging-variables'!A1" display="8-leading-lagging-variables" xr:uid="{1FA04595-1F74-403B-9791-0E6AE9D0856A}"/>
    <hyperlink ref="B11" location="'9-rolling-cumulative-aggregate'!A1" display="9-rolling-cumulative-aggregate" xr:uid="{2B4C1651-AACE-4384-B756-F3506781B777}"/>
    <hyperlink ref="B12" location="'10-conditional-scatterplot'!A1" display="10-conditional-scatterplot" xr:uid="{3E977DFD-182E-4680-9F6C-96EC739AD660}"/>
    <hyperlink ref="B13" location="'11-pairplot'!A1" display="11-pairplot" xr:uid="{94DADACF-58CF-4489-A247-600EFA00EC07}"/>
    <hyperlink ref="B14" location="'12-jitterplot'!A1" display="12-jitterplot" xr:uid="{53CF2DF1-6189-45E9-B640-AEFA3C7BB4D3}"/>
    <hyperlink ref="B15" location="'13-small-multiples'!A1" display="13-small-multiples" xr:uid="{A98CCACA-4FD9-4AE1-B039-0A8AD882FBE5}"/>
    <hyperlink ref="B16" location="'14-jointplot'!A1" display="14-jointplot" xr:uid="{FB7580CD-BADC-44E3-A320-5D9942C5C513}"/>
    <hyperlink ref="B17" location="'15-jointplot'!A1" display="15-jointplot" xr:uid="{E8C6888A-500A-4018-AD17-073C44188D5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1AC66-8AE7-4F28-94B5-9398B3D9FFA3}">
  <dimension ref="A1:X501"/>
  <sheetViews>
    <sheetView zoomScale="85" zoomScaleNormal="85" workbookViewId="0"/>
  </sheetViews>
  <sheetFormatPr defaultRowHeight="20.399999999999999" x14ac:dyDescent="0.75"/>
  <cols>
    <col min="1" max="1" width="11.9453125" style="1" customWidth="1"/>
    <col min="2" max="2" width="16.83984375" style="1" customWidth="1"/>
    <col min="3" max="3" width="14.83984375" style="1" customWidth="1"/>
    <col min="4" max="4" width="19.15625" style="1" customWidth="1"/>
    <col min="5" max="5" width="14.47265625" style="1" bestFit="1" customWidth="1"/>
    <col min="6" max="6" width="14.05078125" style="1" customWidth="1"/>
    <col min="7" max="7" width="12.05078125" style="1" customWidth="1"/>
    <col min="8" max="8" width="14.89453125" style="1" customWidth="1"/>
    <col min="9" max="9" width="18.734375" style="1" customWidth="1"/>
    <col min="10" max="10" width="22.68359375" style="1" customWidth="1"/>
    <col min="11" max="11" width="11.3125" style="1" customWidth="1"/>
    <col min="12" max="19" width="8.83984375" style="1"/>
    <col min="20" max="20" width="14.05078125" style="1" bestFit="1" customWidth="1"/>
    <col min="21" max="16384" width="8.83984375" style="1"/>
  </cols>
  <sheetData>
    <row r="1" spans="1:24" x14ac:dyDescent="0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24" x14ac:dyDescent="0.75">
      <c r="A2" s="1">
        <v>1</v>
      </c>
      <c r="B2" s="1">
        <v>150</v>
      </c>
      <c r="C2" s="1">
        <v>9</v>
      </c>
      <c r="D2" s="1" t="s">
        <v>11</v>
      </c>
      <c r="E2" s="1" t="s">
        <v>12</v>
      </c>
      <c r="F2" s="1">
        <v>611</v>
      </c>
      <c r="G2" s="1">
        <v>1</v>
      </c>
      <c r="H2" s="2">
        <v>44879</v>
      </c>
      <c r="I2" s="1">
        <v>62</v>
      </c>
      <c r="J2" s="1" t="s">
        <v>13</v>
      </c>
      <c r="K2" s="1" t="s">
        <v>14</v>
      </c>
      <c r="M2" s="1" t="e" cm="1" vm="1">
        <f t="array" ref="M2">_xlfn._xlws.PY(0,1,sales[#All])</f>
        <v>#VALUE!</v>
      </c>
    </row>
    <row r="3" spans="1:24" x14ac:dyDescent="0.75">
      <c r="A3" s="1">
        <v>2</v>
      </c>
      <c r="B3" s="1">
        <v>176</v>
      </c>
      <c r="C3" s="1">
        <v>36</v>
      </c>
      <c r="D3" s="1" t="s">
        <v>15</v>
      </c>
      <c r="E3" s="1" t="s">
        <v>12</v>
      </c>
      <c r="F3" s="1">
        <v>751</v>
      </c>
      <c r="G3" s="1">
        <v>4</v>
      </c>
      <c r="H3" s="2">
        <v>44840</v>
      </c>
      <c r="I3" s="1">
        <v>23</v>
      </c>
      <c r="J3" s="1" t="s">
        <v>16</v>
      </c>
      <c r="K3" s="1" t="s">
        <v>17</v>
      </c>
    </row>
    <row r="4" spans="1:24" x14ac:dyDescent="0.75">
      <c r="A4" s="1">
        <v>3</v>
      </c>
      <c r="B4" s="1">
        <v>37</v>
      </c>
      <c r="C4" s="1">
        <v>22</v>
      </c>
      <c r="D4" s="1" t="s">
        <v>18</v>
      </c>
      <c r="E4" s="1" t="s">
        <v>19</v>
      </c>
      <c r="F4" s="1">
        <v>821</v>
      </c>
      <c r="G4" s="1">
        <v>4</v>
      </c>
      <c r="H4" s="2">
        <v>44688</v>
      </c>
      <c r="I4" s="1">
        <v>54</v>
      </c>
      <c r="J4" s="1" t="s">
        <v>16</v>
      </c>
      <c r="K4" s="1" t="s">
        <v>20</v>
      </c>
      <c r="M4" s="1" t="str" cm="1">
        <f t="array" ref="M4:X24">_xlfn._xlws.PY(1,0)</f>
        <v/>
      </c>
      <c r="N4" s="1" t="str">
        <v>order_id</v>
      </c>
      <c r="O4" s="1" t="str">
        <v>customer_id</v>
      </c>
      <c r="P4" s="1" t="str">
        <v>product_id</v>
      </c>
      <c r="Q4" s="1" t="str">
        <v>product_name</v>
      </c>
      <c r="R4" s="1" t="str">
        <v>category</v>
      </c>
      <c r="S4" s="1" t="str">
        <v>unit_price</v>
      </c>
      <c r="T4" s="1" t="str">
        <v>quantity</v>
      </c>
      <c r="U4" s="1" t="str">
        <v>order_date</v>
      </c>
      <c r="V4" s="1" t="str">
        <v>customer_age</v>
      </c>
      <c r="W4" s="1" t="str">
        <v>customer_gender</v>
      </c>
      <c r="X4" s="1" t="str">
        <v>country</v>
      </c>
    </row>
    <row r="5" spans="1:24" x14ac:dyDescent="0.75">
      <c r="A5" s="1">
        <v>4</v>
      </c>
      <c r="B5" s="1">
        <v>143</v>
      </c>
      <c r="C5" s="1">
        <v>42</v>
      </c>
      <c r="D5" s="1" t="s">
        <v>21</v>
      </c>
      <c r="E5" s="1" t="s">
        <v>12</v>
      </c>
      <c r="F5" s="1">
        <v>395</v>
      </c>
      <c r="G5" s="1">
        <v>4</v>
      </c>
      <c r="H5" s="2">
        <v>44690</v>
      </c>
      <c r="I5" s="1">
        <v>50</v>
      </c>
      <c r="J5" s="1" t="s">
        <v>16</v>
      </c>
      <c r="K5" s="1" t="s">
        <v>14</v>
      </c>
      <c r="M5" s="1">
        <v>289</v>
      </c>
      <c r="N5" s="1">
        <v>290</v>
      </c>
      <c r="O5" s="1">
        <v>196</v>
      </c>
      <c r="P5" s="1">
        <v>24</v>
      </c>
      <c r="Q5" s="1" t="str">
        <v>Camera</v>
      </c>
      <c r="R5" s="1" t="str">
        <v>Clothing</v>
      </c>
      <c r="S5" s="1">
        <v>387</v>
      </c>
      <c r="T5" s="1">
        <v>1</v>
      </c>
      <c r="U5" s="1" vm="2">
        <v>44902</v>
      </c>
      <c r="V5" s="1">
        <v>62</v>
      </c>
      <c r="W5" s="1" t="str">
        <v>Female</v>
      </c>
      <c r="X5" s="1" t="str">
        <v>France</v>
      </c>
    </row>
    <row r="6" spans="1:24" x14ac:dyDescent="0.75">
      <c r="A6" s="1">
        <v>5</v>
      </c>
      <c r="B6" s="1">
        <v>163</v>
      </c>
      <c r="C6" s="1">
        <v>26</v>
      </c>
      <c r="D6" s="1" t="s">
        <v>18</v>
      </c>
      <c r="E6" s="1" t="s">
        <v>19</v>
      </c>
      <c r="F6" s="1">
        <v>301</v>
      </c>
      <c r="G6" s="1">
        <v>1</v>
      </c>
      <c r="H6" s="2">
        <v>44619</v>
      </c>
      <c r="I6" s="1">
        <v>39</v>
      </c>
      <c r="J6" s="1" t="s">
        <v>16</v>
      </c>
      <c r="K6" s="1" t="s">
        <v>22</v>
      </c>
      <c r="M6" s="1">
        <v>489</v>
      </c>
      <c r="N6" s="1">
        <v>490</v>
      </c>
      <c r="O6" s="1">
        <v>106</v>
      </c>
      <c r="P6" s="1">
        <v>25</v>
      </c>
      <c r="Q6" s="1" t="str">
        <v>Watch</v>
      </c>
      <c r="R6" s="1" t="str">
        <v>Accessories</v>
      </c>
      <c r="S6" s="1">
        <v>774</v>
      </c>
      <c r="T6" s="1">
        <v>1</v>
      </c>
      <c r="U6" s="1" vm="3">
        <v>44825</v>
      </c>
      <c r="V6" s="1">
        <v>54</v>
      </c>
      <c r="W6" s="1" t="str">
        <v>Male</v>
      </c>
      <c r="X6" s="1" t="str">
        <v>Canada</v>
      </c>
    </row>
    <row r="7" spans="1:24" x14ac:dyDescent="0.75">
      <c r="A7" s="1">
        <v>6</v>
      </c>
      <c r="B7" s="1">
        <v>199</v>
      </c>
      <c r="C7" s="1">
        <v>12</v>
      </c>
      <c r="D7" s="1" t="s">
        <v>11</v>
      </c>
      <c r="E7" s="1" t="s">
        <v>23</v>
      </c>
      <c r="F7" s="1">
        <v>130</v>
      </c>
      <c r="G7" s="1">
        <v>1</v>
      </c>
      <c r="H7" s="2">
        <v>44683</v>
      </c>
      <c r="I7" s="1">
        <v>38</v>
      </c>
      <c r="J7" s="1" t="s">
        <v>13</v>
      </c>
      <c r="K7" s="1" t="s">
        <v>24</v>
      </c>
      <c r="M7" s="1">
        <v>49</v>
      </c>
      <c r="N7" s="1">
        <v>50</v>
      </c>
      <c r="O7" s="1">
        <v>130</v>
      </c>
      <c r="P7" s="1">
        <v>30</v>
      </c>
      <c r="Q7" s="1" t="str">
        <v>Smartphone</v>
      </c>
      <c r="R7" s="1" t="str">
        <v>Accessories</v>
      </c>
      <c r="S7" s="1">
        <v>821</v>
      </c>
      <c r="T7" s="1">
        <v>3</v>
      </c>
      <c r="U7" s="1" vm="4">
        <v>44741</v>
      </c>
      <c r="V7" s="1">
        <v>18</v>
      </c>
      <c r="W7" s="1" t="str">
        <v>Female</v>
      </c>
      <c r="X7" s="1" t="str">
        <v>Germany</v>
      </c>
    </row>
    <row r="8" spans="1:24" x14ac:dyDescent="0.75">
      <c r="A8" s="1">
        <v>7</v>
      </c>
      <c r="B8" s="1">
        <v>160</v>
      </c>
      <c r="C8" s="1">
        <v>17</v>
      </c>
      <c r="D8" s="1" t="s">
        <v>25</v>
      </c>
      <c r="E8" s="1" t="s">
        <v>23</v>
      </c>
      <c r="F8" s="1">
        <v>251</v>
      </c>
      <c r="G8" s="1">
        <v>1</v>
      </c>
      <c r="H8" s="2">
        <v>44562</v>
      </c>
      <c r="I8" s="1">
        <v>23</v>
      </c>
      <c r="J8" s="1" t="s">
        <v>13</v>
      </c>
      <c r="K8" s="1" t="s">
        <v>22</v>
      </c>
      <c r="M8" s="1">
        <v>320</v>
      </c>
      <c r="N8" s="1">
        <v>321</v>
      </c>
      <c r="O8" s="1">
        <v>8</v>
      </c>
      <c r="P8" s="1">
        <v>1</v>
      </c>
      <c r="Q8" s="1" t="str">
        <v>Headphones</v>
      </c>
      <c r="R8" s="1" t="str">
        <v>Accessories</v>
      </c>
      <c r="S8" s="1">
        <v>130</v>
      </c>
      <c r="T8" s="1">
        <v>2</v>
      </c>
      <c r="U8" s="1" vm="5">
        <v>44849</v>
      </c>
      <c r="V8" s="1">
        <v>46</v>
      </c>
      <c r="W8" s="1" t="str">
        <v>Female</v>
      </c>
      <c r="X8" s="1" t="str">
        <v>Australia</v>
      </c>
    </row>
    <row r="9" spans="1:24" x14ac:dyDescent="0.75">
      <c r="A9" s="1">
        <v>8</v>
      </c>
      <c r="B9" s="1">
        <v>11</v>
      </c>
      <c r="C9" s="1">
        <v>14</v>
      </c>
      <c r="D9" s="1" t="s">
        <v>26</v>
      </c>
      <c r="E9" s="1" t="s">
        <v>12</v>
      </c>
      <c r="F9" s="1">
        <v>776</v>
      </c>
      <c r="G9" s="1">
        <v>3</v>
      </c>
      <c r="H9" s="2">
        <v>44800</v>
      </c>
      <c r="I9" s="1">
        <v>23</v>
      </c>
      <c r="J9" s="1" t="s">
        <v>13</v>
      </c>
      <c r="K9" s="1" t="s">
        <v>22</v>
      </c>
      <c r="M9" s="1">
        <v>436</v>
      </c>
      <c r="N9" s="1">
        <v>437</v>
      </c>
      <c r="O9" s="1">
        <v>136</v>
      </c>
      <c r="P9" s="1">
        <v>9</v>
      </c>
      <c r="Q9" s="1" t="str">
        <v>Sunglasses</v>
      </c>
      <c r="R9" s="1" t="str">
        <v>Electronics</v>
      </c>
      <c r="S9" s="1">
        <v>477</v>
      </c>
      <c r="T9" s="1">
        <v>3</v>
      </c>
      <c r="U9" s="1" vm="6">
        <v>44674</v>
      </c>
      <c r="V9" s="1">
        <v>27</v>
      </c>
      <c r="W9" s="1" t="str">
        <v>Female</v>
      </c>
      <c r="X9" s="1" t="str">
        <v>Canada</v>
      </c>
    </row>
    <row r="10" spans="1:24" x14ac:dyDescent="0.75">
      <c r="A10" s="1">
        <v>9</v>
      </c>
      <c r="B10" s="1">
        <v>138</v>
      </c>
      <c r="C10" s="1">
        <v>14</v>
      </c>
      <c r="D10" s="1" t="s">
        <v>27</v>
      </c>
      <c r="E10" s="1" t="s">
        <v>19</v>
      </c>
      <c r="F10" s="1">
        <v>141</v>
      </c>
      <c r="G10" s="1">
        <v>1</v>
      </c>
      <c r="H10" s="2">
        <v>44851</v>
      </c>
      <c r="I10" s="1">
        <v>21</v>
      </c>
      <c r="J10" s="1" t="s">
        <v>13</v>
      </c>
      <c r="K10" s="1" t="s">
        <v>24</v>
      </c>
      <c r="M10" s="1">
        <v>345</v>
      </c>
      <c r="N10" s="1">
        <v>346</v>
      </c>
      <c r="O10" s="1">
        <v>152</v>
      </c>
      <c r="P10" s="1">
        <v>28</v>
      </c>
      <c r="Q10" s="1" t="str">
        <v>Shoes</v>
      </c>
      <c r="R10" s="1" t="str">
        <v>Electronics</v>
      </c>
      <c r="S10" s="1">
        <v>779</v>
      </c>
      <c r="T10" s="1">
        <v>3</v>
      </c>
      <c r="U10" s="1" vm="7">
        <v>44636</v>
      </c>
      <c r="V10" s="1">
        <v>38</v>
      </c>
      <c r="W10" s="1" t="str">
        <v>Male</v>
      </c>
      <c r="X10" s="1" t="str">
        <v>Germany</v>
      </c>
    </row>
    <row r="11" spans="1:24" x14ac:dyDescent="0.75">
      <c r="A11" s="1">
        <v>10</v>
      </c>
      <c r="B11" s="1">
        <v>78</v>
      </c>
      <c r="C11" s="1">
        <v>34</v>
      </c>
      <c r="D11" s="1" t="s">
        <v>15</v>
      </c>
      <c r="E11" s="1" t="s">
        <v>23</v>
      </c>
      <c r="F11" s="1">
        <v>826</v>
      </c>
      <c r="G11" s="1">
        <v>1</v>
      </c>
      <c r="H11" s="2">
        <v>44657</v>
      </c>
      <c r="I11" s="1">
        <v>47</v>
      </c>
      <c r="J11" s="1" t="s">
        <v>16</v>
      </c>
      <c r="K11" s="1" t="s">
        <v>22</v>
      </c>
      <c r="M11" s="1">
        <v>414</v>
      </c>
      <c r="N11" s="1">
        <v>415</v>
      </c>
      <c r="O11" s="1">
        <v>124</v>
      </c>
      <c r="P11" s="1">
        <v>47</v>
      </c>
      <c r="Q11" s="1" t="str">
        <v>Camera</v>
      </c>
      <c r="R11" s="1" t="str">
        <v>Accessories</v>
      </c>
      <c r="S11" s="1">
        <v>798</v>
      </c>
      <c r="T11" s="1">
        <v>2</v>
      </c>
      <c r="U11" s="1" vm="8">
        <v>44595</v>
      </c>
      <c r="V11" s="1">
        <v>53</v>
      </c>
      <c r="W11" s="1" t="str">
        <v>Male</v>
      </c>
      <c r="X11" s="1" t="str">
        <v>UK</v>
      </c>
    </row>
    <row r="12" spans="1:24" x14ac:dyDescent="0.75">
      <c r="A12" s="1">
        <v>11</v>
      </c>
      <c r="B12" s="1">
        <v>77</v>
      </c>
      <c r="C12" s="1">
        <v>20</v>
      </c>
      <c r="D12" s="1" t="s">
        <v>28</v>
      </c>
      <c r="E12" s="1" t="s">
        <v>19</v>
      </c>
      <c r="F12" s="1">
        <v>928</v>
      </c>
      <c r="G12" s="1">
        <v>1</v>
      </c>
      <c r="H12" s="2">
        <v>44687</v>
      </c>
      <c r="I12" s="1">
        <v>28</v>
      </c>
      <c r="J12" s="1" t="s">
        <v>13</v>
      </c>
      <c r="K12" s="1" t="s">
        <v>14</v>
      </c>
      <c r="M12" s="1">
        <v>147</v>
      </c>
      <c r="N12" s="1">
        <v>148</v>
      </c>
      <c r="O12" s="1">
        <v>82</v>
      </c>
      <c r="P12" s="1">
        <v>28</v>
      </c>
      <c r="Q12" s="1" t="str">
        <v>Shoes</v>
      </c>
      <c r="R12" s="1" t="str">
        <v>Clothing</v>
      </c>
      <c r="S12" s="1">
        <v>841</v>
      </c>
      <c r="T12" s="1">
        <v>1</v>
      </c>
      <c r="U12" s="1" vm="9">
        <v>44742</v>
      </c>
      <c r="V12" s="1">
        <v>44</v>
      </c>
      <c r="W12" s="1" t="str">
        <v>Male</v>
      </c>
      <c r="X12" s="1" t="str">
        <v>France</v>
      </c>
    </row>
    <row r="13" spans="1:24" x14ac:dyDescent="0.75">
      <c r="A13" s="1">
        <v>12</v>
      </c>
      <c r="B13" s="1">
        <v>185</v>
      </c>
      <c r="C13" s="1">
        <v>11</v>
      </c>
      <c r="D13" s="1" t="s">
        <v>28</v>
      </c>
      <c r="E13" s="1" t="s">
        <v>23</v>
      </c>
      <c r="F13" s="1">
        <v>155</v>
      </c>
      <c r="G13" s="1">
        <v>3</v>
      </c>
      <c r="H13" s="2">
        <v>44679</v>
      </c>
      <c r="I13" s="1">
        <v>47</v>
      </c>
      <c r="J13" s="1" t="s">
        <v>16</v>
      </c>
      <c r="K13" s="1" t="s">
        <v>14</v>
      </c>
      <c r="M13" s="1">
        <v>348</v>
      </c>
      <c r="N13" s="1">
        <v>349</v>
      </c>
      <c r="O13" s="1">
        <v>148</v>
      </c>
      <c r="P13" s="1">
        <v>27</v>
      </c>
      <c r="Q13" s="1" t="str">
        <v>Camera</v>
      </c>
      <c r="R13" s="1" t="str">
        <v>Accessories</v>
      </c>
      <c r="S13" s="1">
        <v>558</v>
      </c>
      <c r="T13" s="1">
        <v>4</v>
      </c>
      <c r="U13" s="1" vm="10">
        <v>44813</v>
      </c>
      <c r="V13" s="1">
        <v>35</v>
      </c>
      <c r="W13" s="1" t="str">
        <v>Male</v>
      </c>
      <c r="X13" s="1" t="str">
        <v>Australia</v>
      </c>
    </row>
    <row r="14" spans="1:24" x14ac:dyDescent="0.75">
      <c r="A14" s="1">
        <v>13</v>
      </c>
      <c r="B14" s="1">
        <v>153</v>
      </c>
      <c r="C14" s="1">
        <v>16</v>
      </c>
      <c r="D14" s="1" t="s">
        <v>28</v>
      </c>
      <c r="E14" s="1" t="s">
        <v>12</v>
      </c>
      <c r="F14" s="1">
        <v>776</v>
      </c>
      <c r="G14" s="1">
        <v>1</v>
      </c>
      <c r="H14" s="2">
        <v>44609</v>
      </c>
      <c r="I14" s="1">
        <v>48</v>
      </c>
      <c r="J14" s="1" t="s">
        <v>16</v>
      </c>
      <c r="K14" s="1" t="s">
        <v>14</v>
      </c>
      <c r="M14" s="1">
        <v>194</v>
      </c>
      <c r="N14" s="1">
        <v>195</v>
      </c>
      <c r="O14" s="1">
        <v>173</v>
      </c>
      <c r="P14" s="1">
        <v>23</v>
      </c>
      <c r="Q14" s="1" t="str">
        <v>Laptop</v>
      </c>
      <c r="R14" s="1" t="str">
        <v>Clothing</v>
      </c>
      <c r="S14" s="1">
        <v>320</v>
      </c>
      <c r="T14" s="1">
        <v>1</v>
      </c>
      <c r="U14" s="1" vm="11">
        <v>44763</v>
      </c>
      <c r="V14" s="1">
        <v>40</v>
      </c>
      <c r="W14" s="1" t="str">
        <v>Female</v>
      </c>
      <c r="X14" s="1" t="str">
        <v>Australia</v>
      </c>
    </row>
    <row r="15" spans="1:24" x14ac:dyDescent="0.75">
      <c r="A15" s="1">
        <v>14</v>
      </c>
      <c r="B15" s="1">
        <v>2</v>
      </c>
      <c r="C15" s="1">
        <v>31</v>
      </c>
      <c r="D15" s="1" t="s">
        <v>29</v>
      </c>
      <c r="E15" s="1" t="s">
        <v>19</v>
      </c>
      <c r="F15" s="1">
        <v>611</v>
      </c>
      <c r="G15" s="1">
        <v>4</v>
      </c>
      <c r="H15" s="2">
        <v>44650</v>
      </c>
      <c r="I15" s="1">
        <v>41</v>
      </c>
      <c r="J15" s="1" t="s">
        <v>16</v>
      </c>
      <c r="K15" s="1" t="s">
        <v>24</v>
      </c>
      <c r="M15" s="1">
        <v>109</v>
      </c>
      <c r="N15" s="1">
        <v>110</v>
      </c>
      <c r="O15" s="1">
        <v>149</v>
      </c>
      <c r="P15" s="1">
        <v>35</v>
      </c>
      <c r="Q15" s="1" t="str">
        <v>Tablet</v>
      </c>
      <c r="R15" s="1" t="str">
        <v>Clothing</v>
      </c>
      <c r="S15" s="1">
        <v>615</v>
      </c>
      <c r="T15" s="1">
        <v>2</v>
      </c>
      <c r="U15" s="1" vm="12">
        <v>44751</v>
      </c>
      <c r="V15" s="1">
        <v>21</v>
      </c>
      <c r="W15" s="1" t="str">
        <v>Female</v>
      </c>
      <c r="X15" s="1" t="str">
        <v>Germany</v>
      </c>
    </row>
    <row r="16" spans="1:24" x14ac:dyDescent="0.75">
      <c r="A16" s="1">
        <v>15</v>
      </c>
      <c r="B16" s="1">
        <v>64</v>
      </c>
      <c r="C16" s="1">
        <v>6</v>
      </c>
      <c r="D16" s="1" t="s">
        <v>28</v>
      </c>
      <c r="E16" s="1" t="s">
        <v>19</v>
      </c>
      <c r="F16" s="1">
        <v>912</v>
      </c>
      <c r="G16" s="1">
        <v>1</v>
      </c>
      <c r="H16" s="2">
        <v>44798</v>
      </c>
      <c r="I16" s="1">
        <v>26</v>
      </c>
      <c r="J16" s="1" t="s">
        <v>16</v>
      </c>
      <c r="K16" s="1" t="s">
        <v>22</v>
      </c>
      <c r="M16" s="1">
        <v>401</v>
      </c>
      <c r="N16" s="1">
        <v>402</v>
      </c>
      <c r="O16" s="1">
        <v>32</v>
      </c>
      <c r="P16" s="1">
        <v>11</v>
      </c>
      <c r="Q16" s="1" t="str">
        <v>Laptop</v>
      </c>
      <c r="R16" s="1" t="str">
        <v>Clothing</v>
      </c>
      <c r="S16" s="1">
        <v>605</v>
      </c>
      <c r="T16" s="1">
        <v>2</v>
      </c>
      <c r="U16" s="1" vm="13">
        <v>44838</v>
      </c>
      <c r="V16" s="1">
        <v>63</v>
      </c>
      <c r="W16" s="1" t="str">
        <v>Male</v>
      </c>
      <c r="X16" s="1" t="str">
        <v>Australia</v>
      </c>
    </row>
    <row r="17" spans="1:24" x14ac:dyDescent="0.75">
      <c r="A17" s="1">
        <v>16</v>
      </c>
      <c r="B17" s="1">
        <v>35</v>
      </c>
      <c r="C17" s="1">
        <v>19</v>
      </c>
      <c r="D17" s="1" t="s">
        <v>27</v>
      </c>
      <c r="E17" s="1" t="s">
        <v>12</v>
      </c>
      <c r="F17" s="1">
        <v>751</v>
      </c>
      <c r="G17" s="1">
        <v>4</v>
      </c>
      <c r="H17" s="2">
        <v>44833</v>
      </c>
      <c r="I17" s="1">
        <v>20</v>
      </c>
      <c r="J17" s="1" t="s">
        <v>16</v>
      </c>
      <c r="K17" s="1" t="s">
        <v>24</v>
      </c>
      <c r="M17" s="1">
        <v>231</v>
      </c>
      <c r="N17" s="1">
        <v>232</v>
      </c>
      <c r="O17" s="1">
        <v>156</v>
      </c>
      <c r="P17" s="1">
        <v>22</v>
      </c>
      <c r="Q17" s="1" t="str">
        <v>Sunglasses</v>
      </c>
      <c r="R17" s="1" t="str">
        <v>Accessories</v>
      </c>
      <c r="S17" s="1">
        <v>251</v>
      </c>
      <c r="T17" s="1">
        <v>1</v>
      </c>
      <c r="U17" s="1" vm="14">
        <v>44581</v>
      </c>
      <c r="V17" s="1">
        <v>43</v>
      </c>
      <c r="W17" s="1" t="str">
        <v>Male</v>
      </c>
      <c r="X17" s="1" t="str">
        <v>USA</v>
      </c>
    </row>
    <row r="18" spans="1:24" x14ac:dyDescent="0.75">
      <c r="A18" s="1">
        <v>17</v>
      </c>
      <c r="B18" s="1">
        <v>7</v>
      </c>
      <c r="C18" s="1">
        <v>37</v>
      </c>
      <c r="D18" s="1" t="s">
        <v>26</v>
      </c>
      <c r="E18" s="1" t="s">
        <v>23</v>
      </c>
      <c r="F18" s="1">
        <v>779</v>
      </c>
      <c r="G18" s="1">
        <v>4</v>
      </c>
      <c r="H18" s="2">
        <v>44750</v>
      </c>
      <c r="I18" s="1">
        <v>48</v>
      </c>
      <c r="J18" s="1" t="s">
        <v>13</v>
      </c>
      <c r="K18" s="1" t="s">
        <v>14</v>
      </c>
      <c r="M18" s="1">
        <v>455</v>
      </c>
      <c r="N18" s="1">
        <v>456</v>
      </c>
      <c r="O18" s="1">
        <v>88</v>
      </c>
      <c r="P18" s="1">
        <v>14</v>
      </c>
      <c r="Q18" s="1" t="str">
        <v>Tablet</v>
      </c>
      <c r="R18" s="1" t="str">
        <v>Electronics</v>
      </c>
      <c r="S18" s="1">
        <v>558</v>
      </c>
      <c r="T18" s="1">
        <v>4</v>
      </c>
      <c r="U18" s="1" vm="15">
        <v>44564</v>
      </c>
      <c r="V18" s="1">
        <v>57</v>
      </c>
      <c r="W18" s="1" t="str">
        <v>Female</v>
      </c>
      <c r="X18" s="1" t="str">
        <v>Australia</v>
      </c>
    </row>
    <row r="19" spans="1:24" x14ac:dyDescent="0.75">
      <c r="A19" s="1">
        <v>18</v>
      </c>
      <c r="B19" s="1">
        <v>85</v>
      </c>
      <c r="C19" s="1">
        <v>4</v>
      </c>
      <c r="D19" s="1" t="s">
        <v>28</v>
      </c>
      <c r="E19" s="1" t="s">
        <v>23</v>
      </c>
      <c r="F19" s="1">
        <v>477</v>
      </c>
      <c r="G19" s="1">
        <v>4</v>
      </c>
      <c r="H19" s="2">
        <v>44753</v>
      </c>
      <c r="I19" s="1">
        <v>57</v>
      </c>
      <c r="J19" s="1" t="s">
        <v>13</v>
      </c>
      <c r="K19" s="1" t="s">
        <v>22</v>
      </c>
      <c r="M19" s="1">
        <v>371</v>
      </c>
      <c r="N19" s="1">
        <v>372</v>
      </c>
      <c r="O19" s="1">
        <v>136</v>
      </c>
      <c r="P19" s="1">
        <v>44</v>
      </c>
      <c r="Q19" s="1" t="str">
        <v>Camera</v>
      </c>
      <c r="R19" s="1" t="str">
        <v>Electronics</v>
      </c>
      <c r="S19" s="1">
        <v>798</v>
      </c>
      <c r="T19" s="1">
        <v>1</v>
      </c>
      <c r="U19" s="1" vm="16">
        <v>44834</v>
      </c>
      <c r="V19" s="1">
        <v>37</v>
      </c>
      <c r="W19" s="1" t="str">
        <v>Male</v>
      </c>
      <c r="X19" s="1" t="str">
        <v>USA</v>
      </c>
    </row>
    <row r="20" spans="1:24" x14ac:dyDescent="0.75">
      <c r="A20" s="1">
        <v>19</v>
      </c>
      <c r="B20" s="1">
        <v>146</v>
      </c>
      <c r="C20" s="1">
        <v>47</v>
      </c>
      <c r="D20" s="1" t="s">
        <v>18</v>
      </c>
      <c r="E20" s="1" t="s">
        <v>23</v>
      </c>
      <c r="F20" s="1">
        <v>84</v>
      </c>
      <c r="G20" s="1">
        <v>3</v>
      </c>
      <c r="H20" s="2">
        <v>44630</v>
      </c>
      <c r="I20" s="1">
        <v>54</v>
      </c>
      <c r="J20" s="1" t="s">
        <v>13</v>
      </c>
      <c r="K20" s="1" t="s">
        <v>22</v>
      </c>
      <c r="M20" s="1">
        <v>463</v>
      </c>
      <c r="N20" s="1">
        <v>464</v>
      </c>
      <c r="O20" s="1">
        <v>3</v>
      </c>
      <c r="P20" s="1">
        <v>38</v>
      </c>
      <c r="Q20" s="1" t="str">
        <v>Smartphone</v>
      </c>
      <c r="R20" s="1" t="str">
        <v>Electronics</v>
      </c>
      <c r="S20" s="1">
        <v>84</v>
      </c>
      <c r="T20" s="1">
        <v>1</v>
      </c>
      <c r="U20" s="1" vm="17">
        <v>44576</v>
      </c>
      <c r="V20" s="1">
        <v>53</v>
      </c>
      <c r="W20" s="1" t="str">
        <v>Female</v>
      </c>
      <c r="X20" s="1" t="str">
        <v>Australia</v>
      </c>
    </row>
    <row r="21" spans="1:24" x14ac:dyDescent="0.75">
      <c r="A21" s="1">
        <v>20</v>
      </c>
      <c r="B21" s="1">
        <v>67</v>
      </c>
      <c r="C21" s="1">
        <v>4</v>
      </c>
      <c r="D21" s="1" t="s">
        <v>18</v>
      </c>
      <c r="E21" s="1" t="s">
        <v>19</v>
      </c>
      <c r="F21" s="1">
        <v>141</v>
      </c>
      <c r="G21" s="1">
        <v>3</v>
      </c>
      <c r="H21" s="2">
        <v>44839</v>
      </c>
      <c r="I21" s="1">
        <v>53</v>
      </c>
      <c r="J21" s="1" t="s">
        <v>13</v>
      </c>
      <c r="K21" s="1" t="s">
        <v>30</v>
      </c>
      <c r="M21" s="1">
        <v>296</v>
      </c>
      <c r="N21" s="1">
        <v>297</v>
      </c>
      <c r="O21" s="1">
        <v>166</v>
      </c>
      <c r="P21" s="1">
        <v>9</v>
      </c>
      <c r="Q21" s="1" t="str">
        <v>Shoes</v>
      </c>
      <c r="R21" s="1" t="str">
        <v>Clothing</v>
      </c>
      <c r="S21" s="1">
        <v>504</v>
      </c>
      <c r="T21" s="1">
        <v>3</v>
      </c>
      <c r="U21" s="1" vm="18">
        <v>44738</v>
      </c>
      <c r="V21" s="1">
        <v>18</v>
      </c>
      <c r="W21" s="1" t="str">
        <v>Male</v>
      </c>
      <c r="X21" s="1" t="str">
        <v>USA</v>
      </c>
    </row>
    <row r="22" spans="1:24" x14ac:dyDescent="0.75">
      <c r="A22" s="1">
        <v>21</v>
      </c>
      <c r="B22" s="1">
        <v>42</v>
      </c>
      <c r="C22" s="1">
        <v>20</v>
      </c>
      <c r="D22" s="1" t="s">
        <v>29</v>
      </c>
      <c r="E22" s="1" t="s">
        <v>19</v>
      </c>
      <c r="F22" s="1">
        <v>141</v>
      </c>
      <c r="G22" s="1">
        <v>3</v>
      </c>
      <c r="H22" s="2">
        <v>44910</v>
      </c>
      <c r="I22" s="1">
        <v>41</v>
      </c>
      <c r="J22" s="1" t="s">
        <v>16</v>
      </c>
      <c r="K22" s="1" t="s">
        <v>30</v>
      </c>
      <c r="M22" s="1">
        <v>306</v>
      </c>
      <c r="N22" s="1">
        <v>307</v>
      </c>
      <c r="O22" s="1">
        <v>137</v>
      </c>
      <c r="P22" s="1">
        <v>12</v>
      </c>
      <c r="Q22" s="1" t="str">
        <v>Laptop</v>
      </c>
      <c r="R22" s="1" t="str">
        <v>Accessories</v>
      </c>
      <c r="S22" s="1">
        <v>451</v>
      </c>
      <c r="T22" s="1">
        <v>4</v>
      </c>
      <c r="U22" s="1" vm="19">
        <v>44820</v>
      </c>
      <c r="V22" s="1">
        <v>46</v>
      </c>
      <c r="W22" s="1" t="str">
        <v>Male</v>
      </c>
      <c r="X22" s="1" t="str">
        <v>Australia</v>
      </c>
    </row>
    <row r="23" spans="1:24" x14ac:dyDescent="0.75">
      <c r="A23" s="1">
        <v>22</v>
      </c>
      <c r="B23" s="1">
        <v>118</v>
      </c>
      <c r="C23" s="1">
        <v>10</v>
      </c>
      <c r="D23" s="1" t="s">
        <v>27</v>
      </c>
      <c r="E23" s="1" t="s">
        <v>19</v>
      </c>
      <c r="F23" s="1">
        <v>51</v>
      </c>
      <c r="G23" s="1">
        <v>1</v>
      </c>
      <c r="H23" s="2">
        <v>44808</v>
      </c>
      <c r="I23" s="1">
        <v>48</v>
      </c>
      <c r="J23" s="1" t="s">
        <v>13</v>
      </c>
      <c r="K23" s="1" t="s">
        <v>17</v>
      </c>
      <c r="M23" s="1">
        <v>341</v>
      </c>
      <c r="N23" s="1">
        <v>342</v>
      </c>
      <c r="O23" s="1">
        <v>129</v>
      </c>
      <c r="P23" s="1">
        <v>30</v>
      </c>
      <c r="Q23" s="1" t="str">
        <v>Laptop</v>
      </c>
      <c r="R23" s="1" t="str">
        <v>Accessories</v>
      </c>
      <c r="S23" s="1">
        <v>511</v>
      </c>
      <c r="T23" s="1">
        <v>1</v>
      </c>
      <c r="U23" s="1" vm="20">
        <v>44768</v>
      </c>
      <c r="V23" s="1">
        <v>60</v>
      </c>
      <c r="W23" s="1" t="str">
        <v>Female</v>
      </c>
      <c r="X23" s="1" t="str">
        <v>Canada</v>
      </c>
    </row>
    <row r="24" spans="1:24" x14ac:dyDescent="0.75">
      <c r="A24" s="1">
        <v>23</v>
      </c>
      <c r="B24" s="1">
        <v>125</v>
      </c>
      <c r="C24" s="1">
        <v>24</v>
      </c>
      <c r="D24" s="1" t="s">
        <v>26</v>
      </c>
      <c r="E24" s="1" t="s">
        <v>23</v>
      </c>
      <c r="F24" s="1">
        <v>614</v>
      </c>
      <c r="G24" s="1">
        <v>4</v>
      </c>
      <c r="H24" s="2">
        <v>44637</v>
      </c>
      <c r="I24" s="1">
        <v>23</v>
      </c>
      <c r="J24" s="1" t="s">
        <v>16</v>
      </c>
      <c r="K24" s="1" t="s">
        <v>20</v>
      </c>
      <c r="M24" s="1">
        <v>143</v>
      </c>
      <c r="N24" s="1">
        <v>144</v>
      </c>
      <c r="O24" s="1">
        <v>12</v>
      </c>
      <c r="P24" s="1">
        <v>44</v>
      </c>
      <c r="Q24" s="1" t="str">
        <v>T-shirt</v>
      </c>
      <c r="R24" s="1" t="str">
        <v>Clothing</v>
      </c>
      <c r="S24" s="1">
        <v>921</v>
      </c>
      <c r="T24" s="1">
        <v>2</v>
      </c>
      <c r="U24" s="1" vm="21">
        <v>44705</v>
      </c>
      <c r="V24" s="1">
        <v>46</v>
      </c>
      <c r="W24" s="1" t="str">
        <v>Female</v>
      </c>
      <c r="X24" s="1" t="str">
        <v>France</v>
      </c>
    </row>
    <row r="25" spans="1:24" x14ac:dyDescent="0.75">
      <c r="A25" s="1">
        <v>24</v>
      </c>
      <c r="B25" s="1">
        <v>167</v>
      </c>
      <c r="C25" s="1">
        <v>35</v>
      </c>
      <c r="D25" s="1" t="s">
        <v>15</v>
      </c>
      <c r="E25" s="1" t="s">
        <v>19</v>
      </c>
      <c r="F25" s="1">
        <v>611</v>
      </c>
      <c r="G25" s="1">
        <v>3</v>
      </c>
      <c r="H25" s="2">
        <v>44715</v>
      </c>
      <c r="I25" s="1">
        <v>19</v>
      </c>
      <c r="J25" s="1" t="s">
        <v>13</v>
      </c>
      <c r="K25" s="1" t="s">
        <v>30</v>
      </c>
    </row>
    <row r="26" spans="1:24" x14ac:dyDescent="0.75">
      <c r="A26" s="1">
        <v>25</v>
      </c>
      <c r="B26" s="1">
        <v>169</v>
      </c>
      <c r="C26" s="1">
        <v>26</v>
      </c>
      <c r="D26" s="1" t="s">
        <v>11</v>
      </c>
      <c r="E26" s="1" t="s">
        <v>12</v>
      </c>
      <c r="F26" s="1">
        <v>841</v>
      </c>
      <c r="G26" s="1">
        <v>3</v>
      </c>
      <c r="H26" s="2">
        <v>44705</v>
      </c>
      <c r="I26" s="1">
        <v>37</v>
      </c>
      <c r="J26" s="1" t="s">
        <v>16</v>
      </c>
      <c r="K26" s="1" t="s">
        <v>24</v>
      </c>
    </row>
    <row r="27" spans="1:24" x14ac:dyDescent="0.75">
      <c r="A27" s="1">
        <v>26</v>
      </c>
      <c r="B27" s="1">
        <v>24</v>
      </c>
      <c r="C27" s="1">
        <v>37</v>
      </c>
      <c r="D27" s="1" t="s">
        <v>26</v>
      </c>
      <c r="E27" s="1" t="s">
        <v>12</v>
      </c>
      <c r="F27" s="1">
        <v>992</v>
      </c>
      <c r="G27" s="1">
        <v>1</v>
      </c>
      <c r="H27" s="2">
        <v>44647</v>
      </c>
      <c r="I27" s="1">
        <v>45</v>
      </c>
      <c r="J27" s="1" t="s">
        <v>16</v>
      </c>
      <c r="K27" s="1" t="s">
        <v>30</v>
      </c>
    </row>
    <row r="28" spans="1:24" x14ac:dyDescent="0.75">
      <c r="A28" s="1">
        <v>27</v>
      </c>
      <c r="B28" s="1">
        <v>188</v>
      </c>
      <c r="C28" s="1">
        <v>38</v>
      </c>
      <c r="D28" s="1" t="s">
        <v>11</v>
      </c>
      <c r="E28" s="1" t="s">
        <v>19</v>
      </c>
      <c r="F28" s="1">
        <v>102</v>
      </c>
      <c r="G28" s="1">
        <v>3</v>
      </c>
      <c r="H28" s="2">
        <v>44746</v>
      </c>
      <c r="I28" s="1">
        <v>28</v>
      </c>
      <c r="J28" s="1" t="s">
        <v>13</v>
      </c>
      <c r="K28" s="1" t="s">
        <v>17</v>
      </c>
    </row>
    <row r="29" spans="1:24" x14ac:dyDescent="0.75">
      <c r="A29" s="1">
        <v>28</v>
      </c>
      <c r="B29" s="1">
        <v>46</v>
      </c>
      <c r="C29" s="1">
        <v>21</v>
      </c>
      <c r="D29" s="1" t="s">
        <v>25</v>
      </c>
      <c r="E29" s="1" t="s">
        <v>12</v>
      </c>
      <c r="F29" s="1">
        <v>928</v>
      </c>
      <c r="G29" s="1">
        <v>1</v>
      </c>
      <c r="H29" s="2">
        <v>44846</v>
      </c>
      <c r="I29" s="1">
        <v>21</v>
      </c>
      <c r="J29" s="1" t="s">
        <v>16</v>
      </c>
      <c r="K29" s="1" t="s">
        <v>22</v>
      </c>
    </row>
    <row r="30" spans="1:24" x14ac:dyDescent="0.75">
      <c r="A30" s="1">
        <v>29</v>
      </c>
      <c r="B30" s="1">
        <v>19</v>
      </c>
      <c r="C30" s="1">
        <v>40</v>
      </c>
      <c r="D30" s="1" t="s">
        <v>11</v>
      </c>
      <c r="E30" s="1" t="s">
        <v>19</v>
      </c>
      <c r="F30" s="1">
        <v>798</v>
      </c>
      <c r="G30" s="1">
        <v>2</v>
      </c>
      <c r="H30" s="2">
        <v>44781</v>
      </c>
      <c r="I30" s="1">
        <v>32</v>
      </c>
      <c r="J30" s="1" t="s">
        <v>16</v>
      </c>
      <c r="K30" s="1" t="s">
        <v>17</v>
      </c>
    </row>
    <row r="31" spans="1:24" x14ac:dyDescent="0.75">
      <c r="A31" s="1">
        <v>30</v>
      </c>
      <c r="B31" s="1">
        <v>68</v>
      </c>
      <c r="C31" s="1">
        <v>39</v>
      </c>
      <c r="D31" s="1" t="s">
        <v>21</v>
      </c>
      <c r="E31" s="1" t="s">
        <v>23</v>
      </c>
      <c r="F31" s="1">
        <v>826</v>
      </c>
      <c r="G31" s="1">
        <v>3</v>
      </c>
      <c r="H31" s="2">
        <v>44630</v>
      </c>
      <c r="I31" s="1">
        <v>23</v>
      </c>
      <c r="J31" s="1" t="s">
        <v>13</v>
      </c>
      <c r="K31" s="1" t="s">
        <v>22</v>
      </c>
    </row>
    <row r="32" spans="1:24" x14ac:dyDescent="0.75">
      <c r="A32" s="1">
        <v>31</v>
      </c>
      <c r="B32" s="1">
        <v>102</v>
      </c>
      <c r="C32" s="1">
        <v>21</v>
      </c>
      <c r="D32" s="1" t="s">
        <v>18</v>
      </c>
      <c r="E32" s="1" t="s">
        <v>12</v>
      </c>
      <c r="F32" s="1">
        <v>611</v>
      </c>
      <c r="G32" s="1">
        <v>2</v>
      </c>
      <c r="H32" s="2">
        <v>44608</v>
      </c>
      <c r="I32" s="1">
        <v>47</v>
      </c>
      <c r="J32" s="1" t="s">
        <v>16</v>
      </c>
      <c r="K32" s="1" t="s">
        <v>22</v>
      </c>
    </row>
    <row r="33" spans="1:11" x14ac:dyDescent="0.75">
      <c r="A33" s="1">
        <v>32</v>
      </c>
      <c r="B33" s="1">
        <v>42</v>
      </c>
      <c r="C33" s="1">
        <v>10</v>
      </c>
      <c r="D33" s="1" t="s">
        <v>27</v>
      </c>
      <c r="E33" s="1" t="s">
        <v>23</v>
      </c>
      <c r="F33" s="1">
        <v>614</v>
      </c>
      <c r="G33" s="1">
        <v>1</v>
      </c>
      <c r="H33" s="2">
        <v>44655</v>
      </c>
      <c r="I33" s="1">
        <v>55</v>
      </c>
      <c r="J33" s="1" t="s">
        <v>13</v>
      </c>
      <c r="K33" s="1" t="s">
        <v>20</v>
      </c>
    </row>
    <row r="34" spans="1:11" x14ac:dyDescent="0.75">
      <c r="A34" s="1">
        <v>33</v>
      </c>
      <c r="B34" s="1">
        <v>32</v>
      </c>
      <c r="C34" s="1">
        <v>38</v>
      </c>
      <c r="D34" s="1" t="s">
        <v>31</v>
      </c>
      <c r="E34" s="1" t="s">
        <v>19</v>
      </c>
      <c r="F34" s="1">
        <v>526</v>
      </c>
      <c r="G34" s="1">
        <v>4</v>
      </c>
      <c r="H34" s="2">
        <v>44799</v>
      </c>
      <c r="I34" s="1">
        <v>19</v>
      </c>
      <c r="J34" s="1" t="s">
        <v>13</v>
      </c>
      <c r="K34" s="1" t="s">
        <v>30</v>
      </c>
    </row>
    <row r="35" spans="1:11" x14ac:dyDescent="0.75">
      <c r="A35" s="1">
        <v>34</v>
      </c>
      <c r="B35" s="1">
        <v>167</v>
      </c>
      <c r="C35" s="1">
        <v>46</v>
      </c>
      <c r="D35" s="1" t="s">
        <v>29</v>
      </c>
      <c r="E35" s="1" t="s">
        <v>19</v>
      </c>
      <c r="F35" s="1">
        <v>130</v>
      </c>
      <c r="G35" s="1">
        <v>3</v>
      </c>
      <c r="H35" s="2">
        <v>44765</v>
      </c>
      <c r="I35" s="1">
        <v>32</v>
      </c>
      <c r="J35" s="1" t="s">
        <v>13</v>
      </c>
      <c r="K35" s="1" t="s">
        <v>24</v>
      </c>
    </row>
    <row r="36" spans="1:11" x14ac:dyDescent="0.75">
      <c r="A36" s="1">
        <v>35</v>
      </c>
      <c r="B36" s="1">
        <v>109</v>
      </c>
      <c r="C36" s="1">
        <v>4</v>
      </c>
      <c r="D36" s="1" t="s">
        <v>21</v>
      </c>
      <c r="E36" s="1" t="s">
        <v>12</v>
      </c>
      <c r="F36" s="1">
        <v>320</v>
      </c>
      <c r="G36" s="1">
        <v>1</v>
      </c>
      <c r="H36" s="2">
        <v>44779</v>
      </c>
      <c r="I36" s="1">
        <v>28</v>
      </c>
      <c r="J36" s="1" t="s">
        <v>16</v>
      </c>
      <c r="K36" s="1" t="s">
        <v>24</v>
      </c>
    </row>
    <row r="37" spans="1:11" x14ac:dyDescent="0.75">
      <c r="A37" s="1">
        <v>36</v>
      </c>
      <c r="B37" s="1">
        <v>36</v>
      </c>
      <c r="C37" s="1">
        <v>45</v>
      </c>
      <c r="D37" s="1" t="s">
        <v>11</v>
      </c>
      <c r="E37" s="1" t="s">
        <v>12</v>
      </c>
      <c r="F37" s="1">
        <v>251</v>
      </c>
      <c r="G37" s="1">
        <v>4</v>
      </c>
      <c r="H37" s="2">
        <v>44902</v>
      </c>
      <c r="I37" s="1">
        <v>25</v>
      </c>
      <c r="J37" s="1" t="s">
        <v>16</v>
      </c>
      <c r="K37" s="1" t="s">
        <v>14</v>
      </c>
    </row>
    <row r="38" spans="1:11" x14ac:dyDescent="0.75">
      <c r="A38" s="1">
        <v>37</v>
      </c>
      <c r="B38" s="1">
        <v>97</v>
      </c>
      <c r="C38" s="1">
        <v>20</v>
      </c>
      <c r="D38" s="1" t="s">
        <v>28</v>
      </c>
      <c r="E38" s="1" t="s">
        <v>19</v>
      </c>
      <c r="F38" s="1">
        <v>251</v>
      </c>
      <c r="G38" s="1">
        <v>4</v>
      </c>
      <c r="H38" s="2">
        <v>44600</v>
      </c>
      <c r="I38" s="1">
        <v>43</v>
      </c>
      <c r="J38" s="1" t="s">
        <v>16</v>
      </c>
      <c r="K38" s="1" t="s">
        <v>22</v>
      </c>
    </row>
    <row r="39" spans="1:11" x14ac:dyDescent="0.75">
      <c r="A39" s="1">
        <v>38</v>
      </c>
      <c r="B39" s="1">
        <v>164</v>
      </c>
      <c r="C39" s="1">
        <v>17</v>
      </c>
      <c r="D39" s="1" t="s">
        <v>27</v>
      </c>
      <c r="E39" s="1" t="s">
        <v>12</v>
      </c>
      <c r="F39" s="1">
        <v>947</v>
      </c>
      <c r="G39" s="1">
        <v>2</v>
      </c>
      <c r="H39" s="2">
        <v>44661</v>
      </c>
      <c r="I39" s="1">
        <v>62</v>
      </c>
      <c r="J39" s="1" t="s">
        <v>13</v>
      </c>
      <c r="K39" s="1" t="s">
        <v>24</v>
      </c>
    </row>
    <row r="40" spans="1:11" x14ac:dyDescent="0.75">
      <c r="A40" s="1">
        <v>39</v>
      </c>
      <c r="B40" s="1">
        <v>131</v>
      </c>
      <c r="C40" s="1">
        <v>7</v>
      </c>
      <c r="D40" s="1" t="s">
        <v>21</v>
      </c>
      <c r="E40" s="1" t="s">
        <v>12</v>
      </c>
      <c r="F40" s="1">
        <v>921</v>
      </c>
      <c r="G40" s="1">
        <v>1</v>
      </c>
      <c r="H40" s="2">
        <v>44850</v>
      </c>
      <c r="I40" s="1">
        <v>61</v>
      </c>
      <c r="J40" s="1" t="s">
        <v>16</v>
      </c>
      <c r="K40" s="1" t="s">
        <v>20</v>
      </c>
    </row>
    <row r="41" spans="1:11" x14ac:dyDescent="0.75">
      <c r="A41" s="1">
        <v>40</v>
      </c>
      <c r="B41" s="1">
        <v>73</v>
      </c>
      <c r="C41" s="1">
        <v>4</v>
      </c>
      <c r="D41" s="1" t="s">
        <v>29</v>
      </c>
      <c r="E41" s="1" t="s">
        <v>23</v>
      </c>
      <c r="F41" s="1">
        <v>841</v>
      </c>
      <c r="G41" s="1">
        <v>4</v>
      </c>
      <c r="H41" s="2">
        <v>44815</v>
      </c>
      <c r="I41" s="1">
        <v>22</v>
      </c>
      <c r="J41" s="1" t="s">
        <v>13</v>
      </c>
      <c r="K41" s="1" t="s">
        <v>22</v>
      </c>
    </row>
    <row r="42" spans="1:11" x14ac:dyDescent="0.75">
      <c r="A42" s="1">
        <v>41</v>
      </c>
      <c r="B42" s="1">
        <v>136</v>
      </c>
      <c r="C42" s="1">
        <v>29</v>
      </c>
      <c r="D42" s="1" t="s">
        <v>18</v>
      </c>
      <c r="E42" s="1" t="s">
        <v>19</v>
      </c>
      <c r="F42" s="1">
        <v>437</v>
      </c>
      <c r="G42" s="1">
        <v>3</v>
      </c>
      <c r="H42" s="2">
        <v>44783</v>
      </c>
      <c r="I42" s="1">
        <v>23</v>
      </c>
      <c r="J42" s="1" t="s">
        <v>13</v>
      </c>
      <c r="K42" s="1" t="s">
        <v>20</v>
      </c>
    </row>
    <row r="43" spans="1:11" x14ac:dyDescent="0.75">
      <c r="A43" s="1">
        <v>42</v>
      </c>
      <c r="B43" s="1">
        <v>97</v>
      </c>
      <c r="C43" s="1">
        <v>14</v>
      </c>
      <c r="D43" s="1" t="s">
        <v>27</v>
      </c>
      <c r="E43" s="1" t="s">
        <v>12</v>
      </c>
      <c r="F43" s="1">
        <v>774</v>
      </c>
      <c r="G43" s="1">
        <v>3</v>
      </c>
      <c r="H43" s="2">
        <v>44918</v>
      </c>
      <c r="I43" s="1">
        <v>43</v>
      </c>
      <c r="J43" s="1" t="s">
        <v>16</v>
      </c>
      <c r="K43" s="1" t="s">
        <v>24</v>
      </c>
    </row>
    <row r="44" spans="1:11" x14ac:dyDescent="0.75">
      <c r="A44" s="1">
        <v>43</v>
      </c>
      <c r="B44" s="1">
        <v>123</v>
      </c>
      <c r="C44" s="1">
        <v>3</v>
      </c>
      <c r="D44" s="1" t="s">
        <v>29</v>
      </c>
      <c r="E44" s="1" t="s">
        <v>23</v>
      </c>
      <c r="F44" s="1">
        <v>865</v>
      </c>
      <c r="G44" s="1">
        <v>2</v>
      </c>
      <c r="H44" s="2">
        <v>44584</v>
      </c>
      <c r="I44" s="1">
        <v>21</v>
      </c>
      <c r="J44" s="1" t="s">
        <v>13</v>
      </c>
      <c r="K44" s="1" t="s">
        <v>24</v>
      </c>
    </row>
    <row r="45" spans="1:11" x14ac:dyDescent="0.75">
      <c r="A45" s="1">
        <v>44</v>
      </c>
      <c r="B45" s="1">
        <v>70</v>
      </c>
      <c r="C45" s="1">
        <v>24</v>
      </c>
      <c r="D45" s="1" t="s">
        <v>25</v>
      </c>
      <c r="E45" s="1" t="s">
        <v>23</v>
      </c>
      <c r="F45" s="1">
        <v>301</v>
      </c>
      <c r="G45" s="1">
        <v>4</v>
      </c>
      <c r="H45" s="2">
        <v>44811</v>
      </c>
      <c r="I45" s="1">
        <v>36</v>
      </c>
      <c r="J45" s="1" t="s">
        <v>16</v>
      </c>
      <c r="K45" s="1" t="s">
        <v>14</v>
      </c>
    </row>
    <row r="46" spans="1:11" x14ac:dyDescent="0.75">
      <c r="A46" s="1">
        <v>45</v>
      </c>
      <c r="B46" s="1">
        <v>169</v>
      </c>
      <c r="C46" s="1">
        <v>37</v>
      </c>
      <c r="D46" s="1" t="s">
        <v>25</v>
      </c>
      <c r="E46" s="1" t="s">
        <v>12</v>
      </c>
      <c r="F46" s="1">
        <v>255</v>
      </c>
      <c r="G46" s="1">
        <v>1</v>
      </c>
      <c r="H46" s="2">
        <v>44571</v>
      </c>
      <c r="I46" s="1">
        <v>37</v>
      </c>
      <c r="J46" s="1" t="s">
        <v>16</v>
      </c>
      <c r="K46" s="1" t="s">
        <v>24</v>
      </c>
    </row>
    <row r="47" spans="1:11" x14ac:dyDescent="0.75">
      <c r="A47" s="1">
        <v>46</v>
      </c>
      <c r="B47" s="1">
        <v>196</v>
      </c>
      <c r="C47" s="1">
        <v>16</v>
      </c>
      <c r="D47" s="1" t="s">
        <v>29</v>
      </c>
      <c r="E47" s="1" t="s">
        <v>12</v>
      </c>
      <c r="F47" s="1">
        <v>319</v>
      </c>
      <c r="G47" s="1">
        <v>3</v>
      </c>
      <c r="H47" s="2">
        <v>44807</v>
      </c>
      <c r="I47" s="1">
        <v>50</v>
      </c>
      <c r="J47" s="1" t="s">
        <v>16</v>
      </c>
      <c r="K47" s="1" t="s">
        <v>22</v>
      </c>
    </row>
    <row r="48" spans="1:11" x14ac:dyDescent="0.75">
      <c r="A48" s="1">
        <v>47</v>
      </c>
      <c r="B48" s="1">
        <v>13</v>
      </c>
      <c r="C48" s="1">
        <v>4</v>
      </c>
      <c r="D48" s="1" t="s">
        <v>21</v>
      </c>
      <c r="E48" s="1" t="s">
        <v>19</v>
      </c>
      <c r="F48" s="1">
        <v>255</v>
      </c>
      <c r="G48" s="1">
        <v>4</v>
      </c>
      <c r="H48" s="2">
        <v>44886</v>
      </c>
      <c r="I48" s="1">
        <v>37</v>
      </c>
      <c r="J48" s="1" t="s">
        <v>16</v>
      </c>
      <c r="K48" s="1" t="s">
        <v>22</v>
      </c>
    </row>
    <row r="49" spans="1:11" x14ac:dyDescent="0.75">
      <c r="A49" s="1">
        <v>48</v>
      </c>
      <c r="B49" s="1">
        <v>49</v>
      </c>
      <c r="C49" s="1">
        <v>24</v>
      </c>
      <c r="D49" s="1" t="s">
        <v>27</v>
      </c>
      <c r="E49" s="1" t="s">
        <v>19</v>
      </c>
      <c r="F49" s="1">
        <v>912</v>
      </c>
      <c r="G49" s="1">
        <v>4</v>
      </c>
      <c r="H49" s="2">
        <v>44661</v>
      </c>
      <c r="I49" s="1">
        <v>29</v>
      </c>
      <c r="J49" s="1" t="s">
        <v>16</v>
      </c>
      <c r="K49" s="1" t="s">
        <v>22</v>
      </c>
    </row>
    <row r="50" spans="1:11" x14ac:dyDescent="0.75">
      <c r="A50" s="1">
        <v>49</v>
      </c>
      <c r="B50" s="1">
        <v>60</v>
      </c>
      <c r="C50" s="1">
        <v>34</v>
      </c>
      <c r="D50" s="1" t="s">
        <v>21</v>
      </c>
      <c r="E50" s="1" t="s">
        <v>19</v>
      </c>
      <c r="F50" s="1">
        <v>947</v>
      </c>
      <c r="G50" s="1">
        <v>2</v>
      </c>
      <c r="H50" s="2">
        <v>44851</v>
      </c>
      <c r="I50" s="1">
        <v>64</v>
      </c>
      <c r="J50" s="1" t="s">
        <v>13</v>
      </c>
      <c r="K50" s="1" t="s">
        <v>14</v>
      </c>
    </row>
    <row r="51" spans="1:11" x14ac:dyDescent="0.75">
      <c r="A51" s="1">
        <v>50</v>
      </c>
      <c r="B51" s="1">
        <v>130</v>
      </c>
      <c r="C51" s="1">
        <v>30</v>
      </c>
      <c r="D51" s="1" t="s">
        <v>15</v>
      </c>
      <c r="E51" s="1" t="s">
        <v>19</v>
      </c>
      <c r="F51" s="1">
        <v>821</v>
      </c>
      <c r="G51" s="1">
        <v>3</v>
      </c>
      <c r="H51" s="2">
        <v>44741</v>
      </c>
      <c r="I51" s="1">
        <v>18</v>
      </c>
      <c r="J51" s="1" t="s">
        <v>13</v>
      </c>
      <c r="K51" s="1" t="s">
        <v>14</v>
      </c>
    </row>
    <row r="52" spans="1:11" x14ac:dyDescent="0.75">
      <c r="A52" s="1">
        <v>51</v>
      </c>
      <c r="B52" s="1">
        <v>188</v>
      </c>
      <c r="C52" s="1">
        <v>18</v>
      </c>
      <c r="D52" s="1" t="s">
        <v>11</v>
      </c>
      <c r="E52" s="1" t="s">
        <v>12</v>
      </c>
      <c r="F52" s="1">
        <v>779</v>
      </c>
      <c r="G52" s="1">
        <v>3</v>
      </c>
      <c r="H52" s="2">
        <v>44784</v>
      </c>
      <c r="I52" s="1">
        <v>43</v>
      </c>
      <c r="J52" s="1" t="s">
        <v>13</v>
      </c>
      <c r="K52" s="1" t="s">
        <v>24</v>
      </c>
    </row>
    <row r="53" spans="1:11" x14ac:dyDescent="0.75">
      <c r="A53" s="1">
        <v>52</v>
      </c>
      <c r="B53" s="1">
        <v>5</v>
      </c>
      <c r="C53" s="1">
        <v>19</v>
      </c>
      <c r="D53" s="1" t="s">
        <v>15</v>
      </c>
      <c r="E53" s="1" t="s">
        <v>23</v>
      </c>
      <c r="F53" s="1">
        <v>437</v>
      </c>
      <c r="G53" s="1">
        <v>1</v>
      </c>
      <c r="H53" s="2">
        <v>44811</v>
      </c>
      <c r="I53" s="1">
        <v>31</v>
      </c>
      <c r="J53" s="1" t="s">
        <v>16</v>
      </c>
      <c r="K53" s="1" t="s">
        <v>17</v>
      </c>
    </row>
    <row r="54" spans="1:11" x14ac:dyDescent="0.75">
      <c r="A54" s="1">
        <v>53</v>
      </c>
      <c r="B54" s="1">
        <v>172</v>
      </c>
      <c r="C54" s="1">
        <v>31</v>
      </c>
      <c r="D54" s="1" t="s">
        <v>25</v>
      </c>
      <c r="E54" s="1" t="s">
        <v>23</v>
      </c>
      <c r="F54" s="1">
        <v>141</v>
      </c>
      <c r="G54" s="1">
        <v>3</v>
      </c>
      <c r="H54" s="2">
        <v>44708</v>
      </c>
      <c r="I54" s="1">
        <v>55</v>
      </c>
      <c r="J54" s="1" t="s">
        <v>16</v>
      </c>
      <c r="K54" s="1" t="s">
        <v>17</v>
      </c>
    </row>
    <row r="55" spans="1:11" x14ac:dyDescent="0.75">
      <c r="A55" s="1">
        <v>54</v>
      </c>
      <c r="B55" s="1">
        <v>27</v>
      </c>
      <c r="C55" s="1">
        <v>19</v>
      </c>
      <c r="D55" s="1" t="s">
        <v>18</v>
      </c>
      <c r="E55" s="1" t="s">
        <v>12</v>
      </c>
      <c r="F55" s="1">
        <v>319</v>
      </c>
      <c r="G55" s="1">
        <v>1</v>
      </c>
      <c r="H55" s="2">
        <v>44657</v>
      </c>
      <c r="I55" s="1">
        <v>54</v>
      </c>
      <c r="J55" s="1" t="s">
        <v>16</v>
      </c>
      <c r="K55" s="1" t="s">
        <v>14</v>
      </c>
    </row>
    <row r="56" spans="1:11" x14ac:dyDescent="0.75">
      <c r="A56" s="1">
        <v>55</v>
      </c>
      <c r="B56" s="1">
        <v>160</v>
      </c>
      <c r="C56" s="1">
        <v>49</v>
      </c>
      <c r="D56" s="1" t="s">
        <v>26</v>
      </c>
      <c r="E56" s="1" t="s">
        <v>23</v>
      </c>
      <c r="F56" s="1">
        <v>841</v>
      </c>
      <c r="G56" s="1">
        <v>3</v>
      </c>
      <c r="H56" s="2">
        <v>44818</v>
      </c>
      <c r="I56" s="1">
        <v>28</v>
      </c>
      <c r="J56" s="1" t="s">
        <v>13</v>
      </c>
      <c r="K56" s="1" t="s">
        <v>24</v>
      </c>
    </row>
    <row r="57" spans="1:11" x14ac:dyDescent="0.75">
      <c r="A57" s="1">
        <v>56</v>
      </c>
      <c r="B57" s="1">
        <v>149</v>
      </c>
      <c r="C57" s="1">
        <v>46</v>
      </c>
      <c r="D57" s="1" t="s">
        <v>11</v>
      </c>
      <c r="E57" s="1" t="s">
        <v>12</v>
      </c>
      <c r="F57" s="1">
        <v>301</v>
      </c>
      <c r="G57" s="1">
        <v>2</v>
      </c>
      <c r="H57" s="2">
        <v>44886</v>
      </c>
      <c r="I57" s="1">
        <v>53</v>
      </c>
      <c r="J57" s="1" t="s">
        <v>16</v>
      </c>
      <c r="K57" s="1" t="s">
        <v>17</v>
      </c>
    </row>
    <row r="58" spans="1:11" x14ac:dyDescent="0.75">
      <c r="A58" s="1">
        <v>57</v>
      </c>
      <c r="B58" s="1">
        <v>8</v>
      </c>
      <c r="C58" s="1">
        <v>19</v>
      </c>
      <c r="D58" s="1" t="s">
        <v>25</v>
      </c>
      <c r="E58" s="1" t="s">
        <v>12</v>
      </c>
      <c r="F58" s="1">
        <v>437</v>
      </c>
      <c r="G58" s="1">
        <v>3</v>
      </c>
      <c r="H58" s="2">
        <v>44565</v>
      </c>
      <c r="I58" s="1">
        <v>30</v>
      </c>
      <c r="J58" s="1" t="s">
        <v>13</v>
      </c>
      <c r="K58" s="1" t="s">
        <v>24</v>
      </c>
    </row>
    <row r="59" spans="1:11" x14ac:dyDescent="0.75">
      <c r="A59" s="1">
        <v>58</v>
      </c>
      <c r="B59" s="1">
        <v>200</v>
      </c>
      <c r="C59" s="1">
        <v>22</v>
      </c>
      <c r="D59" s="1" t="s">
        <v>21</v>
      </c>
      <c r="E59" s="1" t="s">
        <v>23</v>
      </c>
      <c r="F59" s="1">
        <v>826</v>
      </c>
      <c r="G59" s="1">
        <v>1</v>
      </c>
      <c r="H59" s="2">
        <v>44577</v>
      </c>
      <c r="I59" s="1">
        <v>60</v>
      </c>
      <c r="J59" s="1" t="s">
        <v>13</v>
      </c>
      <c r="K59" s="1" t="s">
        <v>24</v>
      </c>
    </row>
    <row r="60" spans="1:11" x14ac:dyDescent="0.75">
      <c r="A60" s="1">
        <v>59</v>
      </c>
      <c r="B60" s="1">
        <v>50</v>
      </c>
      <c r="C60" s="1">
        <v>24</v>
      </c>
      <c r="D60" s="1" t="s">
        <v>21</v>
      </c>
      <c r="E60" s="1" t="s">
        <v>19</v>
      </c>
      <c r="F60" s="1">
        <v>389</v>
      </c>
      <c r="G60" s="1">
        <v>1</v>
      </c>
      <c r="H60" s="2">
        <v>44841</v>
      </c>
      <c r="I60" s="1">
        <v>20</v>
      </c>
      <c r="J60" s="1" t="s">
        <v>16</v>
      </c>
      <c r="K60" s="1" t="s">
        <v>24</v>
      </c>
    </row>
    <row r="61" spans="1:11" x14ac:dyDescent="0.75">
      <c r="A61" s="1">
        <v>60</v>
      </c>
      <c r="B61" s="1">
        <v>67</v>
      </c>
      <c r="C61" s="1">
        <v>45</v>
      </c>
      <c r="D61" s="1" t="s">
        <v>21</v>
      </c>
      <c r="E61" s="1" t="s">
        <v>23</v>
      </c>
      <c r="F61" s="1">
        <v>752</v>
      </c>
      <c r="G61" s="1">
        <v>2</v>
      </c>
      <c r="H61" s="2">
        <v>44897</v>
      </c>
      <c r="I61" s="1">
        <v>50</v>
      </c>
      <c r="J61" s="1" t="s">
        <v>16</v>
      </c>
      <c r="K61" s="1" t="s">
        <v>30</v>
      </c>
    </row>
    <row r="62" spans="1:11" x14ac:dyDescent="0.75">
      <c r="A62" s="1">
        <v>61</v>
      </c>
      <c r="B62" s="1">
        <v>44</v>
      </c>
      <c r="C62" s="1">
        <v>12</v>
      </c>
      <c r="D62" s="1" t="s">
        <v>18</v>
      </c>
      <c r="E62" s="1" t="s">
        <v>23</v>
      </c>
      <c r="F62" s="1">
        <v>981</v>
      </c>
      <c r="G62" s="1">
        <v>3</v>
      </c>
      <c r="H62" s="2">
        <v>44808</v>
      </c>
      <c r="I62" s="1">
        <v>23</v>
      </c>
      <c r="J62" s="1" t="s">
        <v>13</v>
      </c>
      <c r="K62" s="1" t="s">
        <v>22</v>
      </c>
    </row>
    <row r="63" spans="1:11" x14ac:dyDescent="0.75">
      <c r="A63" s="1">
        <v>62</v>
      </c>
      <c r="B63" s="1">
        <v>125</v>
      </c>
      <c r="C63" s="1">
        <v>30</v>
      </c>
      <c r="D63" s="1" t="s">
        <v>15</v>
      </c>
      <c r="E63" s="1" t="s">
        <v>19</v>
      </c>
      <c r="F63" s="1">
        <v>141</v>
      </c>
      <c r="G63" s="1">
        <v>3</v>
      </c>
      <c r="H63" s="2">
        <v>44819</v>
      </c>
      <c r="I63" s="1">
        <v>27</v>
      </c>
      <c r="J63" s="1" t="s">
        <v>16</v>
      </c>
      <c r="K63" s="1" t="s">
        <v>24</v>
      </c>
    </row>
    <row r="64" spans="1:11" x14ac:dyDescent="0.75">
      <c r="A64" s="1">
        <v>63</v>
      </c>
      <c r="B64" s="1">
        <v>58</v>
      </c>
      <c r="C64" s="1">
        <v>38</v>
      </c>
      <c r="D64" s="1" t="s">
        <v>26</v>
      </c>
      <c r="E64" s="1" t="s">
        <v>23</v>
      </c>
      <c r="F64" s="1">
        <v>301</v>
      </c>
      <c r="G64" s="1">
        <v>2</v>
      </c>
      <c r="H64" s="2">
        <v>44721</v>
      </c>
      <c r="I64" s="1">
        <v>22</v>
      </c>
      <c r="J64" s="1" t="s">
        <v>13</v>
      </c>
      <c r="K64" s="1" t="s">
        <v>30</v>
      </c>
    </row>
    <row r="65" spans="1:11" x14ac:dyDescent="0.75">
      <c r="A65" s="1">
        <v>64</v>
      </c>
      <c r="B65" s="1">
        <v>3</v>
      </c>
      <c r="C65" s="1">
        <v>31</v>
      </c>
      <c r="D65" s="1" t="s">
        <v>21</v>
      </c>
      <c r="E65" s="1" t="s">
        <v>23</v>
      </c>
      <c r="F65" s="1">
        <v>84</v>
      </c>
      <c r="G65" s="1">
        <v>3</v>
      </c>
      <c r="H65" s="2">
        <v>44901</v>
      </c>
      <c r="I65" s="1">
        <v>40</v>
      </c>
      <c r="J65" s="1" t="s">
        <v>16</v>
      </c>
      <c r="K65" s="1" t="s">
        <v>14</v>
      </c>
    </row>
    <row r="66" spans="1:11" x14ac:dyDescent="0.75">
      <c r="A66" s="1">
        <v>65</v>
      </c>
      <c r="B66" s="1">
        <v>86</v>
      </c>
      <c r="C66" s="1">
        <v>36</v>
      </c>
      <c r="D66" s="1" t="s">
        <v>31</v>
      </c>
      <c r="E66" s="1" t="s">
        <v>19</v>
      </c>
      <c r="F66" s="1">
        <v>102</v>
      </c>
      <c r="G66" s="1">
        <v>3</v>
      </c>
      <c r="H66" s="2">
        <v>44713</v>
      </c>
      <c r="I66" s="1">
        <v>27</v>
      </c>
      <c r="J66" s="1" t="s">
        <v>16</v>
      </c>
      <c r="K66" s="1" t="s">
        <v>17</v>
      </c>
    </row>
    <row r="67" spans="1:11" x14ac:dyDescent="0.75">
      <c r="A67" s="1">
        <v>66</v>
      </c>
      <c r="B67" s="1">
        <v>70</v>
      </c>
      <c r="C67" s="1">
        <v>19</v>
      </c>
      <c r="D67" s="1" t="s">
        <v>11</v>
      </c>
      <c r="E67" s="1" t="s">
        <v>19</v>
      </c>
      <c r="F67" s="1">
        <v>865</v>
      </c>
      <c r="G67" s="1">
        <v>1</v>
      </c>
      <c r="H67" s="2">
        <v>44739</v>
      </c>
      <c r="I67" s="1">
        <v>61</v>
      </c>
      <c r="J67" s="1" t="s">
        <v>13</v>
      </c>
      <c r="K67" s="1" t="s">
        <v>22</v>
      </c>
    </row>
    <row r="68" spans="1:11" x14ac:dyDescent="0.75">
      <c r="A68" s="1">
        <v>67</v>
      </c>
      <c r="B68" s="1">
        <v>130</v>
      </c>
      <c r="C68" s="1">
        <v>48</v>
      </c>
      <c r="D68" s="1" t="s">
        <v>27</v>
      </c>
      <c r="E68" s="1" t="s">
        <v>12</v>
      </c>
      <c r="F68" s="1">
        <v>437</v>
      </c>
      <c r="G68" s="1">
        <v>3</v>
      </c>
      <c r="H68" s="2">
        <v>44724</v>
      </c>
      <c r="I68" s="1">
        <v>19</v>
      </c>
      <c r="J68" s="1" t="s">
        <v>16</v>
      </c>
      <c r="K68" s="1" t="s">
        <v>17</v>
      </c>
    </row>
    <row r="69" spans="1:11" x14ac:dyDescent="0.75">
      <c r="A69" s="1">
        <v>68</v>
      </c>
      <c r="B69" s="1">
        <v>172</v>
      </c>
      <c r="C69" s="1">
        <v>45</v>
      </c>
      <c r="D69" s="1" t="s">
        <v>31</v>
      </c>
      <c r="E69" s="1" t="s">
        <v>12</v>
      </c>
      <c r="F69" s="1">
        <v>992</v>
      </c>
      <c r="G69" s="1">
        <v>3</v>
      </c>
      <c r="H69" s="2">
        <v>44594</v>
      </c>
      <c r="I69" s="1">
        <v>30</v>
      </c>
      <c r="J69" s="1" t="s">
        <v>13</v>
      </c>
      <c r="K69" s="1" t="s">
        <v>22</v>
      </c>
    </row>
    <row r="70" spans="1:11" x14ac:dyDescent="0.75">
      <c r="A70" s="1">
        <v>69</v>
      </c>
      <c r="B70" s="1">
        <v>2</v>
      </c>
      <c r="C70" s="1">
        <v>36</v>
      </c>
      <c r="D70" s="1" t="s">
        <v>26</v>
      </c>
      <c r="E70" s="1" t="s">
        <v>12</v>
      </c>
      <c r="F70" s="1">
        <v>981</v>
      </c>
      <c r="G70" s="1">
        <v>2</v>
      </c>
      <c r="H70" s="2">
        <v>44740</v>
      </c>
      <c r="I70" s="1">
        <v>57</v>
      </c>
      <c r="J70" s="1" t="s">
        <v>16</v>
      </c>
      <c r="K70" s="1" t="s">
        <v>17</v>
      </c>
    </row>
    <row r="71" spans="1:11" x14ac:dyDescent="0.75">
      <c r="A71" s="1">
        <v>70</v>
      </c>
      <c r="B71" s="1">
        <v>102</v>
      </c>
      <c r="C71" s="1">
        <v>30</v>
      </c>
      <c r="D71" s="1" t="s">
        <v>18</v>
      </c>
      <c r="E71" s="1" t="s">
        <v>12</v>
      </c>
      <c r="F71" s="1">
        <v>774</v>
      </c>
      <c r="G71" s="1">
        <v>2</v>
      </c>
      <c r="H71" s="2">
        <v>44662</v>
      </c>
      <c r="I71" s="1">
        <v>19</v>
      </c>
      <c r="J71" s="1" t="s">
        <v>13</v>
      </c>
      <c r="K71" s="1" t="s">
        <v>22</v>
      </c>
    </row>
    <row r="72" spans="1:11" x14ac:dyDescent="0.75">
      <c r="A72" s="1">
        <v>71</v>
      </c>
      <c r="B72" s="1">
        <v>35</v>
      </c>
      <c r="C72" s="1">
        <v>49</v>
      </c>
      <c r="D72" s="1" t="s">
        <v>26</v>
      </c>
      <c r="E72" s="1" t="s">
        <v>19</v>
      </c>
      <c r="F72" s="1">
        <v>558</v>
      </c>
      <c r="G72" s="1">
        <v>4</v>
      </c>
      <c r="H72" s="2">
        <v>44829</v>
      </c>
      <c r="I72" s="1">
        <v>37</v>
      </c>
      <c r="J72" s="1" t="s">
        <v>13</v>
      </c>
      <c r="K72" s="1" t="s">
        <v>17</v>
      </c>
    </row>
    <row r="73" spans="1:11" x14ac:dyDescent="0.75">
      <c r="A73" s="1">
        <v>72</v>
      </c>
      <c r="B73" s="1">
        <v>98</v>
      </c>
      <c r="C73" s="1">
        <v>33</v>
      </c>
      <c r="D73" s="1" t="s">
        <v>27</v>
      </c>
      <c r="E73" s="1" t="s">
        <v>19</v>
      </c>
      <c r="F73" s="1">
        <v>871</v>
      </c>
      <c r="G73" s="1">
        <v>1</v>
      </c>
      <c r="H73" s="2">
        <v>44884</v>
      </c>
      <c r="I73" s="1">
        <v>18</v>
      </c>
      <c r="J73" s="1" t="s">
        <v>16</v>
      </c>
      <c r="K73" s="1" t="s">
        <v>17</v>
      </c>
    </row>
    <row r="74" spans="1:11" x14ac:dyDescent="0.75">
      <c r="A74" s="1">
        <v>73</v>
      </c>
      <c r="B74" s="1">
        <v>30</v>
      </c>
      <c r="C74" s="1">
        <v>18</v>
      </c>
      <c r="D74" s="1" t="s">
        <v>11</v>
      </c>
      <c r="E74" s="1" t="s">
        <v>19</v>
      </c>
      <c r="F74" s="1">
        <v>51</v>
      </c>
      <c r="G74" s="1">
        <v>3</v>
      </c>
      <c r="H74" s="2">
        <v>44626</v>
      </c>
      <c r="I74" s="1">
        <v>54</v>
      </c>
      <c r="J74" s="1" t="s">
        <v>13</v>
      </c>
      <c r="K74" s="1" t="s">
        <v>17</v>
      </c>
    </row>
    <row r="75" spans="1:11" x14ac:dyDescent="0.75">
      <c r="A75" s="1">
        <v>74</v>
      </c>
      <c r="B75" s="1">
        <v>116</v>
      </c>
      <c r="C75" s="1">
        <v>49</v>
      </c>
      <c r="D75" s="1" t="s">
        <v>27</v>
      </c>
      <c r="E75" s="1" t="s">
        <v>23</v>
      </c>
      <c r="F75" s="1">
        <v>211</v>
      </c>
      <c r="G75" s="1">
        <v>3</v>
      </c>
      <c r="H75" s="2">
        <v>44729</v>
      </c>
      <c r="I75" s="1">
        <v>26</v>
      </c>
      <c r="J75" s="1" t="s">
        <v>16</v>
      </c>
      <c r="K75" s="1" t="s">
        <v>17</v>
      </c>
    </row>
    <row r="76" spans="1:11" x14ac:dyDescent="0.75">
      <c r="A76" s="1">
        <v>75</v>
      </c>
      <c r="B76" s="1">
        <v>8</v>
      </c>
      <c r="C76" s="1">
        <v>28</v>
      </c>
      <c r="D76" s="1" t="s">
        <v>29</v>
      </c>
      <c r="E76" s="1" t="s">
        <v>12</v>
      </c>
      <c r="F76" s="1">
        <v>947</v>
      </c>
      <c r="G76" s="1">
        <v>4</v>
      </c>
      <c r="H76" s="2">
        <v>44891</v>
      </c>
      <c r="I76" s="1">
        <v>34</v>
      </c>
      <c r="J76" s="1" t="s">
        <v>16</v>
      </c>
      <c r="K76" s="1" t="s">
        <v>14</v>
      </c>
    </row>
    <row r="77" spans="1:11" x14ac:dyDescent="0.75">
      <c r="A77" s="1">
        <v>76</v>
      </c>
      <c r="B77" s="1">
        <v>150</v>
      </c>
      <c r="C77" s="1">
        <v>47</v>
      </c>
      <c r="D77" s="1" t="s">
        <v>11</v>
      </c>
      <c r="E77" s="1" t="s">
        <v>19</v>
      </c>
      <c r="F77" s="1">
        <v>769</v>
      </c>
      <c r="G77" s="1">
        <v>3</v>
      </c>
      <c r="H77" s="2">
        <v>44604</v>
      </c>
      <c r="I77" s="1">
        <v>26</v>
      </c>
      <c r="J77" s="1" t="s">
        <v>16</v>
      </c>
      <c r="K77" s="1" t="s">
        <v>24</v>
      </c>
    </row>
    <row r="78" spans="1:11" x14ac:dyDescent="0.75">
      <c r="A78" s="1">
        <v>77</v>
      </c>
      <c r="B78" s="1">
        <v>44</v>
      </c>
      <c r="C78" s="1">
        <v>11</v>
      </c>
      <c r="D78" s="1" t="s">
        <v>26</v>
      </c>
      <c r="E78" s="1" t="s">
        <v>19</v>
      </c>
      <c r="F78" s="1">
        <v>155</v>
      </c>
      <c r="G78" s="1">
        <v>1</v>
      </c>
      <c r="H78" s="2">
        <v>44605</v>
      </c>
      <c r="I78" s="1">
        <v>28</v>
      </c>
      <c r="J78" s="1" t="s">
        <v>13</v>
      </c>
      <c r="K78" s="1" t="s">
        <v>20</v>
      </c>
    </row>
    <row r="79" spans="1:11" x14ac:dyDescent="0.75">
      <c r="A79" s="1">
        <v>78</v>
      </c>
      <c r="B79" s="1">
        <v>186</v>
      </c>
      <c r="C79" s="1">
        <v>45</v>
      </c>
      <c r="D79" s="1" t="s">
        <v>21</v>
      </c>
      <c r="E79" s="1" t="s">
        <v>12</v>
      </c>
      <c r="F79" s="1">
        <v>395</v>
      </c>
      <c r="G79" s="1">
        <v>4</v>
      </c>
      <c r="H79" s="2">
        <v>44846</v>
      </c>
      <c r="I79" s="1">
        <v>32</v>
      </c>
      <c r="J79" s="1" t="s">
        <v>13</v>
      </c>
      <c r="K79" s="1" t="s">
        <v>30</v>
      </c>
    </row>
    <row r="80" spans="1:11" x14ac:dyDescent="0.75">
      <c r="A80" s="1">
        <v>79</v>
      </c>
      <c r="B80" s="1">
        <v>36</v>
      </c>
      <c r="C80" s="1">
        <v>33</v>
      </c>
      <c r="D80" s="1" t="s">
        <v>26</v>
      </c>
      <c r="E80" s="1" t="s">
        <v>23</v>
      </c>
      <c r="F80" s="1">
        <v>615</v>
      </c>
      <c r="G80" s="1">
        <v>1</v>
      </c>
      <c r="H80" s="2">
        <v>44573</v>
      </c>
      <c r="I80" s="1">
        <v>41</v>
      </c>
      <c r="J80" s="1" t="s">
        <v>16</v>
      </c>
      <c r="K80" s="1" t="s">
        <v>20</v>
      </c>
    </row>
    <row r="81" spans="1:11" x14ac:dyDescent="0.75">
      <c r="A81" s="1">
        <v>80</v>
      </c>
      <c r="B81" s="1">
        <v>197</v>
      </c>
      <c r="C81" s="1">
        <v>17</v>
      </c>
      <c r="D81" s="1" t="s">
        <v>26</v>
      </c>
      <c r="E81" s="1" t="s">
        <v>19</v>
      </c>
      <c r="F81" s="1">
        <v>505</v>
      </c>
      <c r="G81" s="1">
        <v>4</v>
      </c>
      <c r="H81" s="2">
        <v>44656</v>
      </c>
      <c r="I81" s="1">
        <v>55</v>
      </c>
      <c r="J81" s="1" t="s">
        <v>16</v>
      </c>
      <c r="K81" s="1" t="s">
        <v>20</v>
      </c>
    </row>
    <row r="82" spans="1:11" x14ac:dyDescent="0.75">
      <c r="A82" s="1">
        <v>81</v>
      </c>
      <c r="B82" s="1">
        <v>77</v>
      </c>
      <c r="C82" s="1">
        <v>6</v>
      </c>
      <c r="D82" s="1" t="s">
        <v>11</v>
      </c>
      <c r="E82" s="1" t="s">
        <v>12</v>
      </c>
      <c r="F82" s="1">
        <v>504</v>
      </c>
      <c r="G82" s="1">
        <v>4</v>
      </c>
      <c r="H82" s="2">
        <v>44863</v>
      </c>
      <c r="I82" s="1">
        <v>52</v>
      </c>
      <c r="J82" s="1" t="s">
        <v>13</v>
      </c>
      <c r="K82" s="1" t="s">
        <v>22</v>
      </c>
    </row>
    <row r="83" spans="1:11" x14ac:dyDescent="0.75">
      <c r="A83" s="1">
        <v>82</v>
      </c>
      <c r="B83" s="1">
        <v>31</v>
      </c>
      <c r="C83" s="1">
        <v>4</v>
      </c>
      <c r="D83" s="1" t="s">
        <v>29</v>
      </c>
      <c r="E83" s="1" t="s">
        <v>23</v>
      </c>
      <c r="F83" s="1">
        <v>416</v>
      </c>
      <c r="G83" s="1">
        <v>2</v>
      </c>
      <c r="H83" s="2">
        <v>44814</v>
      </c>
      <c r="I83" s="1">
        <v>47</v>
      </c>
      <c r="J83" s="1" t="s">
        <v>16</v>
      </c>
      <c r="K83" s="1" t="s">
        <v>24</v>
      </c>
    </row>
    <row r="84" spans="1:11" x14ac:dyDescent="0.75">
      <c r="A84" s="1">
        <v>83</v>
      </c>
      <c r="B84" s="1">
        <v>47</v>
      </c>
      <c r="C84" s="1">
        <v>20</v>
      </c>
      <c r="D84" s="1" t="s">
        <v>26</v>
      </c>
      <c r="E84" s="1" t="s">
        <v>19</v>
      </c>
      <c r="F84" s="1">
        <v>255</v>
      </c>
      <c r="G84" s="1">
        <v>1</v>
      </c>
      <c r="H84" s="2">
        <v>44803</v>
      </c>
      <c r="I84" s="1">
        <v>48</v>
      </c>
      <c r="J84" s="1" t="s">
        <v>16</v>
      </c>
      <c r="K84" s="1" t="s">
        <v>22</v>
      </c>
    </row>
    <row r="85" spans="1:11" x14ac:dyDescent="0.75">
      <c r="A85" s="1">
        <v>84</v>
      </c>
      <c r="B85" s="1">
        <v>55</v>
      </c>
      <c r="C85" s="1">
        <v>48</v>
      </c>
      <c r="D85" s="1" t="s">
        <v>31</v>
      </c>
      <c r="E85" s="1" t="s">
        <v>19</v>
      </c>
      <c r="F85" s="1">
        <v>614</v>
      </c>
      <c r="G85" s="1">
        <v>3</v>
      </c>
      <c r="H85" s="2">
        <v>44596</v>
      </c>
      <c r="I85" s="1">
        <v>22</v>
      </c>
      <c r="J85" s="1" t="s">
        <v>13</v>
      </c>
      <c r="K85" s="1" t="s">
        <v>24</v>
      </c>
    </row>
    <row r="86" spans="1:11" x14ac:dyDescent="0.75">
      <c r="A86" s="1">
        <v>85</v>
      </c>
      <c r="B86" s="1">
        <v>106</v>
      </c>
      <c r="C86" s="1">
        <v>47</v>
      </c>
      <c r="D86" s="1" t="s">
        <v>25</v>
      </c>
      <c r="E86" s="1" t="s">
        <v>12</v>
      </c>
      <c r="F86" s="1">
        <v>971</v>
      </c>
      <c r="G86" s="1">
        <v>3</v>
      </c>
      <c r="H86" s="2">
        <v>44776</v>
      </c>
      <c r="I86" s="1">
        <v>61</v>
      </c>
      <c r="J86" s="1" t="s">
        <v>16</v>
      </c>
      <c r="K86" s="1" t="s">
        <v>24</v>
      </c>
    </row>
    <row r="87" spans="1:11" x14ac:dyDescent="0.75">
      <c r="A87" s="1">
        <v>86</v>
      </c>
      <c r="B87" s="1">
        <v>190</v>
      </c>
      <c r="C87" s="1">
        <v>27</v>
      </c>
      <c r="D87" s="1" t="s">
        <v>28</v>
      </c>
      <c r="E87" s="1" t="s">
        <v>19</v>
      </c>
      <c r="F87" s="1">
        <v>981</v>
      </c>
      <c r="G87" s="1">
        <v>1</v>
      </c>
      <c r="H87" s="2">
        <v>44898</v>
      </c>
      <c r="I87" s="1">
        <v>31</v>
      </c>
      <c r="J87" s="1" t="s">
        <v>13</v>
      </c>
      <c r="K87" s="1" t="s">
        <v>17</v>
      </c>
    </row>
    <row r="88" spans="1:11" x14ac:dyDescent="0.75">
      <c r="A88" s="1">
        <v>87</v>
      </c>
      <c r="B88" s="1">
        <v>158</v>
      </c>
      <c r="C88" s="1">
        <v>15</v>
      </c>
      <c r="D88" s="1" t="s">
        <v>28</v>
      </c>
      <c r="E88" s="1" t="s">
        <v>19</v>
      </c>
      <c r="F88" s="1">
        <v>437</v>
      </c>
      <c r="G88" s="1">
        <v>3</v>
      </c>
      <c r="H88" s="2">
        <v>44651</v>
      </c>
      <c r="I88" s="1">
        <v>28</v>
      </c>
      <c r="J88" s="1" t="s">
        <v>16</v>
      </c>
      <c r="K88" s="1" t="s">
        <v>14</v>
      </c>
    </row>
    <row r="89" spans="1:11" x14ac:dyDescent="0.75">
      <c r="A89" s="1">
        <v>88</v>
      </c>
      <c r="B89" s="1">
        <v>121</v>
      </c>
      <c r="C89" s="1">
        <v>6</v>
      </c>
      <c r="D89" s="1" t="s">
        <v>26</v>
      </c>
      <c r="E89" s="1" t="s">
        <v>23</v>
      </c>
      <c r="F89" s="1">
        <v>921</v>
      </c>
      <c r="G89" s="1">
        <v>3</v>
      </c>
      <c r="H89" s="2">
        <v>44825</v>
      </c>
      <c r="I89" s="1">
        <v>26</v>
      </c>
      <c r="J89" s="1" t="s">
        <v>13</v>
      </c>
      <c r="K89" s="1" t="s">
        <v>17</v>
      </c>
    </row>
    <row r="90" spans="1:11" x14ac:dyDescent="0.75">
      <c r="A90" s="1">
        <v>89</v>
      </c>
      <c r="B90" s="1">
        <v>55</v>
      </c>
      <c r="C90" s="1">
        <v>47</v>
      </c>
      <c r="D90" s="1" t="s">
        <v>31</v>
      </c>
      <c r="E90" s="1" t="s">
        <v>12</v>
      </c>
      <c r="F90" s="1">
        <v>981</v>
      </c>
      <c r="G90" s="1">
        <v>1</v>
      </c>
      <c r="H90" s="2">
        <v>44654</v>
      </c>
      <c r="I90" s="1">
        <v>51</v>
      </c>
      <c r="J90" s="1" t="s">
        <v>16</v>
      </c>
      <c r="K90" s="1" t="s">
        <v>14</v>
      </c>
    </row>
    <row r="91" spans="1:11" x14ac:dyDescent="0.75">
      <c r="A91" s="1">
        <v>90</v>
      </c>
      <c r="B91" s="1">
        <v>144</v>
      </c>
      <c r="C91" s="1">
        <v>14</v>
      </c>
      <c r="D91" s="1" t="s">
        <v>21</v>
      </c>
      <c r="E91" s="1" t="s">
        <v>12</v>
      </c>
      <c r="F91" s="1">
        <v>504</v>
      </c>
      <c r="G91" s="1">
        <v>4</v>
      </c>
      <c r="H91" s="2">
        <v>44651</v>
      </c>
      <c r="I91" s="1">
        <v>29</v>
      </c>
      <c r="J91" s="1" t="s">
        <v>16</v>
      </c>
      <c r="K91" s="1" t="s">
        <v>22</v>
      </c>
    </row>
    <row r="92" spans="1:11" x14ac:dyDescent="0.75">
      <c r="A92" s="1">
        <v>91</v>
      </c>
      <c r="B92" s="1">
        <v>12</v>
      </c>
      <c r="C92" s="1">
        <v>11</v>
      </c>
      <c r="D92" s="1" t="s">
        <v>18</v>
      </c>
      <c r="E92" s="1" t="s">
        <v>23</v>
      </c>
      <c r="F92" s="1">
        <v>319</v>
      </c>
      <c r="G92" s="1">
        <v>1</v>
      </c>
      <c r="H92" s="2">
        <v>44676</v>
      </c>
      <c r="I92" s="1">
        <v>52</v>
      </c>
      <c r="J92" s="1" t="s">
        <v>13</v>
      </c>
      <c r="K92" s="1" t="s">
        <v>14</v>
      </c>
    </row>
    <row r="93" spans="1:11" x14ac:dyDescent="0.75">
      <c r="A93" s="1">
        <v>92</v>
      </c>
      <c r="B93" s="1">
        <v>145</v>
      </c>
      <c r="C93" s="1">
        <v>39</v>
      </c>
      <c r="D93" s="1" t="s">
        <v>18</v>
      </c>
      <c r="E93" s="1" t="s">
        <v>23</v>
      </c>
      <c r="F93" s="1">
        <v>841</v>
      </c>
      <c r="G93" s="1">
        <v>4</v>
      </c>
      <c r="H93" s="2">
        <v>44666</v>
      </c>
      <c r="I93" s="1">
        <v>52</v>
      </c>
      <c r="J93" s="1" t="s">
        <v>16</v>
      </c>
      <c r="K93" s="1" t="s">
        <v>22</v>
      </c>
    </row>
    <row r="94" spans="1:11" x14ac:dyDescent="0.75">
      <c r="A94" s="1">
        <v>93</v>
      </c>
      <c r="B94" s="1">
        <v>144</v>
      </c>
      <c r="C94" s="1">
        <v>9</v>
      </c>
      <c r="D94" s="1" t="s">
        <v>11</v>
      </c>
      <c r="E94" s="1" t="s">
        <v>19</v>
      </c>
      <c r="F94" s="1">
        <v>992</v>
      </c>
      <c r="G94" s="1">
        <v>3</v>
      </c>
      <c r="H94" s="2">
        <v>44757</v>
      </c>
      <c r="I94" s="1">
        <v>18</v>
      </c>
      <c r="J94" s="1" t="s">
        <v>13</v>
      </c>
      <c r="K94" s="1" t="s">
        <v>20</v>
      </c>
    </row>
    <row r="95" spans="1:11" x14ac:dyDescent="0.75">
      <c r="A95" s="1">
        <v>94</v>
      </c>
      <c r="B95" s="1">
        <v>140</v>
      </c>
      <c r="C95" s="1">
        <v>26</v>
      </c>
      <c r="D95" s="1" t="s">
        <v>28</v>
      </c>
      <c r="E95" s="1" t="s">
        <v>19</v>
      </c>
      <c r="F95" s="1">
        <v>825</v>
      </c>
      <c r="G95" s="1">
        <v>3</v>
      </c>
      <c r="H95" s="2">
        <v>44875</v>
      </c>
      <c r="I95" s="1">
        <v>57</v>
      </c>
      <c r="J95" s="1" t="s">
        <v>16</v>
      </c>
      <c r="K95" s="1" t="s">
        <v>20</v>
      </c>
    </row>
    <row r="96" spans="1:11" x14ac:dyDescent="0.75">
      <c r="A96" s="1">
        <v>95</v>
      </c>
      <c r="B96" s="1">
        <v>136</v>
      </c>
      <c r="C96" s="1">
        <v>16</v>
      </c>
      <c r="D96" s="1" t="s">
        <v>26</v>
      </c>
      <c r="E96" s="1" t="s">
        <v>19</v>
      </c>
      <c r="F96" s="1">
        <v>389</v>
      </c>
      <c r="G96" s="1">
        <v>3</v>
      </c>
      <c r="H96" s="2">
        <v>44675</v>
      </c>
      <c r="I96" s="1">
        <v>39</v>
      </c>
      <c r="J96" s="1" t="s">
        <v>13</v>
      </c>
      <c r="K96" s="1" t="s">
        <v>14</v>
      </c>
    </row>
    <row r="97" spans="1:11" x14ac:dyDescent="0.75">
      <c r="A97" s="1">
        <v>96</v>
      </c>
      <c r="B97" s="1">
        <v>3</v>
      </c>
      <c r="C97" s="1">
        <v>5</v>
      </c>
      <c r="D97" s="1" t="s">
        <v>18</v>
      </c>
      <c r="E97" s="1" t="s">
        <v>12</v>
      </c>
      <c r="F97" s="1">
        <v>752</v>
      </c>
      <c r="G97" s="1">
        <v>2</v>
      </c>
      <c r="H97" s="2">
        <v>44636</v>
      </c>
      <c r="I97" s="1">
        <v>46</v>
      </c>
      <c r="J97" s="1" t="s">
        <v>13</v>
      </c>
      <c r="K97" s="1" t="s">
        <v>14</v>
      </c>
    </row>
    <row r="98" spans="1:11" x14ac:dyDescent="0.75">
      <c r="A98" s="1">
        <v>97</v>
      </c>
      <c r="B98" s="1">
        <v>144</v>
      </c>
      <c r="C98" s="1">
        <v>10</v>
      </c>
      <c r="D98" s="1" t="s">
        <v>26</v>
      </c>
      <c r="E98" s="1" t="s">
        <v>19</v>
      </c>
      <c r="F98" s="1">
        <v>992</v>
      </c>
      <c r="G98" s="1">
        <v>4</v>
      </c>
      <c r="H98" s="2">
        <v>44778</v>
      </c>
      <c r="I98" s="1">
        <v>25</v>
      </c>
      <c r="J98" s="1" t="s">
        <v>13</v>
      </c>
      <c r="K98" s="1" t="s">
        <v>22</v>
      </c>
    </row>
    <row r="99" spans="1:11" x14ac:dyDescent="0.75">
      <c r="A99" s="1">
        <v>98</v>
      </c>
      <c r="B99" s="1">
        <v>30</v>
      </c>
      <c r="C99" s="1">
        <v>50</v>
      </c>
      <c r="D99" s="1" t="s">
        <v>11</v>
      </c>
      <c r="E99" s="1" t="s">
        <v>23</v>
      </c>
      <c r="F99" s="1">
        <v>611</v>
      </c>
      <c r="G99" s="1">
        <v>2</v>
      </c>
      <c r="H99" s="2">
        <v>44838</v>
      </c>
      <c r="I99" s="1">
        <v>28</v>
      </c>
      <c r="J99" s="1" t="s">
        <v>13</v>
      </c>
      <c r="K99" s="1" t="s">
        <v>17</v>
      </c>
    </row>
    <row r="100" spans="1:11" x14ac:dyDescent="0.75">
      <c r="A100" s="1">
        <v>99</v>
      </c>
      <c r="B100" s="1">
        <v>23</v>
      </c>
      <c r="C100" s="1">
        <v>3</v>
      </c>
      <c r="D100" s="1" t="s">
        <v>28</v>
      </c>
      <c r="E100" s="1" t="s">
        <v>19</v>
      </c>
      <c r="F100" s="1">
        <v>141</v>
      </c>
      <c r="G100" s="1">
        <v>2</v>
      </c>
      <c r="H100" s="2">
        <v>44810</v>
      </c>
      <c r="I100" s="1">
        <v>58</v>
      </c>
      <c r="J100" s="1" t="s">
        <v>16</v>
      </c>
      <c r="K100" s="1" t="s">
        <v>22</v>
      </c>
    </row>
    <row r="101" spans="1:11" x14ac:dyDescent="0.75">
      <c r="A101" s="1">
        <v>100</v>
      </c>
      <c r="B101" s="1">
        <v>92</v>
      </c>
      <c r="C101" s="1">
        <v>13</v>
      </c>
      <c r="D101" s="1" t="s">
        <v>27</v>
      </c>
      <c r="E101" s="1" t="s">
        <v>23</v>
      </c>
      <c r="F101" s="1">
        <v>319</v>
      </c>
      <c r="G101" s="1">
        <v>1</v>
      </c>
      <c r="H101" s="2">
        <v>44725</v>
      </c>
      <c r="I101" s="1">
        <v>54</v>
      </c>
      <c r="J101" s="1" t="s">
        <v>16</v>
      </c>
      <c r="K101" s="1" t="s">
        <v>17</v>
      </c>
    </row>
    <row r="102" spans="1:11" x14ac:dyDescent="0.75">
      <c r="A102" s="1">
        <v>101</v>
      </c>
      <c r="B102" s="1">
        <v>115</v>
      </c>
      <c r="C102" s="1">
        <v>43</v>
      </c>
      <c r="D102" s="1" t="s">
        <v>25</v>
      </c>
      <c r="E102" s="1" t="s">
        <v>19</v>
      </c>
      <c r="F102" s="1">
        <v>389</v>
      </c>
      <c r="G102" s="1">
        <v>2</v>
      </c>
      <c r="H102" s="2">
        <v>44918</v>
      </c>
      <c r="I102" s="1">
        <v>31</v>
      </c>
      <c r="J102" s="1" t="s">
        <v>13</v>
      </c>
      <c r="K102" s="1" t="s">
        <v>20</v>
      </c>
    </row>
    <row r="103" spans="1:11" x14ac:dyDescent="0.75">
      <c r="A103" s="1">
        <v>102</v>
      </c>
      <c r="B103" s="1">
        <v>104</v>
      </c>
      <c r="C103" s="1">
        <v>49</v>
      </c>
      <c r="D103" s="1" t="s">
        <v>25</v>
      </c>
      <c r="E103" s="1" t="s">
        <v>23</v>
      </c>
      <c r="F103" s="1">
        <v>451</v>
      </c>
      <c r="G103" s="1">
        <v>1</v>
      </c>
      <c r="H103" s="2">
        <v>44753</v>
      </c>
      <c r="I103" s="1">
        <v>47</v>
      </c>
      <c r="J103" s="1" t="s">
        <v>13</v>
      </c>
      <c r="K103" s="1" t="s">
        <v>24</v>
      </c>
    </row>
    <row r="104" spans="1:11" x14ac:dyDescent="0.75">
      <c r="A104" s="1">
        <v>103</v>
      </c>
      <c r="B104" s="1">
        <v>118</v>
      </c>
      <c r="C104" s="1">
        <v>30</v>
      </c>
      <c r="D104" s="1" t="s">
        <v>18</v>
      </c>
      <c r="E104" s="1" t="s">
        <v>19</v>
      </c>
      <c r="F104" s="1">
        <v>255</v>
      </c>
      <c r="G104" s="1">
        <v>1</v>
      </c>
      <c r="H104" s="2">
        <v>44788</v>
      </c>
      <c r="I104" s="1">
        <v>52</v>
      </c>
      <c r="J104" s="1" t="s">
        <v>13</v>
      </c>
      <c r="K104" s="1" t="s">
        <v>14</v>
      </c>
    </row>
    <row r="105" spans="1:11" x14ac:dyDescent="0.75">
      <c r="A105" s="1">
        <v>104</v>
      </c>
      <c r="B105" s="1">
        <v>5</v>
      </c>
      <c r="C105" s="1">
        <v>45</v>
      </c>
      <c r="D105" s="1" t="s">
        <v>25</v>
      </c>
      <c r="E105" s="1" t="s">
        <v>19</v>
      </c>
      <c r="F105" s="1">
        <v>389</v>
      </c>
      <c r="G105" s="1">
        <v>2</v>
      </c>
      <c r="H105" s="2">
        <v>44738</v>
      </c>
      <c r="I105" s="1">
        <v>38</v>
      </c>
      <c r="J105" s="1" t="s">
        <v>16</v>
      </c>
      <c r="K105" s="1" t="s">
        <v>17</v>
      </c>
    </row>
    <row r="106" spans="1:11" x14ac:dyDescent="0.75">
      <c r="A106" s="1">
        <v>105</v>
      </c>
      <c r="B106" s="1">
        <v>104</v>
      </c>
      <c r="C106" s="1">
        <v>6</v>
      </c>
      <c r="D106" s="1" t="s">
        <v>27</v>
      </c>
      <c r="E106" s="1" t="s">
        <v>12</v>
      </c>
      <c r="F106" s="1">
        <v>319</v>
      </c>
      <c r="G106" s="1">
        <v>4</v>
      </c>
      <c r="H106" s="2">
        <v>44660</v>
      </c>
      <c r="I106" s="1">
        <v>54</v>
      </c>
      <c r="J106" s="1" t="s">
        <v>16</v>
      </c>
      <c r="K106" s="1" t="s">
        <v>22</v>
      </c>
    </row>
    <row r="107" spans="1:11" x14ac:dyDescent="0.75">
      <c r="A107" s="1">
        <v>106</v>
      </c>
      <c r="B107" s="1">
        <v>108</v>
      </c>
      <c r="C107" s="1">
        <v>17</v>
      </c>
      <c r="D107" s="1" t="s">
        <v>26</v>
      </c>
      <c r="E107" s="1" t="s">
        <v>23</v>
      </c>
      <c r="F107" s="1">
        <v>971</v>
      </c>
      <c r="G107" s="1">
        <v>4</v>
      </c>
      <c r="H107" s="2">
        <v>44597</v>
      </c>
      <c r="I107" s="1">
        <v>22</v>
      </c>
      <c r="J107" s="1" t="s">
        <v>16</v>
      </c>
      <c r="K107" s="1" t="s">
        <v>20</v>
      </c>
    </row>
    <row r="108" spans="1:11" x14ac:dyDescent="0.75">
      <c r="A108" s="1">
        <v>107</v>
      </c>
      <c r="B108" s="1">
        <v>65</v>
      </c>
      <c r="C108" s="1">
        <v>45</v>
      </c>
      <c r="D108" s="1" t="s">
        <v>11</v>
      </c>
      <c r="E108" s="1" t="s">
        <v>12</v>
      </c>
      <c r="F108" s="1">
        <v>102</v>
      </c>
      <c r="G108" s="1">
        <v>4</v>
      </c>
      <c r="H108" s="2">
        <v>44657</v>
      </c>
      <c r="I108" s="1">
        <v>36</v>
      </c>
      <c r="J108" s="1" t="s">
        <v>16</v>
      </c>
      <c r="K108" s="1" t="s">
        <v>17</v>
      </c>
    </row>
    <row r="109" spans="1:11" x14ac:dyDescent="0.75">
      <c r="A109" s="1">
        <v>108</v>
      </c>
      <c r="B109" s="1">
        <v>121</v>
      </c>
      <c r="C109" s="1">
        <v>19</v>
      </c>
      <c r="D109" s="1" t="s">
        <v>27</v>
      </c>
      <c r="E109" s="1" t="s">
        <v>19</v>
      </c>
      <c r="F109" s="1">
        <v>751</v>
      </c>
      <c r="G109" s="1">
        <v>4</v>
      </c>
      <c r="H109" s="2">
        <v>44713</v>
      </c>
      <c r="I109" s="1">
        <v>31</v>
      </c>
      <c r="J109" s="1" t="s">
        <v>13</v>
      </c>
      <c r="K109" s="1" t="s">
        <v>22</v>
      </c>
    </row>
    <row r="110" spans="1:11" x14ac:dyDescent="0.75">
      <c r="A110" s="1">
        <v>109</v>
      </c>
      <c r="B110" s="1">
        <v>30</v>
      </c>
      <c r="C110" s="1">
        <v>42</v>
      </c>
      <c r="D110" s="1" t="s">
        <v>11</v>
      </c>
      <c r="E110" s="1" t="s">
        <v>19</v>
      </c>
      <c r="F110" s="1">
        <v>437</v>
      </c>
      <c r="G110" s="1">
        <v>4</v>
      </c>
      <c r="H110" s="2">
        <v>44712</v>
      </c>
      <c r="I110" s="1">
        <v>43</v>
      </c>
      <c r="J110" s="1" t="s">
        <v>13</v>
      </c>
      <c r="K110" s="1" t="s">
        <v>14</v>
      </c>
    </row>
    <row r="111" spans="1:11" x14ac:dyDescent="0.75">
      <c r="A111" s="1">
        <v>110</v>
      </c>
      <c r="B111" s="1">
        <v>149</v>
      </c>
      <c r="C111" s="1">
        <v>35</v>
      </c>
      <c r="D111" s="1" t="s">
        <v>11</v>
      </c>
      <c r="E111" s="1" t="s">
        <v>23</v>
      </c>
      <c r="F111" s="1">
        <v>615</v>
      </c>
      <c r="G111" s="1">
        <v>2</v>
      </c>
      <c r="H111" s="2">
        <v>44751</v>
      </c>
      <c r="I111" s="1">
        <v>21</v>
      </c>
      <c r="J111" s="1" t="s">
        <v>13</v>
      </c>
      <c r="K111" s="1" t="s">
        <v>14</v>
      </c>
    </row>
    <row r="112" spans="1:11" x14ac:dyDescent="0.75">
      <c r="A112" s="1">
        <v>111</v>
      </c>
      <c r="B112" s="1">
        <v>84</v>
      </c>
      <c r="C112" s="1">
        <v>46</v>
      </c>
      <c r="D112" s="1" t="s">
        <v>28</v>
      </c>
      <c r="E112" s="1" t="s">
        <v>19</v>
      </c>
      <c r="F112" s="1">
        <v>389</v>
      </c>
      <c r="G112" s="1">
        <v>2</v>
      </c>
      <c r="H112" s="2">
        <v>44785</v>
      </c>
      <c r="I112" s="1">
        <v>42</v>
      </c>
      <c r="J112" s="1" t="s">
        <v>16</v>
      </c>
      <c r="K112" s="1" t="s">
        <v>30</v>
      </c>
    </row>
    <row r="113" spans="1:11" x14ac:dyDescent="0.75">
      <c r="A113" s="1">
        <v>112</v>
      </c>
      <c r="B113" s="1">
        <v>198</v>
      </c>
      <c r="C113" s="1">
        <v>26</v>
      </c>
      <c r="D113" s="1" t="s">
        <v>26</v>
      </c>
      <c r="E113" s="1" t="s">
        <v>12</v>
      </c>
      <c r="F113" s="1">
        <v>395</v>
      </c>
      <c r="G113" s="1">
        <v>3</v>
      </c>
      <c r="H113" s="2">
        <v>44598</v>
      </c>
      <c r="I113" s="1">
        <v>62</v>
      </c>
      <c r="J113" s="1" t="s">
        <v>16</v>
      </c>
      <c r="K113" s="1" t="s">
        <v>24</v>
      </c>
    </row>
    <row r="114" spans="1:11" x14ac:dyDescent="0.75">
      <c r="A114" s="1">
        <v>113</v>
      </c>
      <c r="B114" s="1">
        <v>150</v>
      </c>
      <c r="C114" s="1">
        <v>5</v>
      </c>
      <c r="D114" s="1" t="s">
        <v>31</v>
      </c>
      <c r="E114" s="1" t="s">
        <v>23</v>
      </c>
      <c r="F114" s="1">
        <v>605</v>
      </c>
      <c r="G114" s="1">
        <v>4</v>
      </c>
      <c r="H114" s="2">
        <v>44829</v>
      </c>
      <c r="I114" s="1">
        <v>59</v>
      </c>
      <c r="J114" s="1" t="s">
        <v>16</v>
      </c>
      <c r="K114" s="1" t="s">
        <v>30</v>
      </c>
    </row>
    <row r="115" spans="1:11" x14ac:dyDescent="0.75">
      <c r="A115" s="1">
        <v>114</v>
      </c>
      <c r="B115" s="1">
        <v>200</v>
      </c>
      <c r="C115" s="1">
        <v>29</v>
      </c>
      <c r="D115" s="1" t="s">
        <v>25</v>
      </c>
      <c r="E115" s="1" t="s">
        <v>23</v>
      </c>
      <c r="F115" s="1">
        <v>928</v>
      </c>
      <c r="G115" s="1">
        <v>2</v>
      </c>
      <c r="H115" s="2">
        <v>44744</v>
      </c>
      <c r="I115" s="1">
        <v>42</v>
      </c>
      <c r="J115" s="1" t="s">
        <v>13</v>
      </c>
      <c r="K115" s="1" t="s">
        <v>20</v>
      </c>
    </row>
    <row r="116" spans="1:11" x14ac:dyDescent="0.75">
      <c r="A116" s="1">
        <v>115</v>
      </c>
      <c r="B116" s="1">
        <v>32</v>
      </c>
      <c r="C116" s="1">
        <v>37</v>
      </c>
      <c r="D116" s="1" t="s">
        <v>31</v>
      </c>
      <c r="E116" s="1" t="s">
        <v>19</v>
      </c>
      <c r="F116" s="1">
        <v>776</v>
      </c>
      <c r="G116" s="1">
        <v>3</v>
      </c>
      <c r="H116" s="2">
        <v>44574</v>
      </c>
      <c r="I116" s="1">
        <v>35</v>
      </c>
      <c r="J116" s="1" t="s">
        <v>13</v>
      </c>
      <c r="K116" s="1" t="s">
        <v>17</v>
      </c>
    </row>
    <row r="117" spans="1:11" x14ac:dyDescent="0.75">
      <c r="A117" s="1">
        <v>116</v>
      </c>
      <c r="B117" s="1">
        <v>161</v>
      </c>
      <c r="C117" s="1">
        <v>20</v>
      </c>
      <c r="D117" s="1" t="s">
        <v>28</v>
      </c>
      <c r="E117" s="1" t="s">
        <v>19</v>
      </c>
      <c r="F117" s="1">
        <v>947</v>
      </c>
      <c r="G117" s="1">
        <v>4</v>
      </c>
      <c r="H117" s="2">
        <v>44840</v>
      </c>
      <c r="I117" s="1">
        <v>57</v>
      </c>
      <c r="J117" s="1" t="s">
        <v>16</v>
      </c>
      <c r="K117" s="1" t="s">
        <v>20</v>
      </c>
    </row>
    <row r="118" spans="1:11" x14ac:dyDescent="0.75">
      <c r="A118" s="1">
        <v>117</v>
      </c>
      <c r="B118" s="1">
        <v>16</v>
      </c>
      <c r="C118" s="1">
        <v>49</v>
      </c>
      <c r="D118" s="1" t="s">
        <v>11</v>
      </c>
      <c r="E118" s="1" t="s">
        <v>19</v>
      </c>
      <c r="F118" s="1">
        <v>319</v>
      </c>
      <c r="G118" s="1">
        <v>1</v>
      </c>
      <c r="H118" s="2">
        <v>44778</v>
      </c>
      <c r="I118" s="1">
        <v>25</v>
      </c>
      <c r="J118" s="1" t="s">
        <v>13</v>
      </c>
      <c r="K118" s="1" t="s">
        <v>22</v>
      </c>
    </row>
    <row r="119" spans="1:11" x14ac:dyDescent="0.75">
      <c r="A119" s="1">
        <v>118</v>
      </c>
      <c r="B119" s="1">
        <v>38</v>
      </c>
      <c r="C119" s="1">
        <v>21</v>
      </c>
      <c r="D119" s="1" t="s">
        <v>18</v>
      </c>
      <c r="E119" s="1" t="s">
        <v>12</v>
      </c>
      <c r="F119" s="1">
        <v>84</v>
      </c>
      <c r="G119" s="1">
        <v>3</v>
      </c>
      <c r="H119" s="2">
        <v>44916</v>
      </c>
      <c r="I119" s="1">
        <v>56</v>
      </c>
      <c r="J119" s="1" t="s">
        <v>16</v>
      </c>
      <c r="K119" s="1" t="s">
        <v>14</v>
      </c>
    </row>
    <row r="120" spans="1:11" x14ac:dyDescent="0.75">
      <c r="A120" s="1">
        <v>119</v>
      </c>
      <c r="B120" s="1">
        <v>142</v>
      </c>
      <c r="C120" s="1">
        <v>10</v>
      </c>
      <c r="D120" s="1" t="s">
        <v>25</v>
      </c>
      <c r="E120" s="1" t="s">
        <v>19</v>
      </c>
      <c r="F120" s="1">
        <v>51</v>
      </c>
      <c r="G120" s="1">
        <v>2</v>
      </c>
      <c r="H120" s="2">
        <v>44922</v>
      </c>
      <c r="I120" s="1">
        <v>57</v>
      </c>
      <c r="J120" s="1" t="s">
        <v>16</v>
      </c>
      <c r="K120" s="1" t="s">
        <v>30</v>
      </c>
    </row>
    <row r="121" spans="1:11" x14ac:dyDescent="0.75">
      <c r="A121" s="1">
        <v>120</v>
      </c>
      <c r="B121" s="1">
        <v>36</v>
      </c>
      <c r="C121" s="1">
        <v>5</v>
      </c>
      <c r="D121" s="1" t="s">
        <v>25</v>
      </c>
      <c r="E121" s="1" t="s">
        <v>23</v>
      </c>
      <c r="F121" s="1">
        <v>416</v>
      </c>
      <c r="G121" s="1">
        <v>1</v>
      </c>
      <c r="H121" s="2">
        <v>44847</v>
      </c>
      <c r="I121" s="1">
        <v>31</v>
      </c>
      <c r="J121" s="1" t="s">
        <v>13</v>
      </c>
      <c r="K121" s="1" t="s">
        <v>30</v>
      </c>
    </row>
    <row r="122" spans="1:11" x14ac:dyDescent="0.75">
      <c r="A122" s="1">
        <v>121</v>
      </c>
      <c r="B122" s="1">
        <v>151</v>
      </c>
      <c r="C122" s="1">
        <v>36</v>
      </c>
      <c r="D122" s="1" t="s">
        <v>26</v>
      </c>
      <c r="E122" s="1" t="s">
        <v>19</v>
      </c>
      <c r="F122" s="1">
        <v>130</v>
      </c>
      <c r="G122" s="1">
        <v>1</v>
      </c>
      <c r="H122" s="2">
        <v>44834</v>
      </c>
      <c r="I122" s="1">
        <v>49</v>
      </c>
      <c r="J122" s="1" t="s">
        <v>16</v>
      </c>
      <c r="K122" s="1" t="s">
        <v>30</v>
      </c>
    </row>
    <row r="123" spans="1:11" x14ac:dyDescent="0.75">
      <c r="A123" s="1">
        <v>122</v>
      </c>
      <c r="B123" s="1">
        <v>114</v>
      </c>
      <c r="C123" s="1">
        <v>6</v>
      </c>
      <c r="D123" s="1" t="s">
        <v>29</v>
      </c>
      <c r="E123" s="1" t="s">
        <v>12</v>
      </c>
      <c r="F123" s="1">
        <v>155</v>
      </c>
      <c r="G123" s="1">
        <v>1</v>
      </c>
      <c r="H123" s="2">
        <v>44623</v>
      </c>
      <c r="I123" s="1">
        <v>55</v>
      </c>
      <c r="J123" s="1" t="s">
        <v>13</v>
      </c>
      <c r="K123" s="1" t="s">
        <v>20</v>
      </c>
    </row>
    <row r="124" spans="1:11" x14ac:dyDescent="0.75">
      <c r="A124" s="1">
        <v>123</v>
      </c>
      <c r="B124" s="1">
        <v>66</v>
      </c>
      <c r="C124" s="1">
        <v>26</v>
      </c>
      <c r="D124" s="1" t="s">
        <v>15</v>
      </c>
      <c r="E124" s="1" t="s">
        <v>23</v>
      </c>
      <c r="F124" s="1">
        <v>255</v>
      </c>
      <c r="G124" s="1">
        <v>3</v>
      </c>
      <c r="H124" s="2">
        <v>44645</v>
      </c>
      <c r="I124" s="1">
        <v>50</v>
      </c>
      <c r="J124" s="1" t="s">
        <v>16</v>
      </c>
      <c r="K124" s="1" t="s">
        <v>14</v>
      </c>
    </row>
    <row r="125" spans="1:11" x14ac:dyDescent="0.75">
      <c r="A125" s="1">
        <v>124</v>
      </c>
      <c r="B125" s="1">
        <v>105</v>
      </c>
      <c r="C125" s="1">
        <v>4</v>
      </c>
      <c r="D125" s="1" t="s">
        <v>15</v>
      </c>
      <c r="E125" s="1" t="s">
        <v>19</v>
      </c>
      <c r="F125" s="1">
        <v>155</v>
      </c>
      <c r="G125" s="1">
        <v>2</v>
      </c>
      <c r="H125" s="2">
        <v>44778</v>
      </c>
      <c r="I125" s="1">
        <v>40</v>
      </c>
      <c r="J125" s="1" t="s">
        <v>13</v>
      </c>
      <c r="K125" s="1" t="s">
        <v>17</v>
      </c>
    </row>
    <row r="126" spans="1:11" x14ac:dyDescent="0.75">
      <c r="A126" s="1">
        <v>125</v>
      </c>
      <c r="B126" s="1">
        <v>85</v>
      </c>
      <c r="C126" s="1">
        <v>39</v>
      </c>
      <c r="D126" s="1" t="s">
        <v>15</v>
      </c>
      <c r="E126" s="1" t="s">
        <v>12</v>
      </c>
      <c r="F126" s="1">
        <v>437</v>
      </c>
      <c r="G126" s="1">
        <v>1</v>
      </c>
      <c r="H126" s="2">
        <v>44903</v>
      </c>
      <c r="I126" s="1">
        <v>32</v>
      </c>
      <c r="J126" s="1" t="s">
        <v>13</v>
      </c>
      <c r="K126" s="1" t="s">
        <v>22</v>
      </c>
    </row>
    <row r="127" spans="1:11" x14ac:dyDescent="0.75">
      <c r="A127" s="1">
        <v>126</v>
      </c>
      <c r="B127" s="1">
        <v>2</v>
      </c>
      <c r="C127" s="1">
        <v>39</v>
      </c>
      <c r="D127" s="1" t="s">
        <v>29</v>
      </c>
      <c r="E127" s="1" t="s">
        <v>19</v>
      </c>
      <c r="F127" s="1">
        <v>779</v>
      </c>
      <c r="G127" s="1">
        <v>4</v>
      </c>
      <c r="H127" s="2">
        <v>44748</v>
      </c>
      <c r="I127" s="1">
        <v>50</v>
      </c>
      <c r="J127" s="1" t="s">
        <v>13</v>
      </c>
      <c r="K127" s="1" t="s">
        <v>17</v>
      </c>
    </row>
    <row r="128" spans="1:11" x14ac:dyDescent="0.75">
      <c r="A128" s="1">
        <v>127</v>
      </c>
      <c r="B128" s="1">
        <v>193</v>
      </c>
      <c r="C128" s="1">
        <v>50</v>
      </c>
      <c r="D128" s="1" t="s">
        <v>26</v>
      </c>
      <c r="E128" s="1" t="s">
        <v>19</v>
      </c>
      <c r="F128" s="1">
        <v>51</v>
      </c>
      <c r="G128" s="1">
        <v>1</v>
      </c>
      <c r="H128" s="2">
        <v>44580</v>
      </c>
      <c r="I128" s="1">
        <v>42</v>
      </c>
      <c r="J128" s="1" t="s">
        <v>16</v>
      </c>
      <c r="K128" s="1" t="s">
        <v>20</v>
      </c>
    </row>
    <row r="129" spans="1:11" x14ac:dyDescent="0.75">
      <c r="A129" s="1">
        <v>128</v>
      </c>
      <c r="B129" s="1">
        <v>75</v>
      </c>
      <c r="C129" s="1">
        <v>35</v>
      </c>
      <c r="D129" s="1" t="s">
        <v>29</v>
      </c>
      <c r="E129" s="1" t="s">
        <v>19</v>
      </c>
      <c r="F129" s="1">
        <v>779</v>
      </c>
      <c r="G129" s="1">
        <v>1</v>
      </c>
      <c r="H129" s="2">
        <v>44738</v>
      </c>
      <c r="I129" s="1">
        <v>34</v>
      </c>
      <c r="J129" s="1" t="s">
        <v>16</v>
      </c>
      <c r="K129" s="1" t="s">
        <v>22</v>
      </c>
    </row>
    <row r="130" spans="1:11" x14ac:dyDescent="0.75">
      <c r="A130" s="1">
        <v>129</v>
      </c>
      <c r="B130" s="1">
        <v>67</v>
      </c>
      <c r="C130" s="1">
        <v>1</v>
      </c>
      <c r="D130" s="1" t="s">
        <v>15</v>
      </c>
      <c r="E130" s="1" t="s">
        <v>12</v>
      </c>
      <c r="F130" s="1">
        <v>821</v>
      </c>
      <c r="G130" s="1">
        <v>3</v>
      </c>
      <c r="H130" s="2">
        <v>44661</v>
      </c>
      <c r="I130" s="1">
        <v>50</v>
      </c>
      <c r="J130" s="1" t="s">
        <v>13</v>
      </c>
      <c r="K130" s="1" t="s">
        <v>30</v>
      </c>
    </row>
    <row r="131" spans="1:11" x14ac:dyDescent="0.75">
      <c r="A131" s="1">
        <v>130</v>
      </c>
      <c r="B131" s="1">
        <v>180</v>
      </c>
      <c r="C131" s="1">
        <v>24</v>
      </c>
      <c r="D131" s="1" t="s">
        <v>28</v>
      </c>
      <c r="E131" s="1" t="s">
        <v>23</v>
      </c>
      <c r="F131" s="1">
        <v>921</v>
      </c>
      <c r="G131" s="1">
        <v>3</v>
      </c>
      <c r="H131" s="2">
        <v>44794</v>
      </c>
      <c r="I131" s="1">
        <v>64</v>
      </c>
      <c r="J131" s="1" t="s">
        <v>13</v>
      </c>
      <c r="K131" s="1" t="s">
        <v>24</v>
      </c>
    </row>
    <row r="132" spans="1:11" x14ac:dyDescent="0.75">
      <c r="A132" s="1">
        <v>131</v>
      </c>
      <c r="B132" s="1">
        <v>190</v>
      </c>
      <c r="C132" s="1">
        <v>36</v>
      </c>
      <c r="D132" s="1" t="s">
        <v>27</v>
      </c>
      <c r="E132" s="1" t="s">
        <v>19</v>
      </c>
      <c r="F132" s="1">
        <v>558</v>
      </c>
      <c r="G132" s="1">
        <v>2</v>
      </c>
      <c r="H132" s="2">
        <v>44637</v>
      </c>
      <c r="I132" s="1">
        <v>19</v>
      </c>
      <c r="J132" s="1" t="s">
        <v>16</v>
      </c>
      <c r="K132" s="1" t="s">
        <v>20</v>
      </c>
    </row>
    <row r="133" spans="1:11" x14ac:dyDescent="0.75">
      <c r="A133" s="1">
        <v>132</v>
      </c>
      <c r="B133" s="1">
        <v>151</v>
      </c>
      <c r="C133" s="1">
        <v>6</v>
      </c>
      <c r="D133" s="1" t="s">
        <v>11</v>
      </c>
      <c r="E133" s="1" t="s">
        <v>19</v>
      </c>
      <c r="F133" s="1">
        <v>751</v>
      </c>
      <c r="G133" s="1">
        <v>4</v>
      </c>
      <c r="H133" s="2">
        <v>44826</v>
      </c>
      <c r="I133" s="1">
        <v>31</v>
      </c>
      <c r="J133" s="1" t="s">
        <v>16</v>
      </c>
      <c r="K133" s="1" t="s">
        <v>20</v>
      </c>
    </row>
    <row r="134" spans="1:11" x14ac:dyDescent="0.75">
      <c r="A134" s="1">
        <v>133</v>
      </c>
      <c r="B134" s="1">
        <v>154</v>
      </c>
      <c r="C134" s="1">
        <v>41</v>
      </c>
      <c r="D134" s="1" t="s">
        <v>29</v>
      </c>
      <c r="E134" s="1" t="s">
        <v>12</v>
      </c>
      <c r="F134" s="1">
        <v>504</v>
      </c>
      <c r="G134" s="1">
        <v>3</v>
      </c>
      <c r="H134" s="2">
        <v>44845</v>
      </c>
      <c r="I134" s="1">
        <v>57</v>
      </c>
      <c r="J134" s="1" t="s">
        <v>16</v>
      </c>
      <c r="K134" s="1" t="s">
        <v>14</v>
      </c>
    </row>
    <row r="135" spans="1:11" x14ac:dyDescent="0.75">
      <c r="A135" s="1">
        <v>134</v>
      </c>
      <c r="B135" s="1">
        <v>196</v>
      </c>
      <c r="C135" s="1">
        <v>46</v>
      </c>
      <c r="D135" s="1" t="s">
        <v>26</v>
      </c>
      <c r="E135" s="1" t="s">
        <v>12</v>
      </c>
      <c r="F135" s="1">
        <v>526</v>
      </c>
      <c r="G135" s="1">
        <v>1</v>
      </c>
      <c r="H135" s="2">
        <v>44767</v>
      </c>
      <c r="I135" s="1">
        <v>57</v>
      </c>
      <c r="J135" s="1" t="s">
        <v>13</v>
      </c>
      <c r="K135" s="1" t="s">
        <v>17</v>
      </c>
    </row>
    <row r="136" spans="1:11" x14ac:dyDescent="0.75">
      <c r="A136" s="1">
        <v>135</v>
      </c>
      <c r="B136" s="1">
        <v>55</v>
      </c>
      <c r="C136" s="1">
        <v>44</v>
      </c>
      <c r="D136" s="1" t="s">
        <v>26</v>
      </c>
      <c r="E136" s="1" t="s">
        <v>19</v>
      </c>
      <c r="F136" s="1">
        <v>779</v>
      </c>
      <c r="G136" s="1">
        <v>2</v>
      </c>
      <c r="H136" s="2">
        <v>44784</v>
      </c>
      <c r="I136" s="1">
        <v>56</v>
      </c>
      <c r="J136" s="1" t="s">
        <v>16</v>
      </c>
      <c r="K136" s="1" t="s">
        <v>20</v>
      </c>
    </row>
    <row r="137" spans="1:11" x14ac:dyDescent="0.75">
      <c r="A137" s="1">
        <v>136</v>
      </c>
      <c r="B137" s="1">
        <v>6</v>
      </c>
      <c r="C137" s="1">
        <v>31</v>
      </c>
      <c r="D137" s="1" t="s">
        <v>31</v>
      </c>
      <c r="E137" s="1" t="s">
        <v>23</v>
      </c>
      <c r="F137" s="1">
        <v>558</v>
      </c>
      <c r="G137" s="1">
        <v>1</v>
      </c>
      <c r="H137" s="2">
        <v>44613</v>
      </c>
      <c r="I137" s="1">
        <v>23</v>
      </c>
      <c r="J137" s="1" t="s">
        <v>16</v>
      </c>
      <c r="K137" s="1" t="s">
        <v>20</v>
      </c>
    </row>
    <row r="138" spans="1:11" x14ac:dyDescent="0.75">
      <c r="A138" s="1">
        <v>137</v>
      </c>
      <c r="B138" s="1">
        <v>163</v>
      </c>
      <c r="C138" s="1">
        <v>20</v>
      </c>
      <c r="D138" s="1" t="s">
        <v>27</v>
      </c>
      <c r="E138" s="1" t="s">
        <v>12</v>
      </c>
      <c r="F138" s="1">
        <v>611</v>
      </c>
      <c r="G138" s="1">
        <v>1</v>
      </c>
      <c r="H138" s="2">
        <v>44900</v>
      </c>
      <c r="I138" s="1">
        <v>23</v>
      </c>
      <c r="J138" s="1" t="s">
        <v>13</v>
      </c>
      <c r="K138" s="1" t="s">
        <v>30</v>
      </c>
    </row>
    <row r="139" spans="1:11" x14ac:dyDescent="0.75">
      <c r="A139" s="1">
        <v>138</v>
      </c>
      <c r="B139" s="1">
        <v>150</v>
      </c>
      <c r="C139" s="1">
        <v>24</v>
      </c>
      <c r="D139" s="1" t="s">
        <v>18</v>
      </c>
      <c r="E139" s="1" t="s">
        <v>19</v>
      </c>
      <c r="F139" s="1">
        <v>395</v>
      </c>
      <c r="G139" s="1">
        <v>3</v>
      </c>
      <c r="H139" s="2">
        <v>44705</v>
      </c>
      <c r="I139" s="1">
        <v>20</v>
      </c>
      <c r="J139" s="1" t="s">
        <v>16</v>
      </c>
      <c r="K139" s="1" t="s">
        <v>30</v>
      </c>
    </row>
    <row r="140" spans="1:11" x14ac:dyDescent="0.75">
      <c r="A140" s="1">
        <v>139</v>
      </c>
      <c r="B140" s="1">
        <v>171</v>
      </c>
      <c r="C140" s="1">
        <v>25</v>
      </c>
      <c r="D140" s="1" t="s">
        <v>25</v>
      </c>
      <c r="E140" s="1" t="s">
        <v>23</v>
      </c>
      <c r="F140" s="1">
        <v>141</v>
      </c>
      <c r="G140" s="1">
        <v>2</v>
      </c>
      <c r="H140" s="2">
        <v>44630</v>
      </c>
      <c r="I140" s="1">
        <v>24</v>
      </c>
      <c r="J140" s="1" t="s">
        <v>16</v>
      </c>
      <c r="K140" s="1" t="s">
        <v>22</v>
      </c>
    </row>
    <row r="141" spans="1:11" x14ac:dyDescent="0.75">
      <c r="A141" s="1">
        <v>140</v>
      </c>
      <c r="B141" s="1">
        <v>143</v>
      </c>
      <c r="C141" s="1">
        <v>36</v>
      </c>
      <c r="D141" s="1" t="s">
        <v>15</v>
      </c>
      <c r="E141" s="1" t="s">
        <v>23</v>
      </c>
      <c r="F141" s="1">
        <v>389</v>
      </c>
      <c r="G141" s="1">
        <v>4</v>
      </c>
      <c r="H141" s="2">
        <v>44660</v>
      </c>
      <c r="I141" s="1">
        <v>25</v>
      </c>
      <c r="J141" s="1" t="s">
        <v>16</v>
      </c>
      <c r="K141" s="1" t="s">
        <v>24</v>
      </c>
    </row>
    <row r="142" spans="1:11" x14ac:dyDescent="0.75">
      <c r="A142" s="1">
        <v>141</v>
      </c>
      <c r="B142" s="1">
        <v>86</v>
      </c>
      <c r="C142" s="1">
        <v>21</v>
      </c>
      <c r="D142" s="1" t="s">
        <v>18</v>
      </c>
      <c r="E142" s="1" t="s">
        <v>19</v>
      </c>
      <c r="F142" s="1">
        <v>451</v>
      </c>
      <c r="G142" s="1">
        <v>4</v>
      </c>
      <c r="H142" s="2">
        <v>44586</v>
      </c>
      <c r="I142" s="1">
        <v>59</v>
      </c>
      <c r="J142" s="1" t="s">
        <v>13</v>
      </c>
      <c r="K142" s="1" t="s">
        <v>14</v>
      </c>
    </row>
    <row r="143" spans="1:11" x14ac:dyDescent="0.75">
      <c r="A143" s="1">
        <v>142</v>
      </c>
      <c r="B143" s="1">
        <v>60</v>
      </c>
      <c r="C143" s="1">
        <v>30</v>
      </c>
      <c r="D143" s="1" t="s">
        <v>31</v>
      </c>
      <c r="E143" s="1" t="s">
        <v>19</v>
      </c>
      <c r="F143" s="1">
        <v>751</v>
      </c>
      <c r="G143" s="1">
        <v>3</v>
      </c>
      <c r="H143" s="2">
        <v>44614</v>
      </c>
      <c r="I143" s="1">
        <v>32</v>
      </c>
      <c r="J143" s="1" t="s">
        <v>13</v>
      </c>
      <c r="K143" s="1" t="s">
        <v>24</v>
      </c>
    </row>
    <row r="144" spans="1:11" x14ac:dyDescent="0.75">
      <c r="A144" s="1">
        <v>143</v>
      </c>
      <c r="B144" s="1">
        <v>101</v>
      </c>
      <c r="C144" s="1">
        <v>24</v>
      </c>
      <c r="D144" s="1" t="s">
        <v>15</v>
      </c>
      <c r="E144" s="1" t="s">
        <v>19</v>
      </c>
      <c r="F144" s="1">
        <v>389</v>
      </c>
      <c r="G144" s="1">
        <v>3</v>
      </c>
      <c r="H144" s="2">
        <v>44712</v>
      </c>
      <c r="I144" s="1">
        <v>64</v>
      </c>
      <c r="J144" s="1" t="s">
        <v>13</v>
      </c>
      <c r="K144" s="1" t="s">
        <v>22</v>
      </c>
    </row>
    <row r="145" spans="1:11" x14ac:dyDescent="0.75">
      <c r="A145" s="1">
        <v>144</v>
      </c>
      <c r="B145" s="1">
        <v>12</v>
      </c>
      <c r="C145" s="1">
        <v>44</v>
      </c>
      <c r="D145" s="1" t="s">
        <v>27</v>
      </c>
      <c r="E145" s="1" t="s">
        <v>23</v>
      </c>
      <c r="F145" s="1">
        <v>921</v>
      </c>
      <c r="G145" s="1">
        <v>2</v>
      </c>
      <c r="H145" s="2">
        <v>44705</v>
      </c>
      <c r="I145" s="1">
        <v>46</v>
      </c>
      <c r="J145" s="1" t="s">
        <v>13</v>
      </c>
      <c r="K145" s="1" t="s">
        <v>30</v>
      </c>
    </row>
    <row r="146" spans="1:11" x14ac:dyDescent="0.75">
      <c r="A146" s="1">
        <v>145</v>
      </c>
      <c r="B146" s="1">
        <v>49</v>
      </c>
      <c r="C146" s="1">
        <v>42</v>
      </c>
      <c r="D146" s="1" t="s">
        <v>31</v>
      </c>
      <c r="E146" s="1" t="s">
        <v>23</v>
      </c>
      <c r="F146" s="1">
        <v>526</v>
      </c>
      <c r="G146" s="1">
        <v>4</v>
      </c>
      <c r="H146" s="2">
        <v>44618</v>
      </c>
      <c r="I146" s="1">
        <v>50</v>
      </c>
      <c r="J146" s="1" t="s">
        <v>13</v>
      </c>
      <c r="K146" s="1" t="s">
        <v>17</v>
      </c>
    </row>
    <row r="147" spans="1:11" x14ac:dyDescent="0.75">
      <c r="A147" s="1">
        <v>146</v>
      </c>
      <c r="B147" s="1">
        <v>42</v>
      </c>
      <c r="C147" s="1">
        <v>30</v>
      </c>
      <c r="D147" s="1" t="s">
        <v>15</v>
      </c>
      <c r="E147" s="1" t="s">
        <v>23</v>
      </c>
      <c r="F147" s="1">
        <v>51</v>
      </c>
      <c r="G147" s="1">
        <v>4</v>
      </c>
      <c r="H147" s="2">
        <v>44600</v>
      </c>
      <c r="I147" s="1">
        <v>47</v>
      </c>
      <c r="J147" s="1" t="s">
        <v>13</v>
      </c>
      <c r="K147" s="1" t="s">
        <v>30</v>
      </c>
    </row>
    <row r="148" spans="1:11" x14ac:dyDescent="0.75">
      <c r="A148" s="1">
        <v>147</v>
      </c>
      <c r="B148" s="1">
        <v>166</v>
      </c>
      <c r="C148" s="1">
        <v>22</v>
      </c>
      <c r="D148" s="1" t="s">
        <v>27</v>
      </c>
      <c r="E148" s="1" t="s">
        <v>12</v>
      </c>
      <c r="F148" s="1">
        <v>751</v>
      </c>
      <c r="G148" s="1">
        <v>4</v>
      </c>
      <c r="H148" s="2">
        <v>44670</v>
      </c>
      <c r="I148" s="1">
        <v>56</v>
      </c>
      <c r="J148" s="1" t="s">
        <v>13</v>
      </c>
      <c r="K148" s="1" t="s">
        <v>14</v>
      </c>
    </row>
    <row r="149" spans="1:11" x14ac:dyDescent="0.75">
      <c r="A149" s="1">
        <v>148</v>
      </c>
      <c r="B149" s="1">
        <v>82</v>
      </c>
      <c r="C149" s="1">
        <v>28</v>
      </c>
      <c r="D149" s="1" t="s">
        <v>21</v>
      </c>
      <c r="E149" s="1" t="s">
        <v>23</v>
      </c>
      <c r="F149" s="1">
        <v>841</v>
      </c>
      <c r="G149" s="1">
        <v>1</v>
      </c>
      <c r="H149" s="2">
        <v>44742</v>
      </c>
      <c r="I149" s="1">
        <v>44</v>
      </c>
      <c r="J149" s="1" t="s">
        <v>16</v>
      </c>
      <c r="K149" s="1" t="s">
        <v>30</v>
      </c>
    </row>
    <row r="150" spans="1:11" x14ac:dyDescent="0.75">
      <c r="A150" s="1">
        <v>149</v>
      </c>
      <c r="B150" s="1">
        <v>173</v>
      </c>
      <c r="C150" s="1">
        <v>7</v>
      </c>
      <c r="D150" s="1" t="s">
        <v>18</v>
      </c>
      <c r="E150" s="1" t="s">
        <v>12</v>
      </c>
      <c r="F150" s="1">
        <v>752</v>
      </c>
      <c r="G150" s="1">
        <v>4</v>
      </c>
      <c r="H150" s="2">
        <v>44603</v>
      </c>
      <c r="I150" s="1">
        <v>53</v>
      </c>
      <c r="J150" s="1" t="s">
        <v>16</v>
      </c>
      <c r="K150" s="1" t="s">
        <v>14</v>
      </c>
    </row>
    <row r="151" spans="1:11" x14ac:dyDescent="0.75">
      <c r="A151" s="1">
        <v>150</v>
      </c>
      <c r="B151" s="1">
        <v>35</v>
      </c>
      <c r="C151" s="1">
        <v>35</v>
      </c>
      <c r="D151" s="1" t="s">
        <v>18</v>
      </c>
      <c r="E151" s="1" t="s">
        <v>12</v>
      </c>
      <c r="F151" s="1">
        <v>841</v>
      </c>
      <c r="G151" s="1">
        <v>1</v>
      </c>
      <c r="H151" s="2">
        <v>44747</v>
      </c>
      <c r="I151" s="1">
        <v>46</v>
      </c>
      <c r="J151" s="1" t="s">
        <v>13</v>
      </c>
      <c r="K151" s="1" t="s">
        <v>14</v>
      </c>
    </row>
    <row r="152" spans="1:11" x14ac:dyDescent="0.75">
      <c r="A152" s="1">
        <v>151</v>
      </c>
      <c r="B152" s="1">
        <v>158</v>
      </c>
      <c r="C152" s="1">
        <v>28</v>
      </c>
      <c r="D152" s="1" t="s">
        <v>25</v>
      </c>
      <c r="E152" s="1" t="s">
        <v>19</v>
      </c>
      <c r="F152" s="1">
        <v>992</v>
      </c>
      <c r="G152" s="1">
        <v>2</v>
      </c>
      <c r="H152" s="2">
        <v>44784</v>
      </c>
      <c r="I152" s="1">
        <v>55</v>
      </c>
      <c r="J152" s="1" t="s">
        <v>16</v>
      </c>
      <c r="K152" s="1" t="s">
        <v>14</v>
      </c>
    </row>
    <row r="153" spans="1:11" x14ac:dyDescent="0.75">
      <c r="A153" s="1">
        <v>152</v>
      </c>
      <c r="B153" s="1">
        <v>158</v>
      </c>
      <c r="C153" s="1">
        <v>14</v>
      </c>
      <c r="D153" s="1" t="s">
        <v>27</v>
      </c>
      <c r="E153" s="1" t="s">
        <v>19</v>
      </c>
      <c r="F153" s="1">
        <v>416</v>
      </c>
      <c r="G153" s="1">
        <v>1</v>
      </c>
      <c r="H153" s="2">
        <v>44683</v>
      </c>
      <c r="I153" s="1">
        <v>50</v>
      </c>
      <c r="J153" s="1" t="s">
        <v>16</v>
      </c>
      <c r="K153" s="1" t="s">
        <v>22</v>
      </c>
    </row>
    <row r="154" spans="1:11" x14ac:dyDescent="0.75">
      <c r="A154" s="1">
        <v>153</v>
      </c>
      <c r="B154" s="1">
        <v>134</v>
      </c>
      <c r="C154" s="1">
        <v>10</v>
      </c>
      <c r="D154" s="1" t="s">
        <v>29</v>
      </c>
      <c r="E154" s="1" t="s">
        <v>19</v>
      </c>
      <c r="F154" s="1">
        <v>614</v>
      </c>
      <c r="G154" s="1">
        <v>2</v>
      </c>
      <c r="H154" s="2">
        <v>44694</v>
      </c>
      <c r="I154" s="1">
        <v>54</v>
      </c>
      <c r="J154" s="1" t="s">
        <v>13</v>
      </c>
      <c r="K154" s="1" t="s">
        <v>14</v>
      </c>
    </row>
    <row r="155" spans="1:11" x14ac:dyDescent="0.75">
      <c r="A155" s="1">
        <v>154</v>
      </c>
      <c r="B155" s="1">
        <v>67</v>
      </c>
      <c r="C155" s="1">
        <v>16</v>
      </c>
      <c r="D155" s="1" t="s">
        <v>21</v>
      </c>
      <c r="E155" s="1" t="s">
        <v>19</v>
      </c>
      <c r="F155" s="1">
        <v>558</v>
      </c>
      <c r="G155" s="1">
        <v>4</v>
      </c>
      <c r="H155" s="2">
        <v>44724</v>
      </c>
      <c r="I155" s="1">
        <v>44</v>
      </c>
      <c r="J155" s="1" t="s">
        <v>16</v>
      </c>
      <c r="K155" s="1" t="s">
        <v>14</v>
      </c>
    </row>
    <row r="156" spans="1:11" x14ac:dyDescent="0.75">
      <c r="A156" s="1">
        <v>155</v>
      </c>
      <c r="B156" s="1">
        <v>80</v>
      </c>
      <c r="C156" s="1">
        <v>16</v>
      </c>
      <c r="D156" s="1" t="s">
        <v>28</v>
      </c>
      <c r="E156" s="1" t="s">
        <v>12</v>
      </c>
      <c r="F156" s="1">
        <v>912</v>
      </c>
      <c r="G156" s="1">
        <v>4</v>
      </c>
      <c r="H156" s="2">
        <v>44776</v>
      </c>
      <c r="I156" s="1">
        <v>50</v>
      </c>
      <c r="J156" s="1" t="s">
        <v>16</v>
      </c>
      <c r="K156" s="1" t="s">
        <v>17</v>
      </c>
    </row>
    <row r="157" spans="1:11" x14ac:dyDescent="0.75">
      <c r="A157" s="1">
        <v>156</v>
      </c>
      <c r="B157" s="1">
        <v>7</v>
      </c>
      <c r="C157" s="1">
        <v>31</v>
      </c>
      <c r="D157" s="1" t="s">
        <v>15</v>
      </c>
      <c r="E157" s="1" t="s">
        <v>19</v>
      </c>
      <c r="F157" s="1">
        <v>871</v>
      </c>
      <c r="G157" s="1">
        <v>2</v>
      </c>
      <c r="H157" s="2">
        <v>44782</v>
      </c>
      <c r="I157" s="1">
        <v>21</v>
      </c>
      <c r="J157" s="1" t="s">
        <v>16</v>
      </c>
      <c r="K157" s="1" t="s">
        <v>24</v>
      </c>
    </row>
    <row r="158" spans="1:11" x14ac:dyDescent="0.75">
      <c r="A158" s="1">
        <v>157</v>
      </c>
      <c r="B158" s="1">
        <v>180</v>
      </c>
      <c r="C158" s="1">
        <v>42</v>
      </c>
      <c r="D158" s="1" t="s">
        <v>21</v>
      </c>
      <c r="E158" s="1" t="s">
        <v>23</v>
      </c>
      <c r="F158" s="1">
        <v>865</v>
      </c>
      <c r="G158" s="1">
        <v>3</v>
      </c>
      <c r="H158" s="2">
        <v>44796</v>
      </c>
      <c r="I158" s="1">
        <v>39</v>
      </c>
      <c r="J158" s="1" t="s">
        <v>16</v>
      </c>
      <c r="K158" s="1" t="s">
        <v>20</v>
      </c>
    </row>
    <row r="159" spans="1:11" x14ac:dyDescent="0.75">
      <c r="A159" s="1">
        <v>158</v>
      </c>
      <c r="B159" s="1">
        <v>14</v>
      </c>
      <c r="C159" s="1">
        <v>25</v>
      </c>
      <c r="D159" s="1" t="s">
        <v>27</v>
      </c>
      <c r="E159" s="1" t="s">
        <v>23</v>
      </c>
      <c r="F159" s="1">
        <v>981</v>
      </c>
      <c r="G159" s="1">
        <v>2</v>
      </c>
      <c r="H159" s="2">
        <v>44892</v>
      </c>
      <c r="I159" s="1">
        <v>19</v>
      </c>
      <c r="J159" s="1" t="s">
        <v>16</v>
      </c>
      <c r="K159" s="1" t="s">
        <v>24</v>
      </c>
    </row>
    <row r="160" spans="1:11" x14ac:dyDescent="0.75">
      <c r="A160" s="1">
        <v>159</v>
      </c>
      <c r="B160" s="1">
        <v>73</v>
      </c>
      <c r="C160" s="1">
        <v>13</v>
      </c>
      <c r="D160" s="1" t="s">
        <v>11</v>
      </c>
      <c r="E160" s="1" t="s">
        <v>19</v>
      </c>
      <c r="F160" s="1">
        <v>395</v>
      </c>
      <c r="G160" s="1">
        <v>3</v>
      </c>
      <c r="H160" s="2">
        <v>44707</v>
      </c>
      <c r="I160" s="1">
        <v>27</v>
      </c>
      <c r="J160" s="1" t="s">
        <v>13</v>
      </c>
      <c r="K160" s="1" t="s">
        <v>14</v>
      </c>
    </row>
    <row r="161" spans="1:11" x14ac:dyDescent="0.75">
      <c r="A161" s="1">
        <v>160</v>
      </c>
      <c r="B161" s="1">
        <v>143</v>
      </c>
      <c r="C161" s="1">
        <v>6</v>
      </c>
      <c r="D161" s="1" t="s">
        <v>15</v>
      </c>
      <c r="E161" s="1" t="s">
        <v>12</v>
      </c>
      <c r="F161" s="1">
        <v>821</v>
      </c>
      <c r="G161" s="1">
        <v>1</v>
      </c>
      <c r="H161" s="2">
        <v>44800</v>
      </c>
      <c r="I161" s="1">
        <v>22</v>
      </c>
      <c r="J161" s="1" t="s">
        <v>13</v>
      </c>
      <c r="K161" s="1" t="s">
        <v>17</v>
      </c>
    </row>
    <row r="162" spans="1:11" x14ac:dyDescent="0.75">
      <c r="A162" s="1">
        <v>161</v>
      </c>
      <c r="B162" s="1">
        <v>149</v>
      </c>
      <c r="C162" s="1">
        <v>44</v>
      </c>
      <c r="D162" s="1" t="s">
        <v>26</v>
      </c>
      <c r="E162" s="1" t="s">
        <v>23</v>
      </c>
      <c r="F162" s="1">
        <v>558</v>
      </c>
      <c r="G162" s="1">
        <v>1</v>
      </c>
      <c r="H162" s="2">
        <v>44637</v>
      </c>
      <c r="I162" s="1">
        <v>27</v>
      </c>
      <c r="J162" s="1" t="s">
        <v>13</v>
      </c>
      <c r="K162" s="1" t="s">
        <v>30</v>
      </c>
    </row>
    <row r="163" spans="1:11" x14ac:dyDescent="0.75">
      <c r="A163" s="1">
        <v>162</v>
      </c>
      <c r="B163" s="1">
        <v>163</v>
      </c>
      <c r="C163" s="1">
        <v>9</v>
      </c>
      <c r="D163" s="1" t="s">
        <v>18</v>
      </c>
      <c r="E163" s="1" t="s">
        <v>23</v>
      </c>
      <c r="F163" s="1">
        <v>511</v>
      </c>
      <c r="G163" s="1">
        <v>1</v>
      </c>
      <c r="H163" s="2">
        <v>44570</v>
      </c>
      <c r="I163" s="1">
        <v>50</v>
      </c>
      <c r="J163" s="1" t="s">
        <v>16</v>
      </c>
      <c r="K163" s="1" t="s">
        <v>17</v>
      </c>
    </row>
    <row r="164" spans="1:11" x14ac:dyDescent="0.75">
      <c r="A164" s="1">
        <v>163</v>
      </c>
      <c r="B164" s="1">
        <v>66</v>
      </c>
      <c r="C164" s="1">
        <v>45</v>
      </c>
      <c r="D164" s="1" t="s">
        <v>27</v>
      </c>
      <c r="E164" s="1" t="s">
        <v>12</v>
      </c>
      <c r="F164" s="1">
        <v>615</v>
      </c>
      <c r="G164" s="1">
        <v>4</v>
      </c>
      <c r="H164" s="2">
        <v>44635</v>
      </c>
      <c r="I164" s="1">
        <v>55</v>
      </c>
      <c r="J164" s="1" t="s">
        <v>13</v>
      </c>
      <c r="K164" s="1" t="s">
        <v>14</v>
      </c>
    </row>
    <row r="165" spans="1:11" x14ac:dyDescent="0.75">
      <c r="A165" s="1">
        <v>164</v>
      </c>
      <c r="B165" s="1">
        <v>91</v>
      </c>
      <c r="C165" s="1">
        <v>36</v>
      </c>
      <c r="D165" s="1" t="s">
        <v>26</v>
      </c>
      <c r="E165" s="1" t="s">
        <v>12</v>
      </c>
      <c r="F165" s="1">
        <v>526</v>
      </c>
      <c r="G165" s="1">
        <v>1</v>
      </c>
      <c r="H165" s="2">
        <v>44814</v>
      </c>
      <c r="I165" s="1">
        <v>30</v>
      </c>
      <c r="J165" s="1" t="s">
        <v>16</v>
      </c>
      <c r="K165" s="1" t="s">
        <v>17</v>
      </c>
    </row>
    <row r="166" spans="1:11" x14ac:dyDescent="0.75">
      <c r="A166" s="1">
        <v>165</v>
      </c>
      <c r="B166" s="1">
        <v>130</v>
      </c>
      <c r="C166" s="1">
        <v>43</v>
      </c>
      <c r="D166" s="1" t="s">
        <v>25</v>
      </c>
      <c r="E166" s="1" t="s">
        <v>19</v>
      </c>
      <c r="F166" s="1">
        <v>774</v>
      </c>
      <c r="G166" s="1">
        <v>3</v>
      </c>
      <c r="H166" s="2">
        <v>44791</v>
      </c>
      <c r="I166" s="1">
        <v>48</v>
      </c>
      <c r="J166" s="1" t="s">
        <v>16</v>
      </c>
      <c r="K166" s="1" t="s">
        <v>17</v>
      </c>
    </row>
    <row r="167" spans="1:11" x14ac:dyDescent="0.75">
      <c r="A167" s="1">
        <v>166</v>
      </c>
      <c r="B167" s="1">
        <v>163</v>
      </c>
      <c r="C167" s="1">
        <v>20</v>
      </c>
      <c r="D167" s="1" t="s">
        <v>31</v>
      </c>
      <c r="E167" s="1" t="s">
        <v>12</v>
      </c>
      <c r="F167" s="1">
        <v>776</v>
      </c>
      <c r="G167" s="1">
        <v>1</v>
      </c>
      <c r="H167" s="2">
        <v>44568</v>
      </c>
      <c r="I167" s="1">
        <v>64</v>
      </c>
      <c r="J167" s="1" t="s">
        <v>16</v>
      </c>
      <c r="K167" s="1" t="s">
        <v>14</v>
      </c>
    </row>
    <row r="168" spans="1:11" x14ac:dyDescent="0.75">
      <c r="A168" s="1">
        <v>167</v>
      </c>
      <c r="B168" s="1">
        <v>20</v>
      </c>
      <c r="C168" s="1">
        <v>18</v>
      </c>
      <c r="D168" s="1" t="s">
        <v>28</v>
      </c>
      <c r="E168" s="1" t="s">
        <v>19</v>
      </c>
      <c r="F168" s="1">
        <v>752</v>
      </c>
      <c r="G168" s="1">
        <v>2</v>
      </c>
      <c r="H168" s="2">
        <v>44735</v>
      </c>
      <c r="I168" s="1">
        <v>53</v>
      </c>
      <c r="J168" s="1" t="s">
        <v>16</v>
      </c>
      <c r="K168" s="1" t="s">
        <v>22</v>
      </c>
    </row>
    <row r="169" spans="1:11" x14ac:dyDescent="0.75">
      <c r="A169" s="1">
        <v>168</v>
      </c>
      <c r="B169" s="1">
        <v>10</v>
      </c>
      <c r="C169" s="1">
        <v>43</v>
      </c>
      <c r="D169" s="1" t="s">
        <v>28</v>
      </c>
      <c r="E169" s="1" t="s">
        <v>19</v>
      </c>
      <c r="F169" s="1">
        <v>779</v>
      </c>
      <c r="G169" s="1">
        <v>2</v>
      </c>
      <c r="H169" s="2">
        <v>44702</v>
      </c>
      <c r="I169" s="1">
        <v>62</v>
      </c>
      <c r="J169" s="1" t="s">
        <v>13</v>
      </c>
      <c r="K169" s="1" t="s">
        <v>17</v>
      </c>
    </row>
    <row r="170" spans="1:11" x14ac:dyDescent="0.75">
      <c r="A170" s="1">
        <v>169</v>
      </c>
      <c r="B170" s="1">
        <v>25</v>
      </c>
      <c r="C170" s="1">
        <v>21</v>
      </c>
      <c r="D170" s="1" t="s">
        <v>26</v>
      </c>
      <c r="E170" s="1" t="s">
        <v>12</v>
      </c>
      <c r="F170" s="1">
        <v>928</v>
      </c>
      <c r="G170" s="1">
        <v>4</v>
      </c>
      <c r="H170" s="2">
        <v>44729</v>
      </c>
      <c r="I170" s="1">
        <v>41</v>
      </c>
      <c r="J170" s="1" t="s">
        <v>13</v>
      </c>
      <c r="K170" s="1" t="s">
        <v>20</v>
      </c>
    </row>
    <row r="171" spans="1:11" x14ac:dyDescent="0.75">
      <c r="A171" s="1">
        <v>170</v>
      </c>
      <c r="B171" s="1">
        <v>194</v>
      </c>
      <c r="C171" s="1">
        <v>4</v>
      </c>
      <c r="D171" s="1" t="s">
        <v>18</v>
      </c>
      <c r="E171" s="1" t="s">
        <v>19</v>
      </c>
      <c r="F171" s="1">
        <v>511</v>
      </c>
      <c r="G171" s="1">
        <v>2</v>
      </c>
      <c r="H171" s="2">
        <v>44731</v>
      </c>
      <c r="I171" s="1">
        <v>32</v>
      </c>
      <c r="J171" s="1" t="s">
        <v>16</v>
      </c>
      <c r="K171" s="1" t="s">
        <v>20</v>
      </c>
    </row>
    <row r="172" spans="1:11" x14ac:dyDescent="0.75">
      <c r="A172" s="1">
        <v>171</v>
      </c>
      <c r="B172" s="1">
        <v>25</v>
      </c>
      <c r="C172" s="1">
        <v>50</v>
      </c>
      <c r="D172" s="1" t="s">
        <v>25</v>
      </c>
      <c r="E172" s="1" t="s">
        <v>23</v>
      </c>
      <c r="F172" s="1">
        <v>51</v>
      </c>
      <c r="G172" s="1">
        <v>3</v>
      </c>
      <c r="H172" s="2">
        <v>44844</v>
      </c>
      <c r="I172" s="1">
        <v>46</v>
      </c>
      <c r="J172" s="1" t="s">
        <v>13</v>
      </c>
      <c r="K172" s="1" t="s">
        <v>17</v>
      </c>
    </row>
    <row r="173" spans="1:11" x14ac:dyDescent="0.75">
      <c r="A173" s="1">
        <v>172</v>
      </c>
      <c r="B173" s="1">
        <v>54</v>
      </c>
      <c r="C173" s="1">
        <v>33</v>
      </c>
      <c r="D173" s="1" t="s">
        <v>11</v>
      </c>
      <c r="E173" s="1" t="s">
        <v>23</v>
      </c>
      <c r="F173" s="1">
        <v>752</v>
      </c>
      <c r="G173" s="1">
        <v>1</v>
      </c>
      <c r="H173" s="2">
        <v>44683</v>
      </c>
      <c r="I173" s="1">
        <v>25</v>
      </c>
      <c r="J173" s="1" t="s">
        <v>16</v>
      </c>
      <c r="K173" s="1" t="s">
        <v>22</v>
      </c>
    </row>
    <row r="174" spans="1:11" x14ac:dyDescent="0.75">
      <c r="A174" s="1">
        <v>173</v>
      </c>
      <c r="B174" s="1">
        <v>33</v>
      </c>
      <c r="C174" s="1">
        <v>27</v>
      </c>
      <c r="D174" s="1" t="s">
        <v>18</v>
      </c>
      <c r="E174" s="1" t="s">
        <v>19</v>
      </c>
      <c r="F174" s="1">
        <v>751</v>
      </c>
      <c r="G174" s="1">
        <v>4</v>
      </c>
      <c r="H174" s="2">
        <v>44755</v>
      </c>
      <c r="I174" s="1">
        <v>22</v>
      </c>
      <c r="J174" s="1" t="s">
        <v>13</v>
      </c>
      <c r="K174" s="1" t="s">
        <v>30</v>
      </c>
    </row>
    <row r="175" spans="1:11" x14ac:dyDescent="0.75">
      <c r="A175" s="1">
        <v>174</v>
      </c>
      <c r="B175" s="1">
        <v>164</v>
      </c>
      <c r="C175" s="1">
        <v>7</v>
      </c>
      <c r="D175" s="1" t="s">
        <v>21</v>
      </c>
      <c r="E175" s="1" t="s">
        <v>23</v>
      </c>
      <c r="F175" s="1">
        <v>51</v>
      </c>
      <c r="G175" s="1">
        <v>1</v>
      </c>
      <c r="H175" s="2">
        <v>44566</v>
      </c>
      <c r="I175" s="1">
        <v>46</v>
      </c>
      <c r="J175" s="1" t="s">
        <v>13</v>
      </c>
      <c r="K175" s="1" t="s">
        <v>14</v>
      </c>
    </row>
    <row r="176" spans="1:11" x14ac:dyDescent="0.75">
      <c r="A176" s="1">
        <v>175</v>
      </c>
      <c r="B176" s="1">
        <v>95</v>
      </c>
      <c r="C176" s="1">
        <v>6</v>
      </c>
      <c r="D176" s="1" t="s">
        <v>28</v>
      </c>
      <c r="E176" s="1" t="s">
        <v>19</v>
      </c>
      <c r="F176" s="1">
        <v>769</v>
      </c>
      <c r="G176" s="1">
        <v>1</v>
      </c>
      <c r="H176" s="2">
        <v>44590</v>
      </c>
      <c r="I176" s="1">
        <v>64</v>
      </c>
      <c r="J176" s="1" t="s">
        <v>16</v>
      </c>
      <c r="K176" s="1" t="s">
        <v>20</v>
      </c>
    </row>
    <row r="177" spans="1:11" x14ac:dyDescent="0.75">
      <c r="A177" s="1">
        <v>176</v>
      </c>
      <c r="B177" s="1">
        <v>14</v>
      </c>
      <c r="C177" s="1">
        <v>15</v>
      </c>
      <c r="D177" s="1" t="s">
        <v>21</v>
      </c>
      <c r="E177" s="1" t="s">
        <v>19</v>
      </c>
      <c r="F177" s="1">
        <v>437</v>
      </c>
      <c r="G177" s="1">
        <v>3</v>
      </c>
      <c r="H177" s="2">
        <v>44726</v>
      </c>
      <c r="I177" s="1">
        <v>21</v>
      </c>
      <c r="J177" s="1" t="s">
        <v>13</v>
      </c>
      <c r="K177" s="1" t="s">
        <v>30</v>
      </c>
    </row>
    <row r="178" spans="1:11" x14ac:dyDescent="0.75">
      <c r="A178" s="1">
        <v>177</v>
      </c>
      <c r="B178" s="1">
        <v>65</v>
      </c>
      <c r="C178" s="1">
        <v>18</v>
      </c>
      <c r="D178" s="1" t="s">
        <v>15</v>
      </c>
      <c r="E178" s="1" t="s">
        <v>12</v>
      </c>
      <c r="F178" s="1">
        <v>51</v>
      </c>
      <c r="G178" s="1">
        <v>2</v>
      </c>
      <c r="H178" s="2">
        <v>44900</v>
      </c>
      <c r="I178" s="1">
        <v>29</v>
      </c>
      <c r="J178" s="1" t="s">
        <v>16</v>
      </c>
      <c r="K178" s="1" t="s">
        <v>17</v>
      </c>
    </row>
    <row r="179" spans="1:11" x14ac:dyDescent="0.75">
      <c r="A179" s="1">
        <v>178</v>
      </c>
      <c r="B179" s="1">
        <v>110</v>
      </c>
      <c r="C179" s="1">
        <v>32</v>
      </c>
      <c r="D179" s="1" t="s">
        <v>29</v>
      </c>
      <c r="E179" s="1" t="s">
        <v>12</v>
      </c>
      <c r="F179" s="1">
        <v>865</v>
      </c>
      <c r="G179" s="1">
        <v>2</v>
      </c>
      <c r="H179" s="2">
        <v>44697</v>
      </c>
      <c r="I179" s="1">
        <v>62</v>
      </c>
      <c r="J179" s="1" t="s">
        <v>13</v>
      </c>
      <c r="K179" s="1" t="s">
        <v>30</v>
      </c>
    </row>
    <row r="180" spans="1:11" x14ac:dyDescent="0.75">
      <c r="A180" s="1">
        <v>179</v>
      </c>
      <c r="B180" s="1">
        <v>80</v>
      </c>
      <c r="C180" s="1">
        <v>11</v>
      </c>
      <c r="D180" s="1" t="s">
        <v>27</v>
      </c>
      <c r="E180" s="1" t="s">
        <v>23</v>
      </c>
      <c r="F180" s="1">
        <v>928</v>
      </c>
      <c r="G180" s="1">
        <v>1</v>
      </c>
      <c r="H180" s="2">
        <v>44926</v>
      </c>
      <c r="I180" s="1">
        <v>19</v>
      </c>
      <c r="J180" s="1" t="s">
        <v>16</v>
      </c>
      <c r="K180" s="1" t="s">
        <v>24</v>
      </c>
    </row>
    <row r="181" spans="1:11" x14ac:dyDescent="0.75">
      <c r="A181" s="1">
        <v>180</v>
      </c>
      <c r="B181" s="1">
        <v>54</v>
      </c>
      <c r="C181" s="1">
        <v>20</v>
      </c>
      <c r="D181" s="1" t="s">
        <v>25</v>
      </c>
      <c r="E181" s="1" t="s">
        <v>12</v>
      </c>
      <c r="F181" s="1">
        <v>395</v>
      </c>
      <c r="G181" s="1">
        <v>4</v>
      </c>
      <c r="H181" s="2">
        <v>44882</v>
      </c>
      <c r="I181" s="1">
        <v>44</v>
      </c>
      <c r="J181" s="1" t="s">
        <v>16</v>
      </c>
      <c r="K181" s="1" t="s">
        <v>20</v>
      </c>
    </row>
    <row r="182" spans="1:11" x14ac:dyDescent="0.75">
      <c r="A182" s="1">
        <v>181</v>
      </c>
      <c r="B182" s="1">
        <v>125</v>
      </c>
      <c r="C182" s="1">
        <v>24</v>
      </c>
      <c r="D182" s="1" t="s">
        <v>18</v>
      </c>
      <c r="E182" s="1" t="s">
        <v>12</v>
      </c>
      <c r="F182" s="1">
        <v>605</v>
      </c>
      <c r="G182" s="1">
        <v>2</v>
      </c>
      <c r="H182" s="2">
        <v>44903</v>
      </c>
      <c r="I182" s="1">
        <v>48</v>
      </c>
      <c r="J182" s="1" t="s">
        <v>13</v>
      </c>
      <c r="K182" s="1" t="s">
        <v>17</v>
      </c>
    </row>
    <row r="183" spans="1:11" x14ac:dyDescent="0.75">
      <c r="A183" s="1">
        <v>182</v>
      </c>
      <c r="B183" s="1">
        <v>180</v>
      </c>
      <c r="C183" s="1">
        <v>15</v>
      </c>
      <c r="D183" s="1" t="s">
        <v>28</v>
      </c>
      <c r="E183" s="1" t="s">
        <v>19</v>
      </c>
      <c r="F183" s="1">
        <v>912</v>
      </c>
      <c r="G183" s="1">
        <v>4</v>
      </c>
      <c r="H183" s="2">
        <v>44706</v>
      </c>
      <c r="I183" s="1">
        <v>53</v>
      </c>
      <c r="J183" s="1" t="s">
        <v>13</v>
      </c>
      <c r="K183" s="1" t="s">
        <v>14</v>
      </c>
    </row>
    <row r="184" spans="1:11" x14ac:dyDescent="0.75">
      <c r="A184" s="1">
        <v>183</v>
      </c>
      <c r="B184" s="1">
        <v>131</v>
      </c>
      <c r="C184" s="1">
        <v>48</v>
      </c>
      <c r="D184" s="1" t="s">
        <v>21</v>
      </c>
      <c r="E184" s="1" t="s">
        <v>19</v>
      </c>
      <c r="F184" s="1">
        <v>615</v>
      </c>
      <c r="G184" s="1">
        <v>2</v>
      </c>
      <c r="H184" s="2">
        <v>44888</v>
      </c>
      <c r="I184" s="1">
        <v>53</v>
      </c>
      <c r="J184" s="1" t="s">
        <v>16</v>
      </c>
      <c r="K184" s="1" t="s">
        <v>22</v>
      </c>
    </row>
    <row r="185" spans="1:11" x14ac:dyDescent="0.75">
      <c r="A185" s="1">
        <v>184</v>
      </c>
      <c r="B185" s="1">
        <v>169</v>
      </c>
      <c r="C185" s="1">
        <v>7</v>
      </c>
      <c r="D185" s="1" t="s">
        <v>31</v>
      </c>
      <c r="E185" s="1" t="s">
        <v>12</v>
      </c>
      <c r="F185" s="1">
        <v>614</v>
      </c>
      <c r="G185" s="1">
        <v>4</v>
      </c>
      <c r="H185" s="2">
        <v>44778</v>
      </c>
      <c r="I185" s="1">
        <v>43</v>
      </c>
      <c r="J185" s="1" t="s">
        <v>13</v>
      </c>
      <c r="K185" s="1" t="s">
        <v>17</v>
      </c>
    </row>
    <row r="186" spans="1:11" x14ac:dyDescent="0.75">
      <c r="A186" s="1">
        <v>185</v>
      </c>
      <c r="B186" s="1">
        <v>134</v>
      </c>
      <c r="C186" s="1">
        <v>21</v>
      </c>
      <c r="D186" s="1" t="s">
        <v>15</v>
      </c>
      <c r="E186" s="1" t="s">
        <v>12</v>
      </c>
      <c r="F186" s="1">
        <v>141</v>
      </c>
      <c r="G186" s="1">
        <v>3</v>
      </c>
      <c r="H186" s="2">
        <v>44862</v>
      </c>
      <c r="I186" s="1">
        <v>60</v>
      </c>
      <c r="J186" s="1" t="s">
        <v>13</v>
      </c>
      <c r="K186" s="1" t="s">
        <v>14</v>
      </c>
    </row>
    <row r="187" spans="1:11" x14ac:dyDescent="0.75">
      <c r="A187" s="1">
        <v>186</v>
      </c>
      <c r="B187" s="1">
        <v>25</v>
      </c>
      <c r="C187" s="1">
        <v>42</v>
      </c>
      <c r="D187" s="1" t="s">
        <v>27</v>
      </c>
      <c r="E187" s="1" t="s">
        <v>19</v>
      </c>
      <c r="F187" s="1">
        <v>130</v>
      </c>
      <c r="G187" s="1">
        <v>4</v>
      </c>
      <c r="H187" s="2">
        <v>44693</v>
      </c>
      <c r="I187" s="1">
        <v>44</v>
      </c>
      <c r="J187" s="1" t="s">
        <v>16</v>
      </c>
      <c r="K187" s="1" t="s">
        <v>22</v>
      </c>
    </row>
    <row r="188" spans="1:11" x14ac:dyDescent="0.75">
      <c r="A188" s="1">
        <v>187</v>
      </c>
      <c r="B188" s="1">
        <v>141</v>
      </c>
      <c r="C188" s="1">
        <v>26</v>
      </c>
      <c r="D188" s="1" t="s">
        <v>27</v>
      </c>
      <c r="E188" s="1" t="s">
        <v>12</v>
      </c>
      <c r="F188" s="1">
        <v>752</v>
      </c>
      <c r="G188" s="1">
        <v>3</v>
      </c>
      <c r="H188" s="2">
        <v>44853</v>
      </c>
      <c r="I188" s="1">
        <v>22</v>
      </c>
      <c r="J188" s="1" t="s">
        <v>16</v>
      </c>
      <c r="K188" s="1" t="s">
        <v>22</v>
      </c>
    </row>
    <row r="189" spans="1:11" x14ac:dyDescent="0.75">
      <c r="A189" s="1">
        <v>188</v>
      </c>
      <c r="B189" s="1">
        <v>117</v>
      </c>
      <c r="C189" s="1">
        <v>44</v>
      </c>
      <c r="D189" s="1" t="s">
        <v>18</v>
      </c>
      <c r="E189" s="1" t="s">
        <v>23</v>
      </c>
      <c r="F189" s="1">
        <v>558</v>
      </c>
      <c r="G189" s="1">
        <v>3</v>
      </c>
      <c r="H189" s="2">
        <v>44631</v>
      </c>
      <c r="I189" s="1">
        <v>37</v>
      </c>
      <c r="J189" s="1" t="s">
        <v>13</v>
      </c>
      <c r="K189" s="1" t="s">
        <v>17</v>
      </c>
    </row>
    <row r="190" spans="1:11" x14ac:dyDescent="0.75">
      <c r="A190" s="1">
        <v>189</v>
      </c>
      <c r="B190" s="1">
        <v>136</v>
      </c>
      <c r="C190" s="1">
        <v>14</v>
      </c>
      <c r="D190" s="1" t="s">
        <v>25</v>
      </c>
      <c r="E190" s="1" t="s">
        <v>19</v>
      </c>
      <c r="F190" s="1">
        <v>477</v>
      </c>
      <c r="G190" s="1">
        <v>4</v>
      </c>
      <c r="H190" s="2">
        <v>44813</v>
      </c>
      <c r="I190" s="1">
        <v>28</v>
      </c>
      <c r="J190" s="1" t="s">
        <v>16</v>
      </c>
      <c r="K190" s="1" t="s">
        <v>30</v>
      </c>
    </row>
    <row r="191" spans="1:11" x14ac:dyDescent="0.75">
      <c r="A191" s="1">
        <v>190</v>
      </c>
      <c r="B191" s="1">
        <v>149</v>
      </c>
      <c r="C191" s="1">
        <v>37</v>
      </c>
      <c r="D191" s="1" t="s">
        <v>11</v>
      </c>
      <c r="E191" s="1" t="s">
        <v>12</v>
      </c>
      <c r="F191" s="1">
        <v>319</v>
      </c>
      <c r="G191" s="1">
        <v>3</v>
      </c>
      <c r="H191" s="2">
        <v>44836</v>
      </c>
      <c r="I191" s="1">
        <v>27</v>
      </c>
      <c r="J191" s="1" t="s">
        <v>16</v>
      </c>
      <c r="K191" s="1" t="s">
        <v>30</v>
      </c>
    </row>
    <row r="192" spans="1:11" x14ac:dyDescent="0.75">
      <c r="A192" s="1">
        <v>191</v>
      </c>
      <c r="B192" s="1">
        <v>196</v>
      </c>
      <c r="C192" s="1">
        <v>21</v>
      </c>
      <c r="D192" s="1" t="s">
        <v>31</v>
      </c>
      <c r="E192" s="1" t="s">
        <v>23</v>
      </c>
      <c r="F192" s="1">
        <v>251</v>
      </c>
      <c r="G192" s="1">
        <v>1</v>
      </c>
      <c r="H192" s="2">
        <v>44925</v>
      </c>
      <c r="I192" s="1">
        <v>57</v>
      </c>
      <c r="J192" s="1" t="s">
        <v>16</v>
      </c>
      <c r="K192" s="1" t="s">
        <v>22</v>
      </c>
    </row>
    <row r="193" spans="1:11" x14ac:dyDescent="0.75">
      <c r="A193" s="1">
        <v>192</v>
      </c>
      <c r="B193" s="1">
        <v>25</v>
      </c>
      <c r="C193" s="1">
        <v>18</v>
      </c>
      <c r="D193" s="1" t="s">
        <v>18</v>
      </c>
      <c r="E193" s="1" t="s">
        <v>19</v>
      </c>
      <c r="F193" s="1">
        <v>102</v>
      </c>
      <c r="G193" s="1">
        <v>3</v>
      </c>
      <c r="H193" s="2">
        <v>44743</v>
      </c>
      <c r="I193" s="1">
        <v>55</v>
      </c>
      <c r="J193" s="1" t="s">
        <v>13</v>
      </c>
      <c r="K193" s="1" t="s">
        <v>30</v>
      </c>
    </row>
    <row r="194" spans="1:11" x14ac:dyDescent="0.75">
      <c r="A194" s="1">
        <v>193</v>
      </c>
      <c r="B194" s="1">
        <v>79</v>
      </c>
      <c r="C194" s="1">
        <v>5</v>
      </c>
      <c r="D194" s="1" t="s">
        <v>21</v>
      </c>
      <c r="E194" s="1" t="s">
        <v>19</v>
      </c>
      <c r="F194" s="1">
        <v>141</v>
      </c>
      <c r="G194" s="1">
        <v>2</v>
      </c>
      <c r="H194" s="2">
        <v>44728</v>
      </c>
      <c r="I194" s="1">
        <v>23</v>
      </c>
      <c r="J194" s="1" t="s">
        <v>13</v>
      </c>
      <c r="K194" s="1" t="s">
        <v>24</v>
      </c>
    </row>
    <row r="195" spans="1:11" x14ac:dyDescent="0.75">
      <c r="A195" s="1">
        <v>194</v>
      </c>
      <c r="B195" s="1">
        <v>68</v>
      </c>
      <c r="C195" s="1">
        <v>3</v>
      </c>
      <c r="D195" s="1" t="s">
        <v>29</v>
      </c>
      <c r="E195" s="1" t="s">
        <v>23</v>
      </c>
      <c r="F195" s="1">
        <v>751</v>
      </c>
      <c r="G195" s="1">
        <v>4</v>
      </c>
      <c r="H195" s="2">
        <v>44652</v>
      </c>
      <c r="I195" s="1">
        <v>25</v>
      </c>
      <c r="J195" s="1" t="s">
        <v>16</v>
      </c>
      <c r="K195" s="1" t="s">
        <v>22</v>
      </c>
    </row>
    <row r="196" spans="1:11" x14ac:dyDescent="0.75">
      <c r="A196" s="1">
        <v>195</v>
      </c>
      <c r="B196" s="1">
        <v>173</v>
      </c>
      <c r="C196" s="1">
        <v>23</v>
      </c>
      <c r="D196" s="1" t="s">
        <v>26</v>
      </c>
      <c r="E196" s="1" t="s">
        <v>23</v>
      </c>
      <c r="F196" s="1">
        <v>320</v>
      </c>
      <c r="G196" s="1">
        <v>1</v>
      </c>
      <c r="H196" s="2">
        <v>44763</v>
      </c>
      <c r="I196" s="1">
        <v>40</v>
      </c>
      <c r="J196" s="1" t="s">
        <v>13</v>
      </c>
      <c r="K196" s="1" t="s">
        <v>22</v>
      </c>
    </row>
    <row r="197" spans="1:11" x14ac:dyDescent="0.75">
      <c r="A197" s="1">
        <v>196</v>
      </c>
      <c r="B197" s="1">
        <v>188</v>
      </c>
      <c r="C197" s="1">
        <v>26</v>
      </c>
      <c r="D197" s="1" t="s">
        <v>11</v>
      </c>
      <c r="E197" s="1" t="s">
        <v>19</v>
      </c>
      <c r="F197" s="1">
        <v>395</v>
      </c>
      <c r="G197" s="1">
        <v>4</v>
      </c>
      <c r="H197" s="2">
        <v>44907</v>
      </c>
      <c r="I197" s="1">
        <v>64</v>
      </c>
      <c r="J197" s="1" t="s">
        <v>16</v>
      </c>
      <c r="K197" s="1" t="s">
        <v>14</v>
      </c>
    </row>
    <row r="198" spans="1:11" x14ac:dyDescent="0.75">
      <c r="A198" s="1">
        <v>197</v>
      </c>
      <c r="B198" s="1">
        <v>12</v>
      </c>
      <c r="C198" s="1">
        <v>37</v>
      </c>
      <c r="D198" s="1" t="s">
        <v>25</v>
      </c>
      <c r="E198" s="1" t="s">
        <v>19</v>
      </c>
      <c r="F198" s="1">
        <v>779</v>
      </c>
      <c r="G198" s="1">
        <v>2</v>
      </c>
      <c r="H198" s="2">
        <v>44580</v>
      </c>
      <c r="I198" s="1">
        <v>43</v>
      </c>
      <c r="J198" s="1" t="s">
        <v>13</v>
      </c>
      <c r="K198" s="1" t="s">
        <v>30</v>
      </c>
    </row>
    <row r="199" spans="1:11" x14ac:dyDescent="0.75">
      <c r="A199" s="1">
        <v>198</v>
      </c>
      <c r="B199" s="1">
        <v>32</v>
      </c>
      <c r="C199" s="1">
        <v>24</v>
      </c>
      <c r="D199" s="1" t="s">
        <v>15</v>
      </c>
      <c r="E199" s="1" t="s">
        <v>19</v>
      </c>
      <c r="F199" s="1">
        <v>947</v>
      </c>
      <c r="G199" s="1">
        <v>2</v>
      </c>
      <c r="H199" s="2">
        <v>44600</v>
      </c>
      <c r="I199" s="1">
        <v>63</v>
      </c>
      <c r="J199" s="1" t="s">
        <v>16</v>
      </c>
      <c r="K199" s="1" t="s">
        <v>22</v>
      </c>
    </row>
    <row r="200" spans="1:11" x14ac:dyDescent="0.75">
      <c r="A200" s="1">
        <v>199</v>
      </c>
      <c r="B200" s="1">
        <v>128</v>
      </c>
      <c r="C200" s="1">
        <v>49</v>
      </c>
      <c r="D200" s="1" t="s">
        <v>11</v>
      </c>
      <c r="E200" s="1" t="s">
        <v>19</v>
      </c>
      <c r="F200" s="1">
        <v>826</v>
      </c>
      <c r="G200" s="1">
        <v>2</v>
      </c>
      <c r="H200" s="2">
        <v>44687</v>
      </c>
      <c r="I200" s="1">
        <v>60</v>
      </c>
      <c r="J200" s="1" t="s">
        <v>16</v>
      </c>
      <c r="K200" s="1" t="s">
        <v>24</v>
      </c>
    </row>
    <row r="201" spans="1:11" x14ac:dyDescent="0.75">
      <c r="A201" s="1">
        <v>200</v>
      </c>
      <c r="B201" s="1">
        <v>96</v>
      </c>
      <c r="C201" s="1">
        <v>19</v>
      </c>
      <c r="D201" s="1" t="s">
        <v>28</v>
      </c>
      <c r="E201" s="1" t="s">
        <v>23</v>
      </c>
      <c r="F201" s="1">
        <v>437</v>
      </c>
      <c r="G201" s="1">
        <v>3</v>
      </c>
      <c r="H201" s="2">
        <v>44734</v>
      </c>
      <c r="I201" s="1">
        <v>29</v>
      </c>
      <c r="J201" s="1" t="s">
        <v>13</v>
      </c>
      <c r="K201" s="1" t="s">
        <v>14</v>
      </c>
    </row>
    <row r="202" spans="1:11" x14ac:dyDescent="0.75">
      <c r="A202" s="1">
        <v>201</v>
      </c>
      <c r="B202" s="1">
        <v>92</v>
      </c>
      <c r="C202" s="1">
        <v>25</v>
      </c>
      <c r="D202" s="1" t="s">
        <v>25</v>
      </c>
      <c r="E202" s="1" t="s">
        <v>23</v>
      </c>
      <c r="F202" s="1">
        <v>526</v>
      </c>
      <c r="G202" s="1">
        <v>3</v>
      </c>
      <c r="H202" s="2">
        <v>44702</v>
      </c>
      <c r="I202" s="1">
        <v>43</v>
      </c>
      <c r="J202" s="1" t="s">
        <v>16</v>
      </c>
      <c r="K202" s="1" t="s">
        <v>17</v>
      </c>
    </row>
    <row r="203" spans="1:11" x14ac:dyDescent="0.75">
      <c r="A203" s="1">
        <v>202</v>
      </c>
      <c r="B203" s="1">
        <v>141</v>
      </c>
      <c r="C203" s="1">
        <v>21</v>
      </c>
      <c r="D203" s="1" t="s">
        <v>29</v>
      </c>
      <c r="E203" s="1" t="s">
        <v>19</v>
      </c>
      <c r="F203" s="1">
        <v>871</v>
      </c>
      <c r="G203" s="1">
        <v>4</v>
      </c>
      <c r="H203" s="2">
        <v>44803</v>
      </c>
      <c r="I203" s="1">
        <v>30</v>
      </c>
      <c r="J203" s="1" t="s">
        <v>13</v>
      </c>
      <c r="K203" s="1" t="s">
        <v>22</v>
      </c>
    </row>
    <row r="204" spans="1:11" x14ac:dyDescent="0.75">
      <c r="A204" s="1">
        <v>203</v>
      </c>
      <c r="B204" s="1">
        <v>31</v>
      </c>
      <c r="C204" s="1">
        <v>12</v>
      </c>
      <c r="D204" s="1" t="s">
        <v>28</v>
      </c>
      <c r="E204" s="1" t="s">
        <v>23</v>
      </c>
      <c r="F204" s="1">
        <v>558</v>
      </c>
      <c r="G204" s="1">
        <v>4</v>
      </c>
      <c r="H204" s="2">
        <v>44781</v>
      </c>
      <c r="I204" s="1">
        <v>57</v>
      </c>
      <c r="J204" s="1" t="s">
        <v>13</v>
      </c>
      <c r="K204" s="1" t="s">
        <v>24</v>
      </c>
    </row>
    <row r="205" spans="1:11" x14ac:dyDescent="0.75">
      <c r="A205" s="1">
        <v>204</v>
      </c>
      <c r="B205" s="1">
        <v>78</v>
      </c>
      <c r="C205" s="1">
        <v>41</v>
      </c>
      <c r="D205" s="1" t="s">
        <v>11</v>
      </c>
      <c r="E205" s="1" t="s">
        <v>23</v>
      </c>
      <c r="F205" s="1">
        <v>130</v>
      </c>
      <c r="G205" s="1">
        <v>1</v>
      </c>
      <c r="H205" s="2">
        <v>44687</v>
      </c>
      <c r="I205" s="1">
        <v>35</v>
      </c>
      <c r="J205" s="1" t="s">
        <v>16</v>
      </c>
      <c r="K205" s="1" t="s">
        <v>20</v>
      </c>
    </row>
    <row r="206" spans="1:11" x14ac:dyDescent="0.75">
      <c r="A206" s="1">
        <v>205</v>
      </c>
      <c r="B206" s="1">
        <v>20</v>
      </c>
      <c r="C206" s="1">
        <v>33</v>
      </c>
      <c r="D206" s="1" t="s">
        <v>26</v>
      </c>
      <c r="E206" s="1" t="s">
        <v>23</v>
      </c>
      <c r="F206" s="1">
        <v>615</v>
      </c>
      <c r="G206" s="1">
        <v>1</v>
      </c>
      <c r="H206" s="2">
        <v>44619</v>
      </c>
      <c r="I206" s="1">
        <v>42</v>
      </c>
      <c r="J206" s="1" t="s">
        <v>16</v>
      </c>
      <c r="K206" s="1" t="s">
        <v>24</v>
      </c>
    </row>
    <row r="207" spans="1:11" x14ac:dyDescent="0.75">
      <c r="A207" s="1">
        <v>206</v>
      </c>
      <c r="B207" s="1">
        <v>146</v>
      </c>
      <c r="C207" s="1">
        <v>50</v>
      </c>
      <c r="D207" s="1" t="s">
        <v>26</v>
      </c>
      <c r="E207" s="1" t="s">
        <v>12</v>
      </c>
      <c r="F207" s="1">
        <v>102</v>
      </c>
      <c r="G207" s="1">
        <v>4</v>
      </c>
      <c r="H207" s="2">
        <v>44709</v>
      </c>
      <c r="I207" s="1">
        <v>50</v>
      </c>
      <c r="J207" s="1" t="s">
        <v>13</v>
      </c>
      <c r="K207" s="1" t="s">
        <v>24</v>
      </c>
    </row>
    <row r="208" spans="1:11" x14ac:dyDescent="0.75">
      <c r="A208" s="1">
        <v>207</v>
      </c>
      <c r="B208" s="1">
        <v>60</v>
      </c>
      <c r="C208" s="1">
        <v>4</v>
      </c>
      <c r="D208" s="1" t="s">
        <v>29</v>
      </c>
      <c r="E208" s="1" t="s">
        <v>19</v>
      </c>
      <c r="F208" s="1">
        <v>439</v>
      </c>
      <c r="G208" s="1">
        <v>3</v>
      </c>
      <c r="H208" s="2">
        <v>44878</v>
      </c>
      <c r="I208" s="1">
        <v>64</v>
      </c>
      <c r="J208" s="1" t="s">
        <v>16</v>
      </c>
      <c r="K208" s="1" t="s">
        <v>14</v>
      </c>
    </row>
    <row r="209" spans="1:11" x14ac:dyDescent="0.75">
      <c r="A209" s="1">
        <v>208</v>
      </c>
      <c r="B209" s="1">
        <v>191</v>
      </c>
      <c r="C209" s="1">
        <v>42</v>
      </c>
      <c r="D209" s="1" t="s">
        <v>27</v>
      </c>
      <c r="E209" s="1" t="s">
        <v>23</v>
      </c>
      <c r="F209" s="1">
        <v>615</v>
      </c>
      <c r="G209" s="1">
        <v>2</v>
      </c>
      <c r="H209" s="2">
        <v>44922</v>
      </c>
      <c r="I209" s="1">
        <v>57</v>
      </c>
      <c r="J209" s="1" t="s">
        <v>16</v>
      </c>
      <c r="K209" s="1" t="s">
        <v>17</v>
      </c>
    </row>
    <row r="210" spans="1:11" x14ac:dyDescent="0.75">
      <c r="A210" s="1">
        <v>209</v>
      </c>
      <c r="B210" s="1">
        <v>134</v>
      </c>
      <c r="C210" s="1">
        <v>7</v>
      </c>
      <c r="D210" s="1" t="s">
        <v>31</v>
      </c>
      <c r="E210" s="1" t="s">
        <v>12</v>
      </c>
      <c r="F210" s="1">
        <v>320</v>
      </c>
      <c r="G210" s="1">
        <v>4</v>
      </c>
      <c r="H210" s="2">
        <v>44562</v>
      </c>
      <c r="I210" s="1">
        <v>60</v>
      </c>
      <c r="J210" s="1" t="s">
        <v>16</v>
      </c>
      <c r="K210" s="1" t="s">
        <v>20</v>
      </c>
    </row>
    <row r="211" spans="1:11" x14ac:dyDescent="0.75">
      <c r="A211" s="1">
        <v>210</v>
      </c>
      <c r="B211" s="1">
        <v>160</v>
      </c>
      <c r="C211" s="1">
        <v>22</v>
      </c>
      <c r="D211" s="1" t="s">
        <v>15</v>
      </c>
      <c r="E211" s="1" t="s">
        <v>23</v>
      </c>
      <c r="F211" s="1">
        <v>912</v>
      </c>
      <c r="G211" s="1">
        <v>1</v>
      </c>
      <c r="H211" s="2">
        <v>44909</v>
      </c>
      <c r="I211" s="1">
        <v>29</v>
      </c>
      <c r="J211" s="1" t="s">
        <v>16</v>
      </c>
      <c r="K211" s="1" t="s">
        <v>30</v>
      </c>
    </row>
    <row r="212" spans="1:11" x14ac:dyDescent="0.75">
      <c r="A212" s="1">
        <v>211</v>
      </c>
      <c r="B212" s="1">
        <v>93</v>
      </c>
      <c r="C212" s="1">
        <v>33</v>
      </c>
      <c r="D212" s="1" t="s">
        <v>27</v>
      </c>
      <c r="E212" s="1" t="s">
        <v>23</v>
      </c>
      <c r="F212" s="1">
        <v>605</v>
      </c>
      <c r="G212" s="1">
        <v>3</v>
      </c>
      <c r="H212" s="2">
        <v>44751</v>
      </c>
      <c r="I212" s="1">
        <v>61</v>
      </c>
      <c r="J212" s="1" t="s">
        <v>16</v>
      </c>
      <c r="K212" s="1" t="s">
        <v>30</v>
      </c>
    </row>
    <row r="213" spans="1:11" x14ac:dyDescent="0.75">
      <c r="A213" s="1">
        <v>212</v>
      </c>
      <c r="B213" s="1">
        <v>43</v>
      </c>
      <c r="C213" s="1">
        <v>17</v>
      </c>
      <c r="D213" s="1" t="s">
        <v>26</v>
      </c>
      <c r="E213" s="1" t="s">
        <v>12</v>
      </c>
      <c r="F213" s="1">
        <v>871</v>
      </c>
      <c r="G213" s="1">
        <v>4</v>
      </c>
      <c r="H213" s="2">
        <v>44752</v>
      </c>
      <c r="I213" s="1">
        <v>53</v>
      </c>
      <c r="J213" s="1" t="s">
        <v>13</v>
      </c>
      <c r="K213" s="1" t="s">
        <v>24</v>
      </c>
    </row>
    <row r="214" spans="1:11" x14ac:dyDescent="0.75">
      <c r="A214" s="1">
        <v>213</v>
      </c>
      <c r="B214" s="1">
        <v>130</v>
      </c>
      <c r="C214" s="1">
        <v>24</v>
      </c>
      <c r="D214" s="1" t="s">
        <v>26</v>
      </c>
      <c r="E214" s="1" t="s">
        <v>23</v>
      </c>
      <c r="F214" s="1">
        <v>798</v>
      </c>
      <c r="G214" s="1">
        <v>4</v>
      </c>
      <c r="H214" s="2">
        <v>44873</v>
      </c>
      <c r="I214" s="1">
        <v>21</v>
      </c>
      <c r="J214" s="1" t="s">
        <v>13</v>
      </c>
      <c r="K214" s="1" t="s">
        <v>14</v>
      </c>
    </row>
    <row r="215" spans="1:11" x14ac:dyDescent="0.75">
      <c r="A215" s="1">
        <v>214</v>
      </c>
      <c r="B215" s="1">
        <v>60</v>
      </c>
      <c r="C215" s="1">
        <v>34</v>
      </c>
      <c r="D215" s="1" t="s">
        <v>21</v>
      </c>
      <c r="E215" s="1" t="s">
        <v>12</v>
      </c>
      <c r="F215" s="1">
        <v>451</v>
      </c>
      <c r="G215" s="1">
        <v>3</v>
      </c>
      <c r="H215" s="2">
        <v>44678</v>
      </c>
      <c r="I215" s="1">
        <v>22</v>
      </c>
      <c r="J215" s="1" t="s">
        <v>16</v>
      </c>
      <c r="K215" s="1" t="s">
        <v>14</v>
      </c>
    </row>
    <row r="216" spans="1:11" x14ac:dyDescent="0.75">
      <c r="A216" s="1">
        <v>215</v>
      </c>
      <c r="B216" s="1">
        <v>151</v>
      </c>
      <c r="C216" s="1">
        <v>28</v>
      </c>
      <c r="D216" s="1" t="s">
        <v>28</v>
      </c>
      <c r="E216" s="1" t="s">
        <v>19</v>
      </c>
      <c r="F216" s="1">
        <v>826</v>
      </c>
      <c r="G216" s="1">
        <v>4</v>
      </c>
      <c r="H216" s="2">
        <v>44695</v>
      </c>
      <c r="I216" s="1">
        <v>54</v>
      </c>
      <c r="J216" s="1" t="s">
        <v>16</v>
      </c>
      <c r="K216" s="1" t="s">
        <v>30</v>
      </c>
    </row>
    <row r="217" spans="1:11" x14ac:dyDescent="0.75">
      <c r="A217" s="1">
        <v>216</v>
      </c>
      <c r="B217" s="1">
        <v>31</v>
      </c>
      <c r="C217" s="1">
        <v>43</v>
      </c>
      <c r="D217" s="1" t="s">
        <v>11</v>
      </c>
      <c r="E217" s="1" t="s">
        <v>23</v>
      </c>
      <c r="F217" s="1">
        <v>841</v>
      </c>
      <c r="G217" s="1">
        <v>3</v>
      </c>
      <c r="H217" s="2">
        <v>44619</v>
      </c>
      <c r="I217" s="1">
        <v>25</v>
      </c>
      <c r="J217" s="1" t="s">
        <v>16</v>
      </c>
      <c r="K217" s="1" t="s">
        <v>20</v>
      </c>
    </row>
    <row r="218" spans="1:11" x14ac:dyDescent="0.75">
      <c r="A218" s="1">
        <v>217</v>
      </c>
      <c r="B218" s="1">
        <v>5</v>
      </c>
      <c r="C218" s="1">
        <v>41</v>
      </c>
      <c r="D218" s="1" t="s">
        <v>15</v>
      </c>
      <c r="E218" s="1" t="s">
        <v>23</v>
      </c>
      <c r="F218" s="1">
        <v>798</v>
      </c>
      <c r="G218" s="1">
        <v>2</v>
      </c>
      <c r="H218" s="2">
        <v>44605</v>
      </c>
      <c r="I218" s="1">
        <v>59</v>
      </c>
      <c r="J218" s="1" t="s">
        <v>13</v>
      </c>
      <c r="K218" s="1" t="s">
        <v>17</v>
      </c>
    </row>
    <row r="219" spans="1:11" x14ac:dyDescent="0.75">
      <c r="A219" s="1">
        <v>218</v>
      </c>
      <c r="B219" s="1">
        <v>162</v>
      </c>
      <c r="C219" s="1">
        <v>39</v>
      </c>
      <c r="D219" s="1" t="s">
        <v>29</v>
      </c>
      <c r="E219" s="1" t="s">
        <v>19</v>
      </c>
      <c r="F219" s="1">
        <v>947</v>
      </c>
      <c r="G219" s="1">
        <v>3</v>
      </c>
      <c r="H219" s="2">
        <v>44734</v>
      </c>
      <c r="I219" s="1">
        <v>45</v>
      </c>
      <c r="J219" s="1" t="s">
        <v>16</v>
      </c>
      <c r="K219" s="1" t="s">
        <v>20</v>
      </c>
    </row>
    <row r="220" spans="1:11" x14ac:dyDescent="0.75">
      <c r="A220" s="1">
        <v>219</v>
      </c>
      <c r="B220" s="1">
        <v>10</v>
      </c>
      <c r="C220" s="1">
        <v>22</v>
      </c>
      <c r="D220" s="1" t="s">
        <v>11</v>
      </c>
      <c r="E220" s="1" t="s">
        <v>12</v>
      </c>
      <c r="F220" s="1">
        <v>416</v>
      </c>
      <c r="G220" s="1">
        <v>3</v>
      </c>
      <c r="H220" s="2">
        <v>44721</v>
      </c>
      <c r="I220" s="1">
        <v>48</v>
      </c>
      <c r="J220" s="1" t="s">
        <v>13</v>
      </c>
      <c r="K220" s="1" t="s">
        <v>22</v>
      </c>
    </row>
    <row r="221" spans="1:11" x14ac:dyDescent="0.75">
      <c r="A221" s="1">
        <v>220</v>
      </c>
      <c r="B221" s="1">
        <v>89</v>
      </c>
      <c r="C221" s="1">
        <v>49</v>
      </c>
      <c r="D221" s="1" t="s">
        <v>21</v>
      </c>
      <c r="E221" s="1" t="s">
        <v>23</v>
      </c>
      <c r="F221" s="1">
        <v>841</v>
      </c>
      <c r="G221" s="1">
        <v>3</v>
      </c>
      <c r="H221" s="2">
        <v>44734</v>
      </c>
      <c r="I221" s="1">
        <v>26</v>
      </c>
      <c r="J221" s="1" t="s">
        <v>13</v>
      </c>
      <c r="K221" s="1" t="s">
        <v>22</v>
      </c>
    </row>
    <row r="222" spans="1:11" x14ac:dyDescent="0.75">
      <c r="A222" s="1">
        <v>221</v>
      </c>
      <c r="B222" s="1">
        <v>130</v>
      </c>
      <c r="C222" s="1">
        <v>17</v>
      </c>
      <c r="D222" s="1" t="s">
        <v>26</v>
      </c>
      <c r="E222" s="1" t="s">
        <v>23</v>
      </c>
      <c r="F222" s="1">
        <v>477</v>
      </c>
      <c r="G222" s="1">
        <v>4</v>
      </c>
      <c r="H222" s="2">
        <v>44878</v>
      </c>
      <c r="I222" s="1">
        <v>46</v>
      </c>
      <c r="J222" s="1" t="s">
        <v>13</v>
      </c>
      <c r="K222" s="1" t="s">
        <v>17</v>
      </c>
    </row>
    <row r="223" spans="1:11" x14ac:dyDescent="0.75">
      <c r="A223" s="1">
        <v>222</v>
      </c>
      <c r="B223" s="1">
        <v>126</v>
      </c>
      <c r="C223" s="1">
        <v>34</v>
      </c>
      <c r="D223" s="1" t="s">
        <v>29</v>
      </c>
      <c r="E223" s="1" t="s">
        <v>19</v>
      </c>
      <c r="F223" s="1">
        <v>320</v>
      </c>
      <c r="G223" s="1">
        <v>4</v>
      </c>
      <c r="H223" s="2">
        <v>44864</v>
      </c>
      <c r="I223" s="1">
        <v>31</v>
      </c>
      <c r="J223" s="1" t="s">
        <v>16</v>
      </c>
      <c r="K223" s="1" t="s">
        <v>30</v>
      </c>
    </row>
    <row r="224" spans="1:11" x14ac:dyDescent="0.75">
      <c r="A224" s="1">
        <v>223</v>
      </c>
      <c r="B224" s="1">
        <v>11</v>
      </c>
      <c r="C224" s="1">
        <v>6</v>
      </c>
      <c r="D224" s="1" t="s">
        <v>26</v>
      </c>
      <c r="E224" s="1" t="s">
        <v>12</v>
      </c>
      <c r="F224" s="1">
        <v>437</v>
      </c>
      <c r="G224" s="1">
        <v>3</v>
      </c>
      <c r="H224" s="2">
        <v>44710</v>
      </c>
      <c r="I224" s="1">
        <v>57</v>
      </c>
      <c r="J224" s="1" t="s">
        <v>13</v>
      </c>
      <c r="K224" s="1" t="s">
        <v>17</v>
      </c>
    </row>
    <row r="225" spans="1:11" x14ac:dyDescent="0.75">
      <c r="A225" s="1">
        <v>224</v>
      </c>
      <c r="B225" s="1">
        <v>178</v>
      </c>
      <c r="C225" s="1">
        <v>46</v>
      </c>
      <c r="D225" s="1" t="s">
        <v>15</v>
      </c>
      <c r="E225" s="1" t="s">
        <v>19</v>
      </c>
      <c r="F225" s="1">
        <v>826</v>
      </c>
      <c r="G225" s="1">
        <v>4</v>
      </c>
      <c r="H225" s="2">
        <v>44641</v>
      </c>
      <c r="I225" s="1">
        <v>58</v>
      </c>
      <c r="J225" s="1" t="s">
        <v>16</v>
      </c>
      <c r="K225" s="1" t="s">
        <v>14</v>
      </c>
    </row>
    <row r="226" spans="1:11" x14ac:dyDescent="0.75">
      <c r="A226" s="1">
        <v>225</v>
      </c>
      <c r="B226" s="1">
        <v>159</v>
      </c>
      <c r="C226" s="1">
        <v>6</v>
      </c>
      <c r="D226" s="1" t="s">
        <v>28</v>
      </c>
      <c r="E226" s="1" t="s">
        <v>12</v>
      </c>
      <c r="F226" s="1">
        <v>558</v>
      </c>
      <c r="G226" s="1">
        <v>1</v>
      </c>
      <c r="H226" s="2">
        <v>44774</v>
      </c>
      <c r="I226" s="1">
        <v>39</v>
      </c>
      <c r="J226" s="1" t="s">
        <v>13</v>
      </c>
      <c r="K226" s="1" t="s">
        <v>22</v>
      </c>
    </row>
    <row r="227" spans="1:11" x14ac:dyDescent="0.75">
      <c r="A227" s="1">
        <v>226</v>
      </c>
      <c r="B227" s="1">
        <v>56</v>
      </c>
      <c r="C227" s="1">
        <v>34</v>
      </c>
      <c r="D227" s="1" t="s">
        <v>11</v>
      </c>
      <c r="E227" s="1" t="s">
        <v>12</v>
      </c>
      <c r="F227" s="1">
        <v>320</v>
      </c>
      <c r="G227" s="1">
        <v>1</v>
      </c>
      <c r="H227" s="2">
        <v>44764</v>
      </c>
      <c r="I227" s="1">
        <v>28</v>
      </c>
      <c r="J227" s="1" t="s">
        <v>16</v>
      </c>
      <c r="K227" s="1" t="s">
        <v>24</v>
      </c>
    </row>
    <row r="228" spans="1:11" x14ac:dyDescent="0.75">
      <c r="A228" s="1">
        <v>227</v>
      </c>
      <c r="B228" s="1">
        <v>83</v>
      </c>
      <c r="C228" s="1">
        <v>1</v>
      </c>
      <c r="D228" s="1" t="s">
        <v>11</v>
      </c>
      <c r="E228" s="1" t="s">
        <v>19</v>
      </c>
      <c r="F228" s="1">
        <v>477</v>
      </c>
      <c r="G228" s="1">
        <v>4</v>
      </c>
      <c r="H228" s="2">
        <v>44813</v>
      </c>
      <c r="I228" s="1">
        <v>40</v>
      </c>
      <c r="J228" s="1" t="s">
        <v>13</v>
      </c>
      <c r="K228" s="1" t="s">
        <v>24</v>
      </c>
    </row>
    <row r="229" spans="1:11" x14ac:dyDescent="0.75">
      <c r="A229" s="1">
        <v>228</v>
      </c>
      <c r="B229" s="1">
        <v>137</v>
      </c>
      <c r="C229" s="1">
        <v>10</v>
      </c>
      <c r="D229" s="1" t="s">
        <v>27</v>
      </c>
      <c r="E229" s="1" t="s">
        <v>12</v>
      </c>
      <c r="F229" s="1">
        <v>798</v>
      </c>
      <c r="G229" s="1">
        <v>4</v>
      </c>
      <c r="H229" s="2">
        <v>44790</v>
      </c>
      <c r="I229" s="1">
        <v>18</v>
      </c>
      <c r="J229" s="1" t="s">
        <v>16</v>
      </c>
      <c r="K229" s="1" t="s">
        <v>30</v>
      </c>
    </row>
    <row r="230" spans="1:11" x14ac:dyDescent="0.75">
      <c r="A230" s="1">
        <v>229</v>
      </c>
      <c r="B230" s="1">
        <v>99</v>
      </c>
      <c r="C230" s="1">
        <v>21</v>
      </c>
      <c r="D230" s="1" t="s">
        <v>29</v>
      </c>
      <c r="E230" s="1" t="s">
        <v>23</v>
      </c>
      <c r="F230" s="1">
        <v>387</v>
      </c>
      <c r="G230" s="1">
        <v>3</v>
      </c>
      <c r="H230" s="2">
        <v>44725</v>
      </c>
      <c r="I230" s="1">
        <v>63</v>
      </c>
      <c r="J230" s="1" t="s">
        <v>13</v>
      </c>
      <c r="K230" s="1" t="s">
        <v>14</v>
      </c>
    </row>
    <row r="231" spans="1:11" x14ac:dyDescent="0.75">
      <c r="A231" s="1">
        <v>230</v>
      </c>
      <c r="B231" s="1">
        <v>149</v>
      </c>
      <c r="C231" s="1">
        <v>5</v>
      </c>
      <c r="D231" s="1" t="s">
        <v>31</v>
      </c>
      <c r="E231" s="1" t="s">
        <v>19</v>
      </c>
      <c r="F231" s="1">
        <v>345</v>
      </c>
      <c r="G231" s="1">
        <v>2</v>
      </c>
      <c r="H231" s="2">
        <v>44788</v>
      </c>
      <c r="I231" s="1">
        <v>54</v>
      </c>
      <c r="J231" s="1" t="s">
        <v>16</v>
      </c>
      <c r="K231" s="1" t="s">
        <v>20</v>
      </c>
    </row>
    <row r="232" spans="1:11" x14ac:dyDescent="0.75">
      <c r="A232" s="1">
        <v>231</v>
      </c>
      <c r="B232" s="1">
        <v>73</v>
      </c>
      <c r="C232" s="1">
        <v>2</v>
      </c>
      <c r="D232" s="1" t="s">
        <v>21</v>
      </c>
      <c r="E232" s="1" t="s">
        <v>19</v>
      </c>
      <c r="F232" s="1">
        <v>251</v>
      </c>
      <c r="G232" s="1">
        <v>4</v>
      </c>
      <c r="H232" s="2">
        <v>44708</v>
      </c>
      <c r="I232" s="1">
        <v>38</v>
      </c>
      <c r="J232" s="1" t="s">
        <v>16</v>
      </c>
      <c r="K232" s="1" t="s">
        <v>14</v>
      </c>
    </row>
    <row r="233" spans="1:11" x14ac:dyDescent="0.75">
      <c r="A233" s="1">
        <v>232</v>
      </c>
      <c r="B233" s="1">
        <v>156</v>
      </c>
      <c r="C233" s="1">
        <v>22</v>
      </c>
      <c r="D233" s="1" t="s">
        <v>31</v>
      </c>
      <c r="E233" s="1" t="s">
        <v>19</v>
      </c>
      <c r="F233" s="1">
        <v>251</v>
      </c>
      <c r="G233" s="1">
        <v>1</v>
      </c>
      <c r="H233" s="2">
        <v>44581</v>
      </c>
      <c r="I233" s="1">
        <v>43</v>
      </c>
      <c r="J233" s="1" t="s">
        <v>16</v>
      </c>
      <c r="K233" s="1" t="s">
        <v>24</v>
      </c>
    </row>
    <row r="234" spans="1:11" x14ac:dyDescent="0.75">
      <c r="A234" s="1">
        <v>233</v>
      </c>
      <c r="B234" s="1">
        <v>190</v>
      </c>
      <c r="C234" s="1">
        <v>48</v>
      </c>
      <c r="D234" s="1" t="s">
        <v>27</v>
      </c>
      <c r="E234" s="1" t="s">
        <v>12</v>
      </c>
      <c r="F234" s="1">
        <v>141</v>
      </c>
      <c r="G234" s="1">
        <v>3</v>
      </c>
      <c r="H234" s="2">
        <v>44608</v>
      </c>
      <c r="I234" s="1">
        <v>63</v>
      </c>
      <c r="J234" s="1" t="s">
        <v>16</v>
      </c>
      <c r="K234" s="1" t="s">
        <v>24</v>
      </c>
    </row>
    <row r="235" spans="1:11" x14ac:dyDescent="0.75">
      <c r="A235" s="1">
        <v>234</v>
      </c>
      <c r="B235" s="1">
        <v>115</v>
      </c>
      <c r="C235" s="1">
        <v>2</v>
      </c>
      <c r="D235" s="1" t="s">
        <v>15</v>
      </c>
      <c r="E235" s="1" t="s">
        <v>23</v>
      </c>
      <c r="F235" s="1">
        <v>102</v>
      </c>
      <c r="G235" s="1">
        <v>4</v>
      </c>
      <c r="H235" s="2">
        <v>44794</v>
      </c>
      <c r="I235" s="1">
        <v>53</v>
      </c>
      <c r="J235" s="1" t="s">
        <v>13</v>
      </c>
      <c r="K235" s="1" t="s">
        <v>22</v>
      </c>
    </row>
    <row r="236" spans="1:11" x14ac:dyDescent="0.75">
      <c r="A236" s="1">
        <v>235</v>
      </c>
      <c r="B236" s="1">
        <v>7</v>
      </c>
      <c r="C236" s="1">
        <v>10</v>
      </c>
      <c r="D236" s="1" t="s">
        <v>21</v>
      </c>
      <c r="E236" s="1" t="s">
        <v>19</v>
      </c>
      <c r="F236" s="1">
        <v>511</v>
      </c>
      <c r="G236" s="1">
        <v>1</v>
      </c>
      <c r="H236" s="2">
        <v>44866</v>
      </c>
      <c r="I236" s="1">
        <v>40</v>
      </c>
      <c r="J236" s="1" t="s">
        <v>13</v>
      </c>
      <c r="K236" s="1" t="s">
        <v>14</v>
      </c>
    </row>
    <row r="237" spans="1:11" x14ac:dyDescent="0.75">
      <c r="A237" s="1">
        <v>236</v>
      </c>
      <c r="B237" s="1">
        <v>80</v>
      </c>
      <c r="C237" s="1">
        <v>34</v>
      </c>
      <c r="D237" s="1" t="s">
        <v>28</v>
      </c>
      <c r="E237" s="1" t="s">
        <v>19</v>
      </c>
      <c r="F237" s="1">
        <v>611</v>
      </c>
      <c r="G237" s="1">
        <v>1</v>
      </c>
      <c r="H237" s="2">
        <v>44575</v>
      </c>
      <c r="I237" s="1">
        <v>18</v>
      </c>
      <c r="J237" s="1" t="s">
        <v>16</v>
      </c>
      <c r="K237" s="1" t="s">
        <v>14</v>
      </c>
    </row>
    <row r="238" spans="1:11" x14ac:dyDescent="0.75">
      <c r="A238" s="1">
        <v>237</v>
      </c>
      <c r="B238" s="1">
        <v>144</v>
      </c>
      <c r="C238" s="1">
        <v>16</v>
      </c>
      <c r="D238" s="1" t="s">
        <v>31</v>
      </c>
      <c r="E238" s="1" t="s">
        <v>19</v>
      </c>
      <c r="F238" s="1">
        <v>558</v>
      </c>
      <c r="G238" s="1">
        <v>2</v>
      </c>
      <c r="H238" s="2">
        <v>44704</v>
      </c>
      <c r="I238" s="1">
        <v>57</v>
      </c>
      <c r="J238" s="1" t="s">
        <v>13</v>
      </c>
      <c r="K238" s="1" t="s">
        <v>24</v>
      </c>
    </row>
    <row r="239" spans="1:11" x14ac:dyDescent="0.75">
      <c r="A239" s="1">
        <v>238</v>
      </c>
      <c r="B239" s="1">
        <v>97</v>
      </c>
      <c r="C239" s="1">
        <v>48</v>
      </c>
      <c r="D239" s="1" t="s">
        <v>28</v>
      </c>
      <c r="E239" s="1" t="s">
        <v>12</v>
      </c>
      <c r="F239" s="1">
        <v>971</v>
      </c>
      <c r="G239" s="1">
        <v>3</v>
      </c>
      <c r="H239" s="2">
        <v>44562</v>
      </c>
      <c r="I239" s="1">
        <v>32</v>
      </c>
      <c r="J239" s="1" t="s">
        <v>16</v>
      </c>
      <c r="K239" s="1" t="s">
        <v>20</v>
      </c>
    </row>
    <row r="240" spans="1:11" x14ac:dyDescent="0.75">
      <c r="A240" s="1">
        <v>239</v>
      </c>
      <c r="B240" s="1">
        <v>4</v>
      </c>
      <c r="C240" s="1">
        <v>39</v>
      </c>
      <c r="D240" s="1" t="s">
        <v>31</v>
      </c>
      <c r="E240" s="1" t="s">
        <v>19</v>
      </c>
      <c r="F240" s="1">
        <v>752</v>
      </c>
      <c r="G240" s="1">
        <v>3</v>
      </c>
      <c r="H240" s="2">
        <v>44615</v>
      </c>
      <c r="I240" s="1">
        <v>38</v>
      </c>
      <c r="J240" s="1" t="s">
        <v>16</v>
      </c>
      <c r="K240" s="1" t="s">
        <v>30</v>
      </c>
    </row>
    <row r="241" spans="1:11" x14ac:dyDescent="0.75">
      <c r="A241" s="1">
        <v>240</v>
      </c>
      <c r="B241" s="1">
        <v>4</v>
      </c>
      <c r="C241" s="1">
        <v>22</v>
      </c>
      <c r="D241" s="1" t="s">
        <v>28</v>
      </c>
      <c r="E241" s="1" t="s">
        <v>23</v>
      </c>
      <c r="F241" s="1">
        <v>971</v>
      </c>
      <c r="G241" s="1">
        <v>2</v>
      </c>
      <c r="H241" s="2">
        <v>44820</v>
      </c>
      <c r="I241" s="1">
        <v>64</v>
      </c>
      <c r="J241" s="1" t="s">
        <v>13</v>
      </c>
      <c r="K241" s="1" t="s">
        <v>30</v>
      </c>
    </row>
    <row r="242" spans="1:11" x14ac:dyDescent="0.75">
      <c r="A242" s="1">
        <v>241</v>
      </c>
      <c r="B242" s="1">
        <v>103</v>
      </c>
      <c r="C242" s="1">
        <v>12</v>
      </c>
      <c r="D242" s="1" t="s">
        <v>31</v>
      </c>
      <c r="E242" s="1" t="s">
        <v>12</v>
      </c>
      <c r="F242" s="1">
        <v>865</v>
      </c>
      <c r="G242" s="1">
        <v>2</v>
      </c>
      <c r="H242" s="2">
        <v>44705</v>
      </c>
      <c r="I242" s="1">
        <v>26</v>
      </c>
      <c r="J242" s="1" t="s">
        <v>16</v>
      </c>
      <c r="K242" s="1" t="s">
        <v>14</v>
      </c>
    </row>
    <row r="243" spans="1:11" x14ac:dyDescent="0.75">
      <c r="A243" s="1">
        <v>242</v>
      </c>
      <c r="B243" s="1">
        <v>40</v>
      </c>
      <c r="C243" s="1">
        <v>24</v>
      </c>
      <c r="D243" s="1" t="s">
        <v>28</v>
      </c>
      <c r="E243" s="1" t="s">
        <v>12</v>
      </c>
      <c r="F243" s="1">
        <v>439</v>
      </c>
      <c r="G243" s="1">
        <v>3</v>
      </c>
      <c r="H243" s="2">
        <v>44573</v>
      </c>
      <c r="I243" s="1">
        <v>26</v>
      </c>
      <c r="J243" s="1" t="s">
        <v>16</v>
      </c>
      <c r="K243" s="1" t="s">
        <v>30</v>
      </c>
    </row>
    <row r="244" spans="1:11" x14ac:dyDescent="0.75">
      <c r="A244" s="1">
        <v>243</v>
      </c>
      <c r="B244" s="1">
        <v>17</v>
      </c>
      <c r="C244" s="1">
        <v>47</v>
      </c>
      <c r="D244" s="1" t="s">
        <v>27</v>
      </c>
      <c r="E244" s="1" t="s">
        <v>19</v>
      </c>
      <c r="F244" s="1">
        <v>871</v>
      </c>
      <c r="G244" s="1">
        <v>3</v>
      </c>
      <c r="H244" s="2">
        <v>44891</v>
      </c>
      <c r="I244" s="1">
        <v>27</v>
      </c>
      <c r="J244" s="1" t="s">
        <v>13</v>
      </c>
      <c r="K244" s="1" t="s">
        <v>24</v>
      </c>
    </row>
    <row r="245" spans="1:11" x14ac:dyDescent="0.75">
      <c r="A245" s="1">
        <v>244</v>
      </c>
      <c r="B245" s="1">
        <v>101</v>
      </c>
      <c r="C245" s="1">
        <v>40</v>
      </c>
      <c r="D245" s="1" t="s">
        <v>25</v>
      </c>
      <c r="E245" s="1" t="s">
        <v>12</v>
      </c>
      <c r="F245" s="1">
        <v>451</v>
      </c>
      <c r="G245" s="1">
        <v>4</v>
      </c>
      <c r="H245" s="2">
        <v>44785</v>
      </c>
      <c r="I245" s="1">
        <v>43</v>
      </c>
      <c r="J245" s="1" t="s">
        <v>16</v>
      </c>
      <c r="K245" s="1" t="s">
        <v>24</v>
      </c>
    </row>
    <row r="246" spans="1:11" x14ac:dyDescent="0.75">
      <c r="A246" s="1">
        <v>245</v>
      </c>
      <c r="B246" s="1">
        <v>103</v>
      </c>
      <c r="C246" s="1">
        <v>38</v>
      </c>
      <c r="D246" s="1" t="s">
        <v>21</v>
      </c>
      <c r="E246" s="1" t="s">
        <v>23</v>
      </c>
      <c r="F246" s="1">
        <v>928</v>
      </c>
      <c r="G246" s="1">
        <v>4</v>
      </c>
      <c r="H246" s="2">
        <v>44833</v>
      </c>
      <c r="I246" s="1">
        <v>58</v>
      </c>
      <c r="J246" s="1" t="s">
        <v>16</v>
      </c>
      <c r="K246" s="1" t="s">
        <v>14</v>
      </c>
    </row>
    <row r="247" spans="1:11" x14ac:dyDescent="0.75">
      <c r="A247" s="1">
        <v>246</v>
      </c>
      <c r="B247" s="1">
        <v>124</v>
      </c>
      <c r="C247" s="1">
        <v>10</v>
      </c>
      <c r="D247" s="1" t="s">
        <v>29</v>
      </c>
      <c r="E247" s="1" t="s">
        <v>23</v>
      </c>
      <c r="F247" s="1">
        <v>130</v>
      </c>
      <c r="G247" s="1">
        <v>2</v>
      </c>
      <c r="H247" s="2">
        <v>44919</v>
      </c>
      <c r="I247" s="1">
        <v>52</v>
      </c>
      <c r="J247" s="1" t="s">
        <v>16</v>
      </c>
      <c r="K247" s="1" t="s">
        <v>14</v>
      </c>
    </row>
    <row r="248" spans="1:11" x14ac:dyDescent="0.75">
      <c r="A248" s="1">
        <v>247</v>
      </c>
      <c r="B248" s="1">
        <v>52</v>
      </c>
      <c r="C248" s="1">
        <v>35</v>
      </c>
      <c r="D248" s="1" t="s">
        <v>15</v>
      </c>
      <c r="E248" s="1" t="s">
        <v>12</v>
      </c>
      <c r="F248" s="1">
        <v>947</v>
      </c>
      <c r="G248" s="1">
        <v>4</v>
      </c>
      <c r="H248" s="2">
        <v>44717</v>
      </c>
      <c r="I248" s="1">
        <v>42</v>
      </c>
      <c r="J248" s="1" t="s">
        <v>16</v>
      </c>
      <c r="K248" s="1" t="s">
        <v>22</v>
      </c>
    </row>
    <row r="249" spans="1:11" x14ac:dyDescent="0.75">
      <c r="A249" s="1">
        <v>248</v>
      </c>
      <c r="B249" s="1">
        <v>52</v>
      </c>
      <c r="C249" s="1">
        <v>49</v>
      </c>
      <c r="D249" s="1" t="s">
        <v>18</v>
      </c>
      <c r="E249" s="1" t="s">
        <v>19</v>
      </c>
      <c r="F249" s="1">
        <v>779</v>
      </c>
      <c r="G249" s="1">
        <v>1</v>
      </c>
      <c r="H249" s="2">
        <v>44569</v>
      </c>
      <c r="I249" s="1">
        <v>43</v>
      </c>
      <c r="J249" s="1" t="s">
        <v>13</v>
      </c>
      <c r="K249" s="1" t="s">
        <v>14</v>
      </c>
    </row>
    <row r="250" spans="1:11" x14ac:dyDescent="0.75">
      <c r="A250" s="1">
        <v>249</v>
      </c>
      <c r="B250" s="1">
        <v>164</v>
      </c>
      <c r="C250" s="1">
        <v>32</v>
      </c>
      <c r="D250" s="1" t="s">
        <v>26</v>
      </c>
      <c r="E250" s="1" t="s">
        <v>12</v>
      </c>
      <c r="F250" s="1">
        <v>477</v>
      </c>
      <c r="G250" s="1">
        <v>4</v>
      </c>
      <c r="H250" s="2">
        <v>44683</v>
      </c>
      <c r="I250" s="1">
        <v>28</v>
      </c>
      <c r="J250" s="1" t="s">
        <v>13</v>
      </c>
      <c r="K250" s="1" t="s">
        <v>20</v>
      </c>
    </row>
    <row r="251" spans="1:11" x14ac:dyDescent="0.75">
      <c r="A251" s="1">
        <v>250</v>
      </c>
      <c r="B251" s="1">
        <v>124</v>
      </c>
      <c r="C251" s="1">
        <v>7</v>
      </c>
      <c r="D251" s="1" t="s">
        <v>29</v>
      </c>
      <c r="E251" s="1" t="s">
        <v>23</v>
      </c>
      <c r="F251" s="1">
        <v>752</v>
      </c>
      <c r="G251" s="1">
        <v>4</v>
      </c>
      <c r="H251" s="2">
        <v>44909</v>
      </c>
      <c r="I251" s="1">
        <v>55</v>
      </c>
      <c r="J251" s="1" t="s">
        <v>13</v>
      </c>
      <c r="K251" s="1" t="s">
        <v>30</v>
      </c>
    </row>
    <row r="252" spans="1:11" x14ac:dyDescent="0.75">
      <c r="A252" s="1">
        <v>251</v>
      </c>
      <c r="B252" s="1">
        <v>166</v>
      </c>
      <c r="C252" s="1">
        <v>21</v>
      </c>
      <c r="D252" s="1" t="s">
        <v>26</v>
      </c>
      <c r="E252" s="1" t="s">
        <v>19</v>
      </c>
      <c r="F252" s="1">
        <v>526</v>
      </c>
      <c r="G252" s="1">
        <v>1</v>
      </c>
      <c r="H252" s="2">
        <v>44725</v>
      </c>
      <c r="I252" s="1">
        <v>19</v>
      </c>
      <c r="J252" s="1" t="s">
        <v>16</v>
      </c>
      <c r="K252" s="1" t="s">
        <v>14</v>
      </c>
    </row>
    <row r="253" spans="1:11" x14ac:dyDescent="0.75">
      <c r="A253" s="1">
        <v>252</v>
      </c>
      <c r="B253" s="1">
        <v>178</v>
      </c>
      <c r="C253" s="1">
        <v>20</v>
      </c>
      <c r="D253" s="1" t="s">
        <v>21</v>
      </c>
      <c r="E253" s="1" t="s">
        <v>23</v>
      </c>
      <c r="F253" s="1">
        <v>437</v>
      </c>
      <c r="G253" s="1">
        <v>2</v>
      </c>
      <c r="H253" s="2">
        <v>44651</v>
      </c>
      <c r="I253" s="1">
        <v>24</v>
      </c>
      <c r="J253" s="1" t="s">
        <v>16</v>
      </c>
      <c r="K253" s="1" t="s">
        <v>17</v>
      </c>
    </row>
    <row r="254" spans="1:11" x14ac:dyDescent="0.75">
      <c r="A254" s="1">
        <v>253</v>
      </c>
      <c r="B254" s="1">
        <v>63</v>
      </c>
      <c r="C254" s="1">
        <v>26</v>
      </c>
      <c r="D254" s="1" t="s">
        <v>29</v>
      </c>
      <c r="E254" s="1" t="s">
        <v>19</v>
      </c>
      <c r="F254" s="1">
        <v>451</v>
      </c>
      <c r="G254" s="1">
        <v>1</v>
      </c>
      <c r="H254" s="2">
        <v>44697</v>
      </c>
      <c r="I254" s="1">
        <v>35</v>
      </c>
      <c r="J254" s="1" t="s">
        <v>13</v>
      </c>
      <c r="K254" s="1" t="s">
        <v>22</v>
      </c>
    </row>
    <row r="255" spans="1:11" x14ac:dyDescent="0.75">
      <c r="A255" s="1">
        <v>254</v>
      </c>
      <c r="B255" s="1">
        <v>116</v>
      </c>
      <c r="C255" s="1">
        <v>4</v>
      </c>
      <c r="D255" s="1" t="s">
        <v>28</v>
      </c>
      <c r="E255" s="1" t="s">
        <v>12</v>
      </c>
      <c r="F255" s="1">
        <v>611</v>
      </c>
      <c r="G255" s="1">
        <v>4</v>
      </c>
      <c r="H255" s="2">
        <v>44747</v>
      </c>
      <c r="I255" s="1">
        <v>44</v>
      </c>
      <c r="J255" s="1" t="s">
        <v>16</v>
      </c>
      <c r="K255" s="1" t="s">
        <v>17</v>
      </c>
    </row>
    <row r="256" spans="1:11" x14ac:dyDescent="0.75">
      <c r="A256" s="1">
        <v>255</v>
      </c>
      <c r="B256" s="1">
        <v>191</v>
      </c>
      <c r="C256" s="1">
        <v>46</v>
      </c>
      <c r="D256" s="1" t="s">
        <v>28</v>
      </c>
      <c r="E256" s="1" t="s">
        <v>12</v>
      </c>
      <c r="F256" s="1">
        <v>774</v>
      </c>
      <c r="G256" s="1">
        <v>2</v>
      </c>
      <c r="H256" s="2">
        <v>44877</v>
      </c>
      <c r="I256" s="1">
        <v>51</v>
      </c>
      <c r="J256" s="1" t="s">
        <v>16</v>
      </c>
      <c r="K256" s="1" t="s">
        <v>24</v>
      </c>
    </row>
    <row r="257" spans="1:11" x14ac:dyDescent="0.75">
      <c r="A257" s="1">
        <v>256</v>
      </c>
      <c r="B257" s="1">
        <v>62</v>
      </c>
      <c r="C257" s="1">
        <v>22</v>
      </c>
      <c r="D257" s="1" t="s">
        <v>18</v>
      </c>
      <c r="E257" s="1" t="s">
        <v>12</v>
      </c>
      <c r="F257" s="1">
        <v>751</v>
      </c>
      <c r="G257" s="1">
        <v>4</v>
      </c>
      <c r="H257" s="2">
        <v>44739</v>
      </c>
      <c r="I257" s="1">
        <v>44</v>
      </c>
      <c r="J257" s="1" t="s">
        <v>16</v>
      </c>
      <c r="K257" s="1" t="s">
        <v>30</v>
      </c>
    </row>
    <row r="258" spans="1:11" x14ac:dyDescent="0.75">
      <c r="A258" s="1">
        <v>257</v>
      </c>
      <c r="B258" s="1">
        <v>7</v>
      </c>
      <c r="C258" s="1">
        <v>15</v>
      </c>
      <c r="D258" s="1" t="s">
        <v>26</v>
      </c>
      <c r="E258" s="1" t="s">
        <v>12</v>
      </c>
      <c r="F258" s="1">
        <v>345</v>
      </c>
      <c r="G258" s="1">
        <v>1</v>
      </c>
      <c r="H258" s="2">
        <v>44589</v>
      </c>
      <c r="I258" s="1">
        <v>34</v>
      </c>
      <c r="J258" s="1" t="s">
        <v>16</v>
      </c>
      <c r="K258" s="1" t="s">
        <v>14</v>
      </c>
    </row>
    <row r="259" spans="1:11" x14ac:dyDescent="0.75">
      <c r="A259" s="1">
        <v>258</v>
      </c>
      <c r="B259" s="1">
        <v>155</v>
      </c>
      <c r="C259" s="1">
        <v>40</v>
      </c>
      <c r="D259" s="1" t="s">
        <v>15</v>
      </c>
      <c r="E259" s="1" t="s">
        <v>19</v>
      </c>
      <c r="F259" s="1">
        <v>971</v>
      </c>
      <c r="G259" s="1">
        <v>1</v>
      </c>
      <c r="H259" s="2">
        <v>44781</v>
      </c>
      <c r="I259" s="1">
        <v>60</v>
      </c>
      <c r="J259" s="1" t="s">
        <v>13</v>
      </c>
      <c r="K259" s="1" t="s">
        <v>17</v>
      </c>
    </row>
    <row r="260" spans="1:11" x14ac:dyDescent="0.75">
      <c r="A260" s="1">
        <v>259</v>
      </c>
      <c r="B260" s="1">
        <v>92</v>
      </c>
      <c r="C260" s="1">
        <v>21</v>
      </c>
      <c r="D260" s="1" t="s">
        <v>21</v>
      </c>
      <c r="E260" s="1" t="s">
        <v>19</v>
      </c>
      <c r="F260" s="1">
        <v>51</v>
      </c>
      <c r="G260" s="1">
        <v>4</v>
      </c>
      <c r="H260" s="2">
        <v>44918</v>
      </c>
      <c r="I260" s="1">
        <v>61</v>
      </c>
      <c r="J260" s="1" t="s">
        <v>13</v>
      </c>
      <c r="K260" s="1" t="s">
        <v>30</v>
      </c>
    </row>
    <row r="261" spans="1:11" x14ac:dyDescent="0.75">
      <c r="A261" s="1">
        <v>260</v>
      </c>
      <c r="B261" s="1">
        <v>14</v>
      </c>
      <c r="C261" s="1">
        <v>15</v>
      </c>
      <c r="D261" s="1" t="s">
        <v>28</v>
      </c>
      <c r="E261" s="1" t="s">
        <v>12</v>
      </c>
      <c r="F261" s="1">
        <v>798</v>
      </c>
      <c r="G261" s="1">
        <v>3</v>
      </c>
      <c r="H261" s="2">
        <v>44602</v>
      </c>
      <c r="I261" s="1">
        <v>41</v>
      </c>
      <c r="J261" s="1" t="s">
        <v>13</v>
      </c>
      <c r="K261" s="1" t="s">
        <v>24</v>
      </c>
    </row>
    <row r="262" spans="1:11" x14ac:dyDescent="0.75">
      <c r="A262" s="1">
        <v>261</v>
      </c>
      <c r="B262" s="1">
        <v>199</v>
      </c>
      <c r="C262" s="1">
        <v>22</v>
      </c>
      <c r="D262" s="1" t="s">
        <v>25</v>
      </c>
      <c r="E262" s="1" t="s">
        <v>12</v>
      </c>
      <c r="F262" s="1">
        <v>301</v>
      </c>
      <c r="G262" s="1">
        <v>3</v>
      </c>
      <c r="H262" s="2">
        <v>44789</v>
      </c>
      <c r="I262" s="1">
        <v>42</v>
      </c>
      <c r="J262" s="1" t="s">
        <v>16</v>
      </c>
      <c r="K262" s="1" t="s">
        <v>20</v>
      </c>
    </row>
    <row r="263" spans="1:11" x14ac:dyDescent="0.75">
      <c r="A263" s="1">
        <v>262</v>
      </c>
      <c r="B263" s="1">
        <v>86</v>
      </c>
      <c r="C263" s="1">
        <v>28</v>
      </c>
      <c r="D263" s="1" t="s">
        <v>27</v>
      </c>
      <c r="E263" s="1" t="s">
        <v>19</v>
      </c>
      <c r="F263" s="1">
        <v>776</v>
      </c>
      <c r="G263" s="1">
        <v>1</v>
      </c>
      <c r="H263" s="2">
        <v>44753</v>
      </c>
      <c r="I263" s="1">
        <v>24</v>
      </c>
      <c r="J263" s="1" t="s">
        <v>13</v>
      </c>
      <c r="K263" s="1" t="s">
        <v>22</v>
      </c>
    </row>
    <row r="264" spans="1:11" x14ac:dyDescent="0.75">
      <c r="A264" s="1">
        <v>263</v>
      </c>
      <c r="B264" s="1">
        <v>133</v>
      </c>
      <c r="C264" s="1">
        <v>14</v>
      </c>
      <c r="D264" s="1" t="s">
        <v>27</v>
      </c>
      <c r="E264" s="1" t="s">
        <v>19</v>
      </c>
      <c r="F264" s="1">
        <v>841</v>
      </c>
      <c r="G264" s="1">
        <v>1</v>
      </c>
      <c r="H264" s="2">
        <v>44706</v>
      </c>
      <c r="I264" s="1">
        <v>23</v>
      </c>
      <c r="J264" s="1" t="s">
        <v>13</v>
      </c>
      <c r="K264" s="1" t="s">
        <v>30</v>
      </c>
    </row>
    <row r="265" spans="1:11" x14ac:dyDescent="0.75">
      <c r="A265" s="1">
        <v>264</v>
      </c>
      <c r="B265" s="1">
        <v>183</v>
      </c>
      <c r="C265" s="1">
        <v>27</v>
      </c>
      <c r="D265" s="1" t="s">
        <v>31</v>
      </c>
      <c r="E265" s="1" t="s">
        <v>19</v>
      </c>
      <c r="F265" s="1">
        <v>155</v>
      </c>
      <c r="G265" s="1">
        <v>3</v>
      </c>
      <c r="H265" s="2">
        <v>44762</v>
      </c>
      <c r="I265" s="1">
        <v>41</v>
      </c>
      <c r="J265" s="1" t="s">
        <v>16</v>
      </c>
      <c r="K265" s="1" t="s">
        <v>30</v>
      </c>
    </row>
    <row r="266" spans="1:11" x14ac:dyDescent="0.75">
      <c r="A266" s="1">
        <v>265</v>
      </c>
      <c r="B266" s="1">
        <v>130</v>
      </c>
      <c r="C266" s="1">
        <v>41</v>
      </c>
      <c r="D266" s="1" t="s">
        <v>15</v>
      </c>
      <c r="E266" s="1" t="s">
        <v>12</v>
      </c>
      <c r="F266" s="1">
        <v>928</v>
      </c>
      <c r="G266" s="1">
        <v>3</v>
      </c>
      <c r="H266" s="2">
        <v>44773</v>
      </c>
      <c r="I266" s="1">
        <v>50</v>
      </c>
      <c r="J266" s="1" t="s">
        <v>16</v>
      </c>
      <c r="K266" s="1" t="s">
        <v>20</v>
      </c>
    </row>
    <row r="267" spans="1:11" x14ac:dyDescent="0.75">
      <c r="A267" s="1">
        <v>266</v>
      </c>
      <c r="B267" s="1">
        <v>62</v>
      </c>
      <c r="C267" s="1">
        <v>40</v>
      </c>
      <c r="D267" s="1" t="s">
        <v>27</v>
      </c>
      <c r="E267" s="1" t="s">
        <v>23</v>
      </c>
      <c r="F267" s="1">
        <v>251</v>
      </c>
      <c r="G267" s="1">
        <v>4</v>
      </c>
      <c r="H267" s="2">
        <v>44781</v>
      </c>
      <c r="I267" s="1">
        <v>46</v>
      </c>
      <c r="J267" s="1" t="s">
        <v>13</v>
      </c>
      <c r="K267" s="1" t="s">
        <v>30</v>
      </c>
    </row>
    <row r="268" spans="1:11" x14ac:dyDescent="0.75">
      <c r="A268" s="1">
        <v>267</v>
      </c>
      <c r="B268" s="1">
        <v>149</v>
      </c>
      <c r="C268" s="1">
        <v>28</v>
      </c>
      <c r="D268" s="1" t="s">
        <v>31</v>
      </c>
      <c r="E268" s="1" t="s">
        <v>23</v>
      </c>
      <c r="F268" s="1">
        <v>928</v>
      </c>
      <c r="G268" s="1">
        <v>4</v>
      </c>
      <c r="H268" s="2">
        <v>44801</v>
      </c>
      <c r="I268" s="1">
        <v>60</v>
      </c>
      <c r="J268" s="1" t="s">
        <v>13</v>
      </c>
      <c r="K268" s="1" t="s">
        <v>24</v>
      </c>
    </row>
    <row r="269" spans="1:11" x14ac:dyDescent="0.75">
      <c r="A269" s="1">
        <v>268</v>
      </c>
      <c r="B269" s="1">
        <v>79</v>
      </c>
      <c r="C269" s="1">
        <v>26</v>
      </c>
      <c r="D269" s="1" t="s">
        <v>26</v>
      </c>
      <c r="E269" s="1" t="s">
        <v>23</v>
      </c>
      <c r="F269" s="1">
        <v>319</v>
      </c>
      <c r="G269" s="1">
        <v>3</v>
      </c>
      <c r="H269" s="2">
        <v>44607</v>
      </c>
      <c r="I269" s="1">
        <v>39</v>
      </c>
      <c r="J269" s="1" t="s">
        <v>13</v>
      </c>
      <c r="K269" s="1" t="s">
        <v>24</v>
      </c>
    </row>
    <row r="270" spans="1:11" x14ac:dyDescent="0.75">
      <c r="A270" s="1">
        <v>269</v>
      </c>
      <c r="B270" s="1">
        <v>149</v>
      </c>
      <c r="C270" s="1">
        <v>49</v>
      </c>
      <c r="D270" s="1" t="s">
        <v>28</v>
      </c>
      <c r="E270" s="1" t="s">
        <v>19</v>
      </c>
      <c r="F270" s="1">
        <v>387</v>
      </c>
      <c r="G270" s="1">
        <v>4</v>
      </c>
      <c r="H270" s="2">
        <v>44596</v>
      </c>
      <c r="I270" s="1">
        <v>43</v>
      </c>
      <c r="J270" s="1" t="s">
        <v>13</v>
      </c>
      <c r="K270" s="1" t="s">
        <v>20</v>
      </c>
    </row>
    <row r="271" spans="1:11" x14ac:dyDescent="0.75">
      <c r="A271" s="1">
        <v>270</v>
      </c>
      <c r="B271" s="1">
        <v>138</v>
      </c>
      <c r="C271" s="1">
        <v>2</v>
      </c>
      <c r="D271" s="1" t="s">
        <v>28</v>
      </c>
      <c r="E271" s="1" t="s">
        <v>23</v>
      </c>
      <c r="F271" s="1">
        <v>389</v>
      </c>
      <c r="G271" s="1">
        <v>4</v>
      </c>
      <c r="H271" s="2">
        <v>44814</v>
      </c>
      <c r="I271" s="1">
        <v>45</v>
      </c>
      <c r="J271" s="1" t="s">
        <v>16</v>
      </c>
      <c r="K271" s="1" t="s">
        <v>22</v>
      </c>
    </row>
    <row r="272" spans="1:11" x14ac:dyDescent="0.75">
      <c r="A272" s="1">
        <v>271</v>
      </c>
      <c r="B272" s="1">
        <v>58</v>
      </c>
      <c r="C272" s="1">
        <v>25</v>
      </c>
      <c r="D272" s="1" t="s">
        <v>25</v>
      </c>
      <c r="E272" s="1" t="s">
        <v>12</v>
      </c>
      <c r="F272" s="1">
        <v>774</v>
      </c>
      <c r="G272" s="1">
        <v>2</v>
      </c>
      <c r="H272" s="2">
        <v>44643</v>
      </c>
      <c r="I272" s="1">
        <v>38</v>
      </c>
      <c r="J272" s="1" t="s">
        <v>13</v>
      </c>
      <c r="K272" s="1" t="s">
        <v>14</v>
      </c>
    </row>
    <row r="273" spans="1:11" x14ac:dyDescent="0.75">
      <c r="A273" s="1">
        <v>272</v>
      </c>
      <c r="B273" s="1">
        <v>120</v>
      </c>
      <c r="C273" s="1">
        <v>3</v>
      </c>
      <c r="D273" s="1" t="s">
        <v>29</v>
      </c>
      <c r="E273" s="1" t="s">
        <v>12</v>
      </c>
      <c r="F273" s="1">
        <v>102</v>
      </c>
      <c r="G273" s="1">
        <v>4</v>
      </c>
      <c r="H273" s="2">
        <v>44817</v>
      </c>
      <c r="I273" s="1">
        <v>24</v>
      </c>
      <c r="J273" s="1" t="s">
        <v>13</v>
      </c>
      <c r="K273" s="1" t="s">
        <v>17</v>
      </c>
    </row>
    <row r="274" spans="1:11" x14ac:dyDescent="0.75">
      <c r="A274" s="1">
        <v>273</v>
      </c>
      <c r="B274" s="1">
        <v>167</v>
      </c>
      <c r="C274" s="1">
        <v>8</v>
      </c>
      <c r="D274" s="1" t="s">
        <v>27</v>
      </c>
      <c r="E274" s="1" t="s">
        <v>19</v>
      </c>
      <c r="F274" s="1">
        <v>912</v>
      </c>
      <c r="G274" s="1">
        <v>1</v>
      </c>
      <c r="H274" s="2">
        <v>44758</v>
      </c>
      <c r="I274" s="1">
        <v>34</v>
      </c>
      <c r="J274" s="1" t="s">
        <v>16</v>
      </c>
      <c r="K274" s="1" t="s">
        <v>14</v>
      </c>
    </row>
    <row r="275" spans="1:11" x14ac:dyDescent="0.75">
      <c r="A275" s="1">
        <v>274</v>
      </c>
      <c r="B275" s="1">
        <v>133</v>
      </c>
      <c r="C275" s="1">
        <v>44</v>
      </c>
      <c r="D275" s="1" t="s">
        <v>26</v>
      </c>
      <c r="E275" s="1" t="s">
        <v>12</v>
      </c>
      <c r="F275" s="1">
        <v>301</v>
      </c>
      <c r="G275" s="1">
        <v>4</v>
      </c>
      <c r="H275" s="2">
        <v>44864</v>
      </c>
      <c r="I275" s="1">
        <v>37</v>
      </c>
      <c r="J275" s="1" t="s">
        <v>13</v>
      </c>
      <c r="K275" s="1" t="s">
        <v>30</v>
      </c>
    </row>
    <row r="276" spans="1:11" x14ac:dyDescent="0.75">
      <c r="A276" s="1">
        <v>275</v>
      </c>
      <c r="B276" s="1">
        <v>65</v>
      </c>
      <c r="C276" s="1">
        <v>33</v>
      </c>
      <c r="D276" s="1" t="s">
        <v>11</v>
      </c>
      <c r="E276" s="1" t="s">
        <v>19</v>
      </c>
      <c r="F276" s="1">
        <v>825</v>
      </c>
      <c r="G276" s="1">
        <v>4</v>
      </c>
      <c r="H276" s="2">
        <v>44571</v>
      </c>
      <c r="I276" s="1">
        <v>58</v>
      </c>
      <c r="J276" s="1" t="s">
        <v>16</v>
      </c>
      <c r="K276" s="1" t="s">
        <v>17</v>
      </c>
    </row>
    <row r="277" spans="1:11" x14ac:dyDescent="0.75">
      <c r="A277" s="1">
        <v>276</v>
      </c>
      <c r="B277" s="1">
        <v>13</v>
      </c>
      <c r="C277" s="1">
        <v>42</v>
      </c>
      <c r="D277" s="1" t="s">
        <v>27</v>
      </c>
      <c r="E277" s="1" t="s">
        <v>23</v>
      </c>
      <c r="F277" s="1">
        <v>971</v>
      </c>
      <c r="G277" s="1">
        <v>3</v>
      </c>
      <c r="H277" s="2">
        <v>44873</v>
      </c>
      <c r="I277" s="1">
        <v>37</v>
      </c>
      <c r="J277" s="1" t="s">
        <v>16</v>
      </c>
      <c r="K277" s="1" t="s">
        <v>20</v>
      </c>
    </row>
    <row r="278" spans="1:11" x14ac:dyDescent="0.75">
      <c r="A278" s="1">
        <v>277</v>
      </c>
      <c r="B278" s="1">
        <v>181</v>
      </c>
      <c r="C278" s="1">
        <v>35</v>
      </c>
      <c r="D278" s="1" t="s">
        <v>15</v>
      </c>
      <c r="E278" s="1" t="s">
        <v>23</v>
      </c>
      <c r="F278" s="1">
        <v>614</v>
      </c>
      <c r="G278" s="1">
        <v>1</v>
      </c>
      <c r="H278" s="2">
        <v>44847</v>
      </c>
      <c r="I278" s="1">
        <v>39</v>
      </c>
      <c r="J278" s="1" t="s">
        <v>16</v>
      </c>
      <c r="K278" s="1" t="s">
        <v>20</v>
      </c>
    </row>
    <row r="279" spans="1:11" x14ac:dyDescent="0.75">
      <c r="A279" s="1">
        <v>278</v>
      </c>
      <c r="B279" s="1">
        <v>82</v>
      </c>
      <c r="C279" s="1">
        <v>6</v>
      </c>
      <c r="D279" s="1" t="s">
        <v>29</v>
      </c>
      <c r="E279" s="1" t="s">
        <v>19</v>
      </c>
      <c r="F279" s="1">
        <v>319</v>
      </c>
      <c r="G279" s="1">
        <v>4</v>
      </c>
      <c r="H279" s="2">
        <v>44803</v>
      </c>
      <c r="I279" s="1">
        <v>45</v>
      </c>
      <c r="J279" s="1" t="s">
        <v>13</v>
      </c>
      <c r="K279" s="1" t="s">
        <v>22</v>
      </c>
    </row>
    <row r="280" spans="1:11" x14ac:dyDescent="0.75">
      <c r="A280" s="1">
        <v>279</v>
      </c>
      <c r="B280" s="1">
        <v>173</v>
      </c>
      <c r="C280" s="1">
        <v>39</v>
      </c>
      <c r="D280" s="1" t="s">
        <v>27</v>
      </c>
      <c r="E280" s="1" t="s">
        <v>19</v>
      </c>
      <c r="F280" s="1">
        <v>825</v>
      </c>
      <c r="G280" s="1">
        <v>4</v>
      </c>
      <c r="H280" s="2">
        <v>44812</v>
      </c>
      <c r="I280" s="1">
        <v>57</v>
      </c>
      <c r="J280" s="1" t="s">
        <v>13</v>
      </c>
      <c r="K280" s="1" t="s">
        <v>17</v>
      </c>
    </row>
    <row r="281" spans="1:11" x14ac:dyDescent="0.75">
      <c r="A281" s="1">
        <v>280</v>
      </c>
      <c r="B281" s="1">
        <v>160</v>
      </c>
      <c r="C281" s="1">
        <v>23</v>
      </c>
      <c r="D281" s="1" t="s">
        <v>26</v>
      </c>
      <c r="E281" s="1" t="s">
        <v>12</v>
      </c>
      <c r="F281" s="1">
        <v>981</v>
      </c>
      <c r="G281" s="1">
        <v>2</v>
      </c>
      <c r="H281" s="2">
        <v>44926</v>
      </c>
      <c r="I281" s="1">
        <v>24</v>
      </c>
      <c r="J281" s="1" t="s">
        <v>16</v>
      </c>
      <c r="K281" s="1" t="s">
        <v>24</v>
      </c>
    </row>
    <row r="282" spans="1:11" x14ac:dyDescent="0.75">
      <c r="A282" s="1">
        <v>281</v>
      </c>
      <c r="B282" s="1">
        <v>164</v>
      </c>
      <c r="C282" s="1">
        <v>25</v>
      </c>
      <c r="D282" s="1" t="s">
        <v>27</v>
      </c>
      <c r="E282" s="1" t="s">
        <v>12</v>
      </c>
      <c r="F282" s="1">
        <v>921</v>
      </c>
      <c r="G282" s="1">
        <v>4</v>
      </c>
      <c r="H282" s="2">
        <v>44566</v>
      </c>
      <c r="I282" s="1">
        <v>18</v>
      </c>
      <c r="J282" s="1" t="s">
        <v>13</v>
      </c>
      <c r="K282" s="1" t="s">
        <v>17</v>
      </c>
    </row>
    <row r="283" spans="1:11" x14ac:dyDescent="0.75">
      <c r="A283" s="1">
        <v>282</v>
      </c>
      <c r="B283" s="1">
        <v>188</v>
      </c>
      <c r="C283" s="1">
        <v>50</v>
      </c>
      <c r="D283" s="1" t="s">
        <v>15</v>
      </c>
      <c r="E283" s="1" t="s">
        <v>23</v>
      </c>
      <c r="F283" s="1">
        <v>605</v>
      </c>
      <c r="G283" s="1">
        <v>4</v>
      </c>
      <c r="H283" s="2">
        <v>44680</v>
      </c>
      <c r="I283" s="1">
        <v>49</v>
      </c>
      <c r="J283" s="1" t="s">
        <v>13</v>
      </c>
      <c r="K283" s="1" t="s">
        <v>30</v>
      </c>
    </row>
    <row r="284" spans="1:11" x14ac:dyDescent="0.75">
      <c r="A284" s="1">
        <v>283</v>
      </c>
      <c r="B284" s="1">
        <v>139</v>
      </c>
      <c r="C284" s="1">
        <v>43</v>
      </c>
      <c r="D284" s="1" t="s">
        <v>11</v>
      </c>
      <c r="E284" s="1" t="s">
        <v>23</v>
      </c>
      <c r="F284" s="1">
        <v>102</v>
      </c>
      <c r="G284" s="1">
        <v>2</v>
      </c>
      <c r="H284" s="2">
        <v>44850</v>
      </c>
      <c r="I284" s="1">
        <v>30</v>
      </c>
      <c r="J284" s="1" t="s">
        <v>16</v>
      </c>
      <c r="K284" s="1" t="s">
        <v>24</v>
      </c>
    </row>
    <row r="285" spans="1:11" x14ac:dyDescent="0.75">
      <c r="A285" s="1">
        <v>284</v>
      </c>
      <c r="B285" s="1">
        <v>191</v>
      </c>
      <c r="C285" s="1">
        <v>19</v>
      </c>
      <c r="D285" s="1" t="s">
        <v>21</v>
      </c>
      <c r="E285" s="1" t="s">
        <v>12</v>
      </c>
      <c r="F285" s="1">
        <v>558</v>
      </c>
      <c r="G285" s="1">
        <v>3</v>
      </c>
      <c r="H285" s="2">
        <v>44626</v>
      </c>
      <c r="I285" s="1">
        <v>47</v>
      </c>
      <c r="J285" s="1" t="s">
        <v>16</v>
      </c>
      <c r="K285" s="1" t="s">
        <v>20</v>
      </c>
    </row>
    <row r="286" spans="1:11" x14ac:dyDescent="0.75">
      <c r="A286" s="1">
        <v>285</v>
      </c>
      <c r="B286" s="1">
        <v>149</v>
      </c>
      <c r="C286" s="1">
        <v>5</v>
      </c>
      <c r="D286" s="1" t="s">
        <v>18</v>
      </c>
      <c r="E286" s="1" t="s">
        <v>19</v>
      </c>
      <c r="F286" s="1">
        <v>921</v>
      </c>
      <c r="G286" s="1">
        <v>4</v>
      </c>
      <c r="H286" s="2">
        <v>44707</v>
      </c>
      <c r="I286" s="1">
        <v>40</v>
      </c>
      <c r="J286" s="1" t="s">
        <v>13</v>
      </c>
      <c r="K286" s="1" t="s">
        <v>17</v>
      </c>
    </row>
    <row r="287" spans="1:11" x14ac:dyDescent="0.75">
      <c r="A287" s="1">
        <v>286</v>
      </c>
      <c r="B287" s="1">
        <v>52</v>
      </c>
      <c r="C287" s="1">
        <v>11</v>
      </c>
      <c r="D287" s="1" t="s">
        <v>11</v>
      </c>
      <c r="E287" s="1" t="s">
        <v>23</v>
      </c>
      <c r="F287" s="1">
        <v>511</v>
      </c>
      <c r="G287" s="1">
        <v>2</v>
      </c>
      <c r="H287" s="2">
        <v>44785</v>
      </c>
      <c r="I287" s="1">
        <v>36</v>
      </c>
      <c r="J287" s="1" t="s">
        <v>16</v>
      </c>
      <c r="K287" s="1" t="s">
        <v>14</v>
      </c>
    </row>
    <row r="288" spans="1:11" x14ac:dyDescent="0.75">
      <c r="A288" s="1">
        <v>287</v>
      </c>
      <c r="B288" s="1">
        <v>183</v>
      </c>
      <c r="C288" s="1">
        <v>12</v>
      </c>
      <c r="D288" s="1" t="s">
        <v>31</v>
      </c>
      <c r="E288" s="1" t="s">
        <v>19</v>
      </c>
      <c r="F288" s="1">
        <v>437</v>
      </c>
      <c r="G288" s="1">
        <v>1</v>
      </c>
      <c r="H288" s="2">
        <v>44800</v>
      </c>
      <c r="I288" s="1">
        <v>49</v>
      </c>
      <c r="J288" s="1" t="s">
        <v>13</v>
      </c>
      <c r="K288" s="1" t="s">
        <v>22</v>
      </c>
    </row>
    <row r="289" spans="1:11" x14ac:dyDescent="0.75">
      <c r="A289" s="1">
        <v>288</v>
      </c>
      <c r="B289" s="1">
        <v>117</v>
      </c>
      <c r="C289" s="1">
        <v>10</v>
      </c>
      <c r="D289" s="1" t="s">
        <v>27</v>
      </c>
      <c r="E289" s="1" t="s">
        <v>19</v>
      </c>
      <c r="F289" s="1">
        <v>320</v>
      </c>
      <c r="G289" s="1">
        <v>3</v>
      </c>
      <c r="H289" s="2">
        <v>44738</v>
      </c>
      <c r="I289" s="1">
        <v>47</v>
      </c>
      <c r="J289" s="1" t="s">
        <v>13</v>
      </c>
      <c r="K289" s="1" t="s">
        <v>14</v>
      </c>
    </row>
    <row r="290" spans="1:11" x14ac:dyDescent="0.75">
      <c r="A290" s="1">
        <v>289</v>
      </c>
      <c r="B290" s="1">
        <v>26</v>
      </c>
      <c r="C290" s="1">
        <v>8</v>
      </c>
      <c r="D290" s="1" t="s">
        <v>28</v>
      </c>
      <c r="E290" s="1" t="s">
        <v>23</v>
      </c>
      <c r="F290" s="1">
        <v>84</v>
      </c>
      <c r="G290" s="1">
        <v>1</v>
      </c>
      <c r="H290" s="2">
        <v>44828</v>
      </c>
      <c r="I290" s="1">
        <v>46</v>
      </c>
      <c r="J290" s="1" t="s">
        <v>13</v>
      </c>
      <c r="K290" s="1" t="s">
        <v>22</v>
      </c>
    </row>
    <row r="291" spans="1:11" x14ac:dyDescent="0.75">
      <c r="A291" s="1">
        <v>290</v>
      </c>
      <c r="B291" s="1">
        <v>196</v>
      </c>
      <c r="C291" s="1">
        <v>24</v>
      </c>
      <c r="D291" s="1" t="s">
        <v>25</v>
      </c>
      <c r="E291" s="1" t="s">
        <v>23</v>
      </c>
      <c r="F291" s="1">
        <v>387</v>
      </c>
      <c r="G291" s="1">
        <v>1</v>
      </c>
      <c r="H291" s="2">
        <v>44902</v>
      </c>
      <c r="I291" s="1">
        <v>62</v>
      </c>
      <c r="J291" s="1" t="s">
        <v>13</v>
      </c>
      <c r="K291" s="1" t="s">
        <v>30</v>
      </c>
    </row>
    <row r="292" spans="1:11" x14ac:dyDescent="0.75">
      <c r="A292" s="1">
        <v>291</v>
      </c>
      <c r="B292" s="1">
        <v>34</v>
      </c>
      <c r="C292" s="1">
        <v>28</v>
      </c>
      <c r="D292" s="1" t="s">
        <v>28</v>
      </c>
      <c r="E292" s="1" t="s">
        <v>19</v>
      </c>
      <c r="F292" s="1">
        <v>614</v>
      </c>
      <c r="G292" s="1">
        <v>2</v>
      </c>
      <c r="H292" s="2">
        <v>44843</v>
      </c>
      <c r="I292" s="1">
        <v>46</v>
      </c>
      <c r="J292" s="1" t="s">
        <v>16</v>
      </c>
      <c r="K292" s="1" t="s">
        <v>14</v>
      </c>
    </row>
    <row r="293" spans="1:11" x14ac:dyDescent="0.75">
      <c r="A293" s="1">
        <v>292</v>
      </c>
      <c r="B293" s="1">
        <v>52</v>
      </c>
      <c r="C293" s="1">
        <v>41</v>
      </c>
      <c r="D293" s="1" t="s">
        <v>11</v>
      </c>
      <c r="E293" s="1" t="s">
        <v>19</v>
      </c>
      <c r="F293" s="1">
        <v>558</v>
      </c>
      <c r="G293" s="1">
        <v>4</v>
      </c>
      <c r="H293" s="2">
        <v>44624</v>
      </c>
      <c r="I293" s="1">
        <v>47</v>
      </c>
      <c r="J293" s="1" t="s">
        <v>16</v>
      </c>
      <c r="K293" s="1" t="s">
        <v>17</v>
      </c>
    </row>
    <row r="294" spans="1:11" x14ac:dyDescent="0.75">
      <c r="A294" s="1">
        <v>293</v>
      </c>
      <c r="B294" s="1">
        <v>112</v>
      </c>
      <c r="C294" s="1">
        <v>36</v>
      </c>
      <c r="D294" s="1" t="s">
        <v>28</v>
      </c>
      <c r="E294" s="1" t="s">
        <v>19</v>
      </c>
      <c r="F294" s="1">
        <v>511</v>
      </c>
      <c r="G294" s="1">
        <v>2</v>
      </c>
      <c r="H294" s="2">
        <v>44778</v>
      </c>
      <c r="I294" s="1">
        <v>33</v>
      </c>
      <c r="J294" s="1" t="s">
        <v>16</v>
      </c>
      <c r="K294" s="1" t="s">
        <v>17</v>
      </c>
    </row>
    <row r="295" spans="1:11" x14ac:dyDescent="0.75">
      <c r="A295" s="1">
        <v>294</v>
      </c>
      <c r="B295" s="1">
        <v>82</v>
      </c>
      <c r="C295" s="1">
        <v>37</v>
      </c>
      <c r="D295" s="1" t="s">
        <v>26</v>
      </c>
      <c r="E295" s="1" t="s">
        <v>12</v>
      </c>
      <c r="F295" s="1">
        <v>826</v>
      </c>
      <c r="G295" s="1">
        <v>2</v>
      </c>
      <c r="H295" s="2">
        <v>44903</v>
      </c>
      <c r="I295" s="1">
        <v>57</v>
      </c>
      <c r="J295" s="1" t="s">
        <v>16</v>
      </c>
      <c r="K295" s="1" t="s">
        <v>14</v>
      </c>
    </row>
    <row r="296" spans="1:11" x14ac:dyDescent="0.75">
      <c r="A296" s="1">
        <v>295</v>
      </c>
      <c r="B296" s="1">
        <v>180</v>
      </c>
      <c r="C296" s="1">
        <v>21</v>
      </c>
      <c r="D296" s="1" t="s">
        <v>28</v>
      </c>
      <c r="E296" s="1" t="s">
        <v>23</v>
      </c>
      <c r="F296" s="1">
        <v>752</v>
      </c>
      <c r="G296" s="1">
        <v>2</v>
      </c>
      <c r="H296" s="2">
        <v>44876</v>
      </c>
      <c r="I296" s="1">
        <v>36</v>
      </c>
      <c r="J296" s="1" t="s">
        <v>13</v>
      </c>
      <c r="K296" s="1" t="s">
        <v>17</v>
      </c>
    </row>
    <row r="297" spans="1:11" x14ac:dyDescent="0.75">
      <c r="A297" s="1">
        <v>296</v>
      </c>
      <c r="B297" s="1">
        <v>157</v>
      </c>
      <c r="C297" s="1">
        <v>8</v>
      </c>
      <c r="D297" s="1" t="s">
        <v>29</v>
      </c>
      <c r="E297" s="1" t="s">
        <v>23</v>
      </c>
      <c r="F297" s="1">
        <v>387</v>
      </c>
      <c r="G297" s="1">
        <v>2</v>
      </c>
      <c r="H297" s="2">
        <v>44844</v>
      </c>
      <c r="I297" s="1">
        <v>35</v>
      </c>
      <c r="J297" s="1" t="s">
        <v>13</v>
      </c>
      <c r="K297" s="1" t="s">
        <v>30</v>
      </c>
    </row>
    <row r="298" spans="1:11" x14ac:dyDescent="0.75">
      <c r="A298" s="1">
        <v>297</v>
      </c>
      <c r="B298" s="1">
        <v>166</v>
      </c>
      <c r="C298" s="1">
        <v>9</v>
      </c>
      <c r="D298" s="1" t="s">
        <v>21</v>
      </c>
      <c r="E298" s="1" t="s">
        <v>23</v>
      </c>
      <c r="F298" s="1">
        <v>504</v>
      </c>
      <c r="G298" s="1">
        <v>3</v>
      </c>
      <c r="H298" s="2">
        <v>44738</v>
      </c>
      <c r="I298" s="1">
        <v>18</v>
      </c>
      <c r="J298" s="1" t="s">
        <v>16</v>
      </c>
      <c r="K298" s="1" t="s">
        <v>24</v>
      </c>
    </row>
    <row r="299" spans="1:11" x14ac:dyDescent="0.75">
      <c r="A299" s="1">
        <v>298</v>
      </c>
      <c r="B299" s="1">
        <v>42</v>
      </c>
      <c r="C299" s="1">
        <v>47</v>
      </c>
      <c r="D299" s="1" t="s">
        <v>27</v>
      </c>
      <c r="E299" s="1" t="s">
        <v>23</v>
      </c>
      <c r="F299" s="1">
        <v>387</v>
      </c>
      <c r="G299" s="1">
        <v>4</v>
      </c>
      <c r="H299" s="2">
        <v>44659</v>
      </c>
      <c r="I299" s="1">
        <v>31</v>
      </c>
      <c r="J299" s="1" t="s">
        <v>13</v>
      </c>
      <c r="K299" s="1" t="s">
        <v>30</v>
      </c>
    </row>
    <row r="300" spans="1:11" x14ac:dyDescent="0.75">
      <c r="A300" s="1">
        <v>299</v>
      </c>
      <c r="B300" s="1">
        <v>21</v>
      </c>
      <c r="C300" s="1">
        <v>15</v>
      </c>
      <c r="D300" s="1" t="s">
        <v>28</v>
      </c>
      <c r="E300" s="1" t="s">
        <v>12</v>
      </c>
      <c r="F300" s="1">
        <v>345</v>
      </c>
      <c r="G300" s="1">
        <v>1</v>
      </c>
      <c r="H300" s="2">
        <v>44666</v>
      </c>
      <c r="I300" s="1">
        <v>64</v>
      </c>
      <c r="J300" s="1" t="s">
        <v>13</v>
      </c>
      <c r="K300" s="1" t="s">
        <v>22</v>
      </c>
    </row>
    <row r="301" spans="1:11" x14ac:dyDescent="0.75">
      <c r="A301" s="1">
        <v>300</v>
      </c>
      <c r="B301" s="1">
        <v>42</v>
      </c>
      <c r="C301" s="1">
        <v>48</v>
      </c>
      <c r="D301" s="1" t="s">
        <v>15</v>
      </c>
      <c r="E301" s="1" t="s">
        <v>19</v>
      </c>
      <c r="F301" s="1">
        <v>611</v>
      </c>
      <c r="G301" s="1">
        <v>1</v>
      </c>
      <c r="H301" s="2">
        <v>44660</v>
      </c>
      <c r="I301" s="1">
        <v>19</v>
      </c>
      <c r="J301" s="1" t="s">
        <v>13</v>
      </c>
      <c r="K301" s="1" t="s">
        <v>30</v>
      </c>
    </row>
    <row r="302" spans="1:11" x14ac:dyDescent="0.75">
      <c r="A302" s="1">
        <v>301</v>
      </c>
      <c r="B302" s="1">
        <v>141</v>
      </c>
      <c r="C302" s="1">
        <v>46</v>
      </c>
      <c r="D302" s="1" t="s">
        <v>21</v>
      </c>
      <c r="E302" s="1" t="s">
        <v>12</v>
      </c>
      <c r="F302" s="1">
        <v>477</v>
      </c>
      <c r="G302" s="1">
        <v>4</v>
      </c>
      <c r="H302" s="2">
        <v>44872</v>
      </c>
      <c r="I302" s="1">
        <v>45</v>
      </c>
      <c r="J302" s="1" t="s">
        <v>16</v>
      </c>
      <c r="K302" s="1" t="s">
        <v>22</v>
      </c>
    </row>
    <row r="303" spans="1:11" x14ac:dyDescent="0.75">
      <c r="A303" s="1">
        <v>302</v>
      </c>
      <c r="B303" s="1">
        <v>113</v>
      </c>
      <c r="C303" s="1">
        <v>40</v>
      </c>
      <c r="D303" s="1" t="s">
        <v>21</v>
      </c>
      <c r="E303" s="1" t="s">
        <v>12</v>
      </c>
      <c r="F303" s="1">
        <v>141</v>
      </c>
      <c r="G303" s="1">
        <v>1</v>
      </c>
      <c r="H303" s="2">
        <v>44567</v>
      </c>
      <c r="I303" s="1">
        <v>47</v>
      </c>
      <c r="J303" s="1" t="s">
        <v>16</v>
      </c>
      <c r="K303" s="1" t="s">
        <v>17</v>
      </c>
    </row>
    <row r="304" spans="1:11" x14ac:dyDescent="0.75">
      <c r="A304" s="1">
        <v>303</v>
      </c>
      <c r="B304" s="1">
        <v>105</v>
      </c>
      <c r="C304" s="1">
        <v>18</v>
      </c>
      <c r="D304" s="1" t="s">
        <v>28</v>
      </c>
      <c r="E304" s="1" t="s">
        <v>19</v>
      </c>
      <c r="F304" s="1">
        <v>774</v>
      </c>
      <c r="G304" s="1">
        <v>4</v>
      </c>
      <c r="H304" s="2">
        <v>44758</v>
      </c>
      <c r="I304" s="1">
        <v>55</v>
      </c>
      <c r="J304" s="1" t="s">
        <v>16</v>
      </c>
      <c r="K304" s="1" t="s">
        <v>24</v>
      </c>
    </row>
    <row r="305" spans="1:11" x14ac:dyDescent="0.75">
      <c r="A305" s="1">
        <v>304</v>
      </c>
      <c r="B305" s="1">
        <v>192</v>
      </c>
      <c r="C305" s="1">
        <v>42</v>
      </c>
      <c r="D305" s="1" t="s">
        <v>21</v>
      </c>
      <c r="E305" s="1" t="s">
        <v>19</v>
      </c>
      <c r="F305" s="1">
        <v>871</v>
      </c>
      <c r="G305" s="1">
        <v>1</v>
      </c>
      <c r="H305" s="2">
        <v>44912</v>
      </c>
      <c r="I305" s="1">
        <v>21</v>
      </c>
      <c r="J305" s="1" t="s">
        <v>13</v>
      </c>
      <c r="K305" s="1" t="s">
        <v>17</v>
      </c>
    </row>
    <row r="306" spans="1:11" x14ac:dyDescent="0.75">
      <c r="A306" s="1">
        <v>305</v>
      </c>
      <c r="B306" s="1">
        <v>17</v>
      </c>
      <c r="C306" s="1">
        <v>20</v>
      </c>
      <c r="D306" s="1" t="s">
        <v>25</v>
      </c>
      <c r="E306" s="1" t="s">
        <v>19</v>
      </c>
      <c r="F306" s="1">
        <v>776</v>
      </c>
      <c r="G306" s="1">
        <v>2</v>
      </c>
      <c r="H306" s="2">
        <v>44694</v>
      </c>
      <c r="I306" s="1">
        <v>18</v>
      </c>
      <c r="J306" s="1" t="s">
        <v>16</v>
      </c>
      <c r="K306" s="1" t="s">
        <v>20</v>
      </c>
    </row>
    <row r="307" spans="1:11" x14ac:dyDescent="0.75">
      <c r="A307" s="1">
        <v>306</v>
      </c>
      <c r="B307" s="1">
        <v>120</v>
      </c>
      <c r="C307" s="1">
        <v>6</v>
      </c>
      <c r="D307" s="1" t="s">
        <v>28</v>
      </c>
      <c r="E307" s="1" t="s">
        <v>23</v>
      </c>
      <c r="F307" s="1">
        <v>841</v>
      </c>
      <c r="G307" s="1">
        <v>1</v>
      </c>
      <c r="H307" s="2">
        <v>44919</v>
      </c>
      <c r="I307" s="1">
        <v>25</v>
      </c>
      <c r="J307" s="1" t="s">
        <v>16</v>
      </c>
      <c r="K307" s="1" t="s">
        <v>17</v>
      </c>
    </row>
    <row r="308" spans="1:11" x14ac:dyDescent="0.75">
      <c r="A308" s="1">
        <v>307</v>
      </c>
      <c r="B308" s="1">
        <v>137</v>
      </c>
      <c r="C308" s="1">
        <v>12</v>
      </c>
      <c r="D308" s="1" t="s">
        <v>26</v>
      </c>
      <c r="E308" s="1" t="s">
        <v>19</v>
      </c>
      <c r="F308" s="1">
        <v>451</v>
      </c>
      <c r="G308" s="1">
        <v>4</v>
      </c>
      <c r="H308" s="2">
        <v>44820</v>
      </c>
      <c r="I308" s="1">
        <v>46</v>
      </c>
      <c r="J308" s="1" t="s">
        <v>16</v>
      </c>
      <c r="K308" s="1" t="s">
        <v>22</v>
      </c>
    </row>
    <row r="309" spans="1:11" x14ac:dyDescent="0.75">
      <c r="A309" s="1">
        <v>308</v>
      </c>
      <c r="B309" s="1">
        <v>169</v>
      </c>
      <c r="C309" s="1">
        <v>2</v>
      </c>
      <c r="D309" s="1" t="s">
        <v>11</v>
      </c>
      <c r="E309" s="1" t="s">
        <v>19</v>
      </c>
      <c r="F309" s="1">
        <v>319</v>
      </c>
      <c r="G309" s="1">
        <v>4</v>
      </c>
      <c r="H309" s="2">
        <v>44584</v>
      </c>
      <c r="I309" s="1">
        <v>56</v>
      </c>
      <c r="J309" s="1" t="s">
        <v>16</v>
      </c>
      <c r="K309" s="1" t="s">
        <v>17</v>
      </c>
    </row>
    <row r="310" spans="1:11" x14ac:dyDescent="0.75">
      <c r="A310" s="1">
        <v>309</v>
      </c>
      <c r="B310" s="1">
        <v>129</v>
      </c>
      <c r="C310" s="1">
        <v>7</v>
      </c>
      <c r="D310" s="1" t="s">
        <v>29</v>
      </c>
      <c r="E310" s="1" t="s">
        <v>19</v>
      </c>
      <c r="F310" s="1">
        <v>505</v>
      </c>
      <c r="G310" s="1">
        <v>4</v>
      </c>
      <c r="H310" s="2">
        <v>44614</v>
      </c>
      <c r="I310" s="1">
        <v>20</v>
      </c>
      <c r="J310" s="1" t="s">
        <v>16</v>
      </c>
      <c r="K310" s="1" t="s">
        <v>17</v>
      </c>
    </row>
    <row r="311" spans="1:11" x14ac:dyDescent="0.75">
      <c r="A311" s="1">
        <v>310</v>
      </c>
      <c r="B311" s="1">
        <v>130</v>
      </c>
      <c r="C311" s="1">
        <v>16</v>
      </c>
      <c r="D311" s="1" t="s">
        <v>18</v>
      </c>
      <c r="E311" s="1" t="s">
        <v>19</v>
      </c>
      <c r="F311" s="1">
        <v>477</v>
      </c>
      <c r="G311" s="1">
        <v>4</v>
      </c>
      <c r="H311" s="2">
        <v>44726</v>
      </c>
      <c r="I311" s="1">
        <v>49</v>
      </c>
      <c r="J311" s="1" t="s">
        <v>16</v>
      </c>
      <c r="K311" s="1" t="s">
        <v>24</v>
      </c>
    </row>
    <row r="312" spans="1:11" x14ac:dyDescent="0.75">
      <c r="A312" s="1">
        <v>311</v>
      </c>
      <c r="B312" s="1">
        <v>60</v>
      </c>
      <c r="C312" s="1">
        <v>3</v>
      </c>
      <c r="D312" s="1" t="s">
        <v>31</v>
      </c>
      <c r="E312" s="1" t="s">
        <v>19</v>
      </c>
      <c r="F312" s="1">
        <v>921</v>
      </c>
      <c r="G312" s="1">
        <v>4</v>
      </c>
      <c r="H312" s="2">
        <v>44763</v>
      </c>
      <c r="I312" s="1">
        <v>27</v>
      </c>
      <c r="J312" s="1" t="s">
        <v>13</v>
      </c>
      <c r="K312" s="1" t="s">
        <v>17</v>
      </c>
    </row>
    <row r="313" spans="1:11" x14ac:dyDescent="0.75">
      <c r="A313" s="1">
        <v>312</v>
      </c>
      <c r="B313" s="1">
        <v>48</v>
      </c>
      <c r="C313" s="1">
        <v>45</v>
      </c>
      <c r="D313" s="1" t="s">
        <v>21</v>
      </c>
      <c r="E313" s="1" t="s">
        <v>12</v>
      </c>
      <c r="F313" s="1">
        <v>439</v>
      </c>
      <c r="G313" s="1">
        <v>3</v>
      </c>
      <c r="H313" s="2">
        <v>44644</v>
      </c>
      <c r="I313" s="1">
        <v>27</v>
      </c>
      <c r="J313" s="1" t="s">
        <v>13</v>
      </c>
      <c r="K313" s="1" t="s">
        <v>24</v>
      </c>
    </row>
    <row r="314" spans="1:11" x14ac:dyDescent="0.75">
      <c r="A314" s="1">
        <v>313</v>
      </c>
      <c r="B314" s="1">
        <v>29</v>
      </c>
      <c r="C314" s="1">
        <v>3</v>
      </c>
      <c r="D314" s="1" t="s">
        <v>26</v>
      </c>
      <c r="E314" s="1" t="s">
        <v>23</v>
      </c>
      <c r="F314" s="1">
        <v>395</v>
      </c>
      <c r="G314" s="1">
        <v>3</v>
      </c>
      <c r="H314" s="2">
        <v>44706</v>
      </c>
      <c r="I314" s="1">
        <v>36</v>
      </c>
      <c r="J314" s="1" t="s">
        <v>16</v>
      </c>
      <c r="K314" s="1" t="s">
        <v>14</v>
      </c>
    </row>
    <row r="315" spans="1:11" x14ac:dyDescent="0.75">
      <c r="A315" s="1">
        <v>314</v>
      </c>
      <c r="B315" s="1">
        <v>97</v>
      </c>
      <c r="C315" s="1">
        <v>27</v>
      </c>
      <c r="D315" s="1" t="s">
        <v>27</v>
      </c>
      <c r="E315" s="1" t="s">
        <v>19</v>
      </c>
      <c r="F315" s="1">
        <v>774</v>
      </c>
      <c r="G315" s="1">
        <v>1</v>
      </c>
      <c r="H315" s="2">
        <v>44646</v>
      </c>
      <c r="I315" s="1">
        <v>63</v>
      </c>
      <c r="J315" s="1" t="s">
        <v>16</v>
      </c>
      <c r="K315" s="1" t="s">
        <v>20</v>
      </c>
    </row>
    <row r="316" spans="1:11" x14ac:dyDescent="0.75">
      <c r="A316" s="1">
        <v>315</v>
      </c>
      <c r="B316" s="1">
        <v>10</v>
      </c>
      <c r="C316" s="1">
        <v>50</v>
      </c>
      <c r="D316" s="1" t="s">
        <v>27</v>
      </c>
      <c r="E316" s="1" t="s">
        <v>19</v>
      </c>
      <c r="F316" s="1">
        <v>511</v>
      </c>
      <c r="G316" s="1">
        <v>4</v>
      </c>
      <c r="H316" s="2">
        <v>44639</v>
      </c>
      <c r="I316" s="1">
        <v>51</v>
      </c>
      <c r="J316" s="1" t="s">
        <v>13</v>
      </c>
      <c r="K316" s="1" t="s">
        <v>24</v>
      </c>
    </row>
    <row r="317" spans="1:11" x14ac:dyDescent="0.75">
      <c r="A317" s="1">
        <v>316</v>
      </c>
      <c r="B317" s="1">
        <v>58</v>
      </c>
      <c r="C317" s="1">
        <v>43</v>
      </c>
      <c r="D317" s="1" t="s">
        <v>31</v>
      </c>
      <c r="E317" s="1" t="s">
        <v>12</v>
      </c>
      <c r="F317" s="1">
        <v>301</v>
      </c>
      <c r="G317" s="1">
        <v>1</v>
      </c>
      <c r="H317" s="2">
        <v>44562</v>
      </c>
      <c r="I317" s="1">
        <v>50</v>
      </c>
      <c r="J317" s="1" t="s">
        <v>13</v>
      </c>
      <c r="K317" s="1" t="s">
        <v>22</v>
      </c>
    </row>
    <row r="318" spans="1:11" x14ac:dyDescent="0.75">
      <c r="A318" s="1">
        <v>317</v>
      </c>
      <c r="B318" s="1">
        <v>188</v>
      </c>
      <c r="C318" s="1">
        <v>40</v>
      </c>
      <c r="D318" s="1" t="s">
        <v>29</v>
      </c>
      <c r="E318" s="1" t="s">
        <v>23</v>
      </c>
      <c r="F318" s="1">
        <v>320</v>
      </c>
      <c r="G318" s="1">
        <v>4</v>
      </c>
      <c r="H318" s="2">
        <v>44612</v>
      </c>
      <c r="I318" s="1">
        <v>40</v>
      </c>
      <c r="J318" s="1" t="s">
        <v>16</v>
      </c>
      <c r="K318" s="1" t="s">
        <v>14</v>
      </c>
    </row>
    <row r="319" spans="1:11" x14ac:dyDescent="0.75">
      <c r="A319" s="1">
        <v>318</v>
      </c>
      <c r="B319" s="1">
        <v>21</v>
      </c>
      <c r="C319" s="1">
        <v>38</v>
      </c>
      <c r="D319" s="1" t="s">
        <v>21</v>
      </c>
      <c r="E319" s="1" t="s">
        <v>12</v>
      </c>
      <c r="F319" s="1">
        <v>971</v>
      </c>
      <c r="G319" s="1">
        <v>4</v>
      </c>
      <c r="H319" s="2">
        <v>44734</v>
      </c>
      <c r="I319" s="1">
        <v>45</v>
      </c>
      <c r="J319" s="1" t="s">
        <v>16</v>
      </c>
      <c r="K319" s="1" t="s">
        <v>24</v>
      </c>
    </row>
    <row r="320" spans="1:11" x14ac:dyDescent="0.75">
      <c r="A320" s="1">
        <v>319</v>
      </c>
      <c r="B320" s="1">
        <v>28</v>
      </c>
      <c r="C320" s="1">
        <v>33</v>
      </c>
      <c r="D320" s="1" t="s">
        <v>25</v>
      </c>
      <c r="E320" s="1" t="s">
        <v>12</v>
      </c>
      <c r="F320" s="1">
        <v>774</v>
      </c>
      <c r="G320" s="1">
        <v>3</v>
      </c>
      <c r="H320" s="2">
        <v>44766</v>
      </c>
      <c r="I320" s="1">
        <v>49</v>
      </c>
      <c r="J320" s="1" t="s">
        <v>16</v>
      </c>
      <c r="K320" s="1" t="s">
        <v>24</v>
      </c>
    </row>
    <row r="321" spans="1:11" x14ac:dyDescent="0.75">
      <c r="A321" s="1">
        <v>320</v>
      </c>
      <c r="B321" s="1">
        <v>34</v>
      </c>
      <c r="C321" s="1">
        <v>28</v>
      </c>
      <c r="D321" s="1" t="s">
        <v>31</v>
      </c>
      <c r="E321" s="1" t="s">
        <v>12</v>
      </c>
      <c r="F321" s="1">
        <v>505</v>
      </c>
      <c r="G321" s="1">
        <v>3</v>
      </c>
      <c r="H321" s="2">
        <v>44821</v>
      </c>
      <c r="I321" s="1">
        <v>24</v>
      </c>
      <c r="J321" s="1" t="s">
        <v>16</v>
      </c>
      <c r="K321" s="1" t="s">
        <v>20</v>
      </c>
    </row>
    <row r="322" spans="1:11" x14ac:dyDescent="0.75">
      <c r="A322" s="1">
        <v>321</v>
      </c>
      <c r="B322" s="1">
        <v>8</v>
      </c>
      <c r="C322" s="1">
        <v>1</v>
      </c>
      <c r="D322" s="1" t="s">
        <v>29</v>
      </c>
      <c r="E322" s="1" t="s">
        <v>19</v>
      </c>
      <c r="F322" s="1">
        <v>130</v>
      </c>
      <c r="G322" s="1">
        <v>2</v>
      </c>
      <c r="H322" s="2">
        <v>44849</v>
      </c>
      <c r="I322" s="1">
        <v>46</v>
      </c>
      <c r="J322" s="1" t="s">
        <v>13</v>
      </c>
      <c r="K322" s="1" t="s">
        <v>22</v>
      </c>
    </row>
    <row r="323" spans="1:11" x14ac:dyDescent="0.75">
      <c r="A323" s="1">
        <v>322</v>
      </c>
      <c r="B323" s="1">
        <v>187</v>
      </c>
      <c r="C323" s="1">
        <v>8</v>
      </c>
      <c r="D323" s="1" t="s">
        <v>21</v>
      </c>
      <c r="E323" s="1" t="s">
        <v>12</v>
      </c>
      <c r="F323" s="1">
        <v>451</v>
      </c>
      <c r="G323" s="1">
        <v>3</v>
      </c>
      <c r="H323" s="2">
        <v>44595</v>
      </c>
      <c r="I323" s="1">
        <v>25</v>
      </c>
      <c r="J323" s="1" t="s">
        <v>16</v>
      </c>
      <c r="K323" s="1" t="s">
        <v>30</v>
      </c>
    </row>
    <row r="324" spans="1:11" x14ac:dyDescent="0.75">
      <c r="A324" s="1">
        <v>323</v>
      </c>
      <c r="B324" s="1">
        <v>200</v>
      </c>
      <c r="C324" s="1">
        <v>37</v>
      </c>
      <c r="D324" s="1" t="s">
        <v>26</v>
      </c>
      <c r="E324" s="1" t="s">
        <v>19</v>
      </c>
      <c r="F324" s="1">
        <v>921</v>
      </c>
      <c r="G324" s="1">
        <v>2</v>
      </c>
      <c r="H324" s="2">
        <v>44909</v>
      </c>
      <c r="I324" s="1">
        <v>18</v>
      </c>
      <c r="J324" s="1" t="s">
        <v>16</v>
      </c>
      <c r="K324" s="1" t="s">
        <v>30</v>
      </c>
    </row>
    <row r="325" spans="1:11" x14ac:dyDescent="0.75">
      <c r="A325" s="1">
        <v>324</v>
      </c>
      <c r="B325" s="1">
        <v>177</v>
      </c>
      <c r="C325" s="1">
        <v>32</v>
      </c>
      <c r="D325" s="1" t="s">
        <v>11</v>
      </c>
      <c r="E325" s="1" t="s">
        <v>19</v>
      </c>
      <c r="F325" s="1">
        <v>912</v>
      </c>
      <c r="G325" s="1">
        <v>2</v>
      </c>
      <c r="H325" s="2">
        <v>44656</v>
      </c>
      <c r="I325" s="1">
        <v>20</v>
      </c>
      <c r="J325" s="1" t="s">
        <v>16</v>
      </c>
      <c r="K325" s="1" t="s">
        <v>24</v>
      </c>
    </row>
    <row r="326" spans="1:11" x14ac:dyDescent="0.75">
      <c r="A326" s="1">
        <v>325</v>
      </c>
      <c r="B326" s="1">
        <v>79</v>
      </c>
      <c r="C326" s="1">
        <v>48</v>
      </c>
      <c r="D326" s="1" t="s">
        <v>25</v>
      </c>
      <c r="E326" s="1" t="s">
        <v>12</v>
      </c>
      <c r="F326" s="1">
        <v>615</v>
      </c>
      <c r="G326" s="1">
        <v>2</v>
      </c>
      <c r="H326" s="2">
        <v>44633</v>
      </c>
      <c r="I326" s="1">
        <v>41</v>
      </c>
      <c r="J326" s="1" t="s">
        <v>16</v>
      </c>
      <c r="K326" s="1" t="s">
        <v>17</v>
      </c>
    </row>
    <row r="327" spans="1:11" x14ac:dyDescent="0.75">
      <c r="A327" s="1">
        <v>326</v>
      </c>
      <c r="B327" s="1">
        <v>145</v>
      </c>
      <c r="C327" s="1">
        <v>43</v>
      </c>
      <c r="D327" s="1" t="s">
        <v>18</v>
      </c>
      <c r="E327" s="1" t="s">
        <v>12</v>
      </c>
      <c r="F327" s="1">
        <v>825</v>
      </c>
      <c r="G327" s="1">
        <v>2</v>
      </c>
      <c r="H327" s="2">
        <v>44600</v>
      </c>
      <c r="I327" s="1">
        <v>40</v>
      </c>
      <c r="J327" s="1" t="s">
        <v>13</v>
      </c>
      <c r="K327" s="1" t="s">
        <v>22</v>
      </c>
    </row>
    <row r="328" spans="1:11" x14ac:dyDescent="0.75">
      <c r="A328" s="1">
        <v>327</v>
      </c>
      <c r="B328" s="1">
        <v>188</v>
      </c>
      <c r="C328" s="1">
        <v>37</v>
      </c>
      <c r="D328" s="1" t="s">
        <v>27</v>
      </c>
      <c r="E328" s="1" t="s">
        <v>12</v>
      </c>
      <c r="F328" s="1">
        <v>84</v>
      </c>
      <c r="G328" s="1">
        <v>2</v>
      </c>
      <c r="H328" s="2">
        <v>44715</v>
      </c>
      <c r="I328" s="1">
        <v>25</v>
      </c>
      <c r="J328" s="1" t="s">
        <v>13</v>
      </c>
      <c r="K328" s="1" t="s">
        <v>14</v>
      </c>
    </row>
    <row r="329" spans="1:11" x14ac:dyDescent="0.75">
      <c r="A329" s="1">
        <v>328</v>
      </c>
      <c r="B329" s="1">
        <v>87</v>
      </c>
      <c r="C329" s="1">
        <v>4</v>
      </c>
      <c r="D329" s="1" t="s">
        <v>15</v>
      </c>
      <c r="E329" s="1" t="s">
        <v>19</v>
      </c>
      <c r="F329" s="1">
        <v>947</v>
      </c>
      <c r="G329" s="1">
        <v>1</v>
      </c>
      <c r="H329" s="2">
        <v>44811</v>
      </c>
      <c r="I329" s="1">
        <v>64</v>
      </c>
      <c r="J329" s="1" t="s">
        <v>13</v>
      </c>
      <c r="K329" s="1" t="s">
        <v>17</v>
      </c>
    </row>
    <row r="330" spans="1:11" x14ac:dyDescent="0.75">
      <c r="A330" s="1">
        <v>329</v>
      </c>
      <c r="B330" s="1">
        <v>88</v>
      </c>
      <c r="C330" s="1">
        <v>30</v>
      </c>
      <c r="D330" s="1" t="s">
        <v>26</v>
      </c>
      <c r="E330" s="1" t="s">
        <v>23</v>
      </c>
      <c r="F330" s="1">
        <v>615</v>
      </c>
      <c r="G330" s="1">
        <v>3</v>
      </c>
      <c r="H330" s="2">
        <v>44723</v>
      </c>
      <c r="I330" s="1">
        <v>54</v>
      </c>
      <c r="J330" s="1" t="s">
        <v>16</v>
      </c>
      <c r="K330" s="1" t="s">
        <v>17</v>
      </c>
    </row>
    <row r="331" spans="1:11" x14ac:dyDescent="0.75">
      <c r="A331" s="1">
        <v>330</v>
      </c>
      <c r="B331" s="1">
        <v>173</v>
      </c>
      <c r="C331" s="1">
        <v>6</v>
      </c>
      <c r="D331" s="1" t="s">
        <v>27</v>
      </c>
      <c r="E331" s="1" t="s">
        <v>19</v>
      </c>
      <c r="F331" s="1">
        <v>416</v>
      </c>
      <c r="G331" s="1">
        <v>2</v>
      </c>
      <c r="H331" s="2">
        <v>44679</v>
      </c>
      <c r="I331" s="1">
        <v>20</v>
      </c>
      <c r="J331" s="1" t="s">
        <v>16</v>
      </c>
      <c r="K331" s="1" t="s">
        <v>22</v>
      </c>
    </row>
    <row r="332" spans="1:11" x14ac:dyDescent="0.75">
      <c r="A332" s="1">
        <v>331</v>
      </c>
      <c r="B332" s="1">
        <v>69</v>
      </c>
      <c r="C332" s="1">
        <v>46</v>
      </c>
      <c r="D332" s="1" t="s">
        <v>28</v>
      </c>
      <c r="E332" s="1" t="s">
        <v>12</v>
      </c>
      <c r="F332" s="1">
        <v>774</v>
      </c>
      <c r="G332" s="1">
        <v>4</v>
      </c>
      <c r="H332" s="2">
        <v>44820</v>
      </c>
      <c r="I332" s="1">
        <v>50</v>
      </c>
      <c r="J332" s="1" t="s">
        <v>13</v>
      </c>
      <c r="K332" s="1" t="s">
        <v>24</v>
      </c>
    </row>
    <row r="333" spans="1:11" x14ac:dyDescent="0.75">
      <c r="A333" s="1">
        <v>332</v>
      </c>
      <c r="B333" s="1">
        <v>160</v>
      </c>
      <c r="C333" s="1">
        <v>19</v>
      </c>
      <c r="D333" s="1" t="s">
        <v>15</v>
      </c>
      <c r="E333" s="1" t="s">
        <v>23</v>
      </c>
      <c r="F333" s="1">
        <v>821</v>
      </c>
      <c r="G333" s="1">
        <v>3</v>
      </c>
      <c r="H333" s="2">
        <v>44867</v>
      </c>
      <c r="I333" s="1">
        <v>45</v>
      </c>
      <c r="J333" s="1" t="s">
        <v>16</v>
      </c>
      <c r="K333" s="1" t="s">
        <v>24</v>
      </c>
    </row>
    <row r="334" spans="1:11" x14ac:dyDescent="0.75">
      <c r="A334" s="1">
        <v>333</v>
      </c>
      <c r="B334" s="1">
        <v>172</v>
      </c>
      <c r="C334" s="1">
        <v>32</v>
      </c>
      <c r="D334" s="1" t="s">
        <v>27</v>
      </c>
      <c r="E334" s="1" t="s">
        <v>19</v>
      </c>
      <c r="F334" s="1">
        <v>947</v>
      </c>
      <c r="G334" s="1">
        <v>3</v>
      </c>
      <c r="H334" s="2">
        <v>44829</v>
      </c>
      <c r="I334" s="1">
        <v>64</v>
      </c>
      <c r="J334" s="1" t="s">
        <v>16</v>
      </c>
      <c r="K334" s="1" t="s">
        <v>24</v>
      </c>
    </row>
    <row r="335" spans="1:11" x14ac:dyDescent="0.75">
      <c r="A335" s="1">
        <v>334</v>
      </c>
      <c r="B335" s="1">
        <v>193</v>
      </c>
      <c r="C335" s="1">
        <v>9</v>
      </c>
      <c r="D335" s="1" t="s">
        <v>29</v>
      </c>
      <c r="E335" s="1" t="s">
        <v>19</v>
      </c>
      <c r="F335" s="1">
        <v>451</v>
      </c>
      <c r="G335" s="1">
        <v>2</v>
      </c>
      <c r="H335" s="2">
        <v>44615</v>
      </c>
      <c r="I335" s="1">
        <v>25</v>
      </c>
      <c r="J335" s="1" t="s">
        <v>13</v>
      </c>
      <c r="K335" s="1" t="s">
        <v>24</v>
      </c>
    </row>
    <row r="336" spans="1:11" x14ac:dyDescent="0.75">
      <c r="A336" s="1">
        <v>335</v>
      </c>
      <c r="B336" s="1">
        <v>87</v>
      </c>
      <c r="C336" s="1">
        <v>12</v>
      </c>
      <c r="D336" s="1" t="s">
        <v>25</v>
      </c>
      <c r="E336" s="1" t="s">
        <v>12</v>
      </c>
      <c r="F336" s="1">
        <v>130</v>
      </c>
      <c r="G336" s="1">
        <v>1</v>
      </c>
      <c r="H336" s="2">
        <v>44797</v>
      </c>
      <c r="I336" s="1">
        <v>51</v>
      </c>
      <c r="J336" s="1" t="s">
        <v>13</v>
      </c>
      <c r="K336" s="1" t="s">
        <v>30</v>
      </c>
    </row>
    <row r="337" spans="1:11" x14ac:dyDescent="0.75">
      <c r="A337" s="1">
        <v>336</v>
      </c>
      <c r="B337" s="1">
        <v>101</v>
      </c>
      <c r="C337" s="1">
        <v>11</v>
      </c>
      <c r="D337" s="1" t="s">
        <v>27</v>
      </c>
      <c r="E337" s="1" t="s">
        <v>19</v>
      </c>
      <c r="F337" s="1">
        <v>826</v>
      </c>
      <c r="G337" s="1">
        <v>2</v>
      </c>
      <c r="H337" s="2">
        <v>44783</v>
      </c>
      <c r="I337" s="1">
        <v>52</v>
      </c>
      <c r="J337" s="1" t="s">
        <v>13</v>
      </c>
      <c r="K337" s="1" t="s">
        <v>24</v>
      </c>
    </row>
    <row r="338" spans="1:11" x14ac:dyDescent="0.75">
      <c r="A338" s="1">
        <v>337</v>
      </c>
      <c r="B338" s="1">
        <v>8</v>
      </c>
      <c r="C338" s="1">
        <v>46</v>
      </c>
      <c r="D338" s="1" t="s">
        <v>18</v>
      </c>
      <c r="E338" s="1" t="s">
        <v>19</v>
      </c>
      <c r="F338" s="1">
        <v>614</v>
      </c>
      <c r="G338" s="1">
        <v>1</v>
      </c>
      <c r="H338" s="2">
        <v>44812</v>
      </c>
      <c r="I338" s="1">
        <v>49</v>
      </c>
      <c r="J338" s="1" t="s">
        <v>13</v>
      </c>
      <c r="K338" s="1" t="s">
        <v>30</v>
      </c>
    </row>
    <row r="339" spans="1:11" x14ac:dyDescent="0.75">
      <c r="A339" s="1">
        <v>338</v>
      </c>
      <c r="B339" s="1">
        <v>77</v>
      </c>
      <c r="C339" s="1">
        <v>16</v>
      </c>
      <c r="D339" s="1" t="s">
        <v>11</v>
      </c>
      <c r="E339" s="1" t="s">
        <v>23</v>
      </c>
      <c r="F339" s="1">
        <v>255</v>
      </c>
      <c r="G339" s="1">
        <v>4</v>
      </c>
      <c r="H339" s="2">
        <v>44874</v>
      </c>
      <c r="I339" s="1">
        <v>41</v>
      </c>
      <c r="J339" s="1" t="s">
        <v>16</v>
      </c>
      <c r="K339" s="1" t="s">
        <v>30</v>
      </c>
    </row>
    <row r="340" spans="1:11" x14ac:dyDescent="0.75">
      <c r="A340" s="1">
        <v>339</v>
      </c>
      <c r="B340" s="1">
        <v>200</v>
      </c>
      <c r="C340" s="1">
        <v>1</v>
      </c>
      <c r="D340" s="1" t="s">
        <v>29</v>
      </c>
      <c r="E340" s="1" t="s">
        <v>19</v>
      </c>
      <c r="F340" s="1">
        <v>511</v>
      </c>
      <c r="G340" s="1">
        <v>3</v>
      </c>
      <c r="H340" s="2">
        <v>44673</v>
      </c>
      <c r="I340" s="1">
        <v>31</v>
      </c>
      <c r="J340" s="1" t="s">
        <v>16</v>
      </c>
      <c r="K340" s="1" t="s">
        <v>24</v>
      </c>
    </row>
    <row r="341" spans="1:11" x14ac:dyDescent="0.75">
      <c r="A341" s="1">
        <v>340</v>
      </c>
      <c r="B341" s="1">
        <v>87</v>
      </c>
      <c r="C341" s="1">
        <v>45</v>
      </c>
      <c r="D341" s="1" t="s">
        <v>26</v>
      </c>
      <c r="E341" s="1" t="s">
        <v>23</v>
      </c>
      <c r="F341" s="1">
        <v>971</v>
      </c>
      <c r="G341" s="1">
        <v>4</v>
      </c>
      <c r="H341" s="2">
        <v>44816</v>
      </c>
      <c r="I341" s="1">
        <v>49</v>
      </c>
      <c r="J341" s="1" t="s">
        <v>13</v>
      </c>
      <c r="K341" s="1" t="s">
        <v>20</v>
      </c>
    </row>
    <row r="342" spans="1:11" x14ac:dyDescent="0.75">
      <c r="A342" s="1">
        <v>341</v>
      </c>
      <c r="B342" s="1">
        <v>43</v>
      </c>
      <c r="C342" s="1">
        <v>21</v>
      </c>
      <c r="D342" s="1" t="s">
        <v>26</v>
      </c>
      <c r="E342" s="1" t="s">
        <v>23</v>
      </c>
      <c r="F342" s="1">
        <v>826</v>
      </c>
      <c r="G342" s="1">
        <v>1</v>
      </c>
      <c r="H342" s="2">
        <v>44864</v>
      </c>
      <c r="I342" s="1">
        <v>63</v>
      </c>
      <c r="J342" s="1" t="s">
        <v>16</v>
      </c>
      <c r="K342" s="1" t="s">
        <v>14</v>
      </c>
    </row>
    <row r="343" spans="1:11" x14ac:dyDescent="0.75">
      <c r="A343" s="1">
        <v>342</v>
      </c>
      <c r="B343" s="1">
        <v>129</v>
      </c>
      <c r="C343" s="1">
        <v>30</v>
      </c>
      <c r="D343" s="1" t="s">
        <v>26</v>
      </c>
      <c r="E343" s="1" t="s">
        <v>19</v>
      </c>
      <c r="F343" s="1">
        <v>511</v>
      </c>
      <c r="G343" s="1">
        <v>1</v>
      </c>
      <c r="H343" s="2">
        <v>44768</v>
      </c>
      <c r="I343" s="1">
        <v>60</v>
      </c>
      <c r="J343" s="1" t="s">
        <v>13</v>
      </c>
      <c r="K343" s="1" t="s">
        <v>17</v>
      </c>
    </row>
    <row r="344" spans="1:11" x14ac:dyDescent="0.75">
      <c r="A344" s="1">
        <v>343</v>
      </c>
      <c r="B344" s="1">
        <v>109</v>
      </c>
      <c r="C344" s="1">
        <v>13</v>
      </c>
      <c r="D344" s="1" t="s">
        <v>26</v>
      </c>
      <c r="E344" s="1" t="s">
        <v>19</v>
      </c>
      <c r="F344" s="1">
        <v>511</v>
      </c>
      <c r="G344" s="1">
        <v>4</v>
      </c>
      <c r="H344" s="2">
        <v>44790</v>
      </c>
      <c r="I344" s="1">
        <v>33</v>
      </c>
      <c r="J344" s="1" t="s">
        <v>13</v>
      </c>
      <c r="K344" s="1" t="s">
        <v>30</v>
      </c>
    </row>
    <row r="345" spans="1:11" x14ac:dyDescent="0.75">
      <c r="A345" s="1">
        <v>344</v>
      </c>
      <c r="B345" s="1">
        <v>179</v>
      </c>
      <c r="C345" s="1">
        <v>34</v>
      </c>
      <c r="D345" s="1" t="s">
        <v>11</v>
      </c>
      <c r="E345" s="1" t="s">
        <v>19</v>
      </c>
      <c r="F345" s="1">
        <v>439</v>
      </c>
      <c r="G345" s="1">
        <v>1</v>
      </c>
      <c r="H345" s="2">
        <v>44902</v>
      </c>
      <c r="I345" s="1">
        <v>21</v>
      </c>
      <c r="J345" s="1" t="s">
        <v>16</v>
      </c>
      <c r="K345" s="1" t="s">
        <v>22</v>
      </c>
    </row>
    <row r="346" spans="1:11" x14ac:dyDescent="0.75">
      <c r="A346" s="1">
        <v>345</v>
      </c>
      <c r="B346" s="1">
        <v>152</v>
      </c>
      <c r="C346" s="1">
        <v>4</v>
      </c>
      <c r="D346" s="1" t="s">
        <v>27</v>
      </c>
      <c r="E346" s="1" t="s">
        <v>23</v>
      </c>
      <c r="F346" s="1">
        <v>102</v>
      </c>
      <c r="G346" s="1">
        <v>4</v>
      </c>
      <c r="H346" s="2">
        <v>44627</v>
      </c>
      <c r="I346" s="1">
        <v>54</v>
      </c>
      <c r="J346" s="1" t="s">
        <v>13</v>
      </c>
      <c r="K346" s="1" t="s">
        <v>22</v>
      </c>
    </row>
    <row r="347" spans="1:11" x14ac:dyDescent="0.75">
      <c r="A347" s="1">
        <v>346</v>
      </c>
      <c r="B347" s="1">
        <v>152</v>
      </c>
      <c r="C347" s="1">
        <v>28</v>
      </c>
      <c r="D347" s="1" t="s">
        <v>21</v>
      </c>
      <c r="E347" s="1" t="s">
        <v>12</v>
      </c>
      <c r="F347" s="1">
        <v>779</v>
      </c>
      <c r="G347" s="1">
        <v>3</v>
      </c>
      <c r="H347" s="2">
        <v>44636</v>
      </c>
      <c r="I347" s="1">
        <v>38</v>
      </c>
      <c r="J347" s="1" t="s">
        <v>16</v>
      </c>
      <c r="K347" s="1" t="s">
        <v>14</v>
      </c>
    </row>
    <row r="348" spans="1:11" x14ac:dyDescent="0.75">
      <c r="A348" s="1">
        <v>347</v>
      </c>
      <c r="B348" s="1">
        <v>17</v>
      </c>
      <c r="C348" s="1">
        <v>38</v>
      </c>
      <c r="D348" s="1" t="s">
        <v>27</v>
      </c>
      <c r="E348" s="1" t="s">
        <v>12</v>
      </c>
      <c r="F348" s="1">
        <v>389</v>
      </c>
      <c r="G348" s="1">
        <v>4</v>
      </c>
      <c r="H348" s="2">
        <v>44664</v>
      </c>
      <c r="I348" s="1">
        <v>31</v>
      </c>
      <c r="J348" s="1" t="s">
        <v>16</v>
      </c>
      <c r="K348" s="1" t="s">
        <v>22</v>
      </c>
    </row>
    <row r="349" spans="1:11" x14ac:dyDescent="0.75">
      <c r="A349" s="1">
        <v>348</v>
      </c>
      <c r="B349" s="1">
        <v>133</v>
      </c>
      <c r="C349" s="1">
        <v>31</v>
      </c>
      <c r="D349" s="1" t="s">
        <v>28</v>
      </c>
      <c r="E349" s="1" t="s">
        <v>12</v>
      </c>
      <c r="F349" s="1">
        <v>841</v>
      </c>
      <c r="G349" s="1">
        <v>3</v>
      </c>
      <c r="H349" s="2">
        <v>44753</v>
      </c>
      <c r="I349" s="1">
        <v>48</v>
      </c>
      <c r="J349" s="1" t="s">
        <v>16</v>
      </c>
      <c r="K349" s="1" t="s">
        <v>20</v>
      </c>
    </row>
    <row r="350" spans="1:11" x14ac:dyDescent="0.75">
      <c r="A350" s="1">
        <v>349</v>
      </c>
      <c r="B350" s="1">
        <v>148</v>
      </c>
      <c r="C350" s="1">
        <v>27</v>
      </c>
      <c r="D350" s="1" t="s">
        <v>25</v>
      </c>
      <c r="E350" s="1" t="s">
        <v>19</v>
      </c>
      <c r="F350" s="1">
        <v>558</v>
      </c>
      <c r="G350" s="1">
        <v>4</v>
      </c>
      <c r="H350" s="2">
        <v>44813</v>
      </c>
      <c r="I350" s="1">
        <v>35</v>
      </c>
      <c r="J350" s="1" t="s">
        <v>16</v>
      </c>
      <c r="K350" s="1" t="s">
        <v>22</v>
      </c>
    </row>
    <row r="351" spans="1:11" x14ac:dyDescent="0.75">
      <c r="A351" s="1">
        <v>350</v>
      </c>
      <c r="B351" s="1">
        <v>21</v>
      </c>
      <c r="C351" s="1">
        <v>5</v>
      </c>
      <c r="D351" s="1" t="s">
        <v>15</v>
      </c>
      <c r="E351" s="1" t="s">
        <v>23</v>
      </c>
      <c r="F351" s="1">
        <v>451</v>
      </c>
      <c r="G351" s="1">
        <v>1</v>
      </c>
      <c r="H351" s="2">
        <v>44787</v>
      </c>
      <c r="I351" s="1">
        <v>24</v>
      </c>
      <c r="J351" s="1" t="s">
        <v>13</v>
      </c>
      <c r="K351" s="1" t="s">
        <v>17</v>
      </c>
    </row>
    <row r="352" spans="1:11" x14ac:dyDescent="0.75">
      <c r="A352" s="1">
        <v>351</v>
      </c>
      <c r="B352" s="1">
        <v>58</v>
      </c>
      <c r="C352" s="1">
        <v>25</v>
      </c>
      <c r="D352" s="1" t="s">
        <v>21</v>
      </c>
      <c r="E352" s="1" t="s">
        <v>23</v>
      </c>
      <c r="F352" s="1">
        <v>439</v>
      </c>
      <c r="G352" s="1">
        <v>4</v>
      </c>
      <c r="H352" s="2">
        <v>44855</v>
      </c>
      <c r="I352" s="1">
        <v>27</v>
      </c>
      <c r="J352" s="1" t="s">
        <v>16</v>
      </c>
      <c r="K352" s="1" t="s">
        <v>17</v>
      </c>
    </row>
    <row r="353" spans="1:11" x14ac:dyDescent="0.75">
      <c r="A353" s="1">
        <v>352</v>
      </c>
      <c r="B353" s="1">
        <v>159</v>
      </c>
      <c r="C353" s="1">
        <v>3</v>
      </c>
      <c r="D353" s="1" t="s">
        <v>21</v>
      </c>
      <c r="E353" s="1" t="s">
        <v>12</v>
      </c>
      <c r="F353" s="1">
        <v>971</v>
      </c>
      <c r="G353" s="1">
        <v>1</v>
      </c>
      <c r="H353" s="2">
        <v>44867</v>
      </c>
      <c r="I353" s="1">
        <v>24</v>
      </c>
      <c r="J353" s="1" t="s">
        <v>13</v>
      </c>
      <c r="K353" s="1" t="s">
        <v>30</v>
      </c>
    </row>
    <row r="354" spans="1:11" x14ac:dyDescent="0.75">
      <c r="A354" s="1">
        <v>353</v>
      </c>
      <c r="B354" s="1">
        <v>110</v>
      </c>
      <c r="C354" s="1">
        <v>33</v>
      </c>
      <c r="D354" s="1" t="s">
        <v>27</v>
      </c>
      <c r="E354" s="1" t="s">
        <v>19</v>
      </c>
      <c r="F354" s="1">
        <v>416</v>
      </c>
      <c r="G354" s="1">
        <v>4</v>
      </c>
      <c r="H354" s="2">
        <v>44659</v>
      </c>
      <c r="I354" s="1">
        <v>50</v>
      </c>
      <c r="J354" s="1" t="s">
        <v>13</v>
      </c>
      <c r="K354" s="1" t="s">
        <v>24</v>
      </c>
    </row>
    <row r="355" spans="1:11" x14ac:dyDescent="0.75">
      <c r="A355" s="1">
        <v>354</v>
      </c>
      <c r="B355" s="1">
        <v>139</v>
      </c>
      <c r="C355" s="1">
        <v>4</v>
      </c>
      <c r="D355" s="1" t="s">
        <v>21</v>
      </c>
      <c r="E355" s="1" t="s">
        <v>23</v>
      </c>
      <c r="F355" s="1">
        <v>614</v>
      </c>
      <c r="G355" s="1">
        <v>4</v>
      </c>
      <c r="H355" s="2">
        <v>44899</v>
      </c>
      <c r="I355" s="1">
        <v>40</v>
      </c>
      <c r="J355" s="1" t="s">
        <v>13</v>
      </c>
      <c r="K355" s="1" t="s">
        <v>20</v>
      </c>
    </row>
    <row r="356" spans="1:11" x14ac:dyDescent="0.75">
      <c r="A356" s="1">
        <v>355</v>
      </c>
      <c r="B356" s="1">
        <v>180</v>
      </c>
      <c r="C356" s="1">
        <v>25</v>
      </c>
      <c r="D356" s="1" t="s">
        <v>31</v>
      </c>
      <c r="E356" s="1" t="s">
        <v>12</v>
      </c>
      <c r="F356" s="1">
        <v>798</v>
      </c>
      <c r="G356" s="1">
        <v>2</v>
      </c>
      <c r="H356" s="2">
        <v>44847</v>
      </c>
      <c r="I356" s="1">
        <v>38</v>
      </c>
      <c r="J356" s="1" t="s">
        <v>13</v>
      </c>
      <c r="K356" s="1" t="s">
        <v>30</v>
      </c>
    </row>
    <row r="357" spans="1:11" x14ac:dyDescent="0.75">
      <c r="A357" s="1">
        <v>356</v>
      </c>
      <c r="B357" s="1">
        <v>143</v>
      </c>
      <c r="C357" s="1">
        <v>20</v>
      </c>
      <c r="D357" s="1" t="s">
        <v>31</v>
      </c>
      <c r="E357" s="1" t="s">
        <v>23</v>
      </c>
      <c r="F357" s="1">
        <v>928</v>
      </c>
      <c r="G357" s="1">
        <v>1</v>
      </c>
      <c r="H357" s="2">
        <v>44896</v>
      </c>
      <c r="I357" s="1">
        <v>36</v>
      </c>
      <c r="J357" s="1" t="s">
        <v>16</v>
      </c>
      <c r="K357" s="1" t="s">
        <v>20</v>
      </c>
    </row>
    <row r="358" spans="1:11" x14ac:dyDescent="0.75">
      <c r="A358" s="1">
        <v>357</v>
      </c>
      <c r="B358" s="1">
        <v>135</v>
      </c>
      <c r="C358" s="1">
        <v>34</v>
      </c>
      <c r="D358" s="1" t="s">
        <v>28</v>
      </c>
      <c r="E358" s="1" t="s">
        <v>19</v>
      </c>
      <c r="F358" s="1">
        <v>51</v>
      </c>
      <c r="G358" s="1">
        <v>2</v>
      </c>
      <c r="H358" s="2">
        <v>44908</v>
      </c>
      <c r="I358" s="1">
        <v>36</v>
      </c>
      <c r="J358" s="1" t="s">
        <v>16</v>
      </c>
      <c r="K358" s="1" t="s">
        <v>24</v>
      </c>
    </row>
    <row r="359" spans="1:11" x14ac:dyDescent="0.75">
      <c r="A359" s="1">
        <v>358</v>
      </c>
      <c r="B359" s="1">
        <v>28</v>
      </c>
      <c r="C359" s="1">
        <v>26</v>
      </c>
      <c r="D359" s="1" t="s">
        <v>15</v>
      </c>
      <c r="E359" s="1" t="s">
        <v>19</v>
      </c>
      <c r="F359" s="1">
        <v>437</v>
      </c>
      <c r="G359" s="1">
        <v>1</v>
      </c>
      <c r="H359" s="2">
        <v>44869</v>
      </c>
      <c r="I359" s="1">
        <v>53</v>
      </c>
      <c r="J359" s="1" t="s">
        <v>13</v>
      </c>
      <c r="K359" s="1" t="s">
        <v>22</v>
      </c>
    </row>
    <row r="360" spans="1:11" x14ac:dyDescent="0.75">
      <c r="A360" s="1">
        <v>359</v>
      </c>
      <c r="B360" s="1">
        <v>51</v>
      </c>
      <c r="C360" s="1">
        <v>5</v>
      </c>
      <c r="D360" s="1" t="s">
        <v>18</v>
      </c>
      <c r="E360" s="1" t="s">
        <v>23</v>
      </c>
      <c r="F360" s="1">
        <v>865</v>
      </c>
      <c r="G360" s="1">
        <v>2</v>
      </c>
      <c r="H360" s="2">
        <v>44810</v>
      </c>
      <c r="I360" s="1">
        <v>46</v>
      </c>
      <c r="J360" s="1" t="s">
        <v>13</v>
      </c>
      <c r="K360" s="1" t="s">
        <v>22</v>
      </c>
    </row>
    <row r="361" spans="1:11" x14ac:dyDescent="0.75">
      <c r="A361" s="1">
        <v>360</v>
      </c>
      <c r="B361" s="1">
        <v>186</v>
      </c>
      <c r="C361" s="1">
        <v>35</v>
      </c>
      <c r="D361" s="1" t="s">
        <v>11</v>
      </c>
      <c r="E361" s="1" t="s">
        <v>19</v>
      </c>
      <c r="F361" s="1">
        <v>947</v>
      </c>
      <c r="G361" s="1">
        <v>3</v>
      </c>
      <c r="H361" s="2">
        <v>44727</v>
      </c>
      <c r="I361" s="1">
        <v>35</v>
      </c>
      <c r="J361" s="1" t="s">
        <v>16</v>
      </c>
      <c r="K361" s="1" t="s">
        <v>24</v>
      </c>
    </row>
    <row r="362" spans="1:11" x14ac:dyDescent="0.75">
      <c r="A362" s="1">
        <v>361</v>
      </c>
      <c r="B362" s="1">
        <v>5</v>
      </c>
      <c r="C362" s="1">
        <v>28</v>
      </c>
      <c r="D362" s="1" t="s">
        <v>27</v>
      </c>
      <c r="E362" s="1" t="s">
        <v>12</v>
      </c>
      <c r="F362" s="1">
        <v>389</v>
      </c>
      <c r="G362" s="1">
        <v>4</v>
      </c>
      <c r="H362" s="2">
        <v>44896</v>
      </c>
      <c r="I362" s="1">
        <v>19</v>
      </c>
      <c r="J362" s="1" t="s">
        <v>13</v>
      </c>
      <c r="K362" s="1" t="s">
        <v>30</v>
      </c>
    </row>
    <row r="363" spans="1:11" x14ac:dyDescent="0.75">
      <c r="A363" s="1">
        <v>362</v>
      </c>
      <c r="B363" s="1">
        <v>5</v>
      </c>
      <c r="C363" s="1">
        <v>29</v>
      </c>
      <c r="D363" s="1" t="s">
        <v>11</v>
      </c>
      <c r="E363" s="1" t="s">
        <v>12</v>
      </c>
      <c r="F363" s="1">
        <v>826</v>
      </c>
      <c r="G363" s="1">
        <v>1</v>
      </c>
      <c r="H363" s="2">
        <v>44591</v>
      </c>
      <c r="I363" s="1">
        <v>18</v>
      </c>
      <c r="J363" s="1" t="s">
        <v>16</v>
      </c>
      <c r="K363" s="1" t="s">
        <v>24</v>
      </c>
    </row>
    <row r="364" spans="1:11" x14ac:dyDescent="0.75">
      <c r="A364" s="1">
        <v>363</v>
      </c>
      <c r="B364" s="1">
        <v>94</v>
      </c>
      <c r="C364" s="1">
        <v>9</v>
      </c>
      <c r="D364" s="1" t="s">
        <v>18</v>
      </c>
      <c r="E364" s="1" t="s">
        <v>23</v>
      </c>
      <c r="F364" s="1">
        <v>947</v>
      </c>
      <c r="G364" s="1">
        <v>1</v>
      </c>
      <c r="H364" s="2">
        <v>44808</v>
      </c>
      <c r="I364" s="1">
        <v>64</v>
      </c>
      <c r="J364" s="1" t="s">
        <v>13</v>
      </c>
      <c r="K364" s="1" t="s">
        <v>14</v>
      </c>
    </row>
    <row r="365" spans="1:11" x14ac:dyDescent="0.75">
      <c r="A365" s="1">
        <v>364</v>
      </c>
      <c r="B365" s="1">
        <v>96</v>
      </c>
      <c r="C365" s="1">
        <v>38</v>
      </c>
      <c r="D365" s="1" t="s">
        <v>27</v>
      </c>
      <c r="E365" s="1" t="s">
        <v>23</v>
      </c>
      <c r="F365" s="1">
        <v>992</v>
      </c>
      <c r="G365" s="1">
        <v>4</v>
      </c>
      <c r="H365" s="2">
        <v>44667</v>
      </c>
      <c r="I365" s="1">
        <v>22</v>
      </c>
      <c r="J365" s="1" t="s">
        <v>16</v>
      </c>
      <c r="K365" s="1" t="s">
        <v>17</v>
      </c>
    </row>
    <row r="366" spans="1:11" x14ac:dyDescent="0.75">
      <c r="A366" s="1">
        <v>365</v>
      </c>
      <c r="B366" s="1">
        <v>8</v>
      </c>
      <c r="C366" s="1">
        <v>50</v>
      </c>
      <c r="D366" s="1" t="s">
        <v>27</v>
      </c>
      <c r="E366" s="1" t="s">
        <v>19</v>
      </c>
      <c r="F366" s="1">
        <v>752</v>
      </c>
      <c r="G366" s="1">
        <v>1</v>
      </c>
      <c r="H366" s="2">
        <v>44612</v>
      </c>
      <c r="I366" s="1">
        <v>37</v>
      </c>
      <c r="J366" s="1" t="s">
        <v>13</v>
      </c>
      <c r="K366" s="1" t="s">
        <v>30</v>
      </c>
    </row>
    <row r="367" spans="1:11" x14ac:dyDescent="0.75">
      <c r="A367" s="1">
        <v>366</v>
      </c>
      <c r="B367" s="1">
        <v>64</v>
      </c>
      <c r="C367" s="1">
        <v>6</v>
      </c>
      <c r="D367" s="1" t="s">
        <v>15</v>
      </c>
      <c r="E367" s="1" t="s">
        <v>19</v>
      </c>
      <c r="F367" s="1">
        <v>345</v>
      </c>
      <c r="G367" s="1">
        <v>1</v>
      </c>
      <c r="H367" s="2">
        <v>44642</v>
      </c>
      <c r="I367" s="1">
        <v>28</v>
      </c>
      <c r="J367" s="1" t="s">
        <v>13</v>
      </c>
      <c r="K367" s="1" t="s">
        <v>20</v>
      </c>
    </row>
    <row r="368" spans="1:11" x14ac:dyDescent="0.75">
      <c r="A368" s="1">
        <v>367</v>
      </c>
      <c r="B368" s="1">
        <v>138</v>
      </c>
      <c r="C368" s="1">
        <v>19</v>
      </c>
      <c r="D368" s="1" t="s">
        <v>11</v>
      </c>
      <c r="E368" s="1" t="s">
        <v>12</v>
      </c>
      <c r="F368" s="1">
        <v>155</v>
      </c>
      <c r="G368" s="1">
        <v>2</v>
      </c>
      <c r="H368" s="2">
        <v>44694</v>
      </c>
      <c r="I368" s="1">
        <v>59</v>
      </c>
      <c r="J368" s="1" t="s">
        <v>16</v>
      </c>
      <c r="K368" s="1" t="s">
        <v>14</v>
      </c>
    </row>
    <row r="369" spans="1:11" x14ac:dyDescent="0.75">
      <c r="A369" s="1">
        <v>368</v>
      </c>
      <c r="B369" s="1">
        <v>38</v>
      </c>
      <c r="C369" s="1">
        <v>44</v>
      </c>
      <c r="D369" s="1" t="s">
        <v>31</v>
      </c>
      <c r="E369" s="1" t="s">
        <v>12</v>
      </c>
      <c r="F369" s="1">
        <v>871</v>
      </c>
      <c r="G369" s="1">
        <v>1</v>
      </c>
      <c r="H369" s="2">
        <v>44846</v>
      </c>
      <c r="I369" s="1">
        <v>19</v>
      </c>
      <c r="J369" s="1" t="s">
        <v>13</v>
      </c>
      <c r="K369" s="1" t="s">
        <v>30</v>
      </c>
    </row>
    <row r="370" spans="1:11" x14ac:dyDescent="0.75">
      <c r="A370" s="1">
        <v>369</v>
      </c>
      <c r="B370" s="1">
        <v>111</v>
      </c>
      <c r="C370" s="1">
        <v>11</v>
      </c>
      <c r="D370" s="1" t="s">
        <v>26</v>
      </c>
      <c r="E370" s="1" t="s">
        <v>12</v>
      </c>
      <c r="F370" s="1">
        <v>439</v>
      </c>
      <c r="G370" s="1">
        <v>3</v>
      </c>
      <c r="H370" s="2">
        <v>44699</v>
      </c>
      <c r="I370" s="1">
        <v>20</v>
      </c>
      <c r="J370" s="1" t="s">
        <v>13</v>
      </c>
      <c r="K370" s="1" t="s">
        <v>24</v>
      </c>
    </row>
    <row r="371" spans="1:11" x14ac:dyDescent="0.75">
      <c r="A371" s="1">
        <v>370</v>
      </c>
      <c r="B371" s="1">
        <v>112</v>
      </c>
      <c r="C371" s="1">
        <v>2</v>
      </c>
      <c r="D371" s="1" t="s">
        <v>11</v>
      </c>
      <c r="E371" s="1" t="s">
        <v>19</v>
      </c>
      <c r="F371" s="1">
        <v>821</v>
      </c>
      <c r="G371" s="1">
        <v>3</v>
      </c>
      <c r="H371" s="2">
        <v>44745</v>
      </c>
      <c r="I371" s="1">
        <v>40</v>
      </c>
      <c r="J371" s="1" t="s">
        <v>16</v>
      </c>
      <c r="K371" s="1" t="s">
        <v>24</v>
      </c>
    </row>
    <row r="372" spans="1:11" x14ac:dyDescent="0.75">
      <c r="A372" s="1">
        <v>371</v>
      </c>
      <c r="B372" s="1">
        <v>81</v>
      </c>
      <c r="C372" s="1">
        <v>47</v>
      </c>
      <c r="D372" s="1" t="s">
        <v>25</v>
      </c>
      <c r="E372" s="1" t="s">
        <v>23</v>
      </c>
      <c r="F372" s="1">
        <v>871</v>
      </c>
      <c r="G372" s="1">
        <v>4</v>
      </c>
      <c r="H372" s="2">
        <v>44891</v>
      </c>
      <c r="I372" s="1">
        <v>29</v>
      </c>
      <c r="J372" s="1" t="s">
        <v>13</v>
      </c>
      <c r="K372" s="1" t="s">
        <v>24</v>
      </c>
    </row>
    <row r="373" spans="1:11" x14ac:dyDescent="0.75">
      <c r="A373" s="1">
        <v>372</v>
      </c>
      <c r="B373" s="1">
        <v>136</v>
      </c>
      <c r="C373" s="1">
        <v>44</v>
      </c>
      <c r="D373" s="1" t="s">
        <v>25</v>
      </c>
      <c r="E373" s="1" t="s">
        <v>12</v>
      </c>
      <c r="F373" s="1">
        <v>798</v>
      </c>
      <c r="G373" s="1">
        <v>1</v>
      </c>
      <c r="H373" s="2">
        <v>44834</v>
      </c>
      <c r="I373" s="1">
        <v>37</v>
      </c>
      <c r="J373" s="1" t="s">
        <v>16</v>
      </c>
      <c r="K373" s="1" t="s">
        <v>24</v>
      </c>
    </row>
    <row r="374" spans="1:11" x14ac:dyDescent="0.75">
      <c r="A374" s="1">
        <v>373</v>
      </c>
      <c r="B374" s="1">
        <v>104</v>
      </c>
      <c r="C374" s="1">
        <v>44</v>
      </c>
      <c r="D374" s="1" t="s">
        <v>27</v>
      </c>
      <c r="E374" s="1" t="s">
        <v>23</v>
      </c>
      <c r="F374" s="1">
        <v>387</v>
      </c>
      <c r="G374" s="1">
        <v>4</v>
      </c>
      <c r="H374" s="2">
        <v>44901</v>
      </c>
      <c r="I374" s="1">
        <v>22</v>
      </c>
      <c r="J374" s="1" t="s">
        <v>16</v>
      </c>
      <c r="K374" s="1" t="s">
        <v>20</v>
      </c>
    </row>
    <row r="375" spans="1:11" x14ac:dyDescent="0.75">
      <c r="A375" s="1">
        <v>374</v>
      </c>
      <c r="B375" s="1">
        <v>153</v>
      </c>
      <c r="C375" s="1">
        <v>9</v>
      </c>
      <c r="D375" s="1" t="s">
        <v>26</v>
      </c>
      <c r="E375" s="1" t="s">
        <v>12</v>
      </c>
      <c r="F375" s="1">
        <v>251</v>
      </c>
      <c r="G375" s="1">
        <v>3</v>
      </c>
      <c r="H375" s="2">
        <v>44630</v>
      </c>
      <c r="I375" s="1">
        <v>54</v>
      </c>
      <c r="J375" s="1" t="s">
        <v>13</v>
      </c>
      <c r="K375" s="1" t="s">
        <v>14</v>
      </c>
    </row>
    <row r="376" spans="1:11" x14ac:dyDescent="0.75">
      <c r="A376" s="1">
        <v>375</v>
      </c>
      <c r="B376" s="1">
        <v>73</v>
      </c>
      <c r="C376" s="1">
        <v>21</v>
      </c>
      <c r="D376" s="1" t="s">
        <v>29</v>
      </c>
      <c r="E376" s="1" t="s">
        <v>12</v>
      </c>
      <c r="F376" s="1">
        <v>251</v>
      </c>
      <c r="G376" s="1">
        <v>1</v>
      </c>
      <c r="H376" s="2">
        <v>44595</v>
      </c>
      <c r="I376" s="1">
        <v>55</v>
      </c>
      <c r="J376" s="1" t="s">
        <v>13</v>
      </c>
      <c r="K376" s="1" t="s">
        <v>22</v>
      </c>
    </row>
    <row r="377" spans="1:11" x14ac:dyDescent="0.75">
      <c r="A377" s="1">
        <v>376</v>
      </c>
      <c r="B377" s="1">
        <v>194</v>
      </c>
      <c r="C377" s="1">
        <v>24</v>
      </c>
      <c r="D377" s="1" t="s">
        <v>18</v>
      </c>
      <c r="E377" s="1" t="s">
        <v>19</v>
      </c>
      <c r="F377" s="1">
        <v>389</v>
      </c>
      <c r="G377" s="1">
        <v>1</v>
      </c>
      <c r="H377" s="2">
        <v>44823</v>
      </c>
      <c r="I377" s="1">
        <v>47</v>
      </c>
      <c r="J377" s="1" t="s">
        <v>13</v>
      </c>
      <c r="K377" s="1" t="s">
        <v>17</v>
      </c>
    </row>
    <row r="378" spans="1:11" x14ac:dyDescent="0.75">
      <c r="A378" s="1">
        <v>377</v>
      </c>
      <c r="B378" s="1">
        <v>178</v>
      </c>
      <c r="C378" s="1">
        <v>34</v>
      </c>
      <c r="D378" s="1" t="s">
        <v>28</v>
      </c>
      <c r="E378" s="1" t="s">
        <v>19</v>
      </c>
      <c r="F378" s="1">
        <v>320</v>
      </c>
      <c r="G378" s="1">
        <v>4</v>
      </c>
      <c r="H378" s="2">
        <v>44614</v>
      </c>
      <c r="I378" s="1">
        <v>26</v>
      </c>
      <c r="J378" s="1" t="s">
        <v>13</v>
      </c>
      <c r="K378" s="1" t="s">
        <v>20</v>
      </c>
    </row>
    <row r="379" spans="1:11" x14ac:dyDescent="0.75">
      <c r="A379" s="1">
        <v>378</v>
      </c>
      <c r="B379" s="1">
        <v>195</v>
      </c>
      <c r="C379" s="1">
        <v>22</v>
      </c>
      <c r="D379" s="1" t="s">
        <v>26</v>
      </c>
      <c r="E379" s="1" t="s">
        <v>12</v>
      </c>
      <c r="F379" s="1">
        <v>387</v>
      </c>
      <c r="G379" s="1">
        <v>3</v>
      </c>
      <c r="H379" s="2">
        <v>44766</v>
      </c>
      <c r="I379" s="1">
        <v>51</v>
      </c>
      <c r="J379" s="1" t="s">
        <v>13</v>
      </c>
      <c r="K379" s="1" t="s">
        <v>20</v>
      </c>
    </row>
    <row r="380" spans="1:11" x14ac:dyDescent="0.75">
      <c r="A380" s="1">
        <v>379</v>
      </c>
      <c r="B380" s="1">
        <v>49</v>
      </c>
      <c r="C380" s="1">
        <v>3</v>
      </c>
      <c r="D380" s="1" t="s">
        <v>28</v>
      </c>
      <c r="E380" s="1" t="s">
        <v>19</v>
      </c>
      <c r="F380" s="1">
        <v>345</v>
      </c>
      <c r="G380" s="1">
        <v>1</v>
      </c>
      <c r="H380" s="2">
        <v>44687</v>
      </c>
      <c r="I380" s="1">
        <v>61</v>
      </c>
      <c r="J380" s="1" t="s">
        <v>13</v>
      </c>
      <c r="K380" s="1" t="s">
        <v>22</v>
      </c>
    </row>
    <row r="381" spans="1:11" x14ac:dyDescent="0.75">
      <c r="A381" s="1">
        <v>380</v>
      </c>
      <c r="B381" s="1">
        <v>36</v>
      </c>
      <c r="C381" s="1">
        <v>12</v>
      </c>
      <c r="D381" s="1" t="s">
        <v>11</v>
      </c>
      <c r="E381" s="1" t="s">
        <v>12</v>
      </c>
      <c r="F381" s="1">
        <v>841</v>
      </c>
      <c r="G381" s="1">
        <v>4</v>
      </c>
      <c r="H381" s="2">
        <v>44796</v>
      </c>
      <c r="I381" s="1">
        <v>52</v>
      </c>
      <c r="J381" s="1" t="s">
        <v>13</v>
      </c>
      <c r="K381" s="1" t="s">
        <v>22</v>
      </c>
    </row>
    <row r="382" spans="1:11" x14ac:dyDescent="0.75">
      <c r="A382" s="1">
        <v>381</v>
      </c>
      <c r="B382" s="1">
        <v>126</v>
      </c>
      <c r="C382" s="1">
        <v>28</v>
      </c>
      <c r="D382" s="1" t="s">
        <v>11</v>
      </c>
      <c r="E382" s="1" t="s">
        <v>19</v>
      </c>
      <c r="F382" s="1">
        <v>345</v>
      </c>
      <c r="G382" s="1">
        <v>3</v>
      </c>
      <c r="H382" s="2">
        <v>44604</v>
      </c>
      <c r="I382" s="1">
        <v>39</v>
      </c>
      <c r="J382" s="1" t="s">
        <v>16</v>
      </c>
      <c r="K382" s="1" t="s">
        <v>17</v>
      </c>
    </row>
    <row r="383" spans="1:11" x14ac:dyDescent="0.75">
      <c r="A383" s="1">
        <v>382</v>
      </c>
      <c r="B383" s="1">
        <v>68</v>
      </c>
      <c r="C383" s="1">
        <v>30</v>
      </c>
      <c r="D383" s="1" t="s">
        <v>28</v>
      </c>
      <c r="E383" s="1" t="s">
        <v>19</v>
      </c>
      <c r="F383" s="1">
        <v>776</v>
      </c>
      <c r="G383" s="1">
        <v>4</v>
      </c>
      <c r="H383" s="2">
        <v>44801</v>
      </c>
      <c r="I383" s="1">
        <v>61</v>
      </c>
      <c r="J383" s="1" t="s">
        <v>13</v>
      </c>
      <c r="K383" s="1" t="s">
        <v>17</v>
      </c>
    </row>
    <row r="384" spans="1:11" x14ac:dyDescent="0.75">
      <c r="A384" s="1">
        <v>383</v>
      </c>
      <c r="B384" s="1">
        <v>78</v>
      </c>
      <c r="C384" s="1">
        <v>26</v>
      </c>
      <c r="D384" s="1" t="s">
        <v>18</v>
      </c>
      <c r="E384" s="1" t="s">
        <v>12</v>
      </c>
      <c r="F384" s="1">
        <v>981</v>
      </c>
      <c r="G384" s="1">
        <v>2</v>
      </c>
      <c r="H384" s="2">
        <v>44672</v>
      </c>
      <c r="I384" s="1">
        <v>41</v>
      </c>
      <c r="J384" s="1" t="s">
        <v>16</v>
      </c>
      <c r="K384" s="1" t="s">
        <v>22</v>
      </c>
    </row>
    <row r="385" spans="1:11" x14ac:dyDescent="0.75">
      <c r="A385" s="1">
        <v>384</v>
      </c>
      <c r="B385" s="1">
        <v>105</v>
      </c>
      <c r="C385" s="1">
        <v>48</v>
      </c>
      <c r="D385" s="1" t="s">
        <v>26</v>
      </c>
      <c r="E385" s="1" t="s">
        <v>23</v>
      </c>
      <c r="F385" s="1">
        <v>319</v>
      </c>
      <c r="G385" s="1">
        <v>1</v>
      </c>
      <c r="H385" s="2">
        <v>44810</v>
      </c>
      <c r="I385" s="1">
        <v>34</v>
      </c>
      <c r="J385" s="1" t="s">
        <v>13</v>
      </c>
      <c r="K385" s="1" t="s">
        <v>24</v>
      </c>
    </row>
    <row r="386" spans="1:11" x14ac:dyDescent="0.75">
      <c r="A386" s="1">
        <v>385</v>
      </c>
      <c r="B386" s="1">
        <v>169</v>
      </c>
      <c r="C386" s="1">
        <v>21</v>
      </c>
      <c r="D386" s="1" t="s">
        <v>29</v>
      </c>
      <c r="E386" s="1" t="s">
        <v>12</v>
      </c>
      <c r="F386" s="1">
        <v>841</v>
      </c>
      <c r="G386" s="1">
        <v>2</v>
      </c>
      <c r="H386" s="2">
        <v>44712</v>
      </c>
      <c r="I386" s="1">
        <v>27</v>
      </c>
      <c r="J386" s="1" t="s">
        <v>13</v>
      </c>
      <c r="K386" s="1" t="s">
        <v>20</v>
      </c>
    </row>
    <row r="387" spans="1:11" x14ac:dyDescent="0.75">
      <c r="A387" s="1">
        <v>386</v>
      </c>
      <c r="B387" s="1">
        <v>122</v>
      </c>
      <c r="C387" s="1">
        <v>28</v>
      </c>
      <c r="D387" s="1" t="s">
        <v>27</v>
      </c>
      <c r="E387" s="1" t="s">
        <v>19</v>
      </c>
      <c r="F387" s="1">
        <v>439</v>
      </c>
      <c r="G387" s="1">
        <v>3</v>
      </c>
      <c r="H387" s="2">
        <v>44744</v>
      </c>
      <c r="I387" s="1">
        <v>47</v>
      </c>
      <c r="J387" s="1" t="s">
        <v>16</v>
      </c>
      <c r="K387" s="1" t="s">
        <v>30</v>
      </c>
    </row>
    <row r="388" spans="1:11" x14ac:dyDescent="0.75">
      <c r="A388" s="1">
        <v>387</v>
      </c>
      <c r="B388" s="1">
        <v>119</v>
      </c>
      <c r="C388" s="1">
        <v>26</v>
      </c>
      <c r="D388" s="1" t="s">
        <v>15</v>
      </c>
      <c r="E388" s="1" t="s">
        <v>23</v>
      </c>
      <c r="F388" s="1">
        <v>477</v>
      </c>
      <c r="G388" s="1">
        <v>2</v>
      </c>
      <c r="H388" s="2">
        <v>44897</v>
      </c>
      <c r="I388" s="1">
        <v>63</v>
      </c>
      <c r="J388" s="1" t="s">
        <v>13</v>
      </c>
      <c r="K388" s="1" t="s">
        <v>17</v>
      </c>
    </row>
    <row r="389" spans="1:11" x14ac:dyDescent="0.75">
      <c r="A389" s="1">
        <v>388</v>
      </c>
      <c r="B389" s="1">
        <v>190</v>
      </c>
      <c r="C389" s="1">
        <v>33</v>
      </c>
      <c r="D389" s="1" t="s">
        <v>11</v>
      </c>
      <c r="E389" s="1" t="s">
        <v>19</v>
      </c>
      <c r="F389" s="1">
        <v>141</v>
      </c>
      <c r="G389" s="1">
        <v>2</v>
      </c>
      <c r="H389" s="2">
        <v>44656</v>
      </c>
      <c r="I389" s="1">
        <v>40</v>
      </c>
      <c r="J389" s="1" t="s">
        <v>13</v>
      </c>
      <c r="K389" s="1" t="s">
        <v>17</v>
      </c>
    </row>
    <row r="390" spans="1:11" x14ac:dyDescent="0.75">
      <c r="A390" s="1">
        <v>389</v>
      </c>
      <c r="B390" s="1">
        <v>114</v>
      </c>
      <c r="C390" s="1">
        <v>21</v>
      </c>
      <c r="D390" s="1" t="s">
        <v>25</v>
      </c>
      <c r="E390" s="1" t="s">
        <v>12</v>
      </c>
      <c r="F390" s="1">
        <v>798</v>
      </c>
      <c r="G390" s="1">
        <v>3</v>
      </c>
      <c r="H390" s="2">
        <v>44569</v>
      </c>
      <c r="I390" s="1">
        <v>49</v>
      </c>
      <c r="J390" s="1" t="s">
        <v>16</v>
      </c>
      <c r="K390" s="1" t="s">
        <v>22</v>
      </c>
    </row>
    <row r="391" spans="1:11" x14ac:dyDescent="0.75">
      <c r="A391" s="1">
        <v>390</v>
      </c>
      <c r="B391" s="1">
        <v>10</v>
      </c>
      <c r="C391" s="1">
        <v>35</v>
      </c>
      <c r="D391" s="1" t="s">
        <v>18</v>
      </c>
      <c r="E391" s="1" t="s">
        <v>19</v>
      </c>
      <c r="F391" s="1">
        <v>865</v>
      </c>
      <c r="G391" s="1">
        <v>4</v>
      </c>
      <c r="H391" s="2">
        <v>44921</v>
      </c>
      <c r="I391" s="1">
        <v>34</v>
      </c>
      <c r="J391" s="1" t="s">
        <v>13</v>
      </c>
      <c r="K391" s="1" t="s">
        <v>14</v>
      </c>
    </row>
    <row r="392" spans="1:11" x14ac:dyDescent="0.75">
      <c r="A392" s="1">
        <v>391</v>
      </c>
      <c r="B392" s="1">
        <v>149</v>
      </c>
      <c r="C392" s="1">
        <v>34</v>
      </c>
      <c r="D392" s="1" t="s">
        <v>15</v>
      </c>
      <c r="E392" s="1" t="s">
        <v>12</v>
      </c>
      <c r="F392" s="1">
        <v>776</v>
      </c>
      <c r="G392" s="1">
        <v>2</v>
      </c>
      <c r="H392" s="2">
        <v>44745</v>
      </c>
      <c r="I392" s="1">
        <v>34</v>
      </c>
      <c r="J392" s="1" t="s">
        <v>13</v>
      </c>
      <c r="K392" s="1" t="s">
        <v>30</v>
      </c>
    </row>
    <row r="393" spans="1:11" x14ac:dyDescent="0.75">
      <c r="A393" s="1">
        <v>392</v>
      </c>
      <c r="B393" s="1">
        <v>164</v>
      </c>
      <c r="C393" s="1">
        <v>41</v>
      </c>
      <c r="D393" s="1" t="s">
        <v>29</v>
      </c>
      <c r="E393" s="1" t="s">
        <v>12</v>
      </c>
      <c r="F393" s="1">
        <v>615</v>
      </c>
      <c r="G393" s="1">
        <v>4</v>
      </c>
      <c r="H393" s="2">
        <v>44842</v>
      </c>
      <c r="I393" s="1">
        <v>31</v>
      </c>
      <c r="J393" s="1" t="s">
        <v>13</v>
      </c>
      <c r="K393" s="1" t="s">
        <v>30</v>
      </c>
    </row>
    <row r="394" spans="1:11" x14ac:dyDescent="0.75">
      <c r="A394" s="1">
        <v>393</v>
      </c>
      <c r="B394" s="1">
        <v>140</v>
      </c>
      <c r="C394" s="1">
        <v>47</v>
      </c>
      <c r="D394" s="1" t="s">
        <v>21</v>
      </c>
      <c r="E394" s="1" t="s">
        <v>19</v>
      </c>
      <c r="F394" s="1">
        <v>751</v>
      </c>
      <c r="G394" s="1">
        <v>2</v>
      </c>
      <c r="H394" s="2">
        <v>44756</v>
      </c>
      <c r="I394" s="1">
        <v>26</v>
      </c>
      <c r="J394" s="1" t="s">
        <v>16</v>
      </c>
      <c r="K394" s="1" t="s">
        <v>17</v>
      </c>
    </row>
    <row r="395" spans="1:11" x14ac:dyDescent="0.75">
      <c r="A395" s="1">
        <v>394</v>
      </c>
      <c r="B395" s="1">
        <v>91</v>
      </c>
      <c r="C395" s="1">
        <v>18</v>
      </c>
      <c r="D395" s="1" t="s">
        <v>27</v>
      </c>
      <c r="E395" s="1" t="s">
        <v>19</v>
      </c>
      <c r="F395" s="1">
        <v>389</v>
      </c>
      <c r="G395" s="1">
        <v>4</v>
      </c>
      <c r="H395" s="2">
        <v>44913</v>
      </c>
      <c r="I395" s="1">
        <v>57</v>
      </c>
      <c r="J395" s="1" t="s">
        <v>13</v>
      </c>
      <c r="K395" s="1" t="s">
        <v>24</v>
      </c>
    </row>
    <row r="396" spans="1:11" x14ac:dyDescent="0.75">
      <c r="A396" s="1">
        <v>395</v>
      </c>
      <c r="B396" s="1">
        <v>2</v>
      </c>
      <c r="C396" s="1">
        <v>11</v>
      </c>
      <c r="D396" s="1" t="s">
        <v>11</v>
      </c>
      <c r="E396" s="1" t="s">
        <v>23</v>
      </c>
      <c r="F396" s="1">
        <v>345</v>
      </c>
      <c r="G396" s="1">
        <v>3</v>
      </c>
      <c r="H396" s="2">
        <v>44756</v>
      </c>
      <c r="I396" s="1">
        <v>19</v>
      </c>
      <c r="J396" s="1" t="s">
        <v>13</v>
      </c>
      <c r="K396" s="1" t="s">
        <v>14</v>
      </c>
    </row>
    <row r="397" spans="1:11" x14ac:dyDescent="0.75">
      <c r="A397" s="1">
        <v>396</v>
      </c>
      <c r="B397" s="1">
        <v>118</v>
      </c>
      <c r="C397" s="1">
        <v>23</v>
      </c>
      <c r="D397" s="1" t="s">
        <v>27</v>
      </c>
      <c r="E397" s="1" t="s">
        <v>19</v>
      </c>
      <c r="F397" s="1">
        <v>155</v>
      </c>
      <c r="G397" s="1">
        <v>2</v>
      </c>
      <c r="H397" s="2">
        <v>44716</v>
      </c>
      <c r="I397" s="1">
        <v>62</v>
      </c>
      <c r="J397" s="1" t="s">
        <v>13</v>
      </c>
      <c r="K397" s="1" t="s">
        <v>30</v>
      </c>
    </row>
    <row r="398" spans="1:11" x14ac:dyDescent="0.75">
      <c r="A398" s="1">
        <v>397</v>
      </c>
      <c r="B398" s="1">
        <v>13</v>
      </c>
      <c r="C398" s="1">
        <v>48</v>
      </c>
      <c r="D398" s="1" t="s">
        <v>15</v>
      </c>
      <c r="E398" s="1" t="s">
        <v>23</v>
      </c>
      <c r="F398" s="1">
        <v>611</v>
      </c>
      <c r="G398" s="1">
        <v>3</v>
      </c>
      <c r="H398" s="2">
        <v>44654</v>
      </c>
      <c r="I398" s="1">
        <v>42</v>
      </c>
      <c r="J398" s="1" t="s">
        <v>13</v>
      </c>
      <c r="K398" s="1" t="s">
        <v>17</v>
      </c>
    </row>
    <row r="399" spans="1:11" x14ac:dyDescent="0.75">
      <c r="A399" s="1">
        <v>398</v>
      </c>
      <c r="B399" s="1">
        <v>181</v>
      </c>
      <c r="C399" s="1">
        <v>22</v>
      </c>
      <c r="D399" s="1" t="s">
        <v>27</v>
      </c>
      <c r="E399" s="1" t="s">
        <v>23</v>
      </c>
      <c r="F399" s="1">
        <v>992</v>
      </c>
      <c r="G399" s="1">
        <v>2</v>
      </c>
      <c r="H399" s="2">
        <v>44721</v>
      </c>
      <c r="I399" s="1">
        <v>56</v>
      </c>
      <c r="J399" s="1" t="s">
        <v>16</v>
      </c>
      <c r="K399" s="1" t="s">
        <v>30</v>
      </c>
    </row>
    <row r="400" spans="1:11" x14ac:dyDescent="0.75">
      <c r="A400" s="1">
        <v>399</v>
      </c>
      <c r="B400" s="1">
        <v>160</v>
      </c>
      <c r="C400" s="1">
        <v>17</v>
      </c>
      <c r="D400" s="1" t="s">
        <v>21</v>
      </c>
      <c r="E400" s="1" t="s">
        <v>23</v>
      </c>
      <c r="F400" s="1">
        <v>155</v>
      </c>
      <c r="G400" s="1">
        <v>3</v>
      </c>
      <c r="H400" s="2">
        <v>44622</v>
      </c>
      <c r="I400" s="1">
        <v>26</v>
      </c>
      <c r="J400" s="1" t="s">
        <v>16</v>
      </c>
      <c r="K400" s="1" t="s">
        <v>14</v>
      </c>
    </row>
    <row r="401" spans="1:11" x14ac:dyDescent="0.75">
      <c r="A401" s="1">
        <v>400</v>
      </c>
      <c r="B401" s="1">
        <v>95</v>
      </c>
      <c r="C401" s="1">
        <v>5</v>
      </c>
      <c r="D401" s="1" t="s">
        <v>15</v>
      </c>
      <c r="E401" s="1" t="s">
        <v>12</v>
      </c>
      <c r="F401" s="1">
        <v>981</v>
      </c>
      <c r="G401" s="1">
        <v>3</v>
      </c>
      <c r="H401" s="2">
        <v>44683</v>
      </c>
      <c r="I401" s="1">
        <v>39</v>
      </c>
      <c r="J401" s="1" t="s">
        <v>13</v>
      </c>
      <c r="K401" s="1" t="s">
        <v>14</v>
      </c>
    </row>
    <row r="402" spans="1:11" x14ac:dyDescent="0.75">
      <c r="A402" s="1">
        <v>401</v>
      </c>
      <c r="B402" s="1">
        <v>144</v>
      </c>
      <c r="C402" s="1">
        <v>44</v>
      </c>
      <c r="D402" s="1" t="s">
        <v>11</v>
      </c>
      <c r="E402" s="1" t="s">
        <v>19</v>
      </c>
      <c r="F402" s="1">
        <v>614</v>
      </c>
      <c r="G402" s="1">
        <v>2</v>
      </c>
      <c r="H402" s="2">
        <v>44612</v>
      </c>
      <c r="I402" s="1">
        <v>60</v>
      </c>
      <c r="J402" s="1" t="s">
        <v>13</v>
      </c>
      <c r="K402" s="1" t="s">
        <v>20</v>
      </c>
    </row>
    <row r="403" spans="1:11" x14ac:dyDescent="0.75">
      <c r="A403" s="1">
        <v>402</v>
      </c>
      <c r="B403" s="1">
        <v>32</v>
      </c>
      <c r="C403" s="1">
        <v>11</v>
      </c>
      <c r="D403" s="1" t="s">
        <v>26</v>
      </c>
      <c r="E403" s="1" t="s">
        <v>23</v>
      </c>
      <c r="F403" s="1">
        <v>605</v>
      </c>
      <c r="G403" s="1">
        <v>2</v>
      </c>
      <c r="H403" s="2">
        <v>44838</v>
      </c>
      <c r="I403" s="1">
        <v>63</v>
      </c>
      <c r="J403" s="1" t="s">
        <v>16</v>
      </c>
      <c r="K403" s="1" t="s">
        <v>22</v>
      </c>
    </row>
    <row r="404" spans="1:11" x14ac:dyDescent="0.75">
      <c r="A404" s="1">
        <v>403</v>
      </c>
      <c r="B404" s="1">
        <v>32</v>
      </c>
      <c r="C404" s="1">
        <v>30</v>
      </c>
      <c r="D404" s="1" t="s">
        <v>25</v>
      </c>
      <c r="E404" s="1" t="s">
        <v>12</v>
      </c>
      <c r="F404" s="1">
        <v>615</v>
      </c>
      <c r="G404" s="1">
        <v>2</v>
      </c>
      <c r="H404" s="2">
        <v>44566</v>
      </c>
      <c r="I404" s="1">
        <v>21</v>
      </c>
      <c r="J404" s="1" t="s">
        <v>16</v>
      </c>
      <c r="K404" s="1" t="s">
        <v>22</v>
      </c>
    </row>
    <row r="405" spans="1:11" x14ac:dyDescent="0.75">
      <c r="A405" s="1">
        <v>404</v>
      </c>
      <c r="B405" s="1">
        <v>124</v>
      </c>
      <c r="C405" s="1">
        <v>15</v>
      </c>
      <c r="D405" s="1" t="s">
        <v>15</v>
      </c>
      <c r="E405" s="1" t="s">
        <v>12</v>
      </c>
      <c r="F405" s="1">
        <v>477</v>
      </c>
      <c r="G405" s="1">
        <v>1</v>
      </c>
      <c r="H405" s="2">
        <v>44653</v>
      </c>
      <c r="I405" s="1">
        <v>43</v>
      </c>
      <c r="J405" s="1" t="s">
        <v>13</v>
      </c>
      <c r="K405" s="1" t="s">
        <v>17</v>
      </c>
    </row>
    <row r="406" spans="1:11" x14ac:dyDescent="0.75">
      <c r="A406" s="1">
        <v>405</v>
      </c>
      <c r="B406" s="1">
        <v>11</v>
      </c>
      <c r="C406" s="1">
        <v>27</v>
      </c>
      <c r="D406" s="1" t="s">
        <v>31</v>
      </c>
      <c r="E406" s="1" t="s">
        <v>23</v>
      </c>
      <c r="F406" s="1">
        <v>779</v>
      </c>
      <c r="G406" s="1">
        <v>4</v>
      </c>
      <c r="H406" s="2">
        <v>44731</v>
      </c>
      <c r="I406" s="1">
        <v>46</v>
      </c>
      <c r="J406" s="1" t="s">
        <v>16</v>
      </c>
      <c r="K406" s="1" t="s">
        <v>14</v>
      </c>
    </row>
    <row r="407" spans="1:11" x14ac:dyDescent="0.75">
      <c r="A407" s="1">
        <v>406</v>
      </c>
      <c r="B407" s="1">
        <v>10</v>
      </c>
      <c r="C407" s="1">
        <v>35</v>
      </c>
      <c r="D407" s="1" t="s">
        <v>21</v>
      </c>
      <c r="E407" s="1" t="s">
        <v>12</v>
      </c>
      <c r="F407" s="1">
        <v>928</v>
      </c>
      <c r="G407" s="1">
        <v>1</v>
      </c>
      <c r="H407" s="2">
        <v>44878</v>
      </c>
      <c r="I407" s="1">
        <v>62</v>
      </c>
      <c r="J407" s="1" t="s">
        <v>13</v>
      </c>
      <c r="K407" s="1" t="s">
        <v>20</v>
      </c>
    </row>
    <row r="408" spans="1:11" x14ac:dyDescent="0.75">
      <c r="A408" s="1">
        <v>407</v>
      </c>
      <c r="B408" s="1">
        <v>15</v>
      </c>
      <c r="C408" s="1">
        <v>33</v>
      </c>
      <c r="D408" s="1" t="s">
        <v>15</v>
      </c>
      <c r="E408" s="1" t="s">
        <v>12</v>
      </c>
      <c r="F408" s="1">
        <v>505</v>
      </c>
      <c r="G408" s="1">
        <v>1</v>
      </c>
      <c r="H408" s="2">
        <v>44583</v>
      </c>
      <c r="I408" s="1">
        <v>51</v>
      </c>
      <c r="J408" s="1" t="s">
        <v>16</v>
      </c>
      <c r="K408" s="1" t="s">
        <v>20</v>
      </c>
    </row>
    <row r="409" spans="1:11" x14ac:dyDescent="0.75">
      <c r="A409" s="1">
        <v>408</v>
      </c>
      <c r="B409" s="1">
        <v>17</v>
      </c>
      <c r="C409" s="1">
        <v>20</v>
      </c>
      <c r="D409" s="1" t="s">
        <v>15</v>
      </c>
      <c r="E409" s="1" t="s">
        <v>19</v>
      </c>
      <c r="F409" s="1">
        <v>155</v>
      </c>
      <c r="G409" s="1">
        <v>3</v>
      </c>
      <c r="H409" s="2">
        <v>44887</v>
      </c>
      <c r="I409" s="1">
        <v>40</v>
      </c>
      <c r="J409" s="1" t="s">
        <v>16</v>
      </c>
      <c r="K409" s="1" t="s">
        <v>30</v>
      </c>
    </row>
    <row r="410" spans="1:11" x14ac:dyDescent="0.75">
      <c r="A410" s="1">
        <v>409</v>
      </c>
      <c r="B410" s="1">
        <v>168</v>
      </c>
      <c r="C410" s="1">
        <v>16</v>
      </c>
      <c r="D410" s="1" t="s">
        <v>31</v>
      </c>
      <c r="E410" s="1" t="s">
        <v>19</v>
      </c>
      <c r="F410" s="1">
        <v>84</v>
      </c>
      <c r="G410" s="1">
        <v>2</v>
      </c>
      <c r="H410" s="2">
        <v>44562</v>
      </c>
      <c r="I410" s="1">
        <v>54</v>
      </c>
      <c r="J410" s="1" t="s">
        <v>16</v>
      </c>
      <c r="K410" s="1" t="s">
        <v>30</v>
      </c>
    </row>
    <row r="411" spans="1:11" x14ac:dyDescent="0.75">
      <c r="A411" s="1">
        <v>410</v>
      </c>
      <c r="B411" s="1">
        <v>146</v>
      </c>
      <c r="C411" s="1">
        <v>34</v>
      </c>
      <c r="D411" s="1" t="s">
        <v>11</v>
      </c>
      <c r="E411" s="1" t="s">
        <v>19</v>
      </c>
      <c r="F411" s="1">
        <v>251</v>
      </c>
      <c r="G411" s="1">
        <v>4</v>
      </c>
      <c r="H411" s="2">
        <v>44694</v>
      </c>
      <c r="I411" s="1">
        <v>28</v>
      </c>
      <c r="J411" s="1" t="s">
        <v>16</v>
      </c>
      <c r="K411" s="1" t="s">
        <v>20</v>
      </c>
    </row>
    <row r="412" spans="1:11" x14ac:dyDescent="0.75">
      <c r="A412" s="1">
        <v>411</v>
      </c>
      <c r="B412" s="1">
        <v>183</v>
      </c>
      <c r="C412" s="1">
        <v>2</v>
      </c>
      <c r="D412" s="1" t="s">
        <v>15</v>
      </c>
      <c r="E412" s="1" t="s">
        <v>12</v>
      </c>
      <c r="F412" s="1">
        <v>387</v>
      </c>
      <c r="G412" s="1">
        <v>3</v>
      </c>
      <c r="H412" s="2">
        <v>44794</v>
      </c>
      <c r="I412" s="1">
        <v>23</v>
      </c>
      <c r="J412" s="1" t="s">
        <v>13</v>
      </c>
      <c r="K412" s="1" t="s">
        <v>30</v>
      </c>
    </row>
    <row r="413" spans="1:11" x14ac:dyDescent="0.75">
      <c r="A413" s="1">
        <v>412</v>
      </c>
      <c r="B413" s="1">
        <v>153</v>
      </c>
      <c r="C413" s="1">
        <v>35</v>
      </c>
      <c r="D413" s="1" t="s">
        <v>25</v>
      </c>
      <c r="E413" s="1" t="s">
        <v>19</v>
      </c>
      <c r="F413" s="1">
        <v>928</v>
      </c>
      <c r="G413" s="1">
        <v>1</v>
      </c>
      <c r="H413" s="2">
        <v>44573</v>
      </c>
      <c r="I413" s="1">
        <v>35</v>
      </c>
      <c r="J413" s="1" t="s">
        <v>16</v>
      </c>
      <c r="K413" s="1" t="s">
        <v>14</v>
      </c>
    </row>
    <row r="414" spans="1:11" x14ac:dyDescent="0.75">
      <c r="A414" s="1">
        <v>413</v>
      </c>
      <c r="B414" s="1">
        <v>59</v>
      </c>
      <c r="C414" s="1">
        <v>40</v>
      </c>
      <c r="D414" s="1" t="s">
        <v>27</v>
      </c>
      <c r="E414" s="1" t="s">
        <v>23</v>
      </c>
      <c r="F414" s="1">
        <v>102</v>
      </c>
      <c r="G414" s="1">
        <v>2</v>
      </c>
      <c r="H414" s="2">
        <v>44907</v>
      </c>
      <c r="I414" s="1">
        <v>38</v>
      </c>
      <c r="J414" s="1" t="s">
        <v>16</v>
      </c>
      <c r="K414" s="1" t="s">
        <v>24</v>
      </c>
    </row>
    <row r="415" spans="1:11" x14ac:dyDescent="0.75">
      <c r="A415" s="1">
        <v>414</v>
      </c>
      <c r="B415" s="1">
        <v>78</v>
      </c>
      <c r="C415" s="1">
        <v>28</v>
      </c>
      <c r="D415" s="1" t="s">
        <v>11</v>
      </c>
      <c r="E415" s="1" t="s">
        <v>19</v>
      </c>
      <c r="F415" s="1">
        <v>155</v>
      </c>
      <c r="G415" s="1">
        <v>3</v>
      </c>
      <c r="H415" s="2">
        <v>44607</v>
      </c>
      <c r="I415" s="1">
        <v>59</v>
      </c>
      <c r="J415" s="1" t="s">
        <v>13</v>
      </c>
      <c r="K415" s="1" t="s">
        <v>14</v>
      </c>
    </row>
    <row r="416" spans="1:11" x14ac:dyDescent="0.75">
      <c r="A416" s="1">
        <v>415</v>
      </c>
      <c r="B416" s="1">
        <v>124</v>
      </c>
      <c r="C416" s="1">
        <v>47</v>
      </c>
      <c r="D416" s="1" t="s">
        <v>25</v>
      </c>
      <c r="E416" s="1" t="s">
        <v>19</v>
      </c>
      <c r="F416" s="1">
        <v>798</v>
      </c>
      <c r="G416" s="1">
        <v>2</v>
      </c>
      <c r="H416" s="2">
        <v>44595</v>
      </c>
      <c r="I416" s="1">
        <v>53</v>
      </c>
      <c r="J416" s="1" t="s">
        <v>16</v>
      </c>
      <c r="K416" s="1" t="s">
        <v>20</v>
      </c>
    </row>
    <row r="417" spans="1:11" x14ac:dyDescent="0.75">
      <c r="A417" s="1">
        <v>416</v>
      </c>
      <c r="B417" s="1">
        <v>114</v>
      </c>
      <c r="C417" s="1">
        <v>39</v>
      </c>
      <c r="D417" s="1" t="s">
        <v>11</v>
      </c>
      <c r="E417" s="1" t="s">
        <v>19</v>
      </c>
      <c r="F417" s="1">
        <v>611</v>
      </c>
      <c r="G417" s="1">
        <v>3</v>
      </c>
      <c r="H417" s="2">
        <v>44639</v>
      </c>
      <c r="I417" s="1">
        <v>58</v>
      </c>
      <c r="J417" s="1" t="s">
        <v>16</v>
      </c>
      <c r="K417" s="1" t="s">
        <v>20</v>
      </c>
    </row>
    <row r="418" spans="1:11" x14ac:dyDescent="0.75">
      <c r="A418" s="1">
        <v>417</v>
      </c>
      <c r="B418" s="1">
        <v>22</v>
      </c>
      <c r="C418" s="1">
        <v>6</v>
      </c>
      <c r="D418" s="1" t="s">
        <v>25</v>
      </c>
      <c r="E418" s="1" t="s">
        <v>19</v>
      </c>
      <c r="F418" s="1">
        <v>301</v>
      </c>
      <c r="G418" s="1">
        <v>2</v>
      </c>
      <c r="H418" s="2">
        <v>44779</v>
      </c>
      <c r="I418" s="1">
        <v>55</v>
      </c>
      <c r="J418" s="1" t="s">
        <v>13</v>
      </c>
      <c r="K418" s="1" t="s">
        <v>14</v>
      </c>
    </row>
    <row r="419" spans="1:11" x14ac:dyDescent="0.75">
      <c r="A419" s="1">
        <v>418</v>
      </c>
      <c r="B419" s="1">
        <v>158</v>
      </c>
      <c r="C419" s="1">
        <v>9</v>
      </c>
      <c r="D419" s="1" t="s">
        <v>21</v>
      </c>
      <c r="E419" s="1" t="s">
        <v>23</v>
      </c>
      <c r="F419" s="1">
        <v>439</v>
      </c>
      <c r="G419" s="1">
        <v>1</v>
      </c>
      <c r="H419" s="2">
        <v>44862</v>
      </c>
      <c r="I419" s="1">
        <v>51</v>
      </c>
      <c r="J419" s="1" t="s">
        <v>16</v>
      </c>
      <c r="K419" s="1" t="s">
        <v>30</v>
      </c>
    </row>
    <row r="420" spans="1:11" x14ac:dyDescent="0.75">
      <c r="A420" s="1">
        <v>419</v>
      </c>
      <c r="B420" s="1">
        <v>172</v>
      </c>
      <c r="C420" s="1">
        <v>20</v>
      </c>
      <c r="D420" s="1" t="s">
        <v>25</v>
      </c>
      <c r="E420" s="1" t="s">
        <v>23</v>
      </c>
      <c r="F420" s="1">
        <v>395</v>
      </c>
      <c r="G420" s="1">
        <v>4</v>
      </c>
      <c r="H420" s="2">
        <v>44634</v>
      </c>
      <c r="I420" s="1">
        <v>34</v>
      </c>
      <c r="J420" s="1" t="s">
        <v>13</v>
      </c>
      <c r="K420" s="1" t="s">
        <v>30</v>
      </c>
    </row>
    <row r="421" spans="1:11" x14ac:dyDescent="0.75">
      <c r="A421" s="1">
        <v>420</v>
      </c>
      <c r="B421" s="1">
        <v>32</v>
      </c>
      <c r="C421" s="1">
        <v>1</v>
      </c>
      <c r="D421" s="1" t="s">
        <v>28</v>
      </c>
      <c r="E421" s="1" t="s">
        <v>12</v>
      </c>
      <c r="F421" s="1">
        <v>505</v>
      </c>
      <c r="G421" s="1">
        <v>1</v>
      </c>
      <c r="H421" s="2">
        <v>44843</v>
      </c>
      <c r="I421" s="1">
        <v>54</v>
      </c>
      <c r="J421" s="1" t="s">
        <v>13</v>
      </c>
      <c r="K421" s="1" t="s">
        <v>22</v>
      </c>
    </row>
    <row r="422" spans="1:11" x14ac:dyDescent="0.75">
      <c r="A422" s="1">
        <v>421</v>
      </c>
      <c r="B422" s="1">
        <v>179</v>
      </c>
      <c r="C422" s="1">
        <v>8</v>
      </c>
      <c r="D422" s="1" t="s">
        <v>25</v>
      </c>
      <c r="E422" s="1" t="s">
        <v>19</v>
      </c>
      <c r="F422" s="1">
        <v>141</v>
      </c>
      <c r="G422" s="1">
        <v>4</v>
      </c>
      <c r="H422" s="2">
        <v>44810</v>
      </c>
      <c r="I422" s="1">
        <v>42</v>
      </c>
      <c r="J422" s="1" t="s">
        <v>13</v>
      </c>
      <c r="K422" s="1" t="s">
        <v>20</v>
      </c>
    </row>
    <row r="423" spans="1:11" x14ac:dyDescent="0.75">
      <c r="A423" s="1">
        <v>422</v>
      </c>
      <c r="B423" s="1">
        <v>174</v>
      </c>
      <c r="C423" s="1">
        <v>23</v>
      </c>
      <c r="D423" s="1" t="s">
        <v>26</v>
      </c>
      <c r="E423" s="1" t="s">
        <v>23</v>
      </c>
      <c r="F423" s="1">
        <v>769</v>
      </c>
      <c r="G423" s="1">
        <v>2</v>
      </c>
      <c r="H423" s="2">
        <v>44608</v>
      </c>
      <c r="I423" s="1">
        <v>55</v>
      </c>
      <c r="J423" s="1" t="s">
        <v>13</v>
      </c>
      <c r="K423" s="1" t="s">
        <v>17</v>
      </c>
    </row>
    <row r="424" spans="1:11" x14ac:dyDescent="0.75">
      <c r="A424" s="1">
        <v>423</v>
      </c>
      <c r="B424" s="1">
        <v>113</v>
      </c>
      <c r="C424" s="1">
        <v>3</v>
      </c>
      <c r="D424" s="1" t="s">
        <v>26</v>
      </c>
      <c r="E424" s="1" t="s">
        <v>23</v>
      </c>
      <c r="F424" s="1">
        <v>921</v>
      </c>
      <c r="G424" s="1">
        <v>3</v>
      </c>
      <c r="H424" s="2">
        <v>44682</v>
      </c>
      <c r="I424" s="1">
        <v>29</v>
      </c>
      <c r="J424" s="1" t="s">
        <v>16</v>
      </c>
      <c r="K424" s="1" t="s">
        <v>22</v>
      </c>
    </row>
    <row r="425" spans="1:11" x14ac:dyDescent="0.75">
      <c r="A425" s="1">
        <v>424</v>
      </c>
      <c r="B425" s="1">
        <v>120</v>
      </c>
      <c r="C425" s="1">
        <v>4</v>
      </c>
      <c r="D425" s="1" t="s">
        <v>18</v>
      </c>
      <c r="E425" s="1" t="s">
        <v>19</v>
      </c>
      <c r="F425" s="1">
        <v>605</v>
      </c>
      <c r="G425" s="1">
        <v>1</v>
      </c>
      <c r="H425" s="2">
        <v>44775</v>
      </c>
      <c r="I425" s="1">
        <v>40</v>
      </c>
      <c r="J425" s="1" t="s">
        <v>13</v>
      </c>
      <c r="K425" s="1" t="s">
        <v>30</v>
      </c>
    </row>
    <row r="426" spans="1:11" x14ac:dyDescent="0.75">
      <c r="A426" s="1">
        <v>425</v>
      </c>
      <c r="B426" s="1">
        <v>149</v>
      </c>
      <c r="C426" s="1">
        <v>25</v>
      </c>
      <c r="D426" s="1" t="s">
        <v>28</v>
      </c>
      <c r="E426" s="1" t="s">
        <v>23</v>
      </c>
      <c r="F426" s="1">
        <v>615</v>
      </c>
      <c r="G426" s="1">
        <v>4</v>
      </c>
      <c r="H426" s="2">
        <v>44800</v>
      </c>
      <c r="I426" s="1">
        <v>59</v>
      </c>
      <c r="J426" s="1" t="s">
        <v>16</v>
      </c>
      <c r="K426" s="1" t="s">
        <v>14</v>
      </c>
    </row>
    <row r="427" spans="1:11" x14ac:dyDescent="0.75">
      <c r="A427" s="1">
        <v>426</v>
      </c>
      <c r="B427" s="1">
        <v>122</v>
      </c>
      <c r="C427" s="1">
        <v>47</v>
      </c>
      <c r="D427" s="1" t="s">
        <v>28</v>
      </c>
      <c r="E427" s="1" t="s">
        <v>23</v>
      </c>
      <c r="F427" s="1">
        <v>319</v>
      </c>
      <c r="G427" s="1">
        <v>1</v>
      </c>
      <c r="H427" s="2">
        <v>44617</v>
      </c>
      <c r="I427" s="1">
        <v>39</v>
      </c>
      <c r="J427" s="1" t="s">
        <v>16</v>
      </c>
      <c r="K427" s="1" t="s">
        <v>30</v>
      </c>
    </row>
    <row r="428" spans="1:11" x14ac:dyDescent="0.75">
      <c r="A428" s="1">
        <v>427</v>
      </c>
      <c r="B428" s="1">
        <v>32</v>
      </c>
      <c r="C428" s="1">
        <v>38</v>
      </c>
      <c r="D428" s="1" t="s">
        <v>27</v>
      </c>
      <c r="E428" s="1" t="s">
        <v>19</v>
      </c>
      <c r="F428" s="1">
        <v>605</v>
      </c>
      <c r="G428" s="1">
        <v>4</v>
      </c>
      <c r="H428" s="2">
        <v>44911</v>
      </c>
      <c r="I428" s="1">
        <v>38</v>
      </c>
      <c r="J428" s="1" t="s">
        <v>16</v>
      </c>
      <c r="K428" s="1" t="s">
        <v>14</v>
      </c>
    </row>
    <row r="429" spans="1:11" x14ac:dyDescent="0.75">
      <c r="A429" s="1">
        <v>428</v>
      </c>
      <c r="B429" s="1">
        <v>119</v>
      </c>
      <c r="C429" s="1">
        <v>15</v>
      </c>
      <c r="D429" s="1" t="s">
        <v>28</v>
      </c>
      <c r="E429" s="1" t="s">
        <v>19</v>
      </c>
      <c r="F429" s="1">
        <v>611</v>
      </c>
      <c r="G429" s="1">
        <v>1</v>
      </c>
      <c r="H429" s="2">
        <v>44668</v>
      </c>
      <c r="I429" s="1">
        <v>44</v>
      </c>
      <c r="J429" s="1" t="s">
        <v>16</v>
      </c>
      <c r="K429" s="1" t="s">
        <v>22</v>
      </c>
    </row>
    <row r="430" spans="1:11" x14ac:dyDescent="0.75">
      <c r="A430" s="1">
        <v>429</v>
      </c>
      <c r="B430" s="1">
        <v>39</v>
      </c>
      <c r="C430" s="1">
        <v>21</v>
      </c>
      <c r="D430" s="1" t="s">
        <v>27</v>
      </c>
      <c r="E430" s="1" t="s">
        <v>19</v>
      </c>
      <c r="F430" s="1">
        <v>774</v>
      </c>
      <c r="G430" s="1">
        <v>4</v>
      </c>
      <c r="H430" s="2">
        <v>44880</v>
      </c>
      <c r="I430" s="1">
        <v>48</v>
      </c>
      <c r="J430" s="1" t="s">
        <v>16</v>
      </c>
      <c r="K430" s="1" t="s">
        <v>20</v>
      </c>
    </row>
    <row r="431" spans="1:11" x14ac:dyDescent="0.75">
      <c r="A431" s="1">
        <v>430</v>
      </c>
      <c r="B431" s="1">
        <v>12</v>
      </c>
      <c r="C431" s="1">
        <v>35</v>
      </c>
      <c r="D431" s="1" t="s">
        <v>18</v>
      </c>
      <c r="E431" s="1" t="s">
        <v>23</v>
      </c>
      <c r="F431" s="1">
        <v>251</v>
      </c>
      <c r="G431" s="1">
        <v>4</v>
      </c>
      <c r="H431" s="2">
        <v>44609</v>
      </c>
      <c r="I431" s="1">
        <v>23</v>
      </c>
      <c r="J431" s="1" t="s">
        <v>16</v>
      </c>
      <c r="K431" s="1" t="s">
        <v>30</v>
      </c>
    </row>
    <row r="432" spans="1:11" x14ac:dyDescent="0.75">
      <c r="A432" s="1">
        <v>431</v>
      </c>
      <c r="B432" s="1">
        <v>175</v>
      </c>
      <c r="C432" s="1">
        <v>46</v>
      </c>
      <c r="D432" s="1" t="s">
        <v>18</v>
      </c>
      <c r="E432" s="1" t="s">
        <v>23</v>
      </c>
      <c r="F432" s="1">
        <v>345</v>
      </c>
      <c r="G432" s="1">
        <v>2</v>
      </c>
      <c r="H432" s="2">
        <v>44622</v>
      </c>
      <c r="I432" s="1">
        <v>44</v>
      </c>
      <c r="J432" s="1" t="s">
        <v>16</v>
      </c>
      <c r="K432" s="1" t="s">
        <v>14</v>
      </c>
    </row>
    <row r="433" spans="1:11" x14ac:dyDescent="0.75">
      <c r="A433" s="1">
        <v>432</v>
      </c>
      <c r="B433" s="1">
        <v>18</v>
      </c>
      <c r="C433" s="1">
        <v>14</v>
      </c>
      <c r="D433" s="1" t="s">
        <v>21</v>
      </c>
      <c r="E433" s="1" t="s">
        <v>23</v>
      </c>
      <c r="F433" s="1">
        <v>255</v>
      </c>
      <c r="G433" s="1">
        <v>4</v>
      </c>
      <c r="H433" s="2">
        <v>44898</v>
      </c>
      <c r="I433" s="1">
        <v>57</v>
      </c>
      <c r="J433" s="1" t="s">
        <v>16</v>
      </c>
      <c r="K433" s="1" t="s">
        <v>20</v>
      </c>
    </row>
    <row r="434" spans="1:11" x14ac:dyDescent="0.75">
      <c r="A434" s="1">
        <v>433</v>
      </c>
      <c r="B434" s="1">
        <v>149</v>
      </c>
      <c r="C434" s="1">
        <v>36</v>
      </c>
      <c r="D434" s="1" t="s">
        <v>26</v>
      </c>
      <c r="E434" s="1" t="s">
        <v>23</v>
      </c>
      <c r="F434" s="1">
        <v>558</v>
      </c>
      <c r="G434" s="1">
        <v>2</v>
      </c>
      <c r="H434" s="2">
        <v>44587</v>
      </c>
      <c r="I434" s="1">
        <v>51</v>
      </c>
      <c r="J434" s="1" t="s">
        <v>16</v>
      </c>
      <c r="K434" s="1" t="s">
        <v>17</v>
      </c>
    </row>
    <row r="435" spans="1:11" x14ac:dyDescent="0.75">
      <c r="A435" s="1">
        <v>434</v>
      </c>
      <c r="B435" s="1">
        <v>141</v>
      </c>
      <c r="C435" s="1">
        <v>12</v>
      </c>
      <c r="D435" s="1" t="s">
        <v>25</v>
      </c>
      <c r="E435" s="1" t="s">
        <v>12</v>
      </c>
      <c r="F435" s="1">
        <v>928</v>
      </c>
      <c r="G435" s="1">
        <v>4</v>
      </c>
      <c r="H435" s="2">
        <v>44853</v>
      </c>
      <c r="I435" s="1">
        <v>29</v>
      </c>
      <c r="J435" s="1" t="s">
        <v>16</v>
      </c>
      <c r="K435" s="1" t="s">
        <v>14</v>
      </c>
    </row>
    <row r="436" spans="1:11" x14ac:dyDescent="0.75">
      <c r="A436" s="1">
        <v>435</v>
      </c>
      <c r="B436" s="1">
        <v>149</v>
      </c>
      <c r="C436" s="1">
        <v>17</v>
      </c>
      <c r="D436" s="1" t="s">
        <v>25</v>
      </c>
      <c r="E436" s="1" t="s">
        <v>12</v>
      </c>
      <c r="F436" s="1">
        <v>320</v>
      </c>
      <c r="G436" s="1">
        <v>3</v>
      </c>
      <c r="H436" s="2">
        <v>44818</v>
      </c>
      <c r="I436" s="1">
        <v>62</v>
      </c>
      <c r="J436" s="1" t="s">
        <v>13</v>
      </c>
      <c r="K436" s="1" t="s">
        <v>22</v>
      </c>
    </row>
    <row r="437" spans="1:11" x14ac:dyDescent="0.75">
      <c r="A437" s="1">
        <v>436</v>
      </c>
      <c r="B437" s="1">
        <v>126</v>
      </c>
      <c r="C437" s="1">
        <v>39</v>
      </c>
      <c r="D437" s="1" t="s">
        <v>31</v>
      </c>
      <c r="E437" s="1" t="s">
        <v>23</v>
      </c>
      <c r="F437" s="1">
        <v>912</v>
      </c>
      <c r="G437" s="1">
        <v>3</v>
      </c>
      <c r="H437" s="2">
        <v>44569</v>
      </c>
      <c r="I437" s="1">
        <v>24</v>
      </c>
      <c r="J437" s="1" t="s">
        <v>13</v>
      </c>
      <c r="K437" s="1" t="s">
        <v>17</v>
      </c>
    </row>
    <row r="438" spans="1:11" x14ac:dyDescent="0.75">
      <c r="A438" s="1">
        <v>437</v>
      </c>
      <c r="B438" s="1">
        <v>136</v>
      </c>
      <c r="C438" s="1">
        <v>9</v>
      </c>
      <c r="D438" s="1" t="s">
        <v>31</v>
      </c>
      <c r="E438" s="1" t="s">
        <v>12</v>
      </c>
      <c r="F438" s="1">
        <v>477</v>
      </c>
      <c r="G438" s="1">
        <v>3</v>
      </c>
      <c r="H438" s="2">
        <v>44674</v>
      </c>
      <c r="I438" s="1">
        <v>27</v>
      </c>
      <c r="J438" s="1" t="s">
        <v>13</v>
      </c>
      <c r="K438" s="1" t="s">
        <v>17</v>
      </c>
    </row>
    <row r="439" spans="1:11" x14ac:dyDescent="0.75">
      <c r="A439" s="1">
        <v>438</v>
      </c>
      <c r="B439" s="1">
        <v>46</v>
      </c>
      <c r="C439" s="1">
        <v>35</v>
      </c>
      <c r="D439" s="1" t="s">
        <v>29</v>
      </c>
      <c r="E439" s="1" t="s">
        <v>12</v>
      </c>
      <c r="F439" s="1">
        <v>345</v>
      </c>
      <c r="G439" s="1">
        <v>4</v>
      </c>
      <c r="H439" s="2">
        <v>44916</v>
      </c>
      <c r="I439" s="1">
        <v>62</v>
      </c>
      <c r="J439" s="1" t="s">
        <v>16</v>
      </c>
      <c r="K439" s="1" t="s">
        <v>24</v>
      </c>
    </row>
    <row r="440" spans="1:11" x14ac:dyDescent="0.75">
      <c r="A440" s="1">
        <v>439</v>
      </c>
      <c r="B440" s="1">
        <v>104</v>
      </c>
      <c r="C440" s="1">
        <v>13</v>
      </c>
      <c r="D440" s="1" t="s">
        <v>11</v>
      </c>
      <c r="E440" s="1" t="s">
        <v>19</v>
      </c>
      <c r="F440" s="1">
        <v>451</v>
      </c>
      <c r="G440" s="1">
        <v>2</v>
      </c>
      <c r="H440" s="2">
        <v>44814</v>
      </c>
      <c r="I440" s="1">
        <v>34</v>
      </c>
      <c r="J440" s="1" t="s">
        <v>13</v>
      </c>
      <c r="K440" s="1" t="s">
        <v>30</v>
      </c>
    </row>
    <row r="441" spans="1:11" x14ac:dyDescent="0.75">
      <c r="A441" s="1">
        <v>440</v>
      </c>
      <c r="B441" s="1">
        <v>135</v>
      </c>
      <c r="C441" s="1">
        <v>15</v>
      </c>
      <c r="D441" s="1" t="s">
        <v>21</v>
      </c>
      <c r="E441" s="1" t="s">
        <v>19</v>
      </c>
      <c r="F441" s="1">
        <v>825</v>
      </c>
      <c r="G441" s="1">
        <v>2</v>
      </c>
      <c r="H441" s="2">
        <v>44741</v>
      </c>
      <c r="I441" s="1">
        <v>43</v>
      </c>
      <c r="J441" s="1" t="s">
        <v>13</v>
      </c>
      <c r="K441" s="1" t="s">
        <v>14</v>
      </c>
    </row>
    <row r="442" spans="1:11" x14ac:dyDescent="0.75">
      <c r="A442" s="1">
        <v>441</v>
      </c>
      <c r="B442" s="1">
        <v>151</v>
      </c>
      <c r="C442" s="1">
        <v>18</v>
      </c>
      <c r="D442" s="1" t="s">
        <v>29</v>
      </c>
      <c r="E442" s="1" t="s">
        <v>19</v>
      </c>
      <c r="F442" s="1">
        <v>255</v>
      </c>
      <c r="G442" s="1">
        <v>4</v>
      </c>
      <c r="H442" s="2">
        <v>44768</v>
      </c>
      <c r="I442" s="1">
        <v>38</v>
      </c>
      <c r="J442" s="1" t="s">
        <v>13</v>
      </c>
      <c r="K442" s="1" t="s">
        <v>17</v>
      </c>
    </row>
    <row r="443" spans="1:11" x14ac:dyDescent="0.75">
      <c r="A443" s="1">
        <v>442</v>
      </c>
      <c r="B443" s="1">
        <v>86</v>
      </c>
      <c r="C443" s="1">
        <v>33</v>
      </c>
      <c r="D443" s="1" t="s">
        <v>29</v>
      </c>
      <c r="E443" s="1" t="s">
        <v>19</v>
      </c>
      <c r="F443" s="1">
        <v>776</v>
      </c>
      <c r="G443" s="1">
        <v>3</v>
      </c>
      <c r="H443" s="2">
        <v>44864</v>
      </c>
      <c r="I443" s="1">
        <v>45</v>
      </c>
      <c r="J443" s="1" t="s">
        <v>16</v>
      </c>
      <c r="K443" s="1" t="s">
        <v>24</v>
      </c>
    </row>
    <row r="444" spans="1:11" x14ac:dyDescent="0.75">
      <c r="A444" s="1">
        <v>443</v>
      </c>
      <c r="B444" s="1">
        <v>150</v>
      </c>
      <c r="C444" s="1">
        <v>6</v>
      </c>
      <c r="D444" s="1" t="s">
        <v>15</v>
      </c>
      <c r="E444" s="1" t="s">
        <v>12</v>
      </c>
      <c r="F444" s="1">
        <v>928</v>
      </c>
      <c r="G444" s="1">
        <v>3</v>
      </c>
      <c r="H444" s="2">
        <v>44688</v>
      </c>
      <c r="I444" s="1">
        <v>63</v>
      </c>
      <c r="J444" s="1" t="s">
        <v>16</v>
      </c>
      <c r="K444" s="1" t="s">
        <v>22</v>
      </c>
    </row>
    <row r="445" spans="1:11" x14ac:dyDescent="0.75">
      <c r="A445" s="1">
        <v>444</v>
      </c>
      <c r="B445" s="1">
        <v>89</v>
      </c>
      <c r="C445" s="1">
        <v>27</v>
      </c>
      <c r="D445" s="1" t="s">
        <v>15</v>
      </c>
      <c r="E445" s="1" t="s">
        <v>19</v>
      </c>
      <c r="F445" s="1">
        <v>437</v>
      </c>
      <c r="G445" s="1">
        <v>2</v>
      </c>
      <c r="H445" s="2">
        <v>44617</v>
      </c>
      <c r="I445" s="1">
        <v>19</v>
      </c>
      <c r="J445" s="1" t="s">
        <v>16</v>
      </c>
      <c r="K445" s="1" t="s">
        <v>20</v>
      </c>
    </row>
    <row r="446" spans="1:11" x14ac:dyDescent="0.75">
      <c r="A446" s="1">
        <v>445</v>
      </c>
      <c r="B446" s="1">
        <v>22</v>
      </c>
      <c r="C446" s="1">
        <v>23</v>
      </c>
      <c r="D446" s="1" t="s">
        <v>29</v>
      </c>
      <c r="E446" s="1" t="s">
        <v>12</v>
      </c>
      <c r="F446" s="1">
        <v>130</v>
      </c>
      <c r="G446" s="1">
        <v>3</v>
      </c>
      <c r="H446" s="2">
        <v>44775</v>
      </c>
      <c r="I446" s="1">
        <v>60</v>
      </c>
      <c r="J446" s="1" t="s">
        <v>16</v>
      </c>
      <c r="K446" s="1" t="s">
        <v>14</v>
      </c>
    </row>
    <row r="447" spans="1:11" x14ac:dyDescent="0.75">
      <c r="A447" s="1">
        <v>446</v>
      </c>
      <c r="B447" s="1">
        <v>92</v>
      </c>
      <c r="C447" s="1">
        <v>27</v>
      </c>
      <c r="D447" s="1" t="s">
        <v>28</v>
      </c>
      <c r="E447" s="1" t="s">
        <v>23</v>
      </c>
      <c r="F447" s="1">
        <v>451</v>
      </c>
      <c r="G447" s="1">
        <v>1</v>
      </c>
      <c r="H447" s="2">
        <v>44575</v>
      </c>
      <c r="I447" s="1">
        <v>18</v>
      </c>
      <c r="J447" s="1" t="s">
        <v>13</v>
      </c>
      <c r="K447" s="1" t="s">
        <v>17</v>
      </c>
    </row>
    <row r="448" spans="1:11" x14ac:dyDescent="0.75">
      <c r="A448" s="1">
        <v>447</v>
      </c>
      <c r="B448" s="1">
        <v>29</v>
      </c>
      <c r="C448" s="1">
        <v>34</v>
      </c>
      <c r="D448" s="1" t="s">
        <v>11</v>
      </c>
      <c r="E448" s="1" t="s">
        <v>19</v>
      </c>
      <c r="F448" s="1">
        <v>821</v>
      </c>
      <c r="G448" s="1">
        <v>2</v>
      </c>
      <c r="H448" s="2">
        <v>44589</v>
      </c>
      <c r="I448" s="1">
        <v>53</v>
      </c>
      <c r="J448" s="1" t="s">
        <v>13</v>
      </c>
      <c r="K448" s="1" t="s">
        <v>30</v>
      </c>
    </row>
    <row r="449" spans="1:11" x14ac:dyDescent="0.75">
      <c r="A449" s="1">
        <v>448</v>
      </c>
      <c r="B449" s="1">
        <v>13</v>
      </c>
      <c r="C449" s="1">
        <v>46</v>
      </c>
      <c r="D449" s="1" t="s">
        <v>21</v>
      </c>
      <c r="E449" s="1" t="s">
        <v>12</v>
      </c>
      <c r="F449" s="1">
        <v>504</v>
      </c>
      <c r="G449" s="1">
        <v>3</v>
      </c>
      <c r="H449" s="2">
        <v>44639</v>
      </c>
      <c r="I449" s="1">
        <v>43</v>
      </c>
      <c r="J449" s="1" t="s">
        <v>13</v>
      </c>
      <c r="K449" s="1" t="s">
        <v>24</v>
      </c>
    </row>
    <row r="450" spans="1:11" x14ac:dyDescent="0.75">
      <c r="A450" s="1">
        <v>449</v>
      </c>
      <c r="B450" s="1">
        <v>2</v>
      </c>
      <c r="C450" s="1">
        <v>38</v>
      </c>
      <c r="D450" s="1" t="s">
        <v>29</v>
      </c>
      <c r="E450" s="1" t="s">
        <v>23</v>
      </c>
      <c r="F450" s="1">
        <v>774</v>
      </c>
      <c r="G450" s="1">
        <v>2</v>
      </c>
      <c r="H450" s="2">
        <v>44777</v>
      </c>
      <c r="I450" s="1">
        <v>46</v>
      </c>
      <c r="J450" s="1" t="s">
        <v>13</v>
      </c>
      <c r="K450" s="1" t="s">
        <v>17</v>
      </c>
    </row>
    <row r="451" spans="1:11" x14ac:dyDescent="0.75">
      <c r="A451" s="1">
        <v>450</v>
      </c>
      <c r="B451" s="1">
        <v>29</v>
      </c>
      <c r="C451" s="1">
        <v>14</v>
      </c>
      <c r="D451" s="1" t="s">
        <v>25</v>
      </c>
      <c r="E451" s="1" t="s">
        <v>19</v>
      </c>
      <c r="F451" s="1">
        <v>477</v>
      </c>
      <c r="G451" s="1">
        <v>1</v>
      </c>
      <c r="H451" s="2">
        <v>44926</v>
      </c>
      <c r="I451" s="1">
        <v>38</v>
      </c>
      <c r="J451" s="1" t="s">
        <v>16</v>
      </c>
      <c r="K451" s="1" t="s">
        <v>30</v>
      </c>
    </row>
    <row r="452" spans="1:11" x14ac:dyDescent="0.75">
      <c r="A452" s="1">
        <v>451</v>
      </c>
      <c r="B452" s="1">
        <v>180</v>
      </c>
      <c r="C452" s="1">
        <v>36</v>
      </c>
      <c r="D452" s="1" t="s">
        <v>11</v>
      </c>
      <c r="E452" s="1" t="s">
        <v>19</v>
      </c>
      <c r="F452" s="1">
        <v>928</v>
      </c>
      <c r="G452" s="1">
        <v>2</v>
      </c>
      <c r="H452" s="2">
        <v>44715</v>
      </c>
      <c r="I452" s="1">
        <v>28</v>
      </c>
      <c r="J452" s="1" t="s">
        <v>16</v>
      </c>
      <c r="K452" s="1" t="s">
        <v>17</v>
      </c>
    </row>
    <row r="453" spans="1:11" x14ac:dyDescent="0.75">
      <c r="A453" s="1">
        <v>452</v>
      </c>
      <c r="B453" s="1">
        <v>27</v>
      </c>
      <c r="C453" s="1">
        <v>8</v>
      </c>
      <c r="D453" s="1" t="s">
        <v>15</v>
      </c>
      <c r="E453" s="1" t="s">
        <v>19</v>
      </c>
      <c r="F453" s="1">
        <v>319</v>
      </c>
      <c r="G453" s="1">
        <v>2</v>
      </c>
      <c r="H453" s="2">
        <v>44575</v>
      </c>
      <c r="I453" s="1">
        <v>57</v>
      </c>
      <c r="J453" s="1" t="s">
        <v>16</v>
      </c>
      <c r="K453" s="1" t="s">
        <v>14</v>
      </c>
    </row>
    <row r="454" spans="1:11" x14ac:dyDescent="0.75">
      <c r="A454" s="1">
        <v>453</v>
      </c>
      <c r="B454" s="1">
        <v>50</v>
      </c>
      <c r="C454" s="1">
        <v>35</v>
      </c>
      <c r="D454" s="1" t="s">
        <v>25</v>
      </c>
      <c r="E454" s="1" t="s">
        <v>19</v>
      </c>
      <c r="F454" s="1">
        <v>319</v>
      </c>
      <c r="G454" s="1">
        <v>2</v>
      </c>
      <c r="H454" s="2">
        <v>44748</v>
      </c>
      <c r="I454" s="1">
        <v>28</v>
      </c>
      <c r="J454" s="1" t="s">
        <v>13</v>
      </c>
      <c r="K454" s="1" t="s">
        <v>14</v>
      </c>
    </row>
    <row r="455" spans="1:11" x14ac:dyDescent="0.75">
      <c r="A455" s="1">
        <v>454</v>
      </c>
      <c r="B455" s="1">
        <v>95</v>
      </c>
      <c r="C455" s="1">
        <v>19</v>
      </c>
      <c r="D455" s="1" t="s">
        <v>15</v>
      </c>
      <c r="E455" s="1" t="s">
        <v>23</v>
      </c>
      <c r="F455" s="1">
        <v>437</v>
      </c>
      <c r="G455" s="1">
        <v>2</v>
      </c>
      <c r="H455" s="2">
        <v>44873</v>
      </c>
      <c r="I455" s="1">
        <v>53</v>
      </c>
      <c r="J455" s="1" t="s">
        <v>16</v>
      </c>
      <c r="K455" s="1" t="s">
        <v>14</v>
      </c>
    </row>
    <row r="456" spans="1:11" x14ac:dyDescent="0.75">
      <c r="A456" s="1">
        <v>455</v>
      </c>
      <c r="B456" s="1">
        <v>151</v>
      </c>
      <c r="C456" s="1">
        <v>30</v>
      </c>
      <c r="D456" s="1" t="s">
        <v>15</v>
      </c>
      <c r="E456" s="1" t="s">
        <v>23</v>
      </c>
      <c r="F456" s="1">
        <v>614</v>
      </c>
      <c r="G456" s="1">
        <v>1</v>
      </c>
      <c r="H456" s="2">
        <v>44568</v>
      </c>
      <c r="I456" s="1">
        <v>56</v>
      </c>
      <c r="J456" s="1" t="s">
        <v>16</v>
      </c>
      <c r="K456" s="1" t="s">
        <v>22</v>
      </c>
    </row>
    <row r="457" spans="1:11" x14ac:dyDescent="0.75">
      <c r="A457" s="1">
        <v>456</v>
      </c>
      <c r="B457" s="1">
        <v>88</v>
      </c>
      <c r="C457" s="1">
        <v>14</v>
      </c>
      <c r="D457" s="1" t="s">
        <v>11</v>
      </c>
      <c r="E457" s="1" t="s">
        <v>12</v>
      </c>
      <c r="F457" s="1">
        <v>558</v>
      </c>
      <c r="G457" s="1">
        <v>4</v>
      </c>
      <c r="H457" s="2">
        <v>44564</v>
      </c>
      <c r="I457" s="1">
        <v>57</v>
      </c>
      <c r="J457" s="1" t="s">
        <v>13</v>
      </c>
      <c r="K457" s="1" t="s">
        <v>22</v>
      </c>
    </row>
    <row r="458" spans="1:11" x14ac:dyDescent="0.75">
      <c r="A458" s="1">
        <v>457</v>
      </c>
      <c r="B458" s="1">
        <v>44</v>
      </c>
      <c r="C458" s="1">
        <v>20</v>
      </c>
      <c r="D458" s="1" t="s">
        <v>15</v>
      </c>
      <c r="E458" s="1" t="s">
        <v>12</v>
      </c>
      <c r="F458" s="1">
        <v>301</v>
      </c>
      <c r="G458" s="1">
        <v>2</v>
      </c>
      <c r="H458" s="2">
        <v>44672</v>
      </c>
      <c r="I458" s="1">
        <v>52</v>
      </c>
      <c r="J458" s="1" t="s">
        <v>13</v>
      </c>
      <c r="K458" s="1" t="s">
        <v>24</v>
      </c>
    </row>
    <row r="459" spans="1:11" x14ac:dyDescent="0.75">
      <c r="A459" s="1">
        <v>458</v>
      </c>
      <c r="B459" s="1">
        <v>22</v>
      </c>
      <c r="C459" s="1">
        <v>49</v>
      </c>
      <c r="D459" s="1" t="s">
        <v>18</v>
      </c>
      <c r="E459" s="1" t="s">
        <v>12</v>
      </c>
      <c r="F459" s="1">
        <v>928</v>
      </c>
      <c r="G459" s="1">
        <v>2</v>
      </c>
      <c r="H459" s="2">
        <v>44799</v>
      </c>
      <c r="I459" s="1">
        <v>51</v>
      </c>
      <c r="J459" s="1" t="s">
        <v>16</v>
      </c>
      <c r="K459" s="1" t="s">
        <v>14</v>
      </c>
    </row>
    <row r="460" spans="1:11" x14ac:dyDescent="0.75">
      <c r="A460" s="1">
        <v>459</v>
      </c>
      <c r="B460" s="1">
        <v>171</v>
      </c>
      <c r="C460" s="1">
        <v>25</v>
      </c>
      <c r="D460" s="1" t="s">
        <v>26</v>
      </c>
      <c r="E460" s="1" t="s">
        <v>23</v>
      </c>
      <c r="F460" s="1">
        <v>345</v>
      </c>
      <c r="G460" s="1">
        <v>3</v>
      </c>
      <c r="H460" s="2">
        <v>44924</v>
      </c>
      <c r="I460" s="1">
        <v>64</v>
      </c>
      <c r="J460" s="1" t="s">
        <v>16</v>
      </c>
      <c r="K460" s="1" t="s">
        <v>30</v>
      </c>
    </row>
    <row r="461" spans="1:11" x14ac:dyDescent="0.75">
      <c r="A461" s="1">
        <v>460</v>
      </c>
      <c r="B461" s="1">
        <v>165</v>
      </c>
      <c r="C461" s="1">
        <v>40</v>
      </c>
      <c r="D461" s="1" t="s">
        <v>18</v>
      </c>
      <c r="E461" s="1" t="s">
        <v>23</v>
      </c>
      <c r="F461" s="1">
        <v>826</v>
      </c>
      <c r="G461" s="1">
        <v>2</v>
      </c>
      <c r="H461" s="2">
        <v>44800</v>
      </c>
      <c r="I461" s="1">
        <v>41</v>
      </c>
      <c r="J461" s="1" t="s">
        <v>16</v>
      </c>
      <c r="K461" s="1" t="s">
        <v>17</v>
      </c>
    </row>
    <row r="462" spans="1:11" x14ac:dyDescent="0.75">
      <c r="A462" s="1">
        <v>461</v>
      </c>
      <c r="B462" s="1">
        <v>189</v>
      </c>
      <c r="C462" s="1">
        <v>24</v>
      </c>
      <c r="D462" s="1" t="s">
        <v>26</v>
      </c>
      <c r="E462" s="1" t="s">
        <v>19</v>
      </c>
      <c r="F462" s="1">
        <v>779</v>
      </c>
      <c r="G462" s="1">
        <v>3</v>
      </c>
      <c r="H462" s="2">
        <v>44835</v>
      </c>
      <c r="I462" s="1">
        <v>39</v>
      </c>
      <c r="J462" s="1" t="s">
        <v>16</v>
      </c>
      <c r="K462" s="1" t="s">
        <v>20</v>
      </c>
    </row>
    <row r="463" spans="1:11" x14ac:dyDescent="0.75">
      <c r="A463" s="1">
        <v>462</v>
      </c>
      <c r="B463" s="1">
        <v>97</v>
      </c>
      <c r="C463" s="1">
        <v>14</v>
      </c>
      <c r="D463" s="1" t="s">
        <v>31</v>
      </c>
      <c r="E463" s="1" t="s">
        <v>19</v>
      </c>
      <c r="F463" s="1">
        <v>971</v>
      </c>
      <c r="G463" s="1">
        <v>4</v>
      </c>
      <c r="H463" s="2">
        <v>44855</v>
      </c>
      <c r="I463" s="1">
        <v>22</v>
      </c>
      <c r="J463" s="1" t="s">
        <v>16</v>
      </c>
      <c r="K463" s="1" t="s">
        <v>30</v>
      </c>
    </row>
    <row r="464" spans="1:11" x14ac:dyDescent="0.75">
      <c r="A464" s="1">
        <v>463</v>
      </c>
      <c r="B464" s="1">
        <v>184</v>
      </c>
      <c r="C464" s="1">
        <v>26</v>
      </c>
      <c r="D464" s="1" t="s">
        <v>31</v>
      </c>
      <c r="E464" s="1" t="s">
        <v>12</v>
      </c>
      <c r="F464" s="1">
        <v>912</v>
      </c>
      <c r="G464" s="1">
        <v>1</v>
      </c>
      <c r="H464" s="2">
        <v>44788</v>
      </c>
      <c r="I464" s="1">
        <v>50</v>
      </c>
      <c r="J464" s="1" t="s">
        <v>16</v>
      </c>
      <c r="K464" s="1" t="s">
        <v>22</v>
      </c>
    </row>
    <row r="465" spans="1:11" x14ac:dyDescent="0.75">
      <c r="A465" s="1">
        <v>464</v>
      </c>
      <c r="B465" s="1">
        <v>3</v>
      </c>
      <c r="C465" s="1">
        <v>38</v>
      </c>
      <c r="D465" s="1" t="s">
        <v>15</v>
      </c>
      <c r="E465" s="1" t="s">
        <v>12</v>
      </c>
      <c r="F465" s="1">
        <v>84</v>
      </c>
      <c r="G465" s="1">
        <v>1</v>
      </c>
      <c r="H465" s="2">
        <v>44576</v>
      </c>
      <c r="I465" s="1">
        <v>53</v>
      </c>
      <c r="J465" s="1" t="s">
        <v>13</v>
      </c>
      <c r="K465" s="1" t="s">
        <v>22</v>
      </c>
    </row>
    <row r="466" spans="1:11" x14ac:dyDescent="0.75">
      <c r="A466" s="1">
        <v>465</v>
      </c>
      <c r="B466" s="1">
        <v>191</v>
      </c>
      <c r="C466" s="1">
        <v>23</v>
      </c>
      <c r="D466" s="1" t="s">
        <v>21</v>
      </c>
      <c r="E466" s="1" t="s">
        <v>12</v>
      </c>
      <c r="F466" s="1">
        <v>826</v>
      </c>
      <c r="G466" s="1">
        <v>4</v>
      </c>
      <c r="H466" s="2">
        <v>44753</v>
      </c>
      <c r="I466" s="1">
        <v>64</v>
      </c>
      <c r="J466" s="1" t="s">
        <v>13</v>
      </c>
      <c r="K466" s="1" t="s">
        <v>30</v>
      </c>
    </row>
    <row r="467" spans="1:11" x14ac:dyDescent="0.75">
      <c r="A467" s="1">
        <v>466</v>
      </c>
      <c r="B467" s="1">
        <v>118</v>
      </c>
      <c r="C467" s="1">
        <v>22</v>
      </c>
      <c r="D467" s="1" t="s">
        <v>21</v>
      </c>
      <c r="E467" s="1" t="s">
        <v>19</v>
      </c>
      <c r="F467" s="1">
        <v>912</v>
      </c>
      <c r="G467" s="1">
        <v>1</v>
      </c>
      <c r="H467" s="2">
        <v>44680</v>
      </c>
      <c r="I467" s="1">
        <v>37</v>
      </c>
      <c r="J467" s="1" t="s">
        <v>13</v>
      </c>
      <c r="K467" s="1" t="s">
        <v>22</v>
      </c>
    </row>
    <row r="468" spans="1:11" x14ac:dyDescent="0.75">
      <c r="A468" s="1">
        <v>467</v>
      </c>
      <c r="B468" s="1">
        <v>19</v>
      </c>
      <c r="C468" s="1">
        <v>48</v>
      </c>
      <c r="D468" s="1" t="s">
        <v>26</v>
      </c>
      <c r="E468" s="1" t="s">
        <v>12</v>
      </c>
      <c r="F468" s="1">
        <v>779</v>
      </c>
      <c r="G468" s="1">
        <v>4</v>
      </c>
      <c r="H468" s="2">
        <v>44589</v>
      </c>
      <c r="I468" s="1">
        <v>36</v>
      </c>
      <c r="J468" s="1" t="s">
        <v>16</v>
      </c>
      <c r="K468" s="1" t="s">
        <v>14</v>
      </c>
    </row>
    <row r="469" spans="1:11" x14ac:dyDescent="0.75">
      <c r="A469" s="1">
        <v>468</v>
      </c>
      <c r="B469" s="1">
        <v>23</v>
      </c>
      <c r="C469" s="1">
        <v>19</v>
      </c>
      <c r="D469" s="1" t="s">
        <v>25</v>
      </c>
      <c r="E469" s="1" t="s">
        <v>23</v>
      </c>
      <c r="F469" s="1">
        <v>102</v>
      </c>
      <c r="G469" s="1">
        <v>4</v>
      </c>
      <c r="H469" s="2">
        <v>44763</v>
      </c>
      <c r="I469" s="1">
        <v>52</v>
      </c>
      <c r="J469" s="1" t="s">
        <v>13</v>
      </c>
      <c r="K469" s="1" t="s">
        <v>24</v>
      </c>
    </row>
    <row r="470" spans="1:11" x14ac:dyDescent="0.75">
      <c r="A470" s="1">
        <v>469</v>
      </c>
      <c r="B470" s="1">
        <v>157</v>
      </c>
      <c r="C470" s="1">
        <v>46</v>
      </c>
      <c r="D470" s="1" t="s">
        <v>11</v>
      </c>
      <c r="E470" s="1" t="s">
        <v>23</v>
      </c>
      <c r="F470" s="1">
        <v>928</v>
      </c>
      <c r="G470" s="1">
        <v>4</v>
      </c>
      <c r="H470" s="2">
        <v>44600</v>
      </c>
      <c r="I470" s="1">
        <v>60</v>
      </c>
      <c r="J470" s="1" t="s">
        <v>16</v>
      </c>
      <c r="K470" s="1" t="s">
        <v>17</v>
      </c>
    </row>
    <row r="471" spans="1:11" x14ac:dyDescent="0.75">
      <c r="A471" s="1">
        <v>470</v>
      </c>
      <c r="B471" s="1">
        <v>30</v>
      </c>
      <c r="C471" s="1">
        <v>3</v>
      </c>
      <c r="D471" s="1" t="s">
        <v>15</v>
      </c>
      <c r="E471" s="1" t="s">
        <v>12</v>
      </c>
      <c r="F471" s="1">
        <v>84</v>
      </c>
      <c r="G471" s="1">
        <v>1</v>
      </c>
      <c r="H471" s="2">
        <v>44834</v>
      </c>
      <c r="I471" s="1">
        <v>34</v>
      </c>
      <c r="J471" s="1" t="s">
        <v>16</v>
      </c>
      <c r="K471" s="1" t="s">
        <v>24</v>
      </c>
    </row>
    <row r="472" spans="1:11" x14ac:dyDescent="0.75">
      <c r="A472" s="1">
        <v>471</v>
      </c>
      <c r="B472" s="1">
        <v>39</v>
      </c>
      <c r="C472" s="1">
        <v>42</v>
      </c>
      <c r="D472" s="1" t="s">
        <v>11</v>
      </c>
      <c r="E472" s="1" t="s">
        <v>12</v>
      </c>
      <c r="F472" s="1">
        <v>102</v>
      </c>
      <c r="G472" s="1">
        <v>3</v>
      </c>
      <c r="H472" s="2">
        <v>44792</v>
      </c>
      <c r="I472" s="1">
        <v>62</v>
      </c>
      <c r="J472" s="1" t="s">
        <v>13</v>
      </c>
      <c r="K472" s="1" t="s">
        <v>17</v>
      </c>
    </row>
    <row r="473" spans="1:11" x14ac:dyDescent="0.75">
      <c r="A473" s="1">
        <v>472</v>
      </c>
      <c r="B473" s="1">
        <v>108</v>
      </c>
      <c r="C473" s="1">
        <v>19</v>
      </c>
      <c r="D473" s="1" t="s">
        <v>18</v>
      </c>
      <c r="E473" s="1" t="s">
        <v>12</v>
      </c>
      <c r="F473" s="1">
        <v>841</v>
      </c>
      <c r="G473" s="1">
        <v>4</v>
      </c>
      <c r="H473" s="2">
        <v>44647</v>
      </c>
      <c r="I473" s="1">
        <v>60</v>
      </c>
      <c r="J473" s="1" t="s">
        <v>16</v>
      </c>
      <c r="K473" s="1" t="s">
        <v>17</v>
      </c>
    </row>
    <row r="474" spans="1:11" x14ac:dyDescent="0.75">
      <c r="A474" s="1">
        <v>473</v>
      </c>
      <c r="B474" s="1">
        <v>111</v>
      </c>
      <c r="C474" s="1">
        <v>9</v>
      </c>
      <c r="D474" s="1" t="s">
        <v>21</v>
      </c>
      <c r="E474" s="1" t="s">
        <v>12</v>
      </c>
      <c r="F474" s="1">
        <v>779</v>
      </c>
      <c r="G474" s="1">
        <v>2</v>
      </c>
      <c r="H474" s="2">
        <v>44687</v>
      </c>
      <c r="I474" s="1">
        <v>51</v>
      </c>
      <c r="J474" s="1" t="s">
        <v>16</v>
      </c>
      <c r="K474" s="1" t="s">
        <v>24</v>
      </c>
    </row>
    <row r="475" spans="1:11" x14ac:dyDescent="0.75">
      <c r="A475" s="1">
        <v>474</v>
      </c>
      <c r="B475" s="1">
        <v>25</v>
      </c>
      <c r="C475" s="1">
        <v>28</v>
      </c>
      <c r="D475" s="1" t="s">
        <v>28</v>
      </c>
      <c r="E475" s="1" t="s">
        <v>12</v>
      </c>
      <c r="F475" s="1">
        <v>776</v>
      </c>
      <c r="G475" s="1">
        <v>1</v>
      </c>
      <c r="H475" s="2">
        <v>44861</v>
      </c>
      <c r="I475" s="1">
        <v>26</v>
      </c>
      <c r="J475" s="1" t="s">
        <v>13</v>
      </c>
      <c r="K475" s="1" t="s">
        <v>30</v>
      </c>
    </row>
    <row r="476" spans="1:11" x14ac:dyDescent="0.75">
      <c r="A476" s="1">
        <v>475</v>
      </c>
      <c r="B476" s="1">
        <v>128</v>
      </c>
      <c r="C476" s="1">
        <v>20</v>
      </c>
      <c r="D476" s="1" t="s">
        <v>18</v>
      </c>
      <c r="E476" s="1" t="s">
        <v>23</v>
      </c>
      <c r="F476" s="1">
        <v>821</v>
      </c>
      <c r="G476" s="1">
        <v>4</v>
      </c>
      <c r="H476" s="2">
        <v>44586</v>
      </c>
      <c r="I476" s="1">
        <v>43</v>
      </c>
      <c r="J476" s="1" t="s">
        <v>13</v>
      </c>
      <c r="K476" s="1" t="s">
        <v>17</v>
      </c>
    </row>
    <row r="477" spans="1:11" x14ac:dyDescent="0.75">
      <c r="A477" s="1">
        <v>476</v>
      </c>
      <c r="B477" s="1">
        <v>111</v>
      </c>
      <c r="C477" s="1">
        <v>45</v>
      </c>
      <c r="D477" s="1" t="s">
        <v>18</v>
      </c>
      <c r="E477" s="1" t="s">
        <v>23</v>
      </c>
      <c r="F477" s="1">
        <v>526</v>
      </c>
      <c r="G477" s="1">
        <v>4</v>
      </c>
      <c r="H477" s="2">
        <v>44706</v>
      </c>
      <c r="I477" s="1">
        <v>19</v>
      </c>
      <c r="J477" s="1" t="s">
        <v>13</v>
      </c>
      <c r="K477" s="1" t="s">
        <v>24</v>
      </c>
    </row>
    <row r="478" spans="1:11" x14ac:dyDescent="0.75">
      <c r="A478" s="1">
        <v>477</v>
      </c>
      <c r="B478" s="1">
        <v>136</v>
      </c>
      <c r="C478" s="1">
        <v>7</v>
      </c>
      <c r="D478" s="1" t="s">
        <v>26</v>
      </c>
      <c r="E478" s="1" t="s">
        <v>12</v>
      </c>
      <c r="F478" s="1">
        <v>611</v>
      </c>
      <c r="G478" s="1">
        <v>2</v>
      </c>
      <c r="H478" s="2">
        <v>44574</v>
      </c>
      <c r="I478" s="1">
        <v>26</v>
      </c>
      <c r="J478" s="1" t="s">
        <v>16</v>
      </c>
      <c r="K478" s="1" t="s">
        <v>17</v>
      </c>
    </row>
    <row r="479" spans="1:11" x14ac:dyDescent="0.75">
      <c r="A479" s="1">
        <v>478</v>
      </c>
      <c r="B479" s="1">
        <v>106</v>
      </c>
      <c r="C479" s="1">
        <v>14</v>
      </c>
      <c r="D479" s="1" t="s">
        <v>27</v>
      </c>
      <c r="E479" s="1" t="s">
        <v>23</v>
      </c>
      <c r="F479" s="1">
        <v>416</v>
      </c>
      <c r="G479" s="1">
        <v>3</v>
      </c>
      <c r="H479" s="2">
        <v>44773</v>
      </c>
      <c r="I479" s="1">
        <v>26</v>
      </c>
      <c r="J479" s="1" t="s">
        <v>13</v>
      </c>
      <c r="K479" s="1" t="s">
        <v>20</v>
      </c>
    </row>
    <row r="480" spans="1:11" x14ac:dyDescent="0.75">
      <c r="A480" s="1">
        <v>479</v>
      </c>
      <c r="B480" s="1">
        <v>186</v>
      </c>
      <c r="C480" s="1">
        <v>9</v>
      </c>
      <c r="D480" s="1" t="s">
        <v>18</v>
      </c>
      <c r="E480" s="1" t="s">
        <v>19</v>
      </c>
      <c r="F480" s="1">
        <v>84</v>
      </c>
      <c r="G480" s="1">
        <v>3</v>
      </c>
      <c r="H480" s="2">
        <v>44586</v>
      </c>
      <c r="I480" s="1">
        <v>57</v>
      </c>
      <c r="J480" s="1" t="s">
        <v>13</v>
      </c>
      <c r="K480" s="1" t="s">
        <v>30</v>
      </c>
    </row>
    <row r="481" spans="1:11" x14ac:dyDescent="0.75">
      <c r="A481" s="1">
        <v>480</v>
      </c>
      <c r="B481" s="1">
        <v>144</v>
      </c>
      <c r="C481" s="1">
        <v>19</v>
      </c>
      <c r="D481" s="1" t="s">
        <v>15</v>
      </c>
      <c r="E481" s="1" t="s">
        <v>19</v>
      </c>
      <c r="F481" s="1">
        <v>389</v>
      </c>
      <c r="G481" s="1">
        <v>3</v>
      </c>
      <c r="H481" s="2">
        <v>44629</v>
      </c>
      <c r="I481" s="1">
        <v>34</v>
      </c>
      <c r="J481" s="1" t="s">
        <v>16</v>
      </c>
      <c r="K481" s="1" t="s">
        <v>14</v>
      </c>
    </row>
    <row r="482" spans="1:11" x14ac:dyDescent="0.75">
      <c r="A482" s="1">
        <v>481</v>
      </c>
      <c r="B482" s="1">
        <v>72</v>
      </c>
      <c r="C482" s="1">
        <v>47</v>
      </c>
      <c r="D482" s="1" t="s">
        <v>29</v>
      </c>
      <c r="E482" s="1" t="s">
        <v>19</v>
      </c>
      <c r="F482" s="1">
        <v>526</v>
      </c>
      <c r="G482" s="1">
        <v>4</v>
      </c>
      <c r="H482" s="2">
        <v>44628</v>
      </c>
      <c r="I482" s="1">
        <v>18</v>
      </c>
      <c r="J482" s="1" t="s">
        <v>13</v>
      </c>
      <c r="K482" s="1" t="s">
        <v>17</v>
      </c>
    </row>
    <row r="483" spans="1:11" x14ac:dyDescent="0.75">
      <c r="A483" s="1">
        <v>482</v>
      </c>
      <c r="B483" s="1">
        <v>129</v>
      </c>
      <c r="C483" s="1">
        <v>14</v>
      </c>
      <c r="D483" s="1" t="s">
        <v>29</v>
      </c>
      <c r="E483" s="1" t="s">
        <v>23</v>
      </c>
      <c r="F483" s="1">
        <v>841</v>
      </c>
      <c r="G483" s="1">
        <v>4</v>
      </c>
      <c r="H483" s="2">
        <v>44794</v>
      </c>
      <c r="I483" s="1">
        <v>42</v>
      </c>
      <c r="J483" s="1" t="s">
        <v>13</v>
      </c>
      <c r="K483" s="1" t="s">
        <v>20</v>
      </c>
    </row>
    <row r="484" spans="1:11" x14ac:dyDescent="0.75">
      <c r="A484" s="1">
        <v>483</v>
      </c>
      <c r="B484" s="1">
        <v>108</v>
      </c>
      <c r="C484" s="1">
        <v>38</v>
      </c>
      <c r="D484" s="1" t="s">
        <v>15</v>
      </c>
      <c r="E484" s="1" t="s">
        <v>19</v>
      </c>
      <c r="F484" s="1">
        <v>614</v>
      </c>
      <c r="G484" s="1">
        <v>4</v>
      </c>
      <c r="H484" s="2">
        <v>44670</v>
      </c>
      <c r="I484" s="1">
        <v>60</v>
      </c>
      <c r="J484" s="1" t="s">
        <v>13</v>
      </c>
      <c r="K484" s="1" t="s">
        <v>14</v>
      </c>
    </row>
    <row r="485" spans="1:11" x14ac:dyDescent="0.75">
      <c r="A485" s="1">
        <v>484</v>
      </c>
      <c r="B485" s="1">
        <v>5</v>
      </c>
      <c r="C485" s="1">
        <v>36</v>
      </c>
      <c r="D485" s="1" t="s">
        <v>27</v>
      </c>
      <c r="E485" s="1" t="s">
        <v>23</v>
      </c>
      <c r="F485" s="1">
        <v>416</v>
      </c>
      <c r="G485" s="1">
        <v>1</v>
      </c>
      <c r="H485" s="2">
        <v>44707</v>
      </c>
      <c r="I485" s="1">
        <v>57</v>
      </c>
      <c r="J485" s="1" t="s">
        <v>16</v>
      </c>
      <c r="K485" s="1" t="s">
        <v>14</v>
      </c>
    </row>
    <row r="486" spans="1:11" x14ac:dyDescent="0.75">
      <c r="A486" s="1">
        <v>485</v>
      </c>
      <c r="B486" s="1">
        <v>3</v>
      </c>
      <c r="C486" s="1">
        <v>40</v>
      </c>
      <c r="D486" s="1" t="s">
        <v>27</v>
      </c>
      <c r="E486" s="1" t="s">
        <v>19</v>
      </c>
      <c r="F486" s="1">
        <v>841</v>
      </c>
      <c r="G486" s="1">
        <v>2</v>
      </c>
      <c r="H486" s="2">
        <v>44672</v>
      </c>
      <c r="I486" s="1">
        <v>59</v>
      </c>
      <c r="J486" s="1" t="s">
        <v>16</v>
      </c>
      <c r="K486" s="1" t="s">
        <v>17</v>
      </c>
    </row>
    <row r="487" spans="1:11" x14ac:dyDescent="0.75">
      <c r="A487" s="1">
        <v>486</v>
      </c>
      <c r="B487" s="1">
        <v>193</v>
      </c>
      <c r="C487" s="1">
        <v>17</v>
      </c>
      <c r="D487" s="1" t="s">
        <v>26</v>
      </c>
      <c r="E487" s="1" t="s">
        <v>19</v>
      </c>
      <c r="F487" s="1">
        <v>776</v>
      </c>
      <c r="G487" s="1">
        <v>4</v>
      </c>
      <c r="H487" s="2">
        <v>44789</v>
      </c>
      <c r="I487" s="1">
        <v>42</v>
      </c>
      <c r="J487" s="1" t="s">
        <v>16</v>
      </c>
      <c r="K487" s="1" t="s">
        <v>24</v>
      </c>
    </row>
    <row r="488" spans="1:11" x14ac:dyDescent="0.75">
      <c r="A488" s="1">
        <v>487</v>
      </c>
      <c r="B488" s="1">
        <v>132</v>
      </c>
      <c r="C488" s="1">
        <v>30</v>
      </c>
      <c r="D488" s="1" t="s">
        <v>21</v>
      </c>
      <c r="E488" s="1" t="s">
        <v>19</v>
      </c>
      <c r="F488" s="1">
        <v>826</v>
      </c>
      <c r="G488" s="1">
        <v>2</v>
      </c>
      <c r="H488" s="2">
        <v>44672</v>
      </c>
      <c r="I488" s="1">
        <v>56</v>
      </c>
      <c r="J488" s="1" t="s">
        <v>16</v>
      </c>
      <c r="K488" s="1" t="s">
        <v>17</v>
      </c>
    </row>
    <row r="489" spans="1:11" x14ac:dyDescent="0.75">
      <c r="A489" s="1">
        <v>488</v>
      </c>
      <c r="B489" s="1">
        <v>104</v>
      </c>
      <c r="C489" s="1">
        <v>9</v>
      </c>
      <c r="D489" s="1" t="s">
        <v>11</v>
      </c>
      <c r="E489" s="1" t="s">
        <v>12</v>
      </c>
      <c r="F489" s="1">
        <v>841</v>
      </c>
      <c r="G489" s="1">
        <v>2</v>
      </c>
      <c r="H489" s="2">
        <v>44595</v>
      </c>
      <c r="I489" s="1">
        <v>52</v>
      </c>
      <c r="J489" s="1" t="s">
        <v>13</v>
      </c>
      <c r="K489" s="1" t="s">
        <v>20</v>
      </c>
    </row>
    <row r="490" spans="1:11" x14ac:dyDescent="0.75">
      <c r="A490" s="1">
        <v>489</v>
      </c>
      <c r="B490" s="1">
        <v>64</v>
      </c>
      <c r="C490" s="1">
        <v>33</v>
      </c>
      <c r="D490" s="1" t="s">
        <v>27</v>
      </c>
      <c r="E490" s="1" t="s">
        <v>23</v>
      </c>
      <c r="F490" s="1">
        <v>611</v>
      </c>
      <c r="G490" s="1">
        <v>3</v>
      </c>
      <c r="H490" s="2">
        <v>44672</v>
      </c>
      <c r="I490" s="1">
        <v>20</v>
      </c>
      <c r="J490" s="1" t="s">
        <v>16</v>
      </c>
      <c r="K490" s="1" t="s">
        <v>14</v>
      </c>
    </row>
    <row r="491" spans="1:11" x14ac:dyDescent="0.75">
      <c r="A491" s="1">
        <v>490</v>
      </c>
      <c r="B491" s="1">
        <v>106</v>
      </c>
      <c r="C491" s="1">
        <v>25</v>
      </c>
      <c r="D491" s="1" t="s">
        <v>28</v>
      </c>
      <c r="E491" s="1" t="s">
        <v>19</v>
      </c>
      <c r="F491" s="1">
        <v>774</v>
      </c>
      <c r="G491" s="1">
        <v>1</v>
      </c>
      <c r="H491" s="2">
        <v>44825</v>
      </c>
      <c r="I491" s="1">
        <v>54</v>
      </c>
      <c r="J491" s="1" t="s">
        <v>16</v>
      </c>
      <c r="K491" s="1" t="s">
        <v>17</v>
      </c>
    </row>
    <row r="492" spans="1:11" x14ac:dyDescent="0.75">
      <c r="A492" s="1">
        <v>491</v>
      </c>
      <c r="B492" s="1">
        <v>98</v>
      </c>
      <c r="C492" s="1">
        <v>14</v>
      </c>
      <c r="D492" s="1" t="s">
        <v>26</v>
      </c>
      <c r="E492" s="1" t="s">
        <v>12</v>
      </c>
      <c r="F492" s="1">
        <v>871</v>
      </c>
      <c r="G492" s="1">
        <v>4</v>
      </c>
      <c r="H492" s="2">
        <v>44797</v>
      </c>
      <c r="I492" s="1">
        <v>61</v>
      </c>
      <c r="J492" s="1" t="s">
        <v>13</v>
      </c>
      <c r="K492" s="1" t="s">
        <v>24</v>
      </c>
    </row>
    <row r="493" spans="1:11" x14ac:dyDescent="0.75">
      <c r="A493" s="1">
        <v>492</v>
      </c>
      <c r="B493" s="1">
        <v>10</v>
      </c>
      <c r="C493" s="1">
        <v>11</v>
      </c>
      <c r="D493" s="1" t="s">
        <v>31</v>
      </c>
      <c r="E493" s="1" t="s">
        <v>23</v>
      </c>
      <c r="F493" s="1">
        <v>614</v>
      </c>
      <c r="G493" s="1">
        <v>3</v>
      </c>
      <c r="H493" s="2">
        <v>44644</v>
      </c>
      <c r="I493" s="1">
        <v>61</v>
      </c>
      <c r="J493" s="1" t="s">
        <v>13</v>
      </c>
      <c r="K493" s="1" t="s">
        <v>17</v>
      </c>
    </row>
    <row r="494" spans="1:11" x14ac:dyDescent="0.75">
      <c r="A494" s="1">
        <v>493</v>
      </c>
      <c r="B494" s="1">
        <v>149</v>
      </c>
      <c r="C494" s="1">
        <v>35</v>
      </c>
      <c r="D494" s="1" t="s">
        <v>25</v>
      </c>
      <c r="E494" s="1" t="s">
        <v>12</v>
      </c>
      <c r="F494" s="1">
        <v>130</v>
      </c>
      <c r="G494" s="1">
        <v>3</v>
      </c>
      <c r="H494" s="2">
        <v>44603</v>
      </c>
      <c r="I494" s="1">
        <v>47</v>
      </c>
      <c r="J494" s="1" t="s">
        <v>13</v>
      </c>
      <c r="K494" s="1" t="s">
        <v>30</v>
      </c>
    </row>
    <row r="495" spans="1:11" x14ac:dyDescent="0.75">
      <c r="A495" s="1">
        <v>494</v>
      </c>
      <c r="B495" s="1">
        <v>128</v>
      </c>
      <c r="C495" s="1">
        <v>41</v>
      </c>
      <c r="D495" s="1" t="s">
        <v>31</v>
      </c>
      <c r="E495" s="1" t="s">
        <v>12</v>
      </c>
      <c r="F495" s="1">
        <v>779</v>
      </c>
      <c r="G495" s="1">
        <v>4</v>
      </c>
      <c r="H495" s="2">
        <v>44662</v>
      </c>
      <c r="I495" s="1">
        <v>55</v>
      </c>
      <c r="J495" s="1" t="s">
        <v>16</v>
      </c>
      <c r="K495" s="1" t="s">
        <v>24</v>
      </c>
    </row>
    <row r="496" spans="1:11" x14ac:dyDescent="0.75">
      <c r="A496" s="1">
        <v>495</v>
      </c>
      <c r="B496" s="1">
        <v>46</v>
      </c>
      <c r="C496" s="1">
        <v>14</v>
      </c>
      <c r="D496" s="1" t="s">
        <v>26</v>
      </c>
      <c r="E496" s="1" t="s">
        <v>19</v>
      </c>
      <c r="F496" s="1">
        <v>774</v>
      </c>
      <c r="G496" s="1">
        <v>2</v>
      </c>
      <c r="H496" s="2">
        <v>44567</v>
      </c>
      <c r="I496" s="1">
        <v>51</v>
      </c>
      <c r="J496" s="1" t="s">
        <v>16</v>
      </c>
      <c r="K496" s="1" t="s">
        <v>20</v>
      </c>
    </row>
    <row r="497" spans="1:11" x14ac:dyDescent="0.75">
      <c r="A497" s="1">
        <v>496</v>
      </c>
      <c r="B497" s="1">
        <v>155</v>
      </c>
      <c r="C497" s="1">
        <v>30</v>
      </c>
      <c r="D497" s="1" t="s">
        <v>18</v>
      </c>
      <c r="E497" s="1" t="s">
        <v>19</v>
      </c>
      <c r="F497" s="1">
        <v>251</v>
      </c>
      <c r="G497" s="1">
        <v>3</v>
      </c>
      <c r="H497" s="2">
        <v>44741</v>
      </c>
      <c r="I497" s="1">
        <v>29</v>
      </c>
      <c r="J497" s="1" t="s">
        <v>16</v>
      </c>
      <c r="K497" s="1" t="s">
        <v>14</v>
      </c>
    </row>
    <row r="498" spans="1:11" x14ac:dyDescent="0.75">
      <c r="A498" s="1">
        <v>497</v>
      </c>
      <c r="B498" s="1">
        <v>66</v>
      </c>
      <c r="C498" s="1">
        <v>41</v>
      </c>
      <c r="D498" s="1" t="s">
        <v>11</v>
      </c>
      <c r="E498" s="1" t="s">
        <v>23</v>
      </c>
      <c r="F498" s="1">
        <v>526</v>
      </c>
      <c r="G498" s="1">
        <v>2</v>
      </c>
      <c r="H498" s="2">
        <v>44843</v>
      </c>
      <c r="I498" s="1">
        <v>36</v>
      </c>
      <c r="J498" s="1" t="s">
        <v>13</v>
      </c>
      <c r="K498" s="1" t="s">
        <v>17</v>
      </c>
    </row>
    <row r="499" spans="1:11" x14ac:dyDescent="0.75">
      <c r="A499" s="1">
        <v>498</v>
      </c>
      <c r="B499" s="1">
        <v>169</v>
      </c>
      <c r="C499" s="1">
        <v>4</v>
      </c>
      <c r="D499" s="1" t="s">
        <v>25</v>
      </c>
      <c r="E499" s="1" t="s">
        <v>19</v>
      </c>
      <c r="F499" s="1">
        <v>981</v>
      </c>
      <c r="G499" s="1">
        <v>1</v>
      </c>
      <c r="H499" s="2">
        <v>44881</v>
      </c>
      <c r="I499" s="1">
        <v>54</v>
      </c>
      <c r="J499" s="1" t="s">
        <v>13</v>
      </c>
      <c r="K499" s="1" t="s">
        <v>24</v>
      </c>
    </row>
    <row r="500" spans="1:11" x14ac:dyDescent="0.75">
      <c r="A500" s="1">
        <v>499</v>
      </c>
      <c r="B500" s="1">
        <v>112</v>
      </c>
      <c r="C500" s="1">
        <v>4</v>
      </c>
      <c r="D500" s="1" t="s">
        <v>31</v>
      </c>
      <c r="E500" s="1" t="s">
        <v>12</v>
      </c>
      <c r="F500" s="1">
        <v>871</v>
      </c>
      <c r="G500" s="1">
        <v>2</v>
      </c>
      <c r="H500" s="2">
        <v>44787</v>
      </c>
      <c r="I500" s="1">
        <v>61</v>
      </c>
      <c r="J500" s="1" t="s">
        <v>16</v>
      </c>
      <c r="K500" s="1" t="s">
        <v>30</v>
      </c>
    </row>
    <row r="501" spans="1:11" x14ac:dyDescent="0.75">
      <c r="A501" s="1">
        <v>500</v>
      </c>
      <c r="B501" s="1">
        <v>13</v>
      </c>
      <c r="C501" s="1">
        <v>28</v>
      </c>
      <c r="D501" s="1" t="s">
        <v>25</v>
      </c>
      <c r="E501" s="1" t="s">
        <v>23</v>
      </c>
      <c r="F501" s="1">
        <v>451</v>
      </c>
      <c r="G501" s="1">
        <v>1</v>
      </c>
      <c r="H501" s="2">
        <v>44876</v>
      </c>
      <c r="I501" s="1">
        <v>34</v>
      </c>
      <c r="J501" s="1" t="s">
        <v>13</v>
      </c>
      <c r="K501" s="1" t="s">
        <v>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4664A-DAAB-447D-8357-3382403B210E}">
  <dimension ref="A1:J345"/>
  <sheetViews>
    <sheetView zoomScale="70" zoomScaleNormal="70" workbookViewId="0"/>
  </sheetViews>
  <sheetFormatPr defaultRowHeight="20.399999999999999" x14ac:dyDescent="0.75"/>
  <cols>
    <col min="1" max="2" width="8.83984375" style="1"/>
    <col min="3" max="3" width="20.734375" style="1" customWidth="1"/>
    <col min="4" max="4" width="20.20703125" style="1" customWidth="1"/>
    <col min="5" max="5" width="24.7890625" style="1" customWidth="1"/>
    <col min="6" max="6" width="18.1015625" style="1" customWidth="1"/>
    <col min="7" max="8" width="8.83984375" style="1"/>
    <col min="9" max="9" width="21.83984375" style="1" bestFit="1" customWidth="1"/>
    <col min="10" max="10" width="8.83984375" style="3"/>
    <col min="11" max="16384" width="8.83984375" style="1"/>
  </cols>
  <sheetData>
    <row r="1" spans="1:10" x14ac:dyDescent="0.75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I1" s="1" t="e" cm="1" vm="22">
        <f t="array" ref="I1">_xlfn._xlws.PY(2,1,penguins[#All])</f>
        <v>#VALUE!</v>
      </c>
    </row>
    <row r="2" spans="1:10" x14ac:dyDescent="0.75">
      <c r="A2" s="1" t="s">
        <v>39</v>
      </c>
      <c r="B2" s="1" t="s">
        <v>40</v>
      </c>
      <c r="C2" s="1">
        <v>39.1</v>
      </c>
      <c r="D2" s="1">
        <v>18.7</v>
      </c>
      <c r="E2" s="1">
        <v>181</v>
      </c>
      <c r="F2" s="1">
        <v>3750</v>
      </c>
      <c r="G2" s="1" t="s">
        <v>16</v>
      </c>
    </row>
    <row r="3" spans="1:10" x14ac:dyDescent="0.75">
      <c r="A3" s="1" t="s">
        <v>39</v>
      </c>
      <c r="B3" s="1" t="s">
        <v>40</v>
      </c>
      <c r="C3" s="1">
        <v>39.5</v>
      </c>
      <c r="D3" s="1">
        <v>17.399999999999999</v>
      </c>
      <c r="E3" s="1">
        <v>186</v>
      </c>
      <c r="F3" s="1">
        <v>3800</v>
      </c>
      <c r="G3" s="1" t="s">
        <v>13</v>
      </c>
      <c r="I3" s="1" t="str" cm="1">
        <f t="array" ref="I3:J9">_xlfn._xlws.PY(3,0)</f>
        <v>species</v>
      </c>
      <c r="J3" s="1">
        <v>0</v>
      </c>
    </row>
    <row r="4" spans="1:10" x14ac:dyDescent="0.75">
      <c r="A4" s="1" t="s">
        <v>39</v>
      </c>
      <c r="B4" s="1" t="s">
        <v>40</v>
      </c>
      <c r="C4" s="1">
        <v>40.299999999999997</v>
      </c>
      <c r="D4" s="1">
        <v>18</v>
      </c>
      <c r="E4" s="1">
        <v>195</v>
      </c>
      <c r="F4" s="1">
        <v>3250</v>
      </c>
      <c r="G4" s="1" t="s">
        <v>13</v>
      </c>
      <c r="I4" s="1" t="str">
        <v>island</v>
      </c>
      <c r="J4" s="1">
        <v>0</v>
      </c>
    </row>
    <row r="5" spans="1:10" x14ac:dyDescent="0.75">
      <c r="A5" s="1" t="s">
        <v>39</v>
      </c>
      <c r="B5" s="1" t="s">
        <v>40</v>
      </c>
      <c r="G5" s="1" t="s">
        <v>41</v>
      </c>
      <c r="I5" s="1" t="str">
        <v>bill_length_mm</v>
      </c>
      <c r="J5" s="1">
        <v>2</v>
      </c>
    </row>
    <row r="6" spans="1:10" x14ac:dyDescent="0.75">
      <c r="A6" s="1" t="s">
        <v>39</v>
      </c>
      <c r="B6" s="1" t="s">
        <v>40</v>
      </c>
      <c r="C6" s="1">
        <v>36.700000000000003</v>
      </c>
      <c r="D6" s="1">
        <v>19.3</v>
      </c>
      <c r="E6" s="1">
        <v>193</v>
      </c>
      <c r="F6" s="1">
        <v>3450</v>
      </c>
      <c r="G6" s="1" t="s">
        <v>13</v>
      </c>
      <c r="I6" s="1" t="str">
        <v>bill_depth_mm</v>
      </c>
      <c r="J6" s="1">
        <v>2</v>
      </c>
    </row>
    <row r="7" spans="1:10" x14ac:dyDescent="0.75">
      <c r="A7" s="1" t="s">
        <v>39</v>
      </c>
      <c r="B7" s="1" t="s">
        <v>40</v>
      </c>
      <c r="C7" s="1">
        <v>39.299999999999997</v>
      </c>
      <c r="D7" s="1">
        <v>20.6</v>
      </c>
      <c r="E7" s="1">
        <v>190</v>
      </c>
      <c r="F7" s="1">
        <v>3650</v>
      </c>
      <c r="G7" s="1" t="s">
        <v>16</v>
      </c>
      <c r="I7" s="1" t="str">
        <v>flipper_length_mm</v>
      </c>
      <c r="J7" s="1">
        <v>2</v>
      </c>
    </row>
    <row r="8" spans="1:10" x14ac:dyDescent="0.75">
      <c r="A8" s="1" t="s">
        <v>39</v>
      </c>
      <c r="B8" s="1" t="s">
        <v>40</v>
      </c>
      <c r="C8" s="1">
        <v>38.9</v>
      </c>
      <c r="D8" s="1">
        <v>17.8</v>
      </c>
      <c r="E8" s="1">
        <v>181</v>
      </c>
      <c r="F8" s="1">
        <v>3625</v>
      </c>
      <c r="G8" s="1" t="s">
        <v>13</v>
      </c>
      <c r="I8" s="1" t="str">
        <v>body_mass_g</v>
      </c>
      <c r="J8" s="1">
        <v>2</v>
      </c>
    </row>
    <row r="9" spans="1:10" x14ac:dyDescent="0.75">
      <c r="A9" s="1" t="s">
        <v>39</v>
      </c>
      <c r="B9" s="1" t="s">
        <v>40</v>
      </c>
      <c r="C9" s="1">
        <v>39.200000000000003</v>
      </c>
      <c r="D9" s="1">
        <v>19.600000000000001</v>
      </c>
      <c r="E9" s="1">
        <v>195</v>
      </c>
      <c r="F9" s="1">
        <v>4675</v>
      </c>
      <c r="G9" s="1" t="s">
        <v>16</v>
      </c>
      <c r="I9" s="1" t="str">
        <v>sex</v>
      </c>
      <c r="J9" s="1">
        <v>0</v>
      </c>
    </row>
    <row r="10" spans="1:10" x14ac:dyDescent="0.75">
      <c r="A10" s="1" t="s">
        <v>39</v>
      </c>
      <c r="B10" s="1" t="s">
        <v>40</v>
      </c>
      <c r="C10" s="1">
        <v>34.1</v>
      </c>
      <c r="D10" s="1">
        <v>18.100000000000001</v>
      </c>
      <c r="E10" s="1">
        <v>193</v>
      </c>
      <c r="F10" s="1">
        <v>3475</v>
      </c>
      <c r="G10" s="1" t="s">
        <v>41</v>
      </c>
    </row>
    <row r="11" spans="1:10" x14ac:dyDescent="0.75">
      <c r="A11" s="1" t="s">
        <v>39</v>
      </c>
      <c r="B11" s="1" t="s">
        <v>40</v>
      </c>
      <c r="C11" s="1">
        <v>42</v>
      </c>
      <c r="D11" s="1">
        <v>20.2</v>
      </c>
      <c r="E11" s="1">
        <v>190</v>
      </c>
      <c r="F11" s="1">
        <v>4250</v>
      </c>
      <c r="G11" s="1" t="s">
        <v>41</v>
      </c>
    </row>
    <row r="12" spans="1:10" x14ac:dyDescent="0.75">
      <c r="A12" s="1" t="s">
        <v>39</v>
      </c>
      <c r="B12" s="1" t="s">
        <v>40</v>
      </c>
      <c r="C12" s="1">
        <v>37.799999999999997</v>
      </c>
      <c r="D12" s="1">
        <v>17.100000000000001</v>
      </c>
      <c r="E12" s="1">
        <v>186</v>
      </c>
      <c r="F12" s="1">
        <v>3300</v>
      </c>
      <c r="G12" s="1" t="s">
        <v>41</v>
      </c>
      <c r="I12" s="1" t="str" cm="1">
        <f t="array" ref="I12:J18">_xlfn._xlws.PY(4,0)</f>
        <v>bill_length_mm</v>
      </c>
      <c r="J12" s="3">
        <v>5.8139534883720929E-3</v>
      </c>
    </row>
    <row r="13" spans="1:10" x14ac:dyDescent="0.75">
      <c r="A13" s="1" t="s">
        <v>39</v>
      </c>
      <c r="B13" s="1" t="s">
        <v>40</v>
      </c>
      <c r="C13" s="1">
        <v>37.799999999999997</v>
      </c>
      <c r="D13" s="1">
        <v>17.3</v>
      </c>
      <c r="E13" s="1">
        <v>180</v>
      </c>
      <c r="F13" s="1">
        <v>3700</v>
      </c>
      <c r="G13" s="1" t="s">
        <v>41</v>
      </c>
      <c r="I13" s="1" t="str">
        <v>flipper_length_mm</v>
      </c>
      <c r="J13" s="3">
        <v>5.8139534883720929E-3</v>
      </c>
    </row>
    <row r="14" spans="1:10" x14ac:dyDescent="0.75">
      <c r="A14" s="1" t="s">
        <v>39</v>
      </c>
      <c r="B14" s="1" t="s">
        <v>40</v>
      </c>
      <c r="C14" s="1">
        <v>41.1</v>
      </c>
      <c r="D14" s="1">
        <v>17.600000000000001</v>
      </c>
      <c r="E14" s="1">
        <v>182</v>
      </c>
      <c r="F14" s="1">
        <v>3200</v>
      </c>
      <c r="G14" s="1" t="s">
        <v>13</v>
      </c>
      <c r="I14" s="1" t="str">
        <v>bill_depth_mm</v>
      </c>
      <c r="J14" s="3">
        <v>5.8139534883720929E-3</v>
      </c>
    </row>
    <row r="15" spans="1:10" x14ac:dyDescent="0.75">
      <c r="A15" s="1" t="s">
        <v>39</v>
      </c>
      <c r="B15" s="1" t="s">
        <v>40</v>
      </c>
      <c r="C15" s="1">
        <v>38.6</v>
      </c>
      <c r="D15" s="1">
        <v>21.2</v>
      </c>
      <c r="E15" s="1">
        <v>191</v>
      </c>
      <c r="F15" s="1">
        <v>3800</v>
      </c>
      <c r="G15" s="1" t="s">
        <v>16</v>
      </c>
      <c r="I15" s="1" t="str">
        <v>body_mass_g</v>
      </c>
      <c r="J15" s="3">
        <v>5.8139534883720929E-3</v>
      </c>
    </row>
    <row r="16" spans="1:10" x14ac:dyDescent="0.75">
      <c r="A16" s="1" t="s">
        <v>39</v>
      </c>
      <c r="B16" s="1" t="s">
        <v>40</v>
      </c>
      <c r="C16" s="1">
        <v>34.6</v>
      </c>
      <c r="D16" s="1">
        <v>21.1</v>
      </c>
      <c r="E16" s="1">
        <v>198</v>
      </c>
      <c r="F16" s="1">
        <v>4400</v>
      </c>
      <c r="G16" s="1" t="s">
        <v>16</v>
      </c>
      <c r="I16" s="1" t="str">
        <v>species</v>
      </c>
      <c r="J16" s="3">
        <v>0</v>
      </c>
    </row>
    <row r="17" spans="1:10" x14ac:dyDescent="0.75">
      <c r="A17" s="1" t="s">
        <v>39</v>
      </c>
      <c r="B17" s="1" t="s">
        <v>40</v>
      </c>
      <c r="C17" s="1">
        <v>36.6</v>
      </c>
      <c r="D17" s="1">
        <v>17.8</v>
      </c>
      <c r="E17" s="1">
        <v>185</v>
      </c>
      <c r="F17" s="1">
        <v>3700</v>
      </c>
      <c r="G17" s="1" t="s">
        <v>13</v>
      </c>
      <c r="I17" s="1" t="str">
        <v>island</v>
      </c>
      <c r="J17" s="3">
        <v>0</v>
      </c>
    </row>
    <row r="18" spans="1:10" x14ac:dyDescent="0.75">
      <c r="A18" s="1" t="s">
        <v>39</v>
      </c>
      <c r="B18" s="1" t="s">
        <v>40</v>
      </c>
      <c r="C18" s="1">
        <v>38.700000000000003</v>
      </c>
      <c r="D18" s="1">
        <v>19</v>
      </c>
      <c r="E18" s="1">
        <v>195</v>
      </c>
      <c r="F18" s="1">
        <v>3450</v>
      </c>
      <c r="G18" s="1" t="s">
        <v>13</v>
      </c>
      <c r="I18" s="1" t="str">
        <v>sex</v>
      </c>
      <c r="J18" s="3">
        <v>0</v>
      </c>
    </row>
    <row r="19" spans="1:10" x14ac:dyDescent="0.75">
      <c r="A19" s="1" t="s">
        <v>39</v>
      </c>
      <c r="B19" s="1" t="s">
        <v>40</v>
      </c>
      <c r="C19" s="1">
        <v>42.5</v>
      </c>
      <c r="D19" s="1">
        <v>20.7</v>
      </c>
      <c r="E19" s="1">
        <v>197</v>
      </c>
      <c r="F19" s="1">
        <v>4500</v>
      </c>
      <c r="G19" s="1" t="s">
        <v>16</v>
      </c>
    </row>
    <row r="20" spans="1:10" x14ac:dyDescent="0.75">
      <c r="A20" s="1" t="s">
        <v>39</v>
      </c>
      <c r="B20" s="1" t="s">
        <v>40</v>
      </c>
      <c r="C20" s="1">
        <v>34.4</v>
      </c>
      <c r="D20" s="1">
        <v>18.399999999999999</v>
      </c>
      <c r="E20" s="1">
        <v>184</v>
      </c>
      <c r="F20" s="1">
        <v>3325</v>
      </c>
      <c r="G20" s="1" t="s">
        <v>13</v>
      </c>
    </row>
    <row r="21" spans="1:10" x14ac:dyDescent="0.75">
      <c r="A21" s="1" t="s">
        <v>39</v>
      </c>
      <c r="B21" s="1" t="s">
        <v>40</v>
      </c>
      <c r="C21" s="1">
        <v>46</v>
      </c>
      <c r="D21" s="1">
        <v>21.5</v>
      </c>
      <c r="E21" s="1">
        <v>194</v>
      </c>
      <c r="F21" s="1">
        <v>4200</v>
      </c>
      <c r="G21" s="1" t="s">
        <v>16</v>
      </c>
    </row>
    <row r="22" spans="1:10" x14ac:dyDescent="0.75">
      <c r="A22" s="1" t="s">
        <v>39</v>
      </c>
      <c r="B22" s="1" t="s">
        <v>42</v>
      </c>
      <c r="C22" s="1">
        <v>37.799999999999997</v>
      </c>
      <c r="D22" s="1">
        <v>18.3</v>
      </c>
      <c r="E22" s="1">
        <v>174</v>
      </c>
      <c r="F22" s="1">
        <v>3400</v>
      </c>
      <c r="G22" s="1" t="s">
        <v>13</v>
      </c>
    </row>
    <row r="23" spans="1:10" x14ac:dyDescent="0.75">
      <c r="A23" s="1" t="s">
        <v>39</v>
      </c>
      <c r="B23" s="1" t="s">
        <v>42</v>
      </c>
      <c r="C23" s="1">
        <v>37.700000000000003</v>
      </c>
      <c r="D23" s="1">
        <v>18.7</v>
      </c>
      <c r="E23" s="1">
        <v>180</v>
      </c>
      <c r="F23" s="1">
        <v>3600</v>
      </c>
      <c r="G23" s="1" t="s">
        <v>16</v>
      </c>
    </row>
    <row r="24" spans="1:10" x14ac:dyDescent="0.75">
      <c r="A24" s="1" t="s">
        <v>39</v>
      </c>
      <c r="B24" s="1" t="s">
        <v>42</v>
      </c>
      <c r="C24" s="1">
        <v>35.9</v>
      </c>
      <c r="D24" s="1">
        <v>19.2</v>
      </c>
      <c r="E24" s="1">
        <v>189</v>
      </c>
      <c r="F24" s="1">
        <v>3800</v>
      </c>
      <c r="G24" s="1" t="s">
        <v>13</v>
      </c>
    </row>
    <row r="25" spans="1:10" x14ac:dyDescent="0.75">
      <c r="A25" s="1" t="s">
        <v>39</v>
      </c>
      <c r="B25" s="1" t="s">
        <v>42</v>
      </c>
      <c r="C25" s="1">
        <v>38.200000000000003</v>
      </c>
      <c r="D25" s="1">
        <v>18.100000000000001</v>
      </c>
      <c r="E25" s="1">
        <v>185</v>
      </c>
      <c r="F25" s="1">
        <v>3950</v>
      </c>
      <c r="G25" s="1" t="s">
        <v>16</v>
      </c>
    </row>
    <row r="26" spans="1:10" x14ac:dyDescent="0.75">
      <c r="A26" s="1" t="s">
        <v>39</v>
      </c>
      <c r="B26" s="1" t="s">
        <v>42</v>
      </c>
      <c r="C26" s="1">
        <v>38.799999999999997</v>
      </c>
      <c r="D26" s="1">
        <v>17.2</v>
      </c>
      <c r="E26" s="1">
        <v>180</v>
      </c>
      <c r="F26" s="1">
        <v>3800</v>
      </c>
      <c r="G26" s="1" t="s">
        <v>16</v>
      </c>
    </row>
    <row r="27" spans="1:10" x14ac:dyDescent="0.75">
      <c r="A27" s="1" t="s">
        <v>39</v>
      </c>
      <c r="B27" s="1" t="s">
        <v>42</v>
      </c>
      <c r="C27" s="1">
        <v>35.299999999999997</v>
      </c>
      <c r="D27" s="1">
        <v>18.899999999999999</v>
      </c>
      <c r="E27" s="1">
        <v>187</v>
      </c>
      <c r="F27" s="1">
        <v>3800</v>
      </c>
      <c r="G27" s="1" t="s">
        <v>13</v>
      </c>
    </row>
    <row r="28" spans="1:10" x14ac:dyDescent="0.75">
      <c r="A28" s="1" t="s">
        <v>39</v>
      </c>
      <c r="B28" s="1" t="s">
        <v>42</v>
      </c>
      <c r="C28" s="1">
        <v>40.6</v>
      </c>
      <c r="D28" s="1">
        <v>18.600000000000001</v>
      </c>
      <c r="E28" s="1">
        <v>183</v>
      </c>
      <c r="F28" s="1">
        <v>3550</v>
      </c>
      <c r="G28" s="1" t="s">
        <v>16</v>
      </c>
    </row>
    <row r="29" spans="1:10" x14ac:dyDescent="0.75">
      <c r="A29" s="1" t="s">
        <v>39</v>
      </c>
      <c r="B29" s="1" t="s">
        <v>42</v>
      </c>
      <c r="C29" s="1">
        <v>40.5</v>
      </c>
      <c r="D29" s="1">
        <v>17.899999999999999</v>
      </c>
      <c r="E29" s="1">
        <v>187</v>
      </c>
      <c r="F29" s="1">
        <v>3200</v>
      </c>
      <c r="G29" s="1" t="s">
        <v>13</v>
      </c>
    </row>
    <row r="30" spans="1:10" x14ac:dyDescent="0.75">
      <c r="A30" s="1" t="s">
        <v>39</v>
      </c>
      <c r="B30" s="1" t="s">
        <v>42</v>
      </c>
      <c r="C30" s="1">
        <v>37.9</v>
      </c>
      <c r="D30" s="1">
        <v>18.600000000000001</v>
      </c>
      <c r="E30" s="1">
        <v>172</v>
      </c>
      <c r="F30" s="1">
        <v>3150</v>
      </c>
      <c r="G30" s="1" t="s">
        <v>13</v>
      </c>
    </row>
    <row r="31" spans="1:10" x14ac:dyDescent="0.75">
      <c r="A31" s="1" t="s">
        <v>39</v>
      </c>
      <c r="B31" s="1" t="s">
        <v>42</v>
      </c>
      <c r="C31" s="1">
        <v>40.5</v>
      </c>
      <c r="D31" s="1">
        <v>18.899999999999999</v>
      </c>
      <c r="E31" s="1">
        <v>180</v>
      </c>
      <c r="F31" s="1">
        <v>3950</v>
      </c>
      <c r="G31" s="1" t="s">
        <v>16</v>
      </c>
    </row>
    <row r="32" spans="1:10" x14ac:dyDescent="0.75">
      <c r="A32" s="1" t="s">
        <v>39</v>
      </c>
      <c r="B32" s="1" t="s">
        <v>43</v>
      </c>
      <c r="C32" s="1">
        <v>39.5</v>
      </c>
      <c r="D32" s="1">
        <v>16.7</v>
      </c>
      <c r="E32" s="1">
        <v>178</v>
      </c>
      <c r="F32" s="1">
        <v>3250</v>
      </c>
      <c r="G32" s="1" t="s">
        <v>13</v>
      </c>
    </row>
    <row r="33" spans="1:7" x14ac:dyDescent="0.75">
      <c r="A33" s="1" t="s">
        <v>39</v>
      </c>
      <c r="B33" s="1" t="s">
        <v>43</v>
      </c>
      <c r="C33" s="1">
        <v>37.200000000000003</v>
      </c>
      <c r="D33" s="1">
        <v>18.100000000000001</v>
      </c>
      <c r="E33" s="1">
        <v>178</v>
      </c>
      <c r="F33" s="1">
        <v>3900</v>
      </c>
      <c r="G33" s="1" t="s">
        <v>16</v>
      </c>
    </row>
    <row r="34" spans="1:7" x14ac:dyDescent="0.75">
      <c r="A34" s="1" t="s">
        <v>39</v>
      </c>
      <c r="B34" s="1" t="s">
        <v>43</v>
      </c>
      <c r="C34" s="1">
        <v>39.5</v>
      </c>
      <c r="D34" s="1">
        <v>17.8</v>
      </c>
      <c r="E34" s="1">
        <v>188</v>
      </c>
      <c r="F34" s="1">
        <v>3300</v>
      </c>
      <c r="G34" s="1" t="s">
        <v>13</v>
      </c>
    </row>
    <row r="35" spans="1:7" x14ac:dyDescent="0.75">
      <c r="A35" s="1" t="s">
        <v>39</v>
      </c>
      <c r="B35" s="1" t="s">
        <v>43</v>
      </c>
      <c r="C35" s="1">
        <v>40.9</v>
      </c>
      <c r="D35" s="1">
        <v>18.899999999999999</v>
      </c>
      <c r="E35" s="1">
        <v>184</v>
      </c>
      <c r="F35" s="1">
        <v>3900</v>
      </c>
      <c r="G35" s="1" t="s">
        <v>16</v>
      </c>
    </row>
    <row r="36" spans="1:7" x14ac:dyDescent="0.75">
      <c r="A36" s="1" t="s">
        <v>39</v>
      </c>
      <c r="B36" s="1" t="s">
        <v>43</v>
      </c>
      <c r="C36" s="1">
        <v>36.4</v>
      </c>
      <c r="D36" s="1">
        <v>17</v>
      </c>
      <c r="E36" s="1">
        <v>195</v>
      </c>
      <c r="F36" s="1">
        <v>3325</v>
      </c>
      <c r="G36" s="1" t="s">
        <v>13</v>
      </c>
    </row>
    <row r="37" spans="1:7" x14ac:dyDescent="0.75">
      <c r="A37" s="1" t="s">
        <v>39</v>
      </c>
      <c r="B37" s="1" t="s">
        <v>43</v>
      </c>
      <c r="C37" s="1">
        <v>39.200000000000003</v>
      </c>
      <c r="D37" s="1">
        <v>21.1</v>
      </c>
      <c r="E37" s="1">
        <v>196</v>
      </c>
      <c r="F37" s="1">
        <v>4150</v>
      </c>
      <c r="G37" s="1" t="s">
        <v>16</v>
      </c>
    </row>
    <row r="38" spans="1:7" x14ac:dyDescent="0.75">
      <c r="A38" s="1" t="s">
        <v>39</v>
      </c>
      <c r="B38" s="1" t="s">
        <v>43</v>
      </c>
      <c r="C38" s="1">
        <v>38.799999999999997</v>
      </c>
      <c r="D38" s="1">
        <v>20</v>
      </c>
      <c r="E38" s="1">
        <v>190</v>
      </c>
      <c r="F38" s="1">
        <v>3950</v>
      </c>
      <c r="G38" s="1" t="s">
        <v>16</v>
      </c>
    </row>
    <row r="39" spans="1:7" x14ac:dyDescent="0.75">
      <c r="A39" s="1" t="s">
        <v>39</v>
      </c>
      <c r="B39" s="1" t="s">
        <v>43</v>
      </c>
      <c r="C39" s="1">
        <v>42.2</v>
      </c>
      <c r="D39" s="1">
        <v>18.5</v>
      </c>
      <c r="E39" s="1">
        <v>180</v>
      </c>
      <c r="F39" s="1">
        <v>3550</v>
      </c>
      <c r="G39" s="1" t="s">
        <v>13</v>
      </c>
    </row>
    <row r="40" spans="1:7" x14ac:dyDescent="0.75">
      <c r="A40" s="1" t="s">
        <v>39</v>
      </c>
      <c r="B40" s="1" t="s">
        <v>43</v>
      </c>
      <c r="C40" s="1">
        <v>37.6</v>
      </c>
      <c r="D40" s="1">
        <v>19.3</v>
      </c>
      <c r="E40" s="1">
        <v>181</v>
      </c>
      <c r="F40" s="1">
        <v>3300</v>
      </c>
      <c r="G40" s="1" t="s">
        <v>13</v>
      </c>
    </row>
    <row r="41" spans="1:7" x14ac:dyDescent="0.75">
      <c r="A41" s="1" t="s">
        <v>39</v>
      </c>
      <c r="B41" s="1" t="s">
        <v>43</v>
      </c>
      <c r="C41" s="1">
        <v>39.799999999999997</v>
      </c>
      <c r="D41" s="1">
        <v>19.100000000000001</v>
      </c>
      <c r="E41" s="1">
        <v>184</v>
      </c>
      <c r="F41" s="1">
        <v>4650</v>
      </c>
      <c r="G41" s="1" t="s">
        <v>16</v>
      </c>
    </row>
    <row r="42" spans="1:7" x14ac:dyDescent="0.75">
      <c r="A42" s="1" t="s">
        <v>39</v>
      </c>
      <c r="B42" s="1" t="s">
        <v>43</v>
      </c>
      <c r="C42" s="1">
        <v>36.5</v>
      </c>
      <c r="D42" s="1">
        <v>18</v>
      </c>
      <c r="E42" s="1">
        <v>182</v>
      </c>
      <c r="F42" s="1">
        <v>3150</v>
      </c>
      <c r="G42" s="1" t="s">
        <v>13</v>
      </c>
    </row>
    <row r="43" spans="1:7" x14ac:dyDescent="0.75">
      <c r="A43" s="1" t="s">
        <v>39</v>
      </c>
      <c r="B43" s="1" t="s">
        <v>43</v>
      </c>
      <c r="C43" s="1">
        <v>40.799999999999997</v>
      </c>
      <c r="D43" s="1">
        <v>18.399999999999999</v>
      </c>
      <c r="E43" s="1">
        <v>195</v>
      </c>
      <c r="F43" s="1">
        <v>3900</v>
      </c>
      <c r="G43" s="1" t="s">
        <v>16</v>
      </c>
    </row>
    <row r="44" spans="1:7" x14ac:dyDescent="0.75">
      <c r="A44" s="1" t="s">
        <v>39</v>
      </c>
      <c r="B44" s="1" t="s">
        <v>43</v>
      </c>
      <c r="C44" s="1">
        <v>36</v>
      </c>
      <c r="D44" s="1">
        <v>18.5</v>
      </c>
      <c r="E44" s="1">
        <v>186</v>
      </c>
      <c r="F44" s="1">
        <v>3100</v>
      </c>
      <c r="G44" s="1" t="s">
        <v>13</v>
      </c>
    </row>
    <row r="45" spans="1:7" x14ac:dyDescent="0.75">
      <c r="A45" s="1" t="s">
        <v>39</v>
      </c>
      <c r="B45" s="1" t="s">
        <v>43</v>
      </c>
      <c r="C45" s="1">
        <v>44.1</v>
      </c>
      <c r="D45" s="1">
        <v>19.7</v>
      </c>
      <c r="E45" s="1">
        <v>196</v>
      </c>
      <c r="F45" s="1">
        <v>4400</v>
      </c>
      <c r="G45" s="1" t="s">
        <v>16</v>
      </c>
    </row>
    <row r="46" spans="1:7" x14ac:dyDescent="0.75">
      <c r="A46" s="1" t="s">
        <v>39</v>
      </c>
      <c r="B46" s="1" t="s">
        <v>43</v>
      </c>
      <c r="C46" s="1">
        <v>37</v>
      </c>
      <c r="D46" s="1">
        <v>16.899999999999999</v>
      </c>
      <c r="E46" s="1">
        <v>185</v>
      </c>
      <c r="F46" s="1">
        <v>3000</v>
      </c>
      <c r="G46" s="1" t="s">
        <v>13</v>
      </c>
    </row>
    <row r="47" spans="1:7" x14ac:dyDescent="0.75">
      <c r="A47" s="1" t="s">
        <v>39</v>
      </c>
      <c r="B47" s="1" t="s">
        <v>43</v>
      </c>
      <c r="C47" s="1">
        <v>39.6</v>
      </c>
      <c r="D47" s="1">
        <v>18.8</v>
      </c>
      <c r="E47" s="1">
        <v>190</v>
      </c>
      <c r="F47" s="1">
        <v>4600</v>
      </c>
      <c r="G47" s="1" t="s">
        <v>16</v>
      </c>
    </row>
    <row r="48" spans="1:7" x14ac:dyDescent="0.75">
      <c r="A48" s="1" t="s">
        <v>39</v>
      </c>
      <c r="B48" s="1" t="s">
        <v>43</v>
      </c>
      <c r="C48" s="1">
        <v>41.1</v>
      </c>
      <c r="D48" s="1">
        <v>19</v>
      </c>
      <c r="E48" s="1">
        <v>182</v>
      </c>
      <c r="F48" s="1">
        <v>3425</v>
      </c>
      <c r="G48" s="1" t="s">
        <v>16</v>
      </c>
    </row>
    <row r="49" spans="1:7" x14ac:dyDescent="0.75">
      <c r="A49" s="1" t="s">
        <v>39</v>
      </c>
      <c r="B49" s="1" t="s">
        <v>43</v>
      </c>
      <c r="C49" s="1">
        <v>37.5</v>
      </c>
      <c r="D49" s="1">
        <v>18.899999999999999</v>
      </c>
      <c r="E49" s="1">
        <v>179</v>
      </c>
      <c r="F49" s="1">
        <v>2975</v>
      </c>
      <c r="G49" s="1" t="s">
        <v>41</v>
      </c>
    </row>
    <row r="50" spans="1:7" x14ac:dyDescent="0.75">
      <c r="A50" s="1" t="s">
        <v>39</v>
      </c>
      <c r="B50" s="1" t="s">
        <v>43</v>
      </c>
      <c r="C50" s="1">
        <v>36</v>
      </c>
      <c r="D50" s="1">
        <v>17.899999999999999</v>
      </c>
      <c r="E50" s="1">
        <v>190</v>
      </c>
      <c r="F50" s="1">
        <v>3450</v>
      </c>
      <c r="G50" s="1" t="s">
        <v>13</v>
      </c>
    </row>
    <row r="51" spans="1:7" x14ac:dyDescent="0.75">
      <c r="A51" s="1" t="s">
        <v>39</v>
      </c>
      <c r="B51" s="1" t="s">
        <v>43</v>
      </c>
      <c r="C51" s="1">
        <v>42.3</v>
      </c>
      <c r="D51" s="1">
        <v>21.2</v>
      </c>
      <c r="E51" s="1">
        <v>191</v>
      </c>
      <c r="F51" s="1">
        <v>4150</v>
      </c>
      <c r="G51" s="1" t="s">
        <v>16</v>
      </c>
    </row>
    <row r="52" spans="1:7" x14ac:dyDescent="0.75">
      <c r="A52" s="1" t="s">
        <v>39</v>
      </c>
      <c r="B52" s="1" t="s">
        <v>42</v>
      </c>
      <c r="C52" s="1">
        <v>39.6</v>
      </c>
      <c r="D52" s="1">
        <v>17.7</v>
      </c>
      <c r="E52" s="1">
        <v>186</v>
      </c>
      <c r="F52" s="1">
        <v>3500</v>
      </c>
      <c r="G52" s="1" t="s">
        <v>13</v>
      </c>
    </row>
    <row r="53" spans="1:7" x14ac:dyDescent="0.75">
      <c r="A53" s="1" t="s">
        <v>39</v>
      </c>
      <c r="B53" s="1" t="s">
        <v>42</v>
      </c>
      <c r="C53" s="1">
        <v>40.1</v>
      </c>
      <c r="D53" s="1">
        <v>18.899999999999999</v>
      </c>
      <c r="E53" s="1">
        <v>188</v>
      </c>
      <c r="F53" s="1">
        <v>4300</v>
      </c>
      <c r="G53" s="1" t="s">
        <v>16</v>
      </c>
    </row>
    <row r="54" spans="1:7" x14ac:dyDescent="0.75">
      <c r="A54" s="1" t="s">
        <v>39</v>
      </c>
      <c r="B54" s="1" t="s">
        <v>42</v>
      </c>
      <c r="C54" s="1">
        <v>35</v>
      </c>
      <c r="D54" s="1">
        <v>17.899999999999999</v>
      </c>
      <c r="E54" s="1">
        <v>190</v>
      </c>
      <c r="F54" s="1">
        <v>3450</v>
      </c>
      <c r="G54" s="1" t="s">
        <v>13</v>
      </c>
    </row>
    <row r="55" spans="1:7" x14ac:dyDescent="0.75">
      <c r="A55" s="1" t="s">
        <v>39</v>
      </c>
      <c r="B55" s="1" t="s">
        <v>42</v>
      </c>
      <c r="C55" s="1">
        <v>42</v>
      </c>
      <c r="D55" s="1">
        <v>19.5</v>
      </c>
      <c r="E55" s="1">
        <v>200</v>
      </c>
      <c r="F55" s="1">
        <v>4050</v>
      </c>
      <c r="G55" s="1" t="s">
        <v>16</v>
      </c>
    </row>
    <row r="56" spans="1:7" x14ac:dyDescent="0.75">
      <c r="A56" s="1" t="s">
        <v>39</v>
      </c>
      <c r="B56" s="1" t="s">
        <v>42</v>
      </c>
      <c r="C56" s="1">
        <v>34.5</v>
      </c>
      <c r="D56" s="1">
        <v>18.100000000000001</v>
      </c>
      <c r="E56" s="1">
        <v>187</v>
      </c>
      <c r="F56" s="1">
        <v>2900</v>
      </c>
      <c r="G56" s="1" t="s">
        <v>13</v>
      </c>
    </row>
    <row r="57" spans="1:7" x14ac:dyDescent="0.75">
      <c r="A57" s="1" t="s">
        <v>39</v>
      </c>
      <c r="B57" s="1" t="s">
        <v>42</v>
      </c>
      <c r="C57" s="1">
        <v>41.4</v>
      </c>
      <c r="D57" s="1">
        <v>18.600000000000001</v>
      </c>
      <c r="E57" s="1">
        <v>191</v>
      </c>
      <c r="F57" s="1">
        <v>3700</v>
      </c>
      <c r="G57" s="1" t="s">
        <v>16</v>
      </c>
    </row>
    <row r="58" spans="1:7" x14ac:dyDescent="0.75">
      <c r="A58" s="1" t="s">
        <v>39</v>
      </c>
      <c r="B58" s="1" t="s">
        <v>42</v>
      </c>
      <c r="C58" s="1">
        <v>39</v>
      </c>
      <c r="D58" s="1">
        <v>17.5</v>
      </c>
      <c r="E58" s="1">
        <v>186</v>
      </c>
      <c r="F58" s="1">
        <v>3550</v>
      </c>
      <c r="G58" s="1" t="s">
        <v>13</v>
      </c>
    </row>
    <row r="59" spans="1:7" x14ac:dyDescent="0.75">
      <c r="A59" s="1" t="s">
        <v>39</v>
      </c>
      <c r="B59" s="1" t="s">
        <v>42</v>
      </c>
      <c r="C59" s="1">
        <v>40.6</v>
      </c>
      <c r="D59" s="1">
        <v>18.8</v>
      </c>
      <c r="E59" s="1">
        <v>193</v>
      </c>
      <c r="F59" s="1">
        <v>3800</v>
      </c>
      <c r="G59" s="1" t="s">
        <v>16</v>
      </c>
    </row>
    <row r="60" spans="1:7" x14ac:dyDescent="0.75">
      <c r="A60" s="1" t="s">
        <v>39</v>
      </c>
      <c r="B60" s="1" t="s">
        <v>42</v>
      </c>
      <c r="C60" s="1">
        <v>36.5</v>
      </c>
      <c r="D60" s="1">
        <v>16.600000000000001</v>
      </c>
      <c r="E60" s="1">
        <v>181</v>
      </c>
      <c r="F60" s="1">
        <v>2850</v>
      </c>
      <c r="G60" s="1" t="s">
        <v>13</v>
      </c>
    </row>
    <row r="61" spans="1:7" x14ac:dyDescent="0.75">
      <c r="A61" s="1" t="s">
        <v>39</v>
      </c>
      <c r="B61" s="1" t="s">
        <v>42</v>
      </c>
      <c r="C61" s="1">
        <v>37.6</v>
      </c>
      <c r="D61" s="1">
        <v>19.100000000000001</v>
      </c>
      <c r="E61" s="1">
        <v>194</v>
      </c>
      <c r="F61" s="1">
        <v>3750</v>
      </c>
      <c r="G61" s="1" t="s">
        <v>16</v>
      </c>
    </row>
    <row r="62" spans="1:7" x14ac:dyDescent="0.75">
      <c r="A62" s="1" t="s">
        <v>39</v>
      </c>
      <c r="B62" s="1" t="s">
        <v>42</v>
      </c>
      <c r="C62" s="1">
        <v>35.700000000000003</v>
      </c>
      <c r="D62" s="1">
        <v>16.899999999999999</v>
      </c>
      <c r="E62" s="1">
        <v>185</v>
      </c>
      <c r="F62" s="1">
        <v>3150</v>
      </c>
      <c r="G62" s="1" t="s">
        <v>13</v>
      </c>
    </row>
    <row r="63" spans="1:7" x14ac:dyDescent="0.75">
      <c r="A63" s="1" t="s">
        <v>39</v>
      </c>
      <c r="B63" s="1" t="s">
        <v>42</v>
      </c>
      <c r="C63" s="1">
        <v>41.3</v>
      </c>
      <c r="D63" s="1">
        <v>21.1</v>
      </c>
      <c r="E63" s="1">
        <v>195</v>
      </c>
      <c r="F63" s="1">
        <v>4400</v>
      </c>
      <c r="G63" s="1" t="s">
        <v>16</v>
      </c>
    </row>
    <row r="64" spans="1:7" x14ac:dyDescent="0.75">
      <c r="A64" s="1" t="s">
        <v>39</v>
      </c>
      <c r="B64" s="1" t="s">
        <v>42</v>
      </c>
      <c r="C64" s="1">
        <v>37.6</v>
      </c>
      <c r="D64" s="1">
        <v>17</v>
      </c>
      <c r="E64" s="1">
        <v>185</v>
      </c>
      <c r="F64" s="1">
        <v>3600</v>
      </c>
      <c r="G64" s="1" t="s">
        <v>13</v>
      </c>
    </row>
    <row r="65" spans="1:7" x14ac:dyDescent="0.75">
      <c r="A65" s="1" t="s">
        <v>39</v>
      </c>
      <c r="B65" s="1" t="s">
        <v>42</v>
      </c>
      <c r="C65" s="1">
        <v>41.1</v>
      </c>
      <c r="D65" s="1">
        <v>18.2</v>
      </c>
      <c r="E65" s="1">
        <v>192</v>
      </c>
      <c r="F65" s="1">
        <v>4050</v>
      </c>
      <c r="G65" s="1" t="s">
        <v>16</v>
      </c>
    </row>
    <row r="66" spans="1:7" x14ac:dyDescent="0.75">
      <c r="A66" s="1" t="s">
        <v>39</v>
      </c>
      <c r="B66" s="1" t="s">
        <v>42</v>
      </c>
      <c r="C66" s="1">
        <v>36.4</v>
      </c>
      <c r="D66" s="1">
        <v>17.100000000000001</v>
      </c>
      <c r="E66" s="1">
        <v>184</v>
      </c>
      <c r="F66" s="1">
        <v>2850</v>
      </c>
      <c r="G66" s="1" t="s">
        <v>13</v>
      </c>
    </row>
    <row r="67" spans="1:7" x14ac:dyDescent="0.75">
      <c r="A67" s="1" t="s">
        <v>39</v>
      </c>
      <c r="B67" s="1" t="s">
        <v>42</v>
      </c>
      <c r="C67" s="1">
        <v>41.6</v>
      </c>
      <c r="D67" s="1">
        <v>18</v>
      </c>
      <c r="E67" s="1">
        <v>192</v>
      </c>
      <c r="F67" s="1">
        <v>3950</v>
      </c>
      <c r="G67" s="1" t="s">
        <v>16</v>
      </c>
    </row>
    <row r="68" spans="1:7" x14ac:dyDescent="0.75">
      <c r="A68" s="1" t="s">
        <v>39</v>
      </c>
      <c r="B68" s="1" t="s">
        <v>42</v>
      </c>
      <c r="C68" s="1">
        <v>35.5</v>
      </c>
      <c r="D68" s="1">
        <v>16.2</v>
      </c>
      <c r="E68" s="1">
        <v>195</v>
      </c>
      <c r="F68" s="1">
        <v>3350</v>
      </c>
      <c r="G68" s="1" t="s">
        <v>13</v>
      </c>
    </row>
    <row r="69" spans="1:7" x14ac:dyDescent="0.75">
      <c r="A69" s="1" t="s">
        <v>39</v>
      </c>
      <c r="B69" s="1" t="s">
        <v>42</v>
      </c>
      <c r="C69" s="1">
        <v>41.1</v>
      </c>
      <c r="D69" s="1">
        <v>19.100000000000001</v>
      </c>
      <c r="E69" s="1">
        <v>188</v>
      </c>
      <c r="F69" s="1">
        <v>4100</v>
      </c>
      <c r="G69" s="1" t="s">
        <v>16</v>
      </c>
    </row>
    <row r="70" spans="1:7" x14ac:dyDescent="0.75">
      <c r="A70" s="1" t="s">
        <v>39</v>
      </c>
      <c r="B70" s="1" t="s">
        <v>40</v>
      </c>
      <c r="C70" s="1">
        <v>35.9</v>
      </c>
      <c r="D70" s="1">
        <v>16.600000000000001</v>
      </c>
      <c r="E70" s="1">
        <v>190</v>
      </c>
      <c r="F70" s="1">
        <v>3050</v>
      </c>
      <c r="G70" s="1" t="s">
        <v>13</v>
      </c>
    </row>
    <row r="71" spans="1:7" x14ac:dyDescent="0.75">
      <c r="A71" s="1" t="s">
        <v>39</v>
      </c>
      <c r="B71" s="1" t="s">
        <v>40</v>
      </c>
      <c r="C71" s="1">
        <v>41.8</v>
      </c>
      <c r="D71" s="1">
        <v>19.399999999999999</v>
      </c>
      <c r="E71" s="1">
        <v>198</v>
      </c>
      <c r="F71" s="1">
        <v>4450</v>
      </c>
      <c r="G71" s="1" t="s">
        <v>16</v>
      </c>
    </row>
    <row r="72" spans="1:7" x14ac:dyDescent="0.75">
      <c r="A72" s="1" t="s">
        <v>39</v>
      </c>
      <c r="B72" s="1" t="s">
        <v>40</v>
      </c>
      <c r="C72" s="1">
        <v>33.5</v>
      </c>
      <c r="D72" s="1">
        <v>19</v>
      </c>
      <c r="E72" s="1">
        <v>190</v>
      </c>
      <c r="F72" s="1">
        <v>3600</v>
      </c>
      <c r="G72" s="1" t="s">
        <v>13</v>
      </c>
    </row>
    <row r="73" spans="1:7" x14ac:dyDescent="0.75">
      <c r="A73" s="1" t="s">
        <v>39</v>
      </c>
      <c r="B73" s="1" t="s">
        <v>40</v>
      </c>
      <c r="C73" s="1">
        <v>39.700000000000003</v>
      </c>
      <c r="D73" s="1">
        <v>18.399999999999999</v>
      </c>
      <c r="E73" s="1">
        <v>190</v>
      </c>
      <c r="F73" s="1">
        <v>3900</v>
      </c>
      <c r="G73" s="1" t="s">
        <v>16</v>
      </c>
    </row>
    <row r="74" spans="1:7" x14ac:dyDescent="0.75">
      <c r="A74" s="1" t="s">
        <v>39</v>
      </c>
      <c r="B74" s="1" t="s">
        <v>40</v>
      </c>
      <c r="C74" s="1">
        <v>39.6</v>
      </c>
      <c r="D74" s="1">
        <v>17.2</v>
      </c>
      <c r="E74" s="1">
        <v>196</v>
      </c>
      <c r="F74" s="1">
        <v>3550</v>
      </c>
      <c r="G74" s="1" t="s">
        <v>13</v>
      </c>
    </row>
    <row r="75" spans="1:7" x14ac:dyDescent="0.75">
      <c r="A75" s="1" t="s">
        <v>39</v>
      </c>
      <c r="B75" s="1" t="s">
        <v>40</v>
      </c>
      <c r="C75" s="1">
        <v>45.8</v>
      </c>
      <c r="D75" s="1">
        <v>18.899999999999999</v>
      </c>
      <c r="E75" s="1">
        <v>197</v>
      </c>
      <c r="F75" s="1">
        <v>4150</v>
      </c>
      <c r="G75" s="1" t="s">
        <v>16</v>
      </c>
    </row>
    <row r="76" spans="1:7" x14ac:dyDescent="0.75">
      <c r="A76" s="1" t="s">
        <v>39</v>
      </c>
      <c r="B76" s="1" t="s">
        <v>40</v>
      </c>
      <c r="C76" s="1">
        <v>35.5</v>
      </c>
      <c r="D76" s="1">
        <v>17.5</v>
      </c>
      <c r="E76" s="1">
        <v>190</v>
      </c>
      <c r="F76" s="1">
        <v>3700</v>
      </c>
      <c r="G76" s="1" t="s">
        <v>13</v>
      </c>
    </row>
    <row r="77" spans="1:7" x14ac:dyDescent="0.75">
      <c r="A77" s="1" t="s">
        <v>39</v>
      </c>
      <c r="B77" s="1" t="s">
        <v>40</v>
      </c>
      <c r="C77" s="1">
        <v>42.8</v>
      </c>
      <c r="D77" s="1">
        <v>18.5</v>
      </c>
      <c r="E77" s="1">
        <v>195</v>
      </c>
      <c r="F77" s="1">
        <v>4250</v>
      </c>
      <c r="G77" s="1" t="s">
        <v>16</v>
      </c>
    </row>
    <row r="78" spans="1:7" x14ac:dyDescent="0.75">
      <c r="A78" s="1" t="s">
        <v>39</v>
      </c>
      <c r="B78" s="1" t="s">
        <v>40</v>
      </c>
      <c r="C78" s="1">
        <v>40.9</v>
      </c>
      <c r="D78" s="1">
        <v>16.8</v>
      </c>
      <c r="E78" s="1">
        <v>191</v>
      </c>
      <c r="F78" s="1">
        <v>3700</v>
      </c>
      <c r="G78" s="1" t="s">
        <v>13</v>
      </c>
    </row>
    <row r="79" spans="1:7" x14ac:dyDescent="0.75">
      <c r="A79" s="1" t="s">
        <v>39</v>
      </c>
      <c r="B79" s="1" t="s">
        <v>40</v>
      </c>
      <c r="C79" s="1">
        <v>37.200000000000003</v>
      </c>
      <c r="D79" s="1">
        <v>19.399999999999999</v>
      </c>
      <c r="E79" s="1">
        <v>184</v>
      </c>
      <c r="F79" s="1">
        <v>3900</v>
      </c>
      <c r="G79" s="1" t="s">
        <v>16</v>
      </c>
    </row>
    <row r="80" spans="1:7" x14ac:dyDescent="0.75">
      <c r="A80" s="1" t="s">
        <v>39</v>
      </c>
      <c r="B80" s="1" t="s">
        <v>40</v>
      </c>
      <c r="C80" s="1">
        <v>36.200000000000003</v>
      </c>
      <c r="D80" s="1">
        <v>16.100000000000001</v>
      </c>
      <c r="E80" s="1">
        <v>187</v>
      </c>
      <c r="F80" s="1">
        <v>3550</v>
      </c>
      <c r="G80" s="1" t="s">
        <v>13</v>
      </c>
    </row>
    <row r="81" spans="1:7" x14ac:dyDescent="0.75">
      <c r="A81" s="1" t="s">
        <v>39</v>
      </c>
      <c r="B81" s="1" t="s">
        <v>40</v>
      </c>
      <c r="C81" s="1">
        <v>42.1</v>
      </c>
      <c r="D81" s="1">
        <v>19.100000000000001</v>
      </c>
      <c r="E81" s="1">
        <v>195</v>
      </c>
      <c r="F81" s="1">
        <v>4000</v>
      </c>
      <c r="G81" s="1" t="s">
        <v>16</v>
      </c>
    </row>
    <row r="82" spans="1:7" x14ac:dyDescent="0.75">
      <c r="A82" s="1" t="s">
        <v>39</v>
      </c>
      <c r="B82" s="1" t="s">
        <v>40</v>
      </c>
      <c r="C82" s="1">
        <v>34.6</v>
      </c>
      <c r="D82" s="1">
        <v>17.2</v>
      </c>
      <c r="E82" s="1">
        <v>189</v>
      </c>
      <c r="F82" s="1">
        <v>3200</v>
      </c>
      <c r="G82" s="1" t="s">
        <v>13</v>
      </c>
    </row>
    <row r="83" spans="1:7" x14ac:dyDescent="0.75">
      <c r="A83" s="1" t="s">
        <v>39</v>
      </c>
      <c r="B83" s="1" t="s">
        <v>40</v>
      </c>
      <c r="C83" s="1">
        <v>42.9</v>
      </c>
      <c r="D83" s="1">
        <v>17.600000000000001</v>
      </c>
      <c r="E83" s="1">
        <v>196</v>
      </c>
      <c r="F83" s="1">
        <v>4700</v>
      </c>
      <c r="G83" s="1" t="s">
        <v>16</v>
      </c>
    </row>
    <row r="84" spans="1:7" x14ac:dyDescent="0.75">
      <c r="A84" s="1" t="s">
        <v>39</v>
      </c>
      <c r="B84" s="1" t="s">
        <v>40</v>
      </c>
      <c r="C84" s="1">
        <v>36.700000000000003</v>
      </c>
      <c r="D84" s="1">
        <v>18.8</v>
      </c>
      <c r="E84" s="1">
        <v>187</v>
      </c>
      <c r="F84" s="1">
        <v>3800</v>
      </c>
      <c r="G84" s="1" t="s">
        <v>13</v>
      </c>
    </row>
    <row r="85" spans="1:7" x14ac:dyDescent="0.75">
      <c r="A85" s="1" t="s">
        <v>39</v>
      </c>
      <c r="B85" s="1" t="s">
        <v>40</v>
      </c>
      <c r="C85" s="1">
        <v>35.1</v>
      </c>
      <c r="D85" s="1">
        <v>19.399999999999999</v>
      </c>
      <c r="E85" s="1">
        <v>193</v>
      </c>
      <c r="F85" s="1">
        <v>4200</v>
      </c>
      <c r="G85" s="1" t="s">
        <v>16</v>
      </c>
    </row>
    <row r="86" spans="1:7" x14ac:dyDescent="0.75">
      <c r="A86" s="1" t="s">
        <v>39</v>
      </c>
      <c r="B86" s="1" t="s">
        <v>43</v>
      </c>
      <c r="C86" s="1">
        <v>37.299999999999997</v>
      </c>
      <c r="D86" s="1">
        <v>17.8</v>
      </c>
      <c r="E86" s="1">
        <v>191</v>
      </c>
      <c r="F86" s="1">
        <v>3350</v>
      </c>
      <c r="G86" s="1" t="s">
        <v>13</v>
      </c>
    </row>
    <row r="87" spans="1:7" x14ac:dyDescent="0.75">
      <c r="A87" s="1" t="s">
        <v>39</v>
      </c>
      <c r="B87" s="1" t="s">
        <v>43</v>
      </c>
      <c r="C87" s="1">
        <v>41.3</v>
      </c>
      <c r="D87" s="1">
        <v>20.3</v>
      </c>
      <c r="E87" s="1">
        <v>194</v>
      </c>
      <c r="F87" s="1">
        <v>3550</v>
      </c>
      <c r="G87" s="1" t="s">
        <v>16</v>
      </c>
    </row>
    <row r="88" spans="1:7" x14ac:dyDescent="0.75">
      <c r="A88" s="1" t="s">
        <v>39</v>
      </c>
      <c r="B88" s="1" t="s">
        <v>43</v>
      </c>
      <c r="C88" s="1">
        <v>36.299999999999997</v>
      </c>
      <c r="D88" s="1">
        <v>19.5</v>
      </c>
      <c r="E88" s="1">
        <v>190</v>
      </c>
      <c r="F88" s="1">
        <v>3800</v>
      </c>
      <c r="G88" s="1" t="s">
        <v>16</v>
      </c>
    </row>
    <row r="89" spans="1:7" x14ac:dyDescent="0.75">
      <c r="A89" s="1" t="s">
        <v>39</v>
      </c>
      <c r="B89" s="1" t="s">
        <v>43</v>
      </c>
      <c r="C89" s="1">
        <v>36.9</v>
      </c>
      <c r="D89" s="1">
        <v>18.600000000000001</v>
      </c>
      <c r="E89" s="1">
        <v>189</v>
      </c>
      <c r="F89" s="1">
        <v>3500</v>
      </c>
      <c r="G89" s="1" t="s">
        <v>13</v>
      </c>
    </row>
    <row r="90" spans="1:7" x14ac:dyDescent="0.75">
      <c r="A90" s="1" t="s">
        <v>39</v>
      </c>
      <c r="B90" s="1" t="s">
        <v>43</v>
      </c>
      <c r="C90" s="1">
        <v>38.299999999999997</v>
      </c>
      <c r="D90" s="1">
        <v>19.2</v>
      </c>
      <c r="E90" s="1">
        <v>189</v>
      </c>
      <c r="F90" s="1">
        <v>3950</v>
      </c>
      <c r="G90" s="1" t="s">
        <v>16</v>
      </c>
    </row>
    <row r="91" spans="1:7" x14ac:dyDescent="0.75">
      <c r="A91" s="1" t="s">
        <v>39</v>
      </c>
      <c r="B91" s="1" t="s">
        <v>43</v>
      </c>
      <c r="C91" s="1">
        <v>38.9</v>
      </c>
      <c r="D91" s="1">
        <v>18.8</v>
      </c>
      <c r="E91" s="1">
        <v>190</v>
      </c>
      <c r="F91" s="1">
        <v>3600</v>
      </c>
      <c r="G91" s="1" t="s">
        <v>13</v>
      </c>
    </row>
    <row r="92" spans="1:7" x14ac:dyDescent="0.75">
      <c r="A92" s="1" t="s">
        <v>39</v>
      </c>
      <c r="B92" s="1" t="s">
        <v>43</v>
      </c>
      <c r="C92" s="1">
        <v>35.700000000000003</v>
      </c>
      <c r="D92" s="1">
        <v>18</v>
      </c>
      <c r="E92" s="1">
        <v>202</v>
      </c>
      <c r="F92" s="1">
        <v>3550</v>
      </c>
      <c r="G92" s="1" t="s">
        <v>13</v>
      </c>
    </row>
    <row r="93" spans="1:7" x14ac:dyDescent="0.75">
      <c r="A93" s="1" t="s">
        <v>39</v>
      </c>
      <c r="B93" s="1" t="s">
        <v>43</v>
      </c>
      <c r="C93" s="1">
        <v>41.1</v>
      </c>
      <c r="D93" s="1">
        <v>18.100000000000001</v>
      </c>
      <c r="E93" s="1">
        <v>205</v>
      </c>
      <c r="F93" s="1">
        <v>4300</v>
      </c>
      <c r="G93" s="1" t="s">
        <v>16</v>
      </c>
    </row>
    <row r="94" spans="1:7" x14ac:dyDescent="0.75">
      <c r="A94" s="1" t="s">
        <v>39</v>
      </c>
      <c r="B94" s="1" t="s">
        <v>43</v>
      </c>
      <c r="C94" s="1">
        <v>34</v>
      </c>
      <c r="D94" s="1">
        <v>17.100000000000001</v>
      </c>
      <c r="E94" s="1">
        <v>185</v>
      </c>
      <c r="F94" s="1">
        <v>3400</v>
      </c>
      <c r="G94" s="1" t="s">
        <v>13</v>
      </c>
    </row>
    <row r="95" spans="1:7" x14ac:dyDescent="0.75">
      <c r="A95" s="1" t="s">
        <v>39</v>
      </c>
      <c r="B95" s="1" t="s">
        <v>43</v>
      </c>
      <c r="C95" s="1">
        <v>39.6</v>
      </c>
      <c r="D95" s="1">
        <v>18.100000000000001</v>
      </c>
      <c r="E95" s="1">
        <v>186</v>
      </c>
      <c r="F95" s="1">
        <v>4450</v>
      </c>
      <c r="G95" s="1" t="s">
        <v>16</v>
      </c>
    </row>
    <row r="96" spans="1:7" x14ac:dyDescent="0.75">
      <c r="A96" s="1" t="s">
        <v>39</v>
      </c>
      <c r="B96" s="1" t="s">
        <v>43</v>
      </c>
      <c r="C96" s="1">
        <v>36.200000000000003</v>
      </c>
      <c r="D96" s="1">
        <v>17.3</v>
      </c>
      <c r="E96" s="1">
        <v>187</v>
      </c>
      <c r="F96" s="1">
        <v>3300</v>
      </c>
      <c r="G96" s="1" t="s">
        <v>13</v>
      </c>
    </row>
    <row r="97" spans="1:7" x14ac:dyDescent="0.75">
      <c r="A97" s="1" t="s">
        <v>39</v>
      </c>
      <c r="B97" s="1" t="s">
        <v>43</v>
      </c>
      <c r="C97" s="1">
        <v>40.799999999999997</v>
      </c>
      <c r="D97" s="1">
        <v>18.899999999999999</v>
      </c>
      <c r="E97" s="1">
        <v>208</v>
      </c>
      <c r="F97" s="1">
        <v>4300</v>
      </c>
      <c r="G97" s="1" t="s">
        <v>16</v>
      </c>
    </row>
    <row r="98" spans="1:7" x14ac:dyDescent="0.75">
      <c r="A98" s="1" t="s">
        <v>39</v>
      </c>
      <c r="B98" s="1" t="s">
        <v>43</v>
      </c>
      <c r="C98" s="1">
        <v>38.1</v>
      </c>
      <c r="D98" s="1">
        <v>18.600000000000001</v>
      </c>
      <c r="E98" s="1">
        <v>190</v>
      </c>
      <c r="F98" s="1">
        <v>3700</v>
      </c>
      <c r="G98" s="1" t="s">
        <v>13</v>
      </c>
    </row>
    <row r="99" spans="1:7" x14ac:dyDescent="0.75">
      <c r="A99" s="1" t="s">
        <v>39</v>
      </c>
      <c r="B99" s="1" t="s">
        <v>43</v>
      </c>
      <c r="C99" s="1">
        <v>40.299999999999997</v>
      </c>
      <c r="D99" s="1">
        <v>18.5</v>
      </c>
      <c r="E99" s="1">
        <v>196</v>
      </c>
      <c r="F99" s="1">
        <v>4350</v>
      </c>
      <c r="G99" s="1" t="s">
        <v>16</v>
      </c>
    </row>
    <row r="100" spans="1:7" x14ac:dyDescent="0.75">
      <c r="A100" s="1" t="s">
        <v>39</v>
      </c>
      <c r="B100" s="1" t="s">
        <v>43</v>
      </c>
      <c r="C100" s="1">
        <v>33.1</v>
      </c>
      <c r="D100" s="1">
        <v>16.100000000000001</v>
      </c>
      <c r="E100" s="1">
        <v>178</v>
      </c>
      <c r="F100" s="1">
        <v>2900</v>
      </c>
      <c r="G100" s="1" t="s">
        <v>13</v>
      </c>
    </row>
    <row r="101" spans="1:7" x14ac:dyDescent="0.75">
      <c r="A101" s="1" t="s">
        <v>39</v>
      </c>
      <c r="B101" s="1" t="s">
        <v>43</v>
      </c>
      <c r="C101" s="1">
        <v>43.2</v>
      </c>
      <c r="D101" s="1">
        <v>18.5</v>
      </c>
      <c r="E101" s="1">
        <v>192</v>
      </c>
      <c r="F101" s="1">
        <v>4100</v>
      </c>
      <c r="G101" s="1" t="s">
        <v>16</v>
      </c>
    </row>
    <row r="102" spans="1:7" x14ac:dyDescent="0.75">
      <c r="A102" s="1" t="s">
        <v>39</v>
      </c>
      <c r="B102" s="1" t="s">
        <v>42</v>
      </c>
      <c r="C102" s="1">
        <v>35</v>
      </c>
      <c r="D102" s="1">
        <v>17.899999999999999</v>
      </c>
      <c r="E102" s="1">
        <v>192</v>
      </c>
      <c r="F102" s="1">
        <v>3725</v>
      </c>
      <c r="G102" s="1" t="s">
        <v>13</v>
      </c>
    </row>
    <row r="103" spans="1:7" x14ac:dyDescent="0.75">
      <c r="A103" s="1" t="s">
        <v>39</v>
      </c>
      <c r="B103" s="1" t="s">
        <v>42</v>
      </c>
      <c r="C103" s="1">
        <v>41</v>
      </c>
      <c r="D103" s="1">
        <v>20</v>
      </c>
      <c r="E103" s="1">
        <v>203</v>
      </c>
      <c r="F103" s="1">
        <v>4725</v>
      </c>
      <c r="G103" s="1" t="s">
        <v>16</v>
      </c>
    </row>
    <row r="104" spans="1:7" x14ac:dyDescent="0.75">
      <c r="A104" s="1" t="s">
        <v>39</v>
      </c>
      <c r="B104" s="1" t="s">
        <v>42</v>
      </c>
      <c r="C104" s="1">
        <v>37.700000000000003</v>
      </c>
      <c r="D104" s="1">
        <v>16</v>
      </c>
      <c r="E104" s="1">
        <v>183</v>
      </c>
      <c r="F104" s="1">
        <v>3075</v>
      </c>
      <c r="G104" s="1" t="s">
        <v>13</v>
      </c>
    </row>
    <row r="105" spans="1:7" x14ac:dyDescent="0.75">
      <c r="A105" s="1" t="s">
        <v>39</v>
      </c>
      <c r="B105" s="1" t="s">
        <v>42</v>
      </c>
      <c r="C105" s="1">
        <v>37.799999999999997</v>
      </c>
      <c r="D105" s="1">
        <v>20</v>
      </c>
      <c r="E105" s="1">
        <v>190</v>
      </c>
      <c r="F105" s="1">
        <v>4250</v>
      </c>
      <c r="G105" s="1" t="s">
        <v>16</v>
      </c>
    </row>
    <row r="106" spans="1:7" x14ac:dyDescent="0.75">
      <c r="A106" s="1" t="s">
        <v>39</v>
      </c>
      <c r="B106" s="1" t="s">
        <v>42</v>
      </c>
      <c r="C106" s="1">
        <v>37.9</v>
      </c>
      <c r="D106" s="1">
        <v>18.600000000000001</v>
      </c>
      <c r="E106" s="1">
        <v>193</v>
      </c>
      <c r="F106" s="1">
        <v>2925</v>
      </c>
      <c r="G106" s="1" t="s">
        <v>13</v>
      </c>
    </row>
    <row r="107" spans="1:7" x14ac:dyDescent="0.75">
      <c r="A107" s="1" t="s">
        <v>39</v>
      </c>
      <c r="B107" s="1" t="s">
        <v>42</v>
      </c>
      <c r="C107" s="1">
        <v>39.700000000000003</v>
      </c>
      <c r="D107" s="1">
        <v>18.899999999999999</v>
      </c>
      <c r="E107" s="1">
        <v>184</v>
      </c>
      <c r="F107" s="1">
        <v>3550</v>
      </c>
      <c r="G107" s="1" t="s">
        <v>16</v>
      </c>
    </row>
    <row r="108" spans="1:7" x14ac:dyDescent="0.75">
      <c r="A108" s="1" t="s">
        <v>39</v>
      </c>
      <c r="B108" s="1" t="s">
        <v>42</v>
      </c>
      <c r="C108" s="1">
        <v>38.6</v>
      </c>
      <c r="D108" s="1">
        <v>17.2</v>
      </c>
      <c r="E108" s="1">
        <v>199</v>
      </c>
      <c r="F108" s="1">
        <v>3750</v>
      </c>
      <c r="G108" s="1" t="s">
        <v>13</v>
      </c>
    </row>
    <row r="109" spans="1:7" x14ac:dyDescent="0.75">
      <c r="A109" s="1" t="s">
        <v>39</v>
      </c>
      <c r="B109" s="1" t="s">
        <v>42</v>
      </c>
      <c r="C109" s="1">
        <v>38.200000000000003</v>
      </c>
      <c r="D109" s="1">
        <v>20</v>
      </c>
      <c r="E109" s="1">
        <v>190</v>
      </c>
      <c r="F109" s="1">
        <v>3900</v>
      </c>
      <c r="G109" s="1" t="s">
        <v>16</v>
      </c>
    </row>
    <row r="110" spans="1:7" x14ac:dyDescent="0.75">
      <c r="A110" s="1" t="s">
        <v>39</v>
      </c>
      <c r="B110" s="1" t="s">
        <v>42</v>
      </c>
      <c r="C110" s="1">
        <v>38.1</v>
      </c>
      <c r="D110" s="1">
        <v>17</v>
      </c>
      <c r="E110" s="1">
        <v>181</v>
      </c>
      <c r="F110" s="1">
        <v>3175</v>
      </c>
      <c r="G110" s="1" t="s">
        <v>13</v>
      </c>
    </row>
    <row r="111" spans="1:7" x14ac:dyDescent="0.75">
      <c r="A111" s="1" t="s">
        <v>39</v>
      </c>
      <c r="B111" s="1" t="s">
        <v>42</v>
      </c>
      <c r="C111" s="1">
        <v>43.2</v>
      </c>
      <c r="D111" s="1">
        <v>19</v>
      </c>
      <c r="E111" s="1">
        <v>197</v>
      </c>
      <c r="F111" s="1">
        <v>4775</v>
      </c>
      <c r="G111" s="1" t="s">
        <v>16</v>
      </c>
    </row>
    <row r="112" spans="1:7" x14ac:dyDescent="0.75">
      <c r="A112" s="1" t="s">
        <v>39</v>
      </c>
      <c r="B112" s="1" t="s">
        <v>42</v>
      </c>
      <c r="C112" s="1">
        <v>38.1</v>
      </c>
      <c r="D112" s="1">
        <v>16.5</v>
      </c>
      <c r="E112" s="1">
        <v>198</v>
      </c>
      <c r="F112" s="1">
        <v>3825</v>
      </c>
      <c r="G112" s="1" t="s">
        <v>13</v>
      </c>
    </row>
    <row r="113" spans="1:7" x14ac:dyDescent="0.75">
      <c r="A113" s="1" t="s">
        <v>39</v>
      </c>
      <c r="B113" s="1" t="s">
        <v>42</v>
      </c>
      <c r="C113" s="1">
        <v>45.6</v>
      </c>
      <c r="D113" s="1">
        <v>20.3</v>
      </c>
      <c r="E113" s="1">
        <v>191</v>
      </c>
      <c r="F113" s="1">
        <v>4600</v>
      </c>
      <c r="G113" s="1" t="s">
        <v>16</v>
      </c>
    </row>
    <row r="114" spans="1:7" x14ac:dyDescent="0.75">
      <c r="A114" s="1" t="s">
        <v>39</v>
      </c>
      <c r="B114" s="1" t="s">
        <v>42</v>
      </c>
      <c r="C114" s="1">
        <v>39.700000000000003</v>
      </c>
      <c r="D114" s="1">
        <v>17.7</v>
      </c>
      <c r="E114" s="1">
        <v>193</v>
      </c>
      <c r="F114" s="1">
        <v>3200</v>
      </c>
      <c r="G114" s="1" t="s">
        <v>13</v>
      </c>
    </row>
    <row r="115" spans="1:7" x14ac:dyDescent="0.75">
      <c r="A115" s="1" t="s">
        <v>39</v>
      </c>
      <c r="B115" s="1" t="s">
        <v>42</v>
      </c>
      <c r="C115" s="1">
        <v>42.2</v>
      </c>
      <c r="D115" s="1">
        <v>19.5</v>
      </c>
      <c r="E115" s="1">
        <v>197</v>
      </c>
      <c r="F115" s="1">
        <v>4275</v>
      </c>
      <c r="G115" s="1" t="s">
        <v>16</v>
      </c>
    </row>
    <row r="116" spans="1:7" x14ac:dyDescent="0.75">
      <c r="A116" s="1" t="s">
        <v>39</v>
      </c>
      <c r="B116" s="1" t="s">
        <v>42</v>
      </c>
      <c r="C116" s="1">
        <v>39.6</v>
      </c>
      <c r="D116" s="1">
        <v>20.7</v>
      </c>
      <c r="E116" s="1">
        <v>191</v>
      </c>
      <c r="F116" s="1">
        <v>3900</v>
      </c>
      <c r="G116" s="1" t="s">
        <v>13</v>
      </c>
    </row>
    <row r="117" spans="1:7" x14ac:dyDescent="0.75">
      <c r="A117" s="1" t="s">
        <v>39</v>
      </c>
      <c r="B117" s="1" t="s">
        <v>42</v>
      </c>
      <c r="C117" s="1">
        <v>42.7</v>
      </c>
      <c r="D117" s="1">
        <v>18.3</v>
      </c>
      <c r="E117" s="1">
        <v>196</v>
      </c>
      <c r="F117" s="1">
        <v>4075</v>
      </c>
      <c r="G117" s="1" t="s">
        <v>16</v>
      </c>
    </row>
    <row r="118" spans="1:7" x14ac:dyDescent="0.75">
      <c r="A118" s="1" t="s">
        <v>39</v>
      </c>
      <c r="B118" s="1" t="s">
        <v>40</v>
      </c>
      <c r="C118" s="1">
        <v>38.6</v>
      </c>
      <c r="D118" s="1">
        <v>17</v>
      </c>
      <c r="E118" s="1">
        <v>188</v>
      </c>
      <c r="F118" s="1">
        <v>2900</v>
      </c>
      <c r="G118" s="1" t="s">
        <v>13</v>
      </c>
    </row>
    <row r="119" spans="1:7" x14ac:dyDescent="0.75">
      <c r="A119" s="1" t="s">
        <v>39</v>
      </c>
      <c r="B119" s="1" t="s">
        <v>40</v>
      </c>
      <c r="C119" s="1">
        <v>37.299999999999997</v>
      </c>
      <c r="D119" s="1">
        <v>20.5</v>
      </c>
      <c r="E119" s="1">
        <v>199</v>
      </c>
      <c r="F119" s="1">
        <v>3775</v>
      </c>
      <c r="G119" s="1" t="s">
        <v>16</v>
      </c>
    </row>
    <row r="120" spans="1:7" x14ac:dyDescent="0.75">
      <c r="A120" s="1" t="s">
        <v>39</v>
      </c>
      <c r="B120" s="1" t="s">
        <v>40</v>
      </c>
      <c r="C120" s="1">
        <v>35.700000000000003</v>
      </c>
      <c r="D120" s="1">
        <v>17</v>
      </c>
      <c r="E120" s="1">
        <v>189</v>
      </c>
      <c r="F120" s="1">
        <v>3350</v>
      </c>
      <c r="G120" s="1" t="s">
        <v>13</v>
      </c>
    </row>
    <row r="121" spans="1:7" x14ac:dyDescent="0.75">
      <c r="A121" s="1" t="s">
        <v>39</v>
      </c>
      <c r="B121" s="1" t="s">
        <v>40</v>
      </c>
      <c r="C121" s="1">
        <v>41.1</v>
      </c>
      <c r="D121" s="1">
        <v>18.600000000000001</v>
      </c>
      <c r="E121" s="1">
        <v>189</v>
      </c>
      <c r="F121" s="1">
        <v>3325</v>
      </c>
      <c r="G121" s="1" t="s">
        <v>16</v>
      </c>
    </row>
    <row r="122" spans="1:7" x14ac:dyDescent="0.75">
      <c r="A122" s="1" t="s">
        <v>39</v>
      </c>
      <c r="B122" s="1" t="s">
        <v>40</v>
      </c>
      <c r="C122" s="1">
        <v>36.200000000000003</v>
      </c>
      <c r="D122" s="1">
        <v>17.2</v>
      </c>
      <c r="E122" s="1">
        <v>187</v>
      </c>
      <c r="F122" s="1">
        <v>3150</v>
      </c>
      <c r="G122" s="1" t="s">
        <v>13</v>
      </c>
    </row>
    <row r="123" spans="1:7" x14ac:dyDescent="0.75">
      <c r="A123" s="1" t="s">
        <v>39</v>
      </c>
      <c r="B123" s="1" t="s">
        <v>40</v>
      </c>
      <c r="C123" s="1">
        <v>37.700000000000003</v>
      </c>
      <c r="D123" s="1">
        <v>19.8</v>
      </c>
      <c r="E123" s="1">
        <v>198</v>
      </c>
      <c r="F123" s="1">
        <v>3500</v>
      </c>
      <c r="G123" s="1" t="s">
        <v>16</v>
      </c>
    </row>
    <row r="124" spans="1:7" x14ac:dyDescent="0.75">
      <c r="A124" s="1" t="s">
        <v>39</v>
      </c>
      <c r="B124" s="1" t="s">
        <v>40</v>
      </c>
      <c r="C124" s="1">
        <v>40.200000000000003</v>
      </c>
      <c r="D124" s="1">
        <v>17</v>
      </c>
      <c r="E124" s="1">
        <v>176</v>
      </c>
      <c r="F124" s="1">
        <v>3450</v>
      </c>
      <c r="G124" s="1" t="s">
        <v>13</v>
      </c>
    </row>
    <row r="125" spans="1:7" x14ac:dyDescent="0.75">
      <c r="A125" s="1" t="s">
        <v>39</v>
      </c>
      <c r="B125" s="1" t="s">
        <v>40</v>
      </c>
      <c r="C125" s="1">
        <v>41.4</v>
      </c>
      <c r="D125" s="1">
        <v>18.5</v>
      </c>
      <c r="E125" s="1">
        <v>202</v>
      </c>
      <c r="F125" s="1">
        <v>3875</v>
      </c>
      <c r="G125" s="1" t="s">
        <v>16</v>
      </c>
    </row>
    <row r="126" spans="1:7" x14ac:dyDescent="0.75">
      <c r="A126" s="1" t="s">
        <v>39</v>
      </c>
      <c r="B126" s="1" t="s">
        <v>40</v>
      </c>
      <c r="C126" s="1">
        <v>35.200000000000003</v>
      </c>
      <c r="D126" s="1">
        <v>15.9</v>
      </c>
      <c r="E126" s="1">
        <v>186</v>
      </c>
      <c r="F126" s="1">
        <v>3050</v>
      </c>
      <c r="G126" s="1" t="s">
        <v>13</v>
      </c>
    </row>
    <row r="127" spans="1:7" x14ac:dyDescent="0.75">
      <c r="A127" s="1" t="s">
        <v>39</v>
      </c>
      <c r="B127" s="1" t="s">
        <v>40</v>
      </c>
      <c r="C127" s="1">
        <v>40.6</v>
      </c>
      <c r="D127" s="1">
        <v>19</v>
      </c>
      <c r="E127" s="1">
        <v>199</v>
      </c>
      <c r="F127" s="1">
        <v>4000</v>
      </c>
      <c r="G127" s="1" t="s">
        <v>16</v>
      </c>
    </row>
    <row r="128" spans="1:7" x14ac:dyDescent="0.75">
      <c r="A128" s="1" t="s">
        <v>39</v>
      </c>
      <c r="B128" s="1" t="s">
        <v>40</v>
      </c>
      <c r="C128" s="1">
        <v>38.799999999999997</v>
      </c>
      <c r="D128" s="1">
        <v>17.600000000000001</v>
      </c>
      <c r="E128" s="1">
        <v>191</v>
      </c>
      <c r="F128" s="1">
        <v>3275</v>
      </c>
      <c r="G128" s="1" t="s">
        <v>13</v>
      </c>
    </row>
    <row r="129" spans="1:7" x14ac:dyDescent="0.75">
      <c r="A129" s="1" t="s">
        <v>39</v>
      </c>
      <c r="B129" s="1" t="s">
        <v>40</v>
      </c>
      <c r="C129" s="1">
        <v>41.5</v>
      </c>
      <c r="D129" s="1">
        <v>18.3</v>
      </c>
      <c r="E129" s="1">
        <v>195</v>
      </c>
      <c r="F129" s="1">
        <v>4300</v>
      </c>
      <c r="G129" s="1" t="s">
        <v>16</v>
      </c>
    </row>
    <row r="130" spans="1:7" x14ac:dyDescent="0.75">
      <c r="A130" s="1" t="s">
        <v>39</v>
      </c>
      <c r="B130" s="1" t="s">
        <v>40</v>
      </c>
      <c r="C130" s="1">
        <v>39</v>
      </c>
      <c r="D130" s="1">
        <v>17.100000000000001</v>
      </c>
      <c r="E130" s="1">
        <v>191</v>
      </c>
      <c r="F130" s="1">
        <v>3050</v>
      </c>
      <c r="G130" s="1" t="s">
        <v>13</v>
      </c>
    </row>
    <row r="131" spans="1:7" x14ac:dyDescent="0.75">
      <c r="A131" s="1" t="s">
        <v>39</v>
      </c>
      <c r="B131" s="1" t="s">
        <v>40</v>
      </c>
      <c r="C131" s="1">
        <v>44.1</v>
      </c>
      <c r="D131" s="1">
        <v>18</v>
      </c>
      <c r="E131" s="1">
        <v>210</v>
      </c>
      <c r="F131" s="1">
        <v>4000</v>
      </c>
      <c r="G131" s="1" t="s">
        <v>16</v>
      </c>
    </row>
    <row r="132" spans="1:7" x14ac:dyDescent="0.75">
      <c r="A132" s="1" t="s">
        <v>39</v>
      </c>
      <c r="B132" s="1" t="s">
        <v>40</v>
      </c>
      <c r="C132" s="1">
        <v>38.5</v>
      </c>
      <c r="D132" s="1">
        <v>17.899999999999999</v>
      </c>
      <c r="E132" s="1">
        <v>190</v>
      </c>
      <c r="F132" s="1">
        <v>3325</v>
      </c>
      <c r="G132" s="1" t="s">
        <v>13</v>
      </c>
    </row>
    <row r="133" spans="1:7" x14ac:dyDescent="0.75">
      <c r="A133" s="1" t="s">
        <v>39</v>
      </c>
      <c r="B133" s="1" t="s">
        <v>40</v>
      </c>
      <c r="C133" s="1">
        <v>43.1</v>
      </c>
      <c r="D133" s="1">
        <v>19.2</v>
      </c>
      <c r="E133" s="1">
        <v>197</v>
      </c>
      <c r="F133" s="1">
        <v>3500</v>
      </c>
      <c r="G133" s="1" t="s">
        <v>16</v>
      </c>
    </row>
    <row r="134" spans="1:7" x14ac:dyDescent="0.75">
      <c r="A134" s="1" t="s">
        <v>39</v>
      </c>
      <c r="B134" s="1" t="s">
        <v>43</v>
      </c>
      <c r="C134" s="1">
        <v>36.799999999999997</v>
      </c>
      <c r="D134" s="1">
        <v>18.5</v>
      </c>
      <c r="E134" s="1">
        <v>193</v>
      </c>
      <c r="F134" s="1">
        <v>3500</v>
      </c>
      <c r="G134" s="1" t="s">
        <v>13</v>
      </c>
    </row>
    <row r="135" spans="1:7" x14ac:dyDescent="0.75">
      <c r="A135" s="1" t="s">
        <v>39</v>
      </c>
      <c r="B135" s="1" t="s">
        <v>43</v>
      </c>
      <c r="C135" s="1">
        <v>37.5</v>
      </c>
      <c r="D135" s="1">
        <v>18.5</v>
      </c>
      <c r="E135" s="1">
        <v>199</v>
      </c>
      <c r="F135" s="1">
        <v>4475</v>
      </c>
      <c r="G135" s="1" t="s">
        <v>16</v>
      </c>
    </row>
    <row r="136" spans="1:7" x14ac:dyDescent="0.75">
      <c r="A136" s="1" t="s">
        <v>39</v>
      </c>
      <c r="B136" s="1" t="s">
        <v>43</v>
      </c>
      <c r="C136" s="1">
        <v>38.1</v>
      </c>
      <c r="D136" s="1">
        <v>17.600000000000001</v>
      </c>
      <c r="E136" s="1">
        <v>187</v>
      </c>
      <c r="F136" s="1">
        <v>3425</v>
      </c>
      <c r="G136" s="1" t="s">
        <v>13</v>
      </c>
    </row>
    <row r="137" spans="1:7" x14ac:dyDescent="0.75">
      <c r="A137" s="1" t="s">
        <v>39</v>
      </c>
      <c r="B137" s="1" t="s">
        <v>43</v>
      </c>
      <c r="C137" s="1">
        <v>41.1</v>
      </c>
      <c r="D137" s="1">
        <v>17.5</v>
      </c>
      <c r="E137" s="1">
        <v>190</v>
      </c>
      <c r="F137" s="1">
        <v>3900</v>
      </c>
      <c r="G137" s="1" t="s">
        <v>16</v>
      </c>
    </row>
    <row r="138" spans="1:7" x14ac:dyDescent="0.75">
      <c r="A138" s="1" t="s">
        <v>39</v>
      </c>
      <c r="B138" s="1" t="s">
        <v>43</v>
      </c>
      <c r="C138" s="1">
        <v>35.6</v>
      </c>
      <c r="D138" s="1">
        <v>17.5</v>
      </c>
      <c r="E138" s="1">
        <v>191</v>
      </c>
      <c r="F138" s="1">
        <v>3175</v>
      </c>
      <c r="G138" s="1" t="s">
        <v>13</v>
      </c>
    </row>
    <row r="139" spans="1:7" x14ac:dyDescent="0.75">
      <c r="A139" s="1" t="s">
        <v>39</v>
      </c>
      <c r="B139" s="1" t="s">
        <v>43</v>
      </c>
      <c r="C139" s="1">
        <v>40.200000000000003</v>
      </c>
      <c r="D139" s="1">
        <v>20.100000000000001</v>
      </c>
      <c r="E139" s="1">
        <v>200</v>
      </c>
      <c r="F139" s="1">
        <v>3975</v>
      </c>
      <c r="G139" s="1" t="s">
        <v>16</v>
      </c>
    </row>
    <row r="140" spans="1:7" x14ac:dyDescent="0.75">
      <c r="A140" s="1" t="s">
        <v>39</v>
      </c>
      <c r="B140" s="1" t="s">
        <v>43</v>
      </c>
      <c r="C140" s="1">
        <v>37</v>
      </c>
      <c r="D140" s="1">
        <v>16.5</v>
      </c>
      <c r="E140" s="1">
        <v>185</v>
      </c>
      <c r="F140" s="1">
        <v>3400</v>
      </c>
      <c r="G140" s="1" t="s">
        <v>13</v>
      </c>
    </row>
    <row r="141" spans="1:7" x14ac:dyDescent="0.75">
      <c r="A141" s="1" t="s">
        <v>39</v>
      </c>
      <c r="B141" s="1" t="s">
        <v>43</v>
      </c>
      <c r="C141" s="1">
        <v>39.700000000000003</v>
      </c>
      <c r="D141" s="1">
        <v>17.899999999999999</v>
      </c>
      <c r="E141" s="1">
        <v>193</v>
      </c>
      <c r="F141" s="1">
        <v>4250</v>
      </c>
      <c r="G141" s="1" t="s">
        <v>16</v>
      </c>
    </row>
    <row r="142" spans="1:7" x14ac:dyDescent="0.75">
      <c r="A142" s="1" t="s">
        <v>39</v>
      </c>
      <c r="B142" s="1" t="s">
        <v>43</v>
      </c>
      <c r="C142" s="1">
        <v>40.200000000000003</v>
      </c>
      <c r="D142" s="1">
        <v>17.100000000000001</v>
      </c>
      <c r="E142" s="1">
        <v>193</v>
      </c>
      <c r="F142" s="1">
        <v>3400</v>
      </c>
      <c r="G142" s="1" t="s">
        <v>13</v>
      </c>
    </row>
    <row r="143" spans="1:7" x14ac:dyDescent="0.75">
      <c r="A143" s="1" t="s">
        <v>39</v>
      </c>
      <c r="B143" s="1" t="s">
        <v>43</v>
      </c>
      <c r="C143" s="1">
        <v>40.6</v>
      </c>
      <c r="D143" s="1">
        <v>17.2</v>
      </c>
      <c r="E143" s="1">
        <v>187</v>
      </c>
      <c r="F143" s="1">
        <v>3475</v>
      </c>
      <c r="G143" s="1" t="s">
        <v>16</v>
      </c>
    </row>
    <row r="144" spans="1:7" x14ac:dyDescent="0.75">
      <c r="A144" s="1" t="s">
        <v>39</v>
      </c>
      <c r="B144" s="1" t="s">
        <v>43</v>
      </c>
      <c r="C144" s="1">
        <v>32.1</v>
      </c>
      <c r="D144" s="1">
        <v>15.5</v>
      </c>
      <c r="E144" s="1">
        <v>188</v>
      </c>
      <c r="F144" s="1">
        <v>3050</v>
      </c>
      <c r="G144" s="1" t="s">
        <v>13</v>
      </c>
    </row>
    <row r="145" spans="1:7" x14ac:dyDescent="0.75">
      <c r="A145" s="1" t="s">
        <v>39</v>
      </c>
      <c r="B145" s="1" t="s">
        <v>43</v>
      </c>
      <c r="C145" s="1">
        <v>40.700000000000003</v>
      </c>
      <c r="D145" s="1">
        <v>17</v>
      </c>
      <c r="E145" s="1">
        <v>190</v>
      </c>
      <c r="F145" s="1">
        <v>3725</v>
      </c>
      <c r="G145" s="1" t="s">
        <v>16</v>
      </c>
    </row>
    <row r="146" spans="1:7" x14ac:dyDescent="0.75">
      <c r="A146" s="1" t="s">
        <v>39</v>
      </c>
      <c r="B146" s="1" t="s">
        <v>43</v>
      </c>
      <c r="C146" s="1">
        <v>37.299999999999997</v>
      </c>
      <c r="D146" s="1">
        <v>16.8</v>
      </c>
      <c r="E146" s="1">
        <v>192</v>
      </c>
      <c r="F146" s="1">
        <v>3000</v>
      </c>
      <c r="G146" s="1" t="s">
        <v>13</v>
      </c>
    </row>
    <row r="147" spans="1:7" x14ac:dyDescent="0.75">
      <c r="A147" s="1" t="s">
        <v>39</v>
      </c>
      <c r="B147" s="1" t="s">
        <v>43</v>
      </c>
      <c r="C147" s="1">
        <v>39</v>
      </c>
      <c r="D147" s="1">
        <v>18.7</v>
      </c>
      <c r="E147" s="1">
        <v>185</v>
      </c>
      <c r="F147" s="1">
        <v>3650</v>
      </c>
      <c r="G147" s="1" t="s">
        <v>16</v>
      </c>
    </row>
    <row r="148" spans="1:7" x14ac:dyDescent="0.75">
      <c r="A148" s="1" t="s">
        <v>39</v>
      </c>
      <c r="B148" s="1" t="s">
        <v>43</v>
      </c>
      <c r="C148" s="1">
        <v>39.200000000000003</v>
      </c>
      <c r="D148" s="1">
        <v>18.600000000000001</v>
      </c>
      <c r="E148" s="1">
        <v>190</v>
      </c>
      <c r="F148" s="1">
        <v>4250</v>
      </c>
      <c r="G148" s="1" t="s">
        <v>16</v>
      </c>
    </row>
    <row r="149" spans="1:7" x14ac:dyDescent="0.75">
      <c r="A149" s="1" t="s">
        <v>39</v>
      </c>
      <c r="B149" s="1" t="s">
        <v>43</v>
      </c>
      <c r="C149" s="1">
        <v>36.6</v>
      </c>
      <c r="D149" s="1">
        <v>18.399999999999999</v>
      </c>
      <c r="E149" s="1">
        <v>184</v>
      </c>
      <c r="F149" s="1">
        <v>3475</v>
      </c>
      <c r="G149" s="1" t="s">
        <v>13</v>
      </c>
    </row>
    <row r="150" spans="1:7" x14ac:dyDescent="0.75">
      <c r="A150" s="1" t="s">
        <v>39</v>
      </c>
      <c r="B150" s="1" t="s">
        <v>43</v>
      </c>
      <c r="C150" s="1">
        <v>36</v>
      </c>
      <c r="D150" s="1">
        <v>17.8</v>
      </c>
      <c r="E150" s="1">
        <v>195</v>
      </c>
      <c r="F150" s="1">
        <v>3450</v>
      </c>
      <c r="G150" s="1" t="s">
        <v>13</v>
      </c>
    </row>
    <row r="151" spans="1:7" x14ac:dyDescent="0.75">
      <c r="A151" s="1" t="s">
        <v>39</v>
      </c>
      <c r="B151" s="1" t="s">
        <v>43</v>
      </c>
      <c r="C151" s="1">
        <v>37.799999999999997</v>
      </c>
      <c r="D151" s="1">
        <v>18.100000000000001</v>
      </c>
      <c r="E151" s="1">
        <v>193</v>
      </c>
      <c r="F151" s="1">
        <v>3750</v>
      </c>
      <c r="G151" s="1" t="s">
        <v>16</v>
      </c>
    </row>
    <row r="152" spans="1:7" x14ac:dyDescent="0.75">
      <c r="A152" s="1" t="s">
        <v>39</v>
      </c>
      <c r="B152" s="1" t="s">
        <v>43</v>
      </c>
      <c r="C152" s="1">
        <v>36</v>
      </c>
      <c r="D152" s="1">
        <v>17.100000000000001</v>
      </c>
      <c r="E152" s="1">
        <v>187</v>
      </c>
      <c r="F152" s="1">
        <v>3700</v>
      </c>
      <c r="G152" s="1" t="s">
        <v>13</v>
      </c>
    </row>
    <row r="153" spans="1:7" x14ac:dyDescent="0.75">
      <c r="A153" s="1" t="s">
        <v>39</v>
      </c>
      <c r="B153" s="1" t="s">
        <v>43</v>
      </c>
      <c r="C153" s="1">
        <v>41.5</v>
      </c>
      <c r="D153" s="1">
        <v>18.5</v>
      </c>
      <c r="E153" s="1">
        <v>201</v>
      </c>
      <c r="F153" s="1">
        <v>4000</v>
      </c>
      <c r="G153" s="1" t="s">
        <v>16</v>
      </c>
    </row>
    <row r="154" spans="1:7" x14ac:dyDescent="0.75">
      <c r="A154" s="1" t="s">
        <v>44</v>
      </c>
      <c r="B154" s="1" t="s">
        <v>43</v>
      </c>
      <c r="C154" s="1">
        <v>46.5</v>
      </c>
      <c r="D154" s="1">
        <v>17.899999999999999</v>
      </c>
      <c r="E154" s="1">
        <v>192</v>
      </c>
      <c r="F154" s="1">
        <v>3500</v>
      </c>
      <c r="G154" s="1" t="s">
        <v>13</v>
      </c>
    </row>
    <row r="155" spans="1:7" x14ac:dyDescent="0.75">
      <c r="A155" s="1" t="s">
        <v>44</v>
      </c>
      <c r="B155" s="1" t="s">
        <v>43</v>
      </c>
      <c r="C155" s="1">
        <v>50</v>
      </c>
      <c r="D155" s="1">
        <v>19.5</v>
      </c>
      <c r="E155" s="1">
        <v>196</v>
      </c>
      <c r="F155" s="1">
        <v>3900</v>
      </c>
      <c r="G155" s="1" t="s">
        <v>16</v>
      </c>
    </row>
    <row r="156" spans="1:7" x14ac:dyDescent="0.75">
      <c r="A156" s="1" t="s">
        <v>44</v>
      </c>
      <c r="B156" s="1" t="s">
        <v>43</v>
      </c>
      <c r="C156" s="1">
        <v>51.3</v>
      </c>
      <c r="D156" s="1">
        <v>19.2</v>
      </c>
      <c r="E156" s="1">
        <v>193</v>
      </c>
      <c r="F156" s="1">
        <v>3650</v>
      </c>
      <c r="G156" s="1" t="s">
        <v>16</v>
      </c>
    </row>
    <row r="157" spans="1:7" x14ac:dyDescent="0.75">
      <c r="A157" s="1" t="s">
        <v>44</v>
      </c>
      <c r="B157" s="1" t="s">
        <v>43</v>
      </c>
      <c r="C157" s="1">
        <v>45.4</v>
      </c>
      <c r="D157" s="1">
        <v>18.7</v>
      </c>
      <c r="E157" s="1">
        <v>188</v>
      </c>
      <c r="F157" s="1">
        <v>3525</v>
      </c>
      <c r="G157" s="1" t="s">
        <v>13</v>
      </c>
    </row>
    <row r="158" spans="1:7" x14ac:dyDescent="0.75">
      <c r="A158" s="1" t="s">
        <v>44</v>
      </c>
      <c r="B158" s="1" t="s">
        <v>43</v>
      </c>
      <c r="C158" s="1">
        <v>52.7</v>
      </c>
      <c r="D158" s="1">
        <v>19.8</v>
      </c>
      <c r="E158" s="1">
        <v>197</v>
      </c>
      <c r="F158" s="1">
        <v>3725</v>
      </c>
      <c r="G158" s="1" t="s">
        <v>16</v>
      </c>
    </row>
    <row r="159" spans="1:7" x14ac:dyDescent="0.75">
      <c r="A159" s="1" t="s">
        <v>44</v>
      </c>
      <c r="B159" s="1" t="s">
        <v>43</v>
      </c>
      <c r="C159" s="1">
        <v>45.2</v>
      </c>
      <c r="D159" s="1">
        <v>17.8</v>
      </c>
      <c r="E159" s="1">
        <v>198</v>
      </c>
      <c r="F159" s="1">
        <v>3950</v>
      </c>
      <c r="G159" s="1" t="s">
        <v>13</v>
      </c>
    </row>
    <row r="160" spans="1:7" x14ac:dyDescent="0.75">
      <c r="A160" s="1" t="s">
        <v>44</v>
      </c>
      <c r="B160" s="1" t="s">
        <v>43</v>
      </c>
      <c r="C160" s="1">
        <v>46.1</v>
      </c>
      <c r="D160" s="1">
        <v>18.2</v>
      </c>
      <c r="E160" s="1">
        <v>178</v>
      </c>
      <c r="F160" s="1">
        <v>3250</v>
      </c>
      <c r="G160" s="1" t="s">
        <v>13</v>
      </c>
    </row>
    <row r="161" spans="1:7" x14ac:dyDescent="0.75">
      <c r="A161" s="1" t="s">
        <v>44</v>
      </c>
      <c r="B161" s="1" t="s">
        <v>43</v>
      </c>
      <c r="C161" s="1">
        <v>51.3</v>
      </c>
      <c r="D161" s="1">
        <v>18.2</v>
      </c>
      <c r="E161" s="1">
        <v>197</v>
      </c>
      <c r="F161" s="1">
        <v>3750</v>
      </c>
      <c r="G161" s="1" t="s">
        <v>16</v>
      </c>
    </row>
    <row r="162" spans="1:7" x14ac:dyDescent="0.75">
      <c r="A162" s="1" t="s">
        <v>44</v>
      </c>
      <c r="B162" s="1" t="s">
        <v>43</v>
      </c>
      <c r="C162" s="1">
        <v>46</v>
      </c>
      <c r="D162" s="1">
        <v>18.899999999999999</v>
      </c>
      <c r="E162" s="1">
        <v>195</v>
      </c>
      <c r="F162" s="1">
        <v>4150</v>
      </c>
      <c r="G162" s="1" t="s">
        <v>13</v>
      </c>
    </row>
    <row r="163" spans="1:7" x14ac:dyDescent="0.75">
      <c r="A163" s="1" t="s">
        <v>44</v>
      </c>
      <c r="B163" s="1" t="s">
        <v>43</v>
      </c>
      <c r="C163" s="1">
        <v>51.3</v>
      </c>
      <c r="D163" s="1">
        <v>19.899999999999999</v>
      </c>
      <c r="E163" s="1">
        <v>198</v>
      </c>
      <c r="F163" s="1">
        <v>3700</v>
      </c>
      <c r="G163" s="1" t="s">
        <v>16</v>
      </c>
    </row>
    <row r="164" spans="1:7" x14ac:dyDescent="0.75">
      <c r="A164" s="1" t="s">
        <v>44</v>
      </c>
      <c r="B164" s="1" t="s">
        <v>43</v>
      </c>
      <c r="C164" s="1">
        <v>46.6</v>
      </c>
      <c r="D164" s="1">
        <v>17.8</v>
      </c>
      <c r="E164" s="1">
        <v>193</v>
      </c>
      <c r="F164" s="1">
        <v>3800</v>
      </c>
      <c r="G164" s="1" t="s">
        <v>13</v>
      </c>
    </row>
    <row r="165" spans="1:7" x14ac:dyDescent="0.75">
      <c r="A165" s="1" t="s">
        <v>44</v>
      </c>
      <c r="B165" s="1" t="s">
        <v>43</v>
      </c>
      <c r="C165" s="1">
        <v>51.7</v>
      </c>
      <c r="D165" s="1">
        <v>20.3</v>
      </c>
      <c r="E165" s="1">
        <v>194</v>
      </c>
      <c r="F165" s="1">
        <v>3775</v>
      </c>
      <c r="G165" s="1" t="s">
        <v>16</v>
      </c>
    </row>
    <row r="166" spans="1:7" x14ac:dyDescent="0.75">
      <c r="A166" s="1" t="s">
        <v>44</v>
      </c>
      <c r="B166" s="1" t="s">
        <v>43</v>
      </c>
      <c r="C166" s="1">
        <v>47</v>
      </c>
      <c r="D166" s="1">
        <v>17.3</v>
      </c>
      <c r="E166" s="1">
        <v>185</v>
      </c>
      <c r="F166" s="1">
        <v>3700</v>
      </c>
      <c r="G166" s="1" t="s">
        <v>13</v>
      </c>
    </row>
    <row r="167" spans="1:7" x14ac:dyDescent="0.75">
      <c r="A167" s="1" t="s">
        <v>44</v>
      </c>
      <c r="B167" s="1" t="s">
        <v>43</v>
      </c>
      <c r="C167" s="1">
        <v>52</v>
      </c>
      <c r="D167" s="1">
        <v>18.100000000000001</v>
      </c>
      <c r="E167" s="1">
        <v>201</v>
      </c>
      <c r="F167" s="1">
        <v>4050</v>
      </c>
      <c r="G167" s="1" t="s">
        <v>16</v>
      </c>
    </row>
    <row r="168" spans="1:7" x14ac:dyDescent="0.75">
      <c r="A168" s="1" t="s">
        <v>44</v>
      </c>
      <c r="B168" s="1" t="s">
        <v>43</v>
      </c>
      <c r="C168" s="1">
        <v>45.9</v>
      </c>
      <c r="D168" s="1">
        <v>17.100000000000001</v>
      </c>
      <c r="E168" s="1">
        <v>190</v>
      </c>
      <c r="F168" s="1">
        <v>3575</v>
      </c>
      <c r="G168" s="1" t="s">
        <v>13</v>
      </c>
    </row>
    <row r="169" spans="1:7" x14ac:dyDescent="0.75">
      <c r="A169" s="1" t="s">
        <v>44</v>
      </c>
      <c r="B169" s="1" t="s">
        <v>43</v>
      </c>
      <c r="C169" s="1">
        <v>50.5</v>
      </c>
      <c r="D169" s="1">
        <v>19.600000000000001</v>
      </c>
      <c r="E169" s="1">
        <v>201</v>
      </c>
      <c r="F169" s="1">
        <v>4050</v>
      </c>
      <c r="G169" s="1" t="s">
        <v>16</v>
      </c>
    </row>
    <row r="170" spans="1:7" x14ac:dyDescent="0.75">
      <c r="A170" s="1" t="s">
        <v>44</v>
      </c>
      <c r="B170" s="1" t="s">
        <v>43</v>
      </c>
      <c r="C170" s="1">
        <v>50.3</v>
      </c>
      <c r="D170" s="1">
        <v>20</v>
      </c>
      <c r="E170" s="1">
        <v>197</v>
      </c>
      <c r="F170" s="1">
        <v>3300</v>
      </c>
      <c r="G170" s="1" t="s">
        <v>16</v>
      </c>
    </row>
    <row r="171" spans="1:7" x14ac:dyDescent="0.75">
      <c r="A171" s="1" t="s">
        <v>44</v>
      </c>
      <c r="B171" s="1" t="s">
        <v>43</v>
      </c>
      <c r="C171" s="1">
        <v>58</v>
      </c>
      <c r="D171" s="1">
        <v>17.8</v>
      </c>
      <c r="E171" s="1">
        <v>181</v>
      </c>
      <c r="F171" s="1">
        <v>3700</v>
      </c>
      <c r="G171" s="1" t="s">
        <v>13</v>
      </c>
    </row>
    <row r="172" spans="1:7" x14ac:dyDescent="0.75">
      <c r="A172" s="1" t="s">
        <v>44</v>
      </c>
      <c r="B172" s="1" t="s">
        <v>43</v>
      </c>
      <c r="C172" s="1">
        <v>46.4</v>
      </c>
      <c r="D172" s="1">
        <v>18.600000000000001</v>
      </c>
      <c r="E172" s="1">
        <v>190</v>
      </c>
      <c r="F172" s="1">
        <v>3450</v>
      </c>
      <c r="G172" s="1" t="s">
        <v>13</v>
      </c>
    </row>
    <row r="173" spans="1:7" x14ac:dyDescent="0.75">
      <c r="A173" s="1" t="s">
        <v>44</v>
      </c>
      <c r="B173" s="1" t="s">
        <v>43</v>
      </c>
      <c r="C173" s="1">
        <v>49.2</v>
      </c>
      <c r="D173" s="1">
        <v>18.2</v>
      </c>
      <c r="E173" s="1">
        <v>195</v>
      </c>
      <c r="F173" s="1">
        <v>4400</v>
      </c>
      <c r="G173" s="1" t="s">
        <v>16</v>
      </c>
    </row>
    <row r="174" spans="1:7" x14ac:dyDescent="0.75">
      <c r="A174" s="1" t="s">
        <v>44</v>
      </c>
      <c r="B174" s="1" t="s">
        <v>43</v>
      </c>
      <c r="C174" s="1">
        <v>42.4</v>
      </c>
      <c r="D174" s="1">
        <v>17.3</v>
      </c>
      <c r="E174" s="1">
        <v>181</v>
      </c>
      <c r="F174" s="1">
        <v>3600</v>
      </c>
      <c r="G174" s="1" t="s">
        <v>13</v>
      </c>
    </row>
    <row r="175" spans="1:7" x14ac:dyDescent="0.75">
      <c r="A175" s="1" t="s">
        <v>44</v>
      </c>
      <c r="B175" s="1" t="s">
        <v>43</v>
      </c>
      <c r="C175" s="1">
        <v>48.5</v>
      </c>
      <c r="D175" s="1">
        <v>17.5</v>
      </c>
      <c r="E175" s="1">
        <v>191</v>
      </c>
      <c r="F175" s="1">
        <v>3400</v>
      </c>
      <c r="G175" s="1" t="s">
        <v>16</v>
      </c>
    </row>
    <row r="176" spans="1:7" x14ac:dyDescent="0.75">
      <c r="A176" s="1" t="s">
        <v>44</v>
      </c>
      <c r="B176" s="1" t="s">
        <v>43</v>
      </c>
      <c r="C176" s="1">
        <v>43.2</v>
      </c>
      <c r="D176" s="1">
        <v>16.600000000000001</v>
      </c>
      <c r="E176" s="1">
        <v>187</v>
      </c>
      <c r="F176" s="1">
        <v>2900</v>
      </c>
      <c r="G176" s="1" t="s">
        <v>13</v>
      </c>
    </row>
    <row r="177" spans="1:7" x14ac:dyDescent="0.75">
      <c r="A177" s="1" t="s">
        <v>44</v>
      </c>
      <c r="B177" s="1" t="s">
        <v>43</v>
      </c>
      <c r="C177" s="1">
        <v>50.6</v>
      </c>
      <c r="D177" s="1">
        <v>19.399999999999999</v>
      </c>
      <c r="E177" s="1">
        <v>193</v>
      </c>
      <c r="F177" s="1">
        <v>3800</v>
      </c>
      <c r="G177" s="1" t="s">
        <v>16</v>
      </c>
    </row>
    <row r="178" spans="1:7" x14ac:dyDescent="0.75">
      <c r="A178" s="1" t="s">
        <v>44</v>
      </c>
      <c r="B178" s="1" t="s">
        <v>43</v>
      </c>
      <c r="C178" s="1">
        <v>46.7</v>
      </c>
      <c r="D178" s="1">
        <v>17.899999999999999</v>
      </c>
      <c r="E178" s="1">
        <v>195</v>
      </c>
      <c r="F178" s="1">
        <v>3300</v>
      </c>
      <c r="G178" s="1" t="s">
        <v>13</v>
      </c>
    </row>
    <row r="179" spans="1:7" x14ac:dyDescent="0.75">
      <c r="A179" s="1" t="s">
        <v>44</v>
      </c>
      <c r="B179" s="1" t="s">
        <v>43</v>
      </c>
      <c r="C179" s="1">
        <v>52</v>
      </c>
      <c r="D179" s="1">
        <v>19</v>
      </c>
      <c r="E179" s="1">
        <v>197</v>
      </c>
      <c r="F179" s="1">
        <v>4150</v>
      </c>
      <c r="G179" s="1" t="s">
        <v>16</v>
      </c>
    </row>
    <row r="180" spans="1:7" x14ac:dyDescent="0.75">
      <c r="A180" s="1" t="s">
        <v>44</v>
      </c>
      <c r="B180" s="1" t="s">
        <v>43</v>
      </c>
      <c r="C180" s="1">
        <v>50.5</v>
      </c>
      <c r="D180" s="1">
        <v>18.399999999999999</v>
      </c>
      <c r="E180" s="1">
        <v>200</v>
      </c>
      <c r="F180" s="1">
        <v>3400</v>
      </c>
      <c r="G180" s="1" t="s">
        <v>13</v>
      </c>
    </row>
    <row r="181" spans="1:7" x14ac:dyDescent="0.75">
      <c r="A181" s="1" t="s">
        <v>44</v>
      </c>
      <c r="B181" s="1" t="s">
        <v>43</v>
      </c>
      <c r="C181" s="1">
        <v>49.5</v>
      </c>
      <c r="D181" s="1">
        <v>19</v>
      </c>
      <c r="E181" s="1">
        <v>200</v>
      </c>
      <c r="F181" s="1">
        <v>3800</v>
      </c>
      <c r="G181" s="1" t="s">
        <v>16</v>
      </c>
    </row>
    <row r="182" spans="1:7" x14ac:dyDescent="0.75">
      <c r="A182" s="1" t="s">
        <v>44</v>
      </c>
      <c r="B182" s="1" t="s">
        <v>43</v>
      </c>
      <c r="C182" s="1">
        <v>46.4</v>
      </c>
      <c r="D182" s="1">
        <v>17.8</v>
      </c>
      <c r="E182" s="1">
        <v>191</v>
      </c>
      <c r="F182" s="1">
        <v>3700</v>
      </c>
      <c r="G182" s="1" t="s">
        <v>13</v>
      </c>
    </row>
    <row r="183" spans="1:7" x14ac:dyDescent="0.75">
      <c r="A183" s="1" t="s">
        <v>44</v>
      </c>
      <c r="B183" s="1" t="s">
        <v>43</v>
      </c>
      <c r="C183" s="1">
        <v>52.8</v>
      </c>
      <c r="D183" s="1">
        <v>20</v>
      </c>
      <c r="E183" s="1">
        <v>205</v>
      </c>
      <c r="F183" s="1">
        <v>4550</v>
      </c>
      <c r="G183" s="1" t="s">
        <v>16</v>
      </c>
    </row>
    <row r="184" spans="1:7" x14ac:dyDescent="0.75">
      <c r="A184" s="1" t="s">
        <v>44</v>
      </c>
      <c r="B184" s="1" t="s">
        <v>43</v>
      </c>
      <c r="C184" s="1">
        <v>40.9</v>
      </c>
      <c r="D184" s="1">
        <v>16.600000000000001</v>
      </c>
      <c r="E184" s="1">
        <v>187</v>
      </c>
      <c r="F184" s="1">
        <v>3200</v>
      </c>
      <c r="G184" s="1" t="s">
        <v>13</v>
      </c>
    </row>
    <row r="185" spans="1:7" x14ac:dyDescent="0.75">
      <c r="A185" s="1" t="s">
        <v>44</v>
      </c>
      <c r="B185" s="1" t="s">
        <v>43</v>
      </c>
      <c r="C185" s="1">
        <v>54.2</v>
      </c>
      <c r="D185" s="1">
        <v>20.8</v>
      </c>
      <c r="E185" s="1">
        <v>201</v>
      </c>
      <c r="F185" s="1">
        <v>4300</v>
      </c>
      <c r="G185" s="1" t="s">
        <v>16</v>
      </c>
    </row>
    <row r="186" spans="1:7" x14ac:dyDescent="0.75">
      <c r="A186" s="1" t="s">
        <v>44</v>
      </c>
      <c r="B186" s="1" t="s">
        <v>43</v>
      </c>
      <c r="C186" s="1">
        <v>42.5</v>
      </c>
      <c r="D186" s="1">
        <v>16.7</v>
      </c>
      <c r="E186" s="1">
        <v>187</v>
      </c>
      <c r="F186" s="1">
        <v>3350</v>
      </c>
      <c r="G186" s="1" t="s">
        <v>13</v>
      </c>
    </row>
    <row r="187" spans="1:7" x14ac:dyDescent="0.75">
      <c r="A187" s="1" t="s">
        <v>44</v>
      </c>
      <c r="B187" s="1" t="s">
        <v>43</v>
      </c>
      <c r="C187" s="1">
        <v>51</v>
      </c>
      <c r="D187" s="1">
        <v>18.8</v>
      </c>
      <c r="E187" s="1">
        <v>203</v>
      </c>
      <c r="F187" s="1">
        <v>4100</v>
      </c>
      <c r="G187" s="1" t="s">
        <v>16</v>
      </c>
    </row>
    <row r="188" spans="1:7" x14ac:dyDescent="0.75">
      <c r="A188" s="1" t="s">
        <v>44</v>
      </c>
      <c r="B188" s="1" t="s">
        <v>43</v>
      </c>
      <c r="C188" s="1">
        <v>49.7</v>
      </c>
      <c r="D188" s="1">
        <v>18.600000000000001</v>
      </c>
      <c r="E188" s="1">
        <v>195</v>
      </c>
      <c r="F188" s="1">
        <v>3600</v>
      </c>
      <c r="G188" s="1" t="s">
        <v>16</v>
      </c>
    </row>
    <row r="189" spans="1:7" x14ac:dyDescent="0.75">
      <c r="A189" s="1" t="s">
        <v>44</v>
      </c>
      <c r="B189" s="1" t="s">
        <v>43</v>
      </c>
      <c r="C189" s="1">
        <v>47.5</v>
      </c>
      <c r="D189" s="1">
        <v>16.8</v>
      </c>
      <c r="E189" s="1">
        <v>199</v>
      </c>
      <c r="F189" s="1">
        <v>3900</v>
      </c>
      <c r="G189" s="1" t="s">
        <v>13</v>
      </c>
    </row>
    <row r="190" spans="1:7" x14ac:dyDescent="0.75">
      <c r="A190" s="1" t="s">
        <v>44</v>
      </c>
      <c r="B190" s="1" t="s">
        <v>43</v>
      </c>
      <c r="C190" s="1">
        <v>47.6</v>
      </c>
      <c r="D190" s="1">
        <v>18.3</v>
      </c>
      <c r="E190" s="1">
        <v>195</v>
      </c>
      <c r="F190" s="1">
        <v>3850</v>
      </c>
      <c r="G190" s="1" t="s">
        <v>13</v>
      </c>
    </row>
    <row r="191" spans="1:7" x14ac:dyDescent="0.75">
      <c r="A191" s="1" t="s">
        <v>44</v>
      </c>
      <c r="B191" s="1" t="s">
        <v>43</v>
      </c>
      <c r="C191" s="1">
        <v>52</v>
      </c>
      <c r="D191" s="1">
        <v>20.7</v>
      </c>
      <c r="E191" s="1">
        <v>210</v>
      </c>
      <c r="F191" s="1">
        <v>4800</v>
      </c>
      <c r="G191" s="1" t="s">
        <v>16</v>
      </c>
    </row>
    <row r="192" spans="1:7" x14ac:dyDescent="0.75">
      <c r="A192" s="1" t="s">
        <v>44</v>
      </c>
      <c r="B192" s="1" t="s">
        <v>43</v>
      </c>
      <c r="C192" s="1">
        <v>46.9</v>
      </c>
      <c r="D192" s="1">
        <v>16.600000000000001</v>
      </c>
      <c r="E192" s="1">
        <v>192</v>
      </c>
      <c r="F192" s="1">
        <v>2700</v>
      </c>
      <c r="G192" s="1" t="s">
        <v>13</v>
      </c>
    </row>
    <row r="193" spans="1:7" x14ac:dyDescent="0.75">
      <c r="A193" s="1" t="s">
        <v>44</v>
      </c>
      <c r="B193" s="1" t="s">
        <v>43</v>
      </c>
      <c r="C193" s="1">
        <v>53.5</v>
      </c>
      <c r="D193" s="1">
        <v>19.899999999999999</v>
      </c>
      <c r="E193" s="1">
        <v>205</v>
      </c>
      <c r="F193" s="1">
        <v>4500</v>
      </c>
      <c r="G193" s="1" t="s">
        <v>16</v>
      </c>
    </row>
    <row r="194" spans="1:7" x14ac:dyDescent="0.75">
      <c r="A194" s="1" t="s">
        <v>44</v>
      </c>
      <c r="B194" s="1" t="s">
        <v>43</v>
      </c>
      <c r="C194" s="1">
        <v>49</v>
      </c>
      <c r="D194" s="1">
        <v>19.5</v>
      </c>
      <c r="E194" s="1">
        <v>210</v>
      </c>
      <c r="F194" s="1">
        <v>3950</v>
      </c>
      <c r="G194" s="1" t="s">
        <v>16</v>
      </c>
    </row>
    <row r="195" spans="1:7" x14ac:dyDescent="0.75">
      <c r="A195" s="1" t="s">
        <v>44</v>
      </c>
      <c r="B195" s="1" t="s">
        <v>43</v>
      </c>
      <c r="C195" s="1">
        <v>46.2</v>
      </c>
      <c r="D195" s="1">
        <v>17.5</v>
      </c>
      <c r="E195" s="1">
        <v>187</v>
      </c>
      <c r="F195" s="1">
        <v>3650</v>
      </c>
      <c r="G195" s="1" t="s">
        <v>13</v>
      </c>
    </row>
    <row r="196" spans="1:7" x14ac:dyDescent="0.75">
      <c r="A196" s="1" t="s">
        <v>44</v>
      </c>
      <c r="B196" s="1" t="s">
        <v>43</v>
      </c>
      <c r="C196" s="1">
        <v>50.9</v>
      </c>
      <c r="D196" s="1">
        <v>19.100000000000001</v>
      </c>
      <c r="E196" s="1">
        <v>196</v>
      </c>
      <c r="F196" s="1">
        <v>3550</v>
      </c>
      <c r="G196" s="1" t="s">
        <v>16</v>
      </c>
    </row>
    <row r="197" spans="1:7" x14ac:dyDescent="0.75">
      <c r="A197" s="1" t="s">
        <v>44</v>
      </c>
      <c r="B197" s="1" t="s">
        <v>43</v>
      </c>
      <c r="C197" s="1">
        <v>45.5</v>
      </c>
      <c r="D197" s="1">
        <v>17</v>
      </c>
      <c r="E197" s="1">
        <v>196</v>
      </c>
      <c r="F197" s="1">
        <v>3500</v>
      </c>
      <c r="G197" s="1" t="s">
        <v>13</v>
      </c>
    </row>
    <row r="198" spans="1:7" x14ac:dyDescent="0.75">
      <c r="A198" s="1" t="s">
        <v>44</v>
      </c>
      <c r="B198" s="1" t="s">
        <v>43</v>
      </c>
      <c r="C198" s="1">
        <v>50.9</v>
      </c>
      <c r="D198" s="1">
        <v>17.899999999999999</v>
      </c>
      <c r="E198" s="1">
        <v>196</v>
      </c>
      <c r="F198" s="1">
        <v>3675</v>
      </c>
      <c r="G198" s="1" t="s">
        <v>13</v>
      </c>
    </row>
    <row r="199" spans="1:7" x14ac:dyDescent="0.75">
      <c r="A199" s="1" t="s">
        <v>44</v>
      </c>
      <c r="B199" s="1" t="s">
        <v>43</v>
      </c>
      <c r="C199" s="1">
        <v>50.8</v>
      </c>
      <c r="D199" s="1">
        <v>18.5</v>
      </c>
      <c r="E199" s="1">
        <v>201</v>
      </c>
      <c r="F199" s="1">
        <v>4450</v>
      </c>
      <c r="G199" s="1" t="s">
        <v>16</v>
      </c>
    </row>
    <row r="200" spans="1:7" x14ac:dyDescent="0.75">
      <c r="A200" s="1" t="s">
        <v>44</v>
      </c>
      <c r="B200" s="1" t="s">
        <v>43</v>
      </c>
      <c r="C200" s="1">
        <v>50.1</v>
      </c>
      <c r="D200" s="1">
        <v>17.899999999999999</v>
      </c>
      <c r="E200" s="1">
        <v>190</v>
      </c>
      <c r="F200" s="1">
        <v>3400</v>
      </c>
      <c r="G200" s="1" t="s">
        <v>13</v>
      </c>
    </row>
    <row r="201" spans="1:7" x14ac:dyDescent="0.75">
      <c r="A201" s="1" t="s">
        <v>44</v>
      </c>
      <c r="B201" s="1" t="s">
        <v>43</v>
      </c>
      <c r="C201" s="1">
        <v>49</v>
      </c>
      <c r="D201" s="1">
        <v>19.600000000000001</v>
      </c>
      <c r="E201" s="1">
        <v>212</v>
      </c>
      <c r="F201" s="1">
        <v>4300</v>
      </c>
      <c r="G201" s="1" t="s">
        <v>16</v>
      </c>
    </row>
    <row r="202" spans="1:7" x14ac:dyDescent="0.75">
      <c r="A202" s="1" t="s">
        <v>44</v>
      </c>
      <c r="B202" s="1" t="s">
        <v>43</v>
      </c>
      <c r="C202" s="1">
        <v>51.5</v>
      </c>
      <c r="D202" s="1">
        <v>18.7</v>
      </c>
      <c r="E202" s="1">
        <v>187</v>
      </c>
      <c r="F202" s="1">
        <v>3250</v>
      </c>
      <c r="G202" s="1" t="s">
        <v>16</v>
      </c>
    </row>
    <row r="203" spans="1:7" x14ac:dyDescent="0.75">
      <c r="A203" s="1" t="s">
        <v>44</v>
      </c>
      <c r="B203" s="1" t="s">
        <v>43</v>
      </c>
      <c r="C203" s="1">
        <v>49.8</v>
      </c>
      <c r="D203" s="1">
        <v>17.3</v>
      </c>
      <c r="E203" s="1">
        <v>198</v>
      </c>
      <c r="F203" s="1">
        <v>3675</v>
      </c>
      <c r="G203" s="1" t="s">
        <v>13</v>
      </c>
    </row>
    <row r="204" spans="1:7" x14ac:dyDescent="0.75">
      <c r="A204" s="1" t="s">
        <v>44</v>
      </c>
      <c r="B204" s="1" t="s">
        <v>43</v>
      </c>
      <c r="C204" s="1">
        <v>48.1</v>
      </c>
      <c r="D204" s="1">
        <v>16.399999999999999</v>
      </c>
      <c r="E204" s="1">
        <v>199</v>
      </c>
      <c r="F204" s="1">
        <v>3325</v>
      </c>
      <c r="G204" s="1" t="s">
        <v>13</v>
      </c>
    </row>
    <row r="205" spans="1:7" x14ac:dyDescent="0.75">
      <c r="A205" s="1" t="s">
        <v>44</v>
      </c>
      <c r="B205" s="1" t="s">
        <v>43</v>
      </c>
      <c r="C205" s="1">
        <v>51.4</v>
      </c>
      <c r="D205" s="1">
        <v>19</v>
      </c>
      <c r="E205" s="1">
        <v>201</v>
      </c>
      <c r="F205" s="1">
        <v>3950</v>
      </c>
      <c r="G205" s="1" t="s">
        <v>16</v>
      </c>
    </row>
    <row r="206" spans="1:7" x14ac:dyDescent="0.75">
      <c r="A206" s="1" t="s">
        <v>44</v>
      </c>
      <c r="B206" s="1" t="s">
        <v>43</v>
      </c>
      <c r="C206" s="1">
        <v>45.7</v>
      </c>
      <c r="D206" s="1">
        <v>17.3</v>
      </c>
      <c r="E206" s="1">
        <v>193</v>
      </c>
      <c r="F206" s="1">
        <v>3600</v>
      </c>
      <c r="G206" s="1" t="s">
        <v>13</v>
      </c>
    </row>
    <row r="207" spans="1:7" x14ac:dyDescent="0.75">
      <c r="A207" s="1" t="s">
        <v>44</v>
      </c>
      <c r="B207" s="1" t="s">
        <v>43</v>
      </c>
      <c r="C207" s="1">
        <v>50.7</v>
      </c>
      <c r="D207" s="1">
        <v>19.7</v>
      </c>
      <c r="E207" s="1">
        <v>203</v>
      </c>
      <c r="F207" s="1">
        <v>4050</v>
      </c>
      <c r="G207" s="1" t="s">
        <v>16</v>
      </c>
    </row>
    <row r="208" spans="1:7" x14ac:dyDescent="0.75">
      <c r="A208" s="1" t="s">
        <v>44</v>
      </c>
      <c r="B208" s="1" t="s">
        <v>43</v>
      </c>
      <c r="C208" s="1">
        <v>42.5</v>
      </c>
      <c r="D208" s="1">
        <v>17.3</v>
      </c>
      <c r="E208" s="1">
        <v>187</v>
      </c>
      <c r="F208" s="1">
        <v>3350</v>
      </c>
      <c r="G208" s="1" t="s">
        <v>13</v>
      </c>
    </row>
    <row r="209" spans="1:7" x14ac:dyDescent="0.75">
      <c r="A209" s="1" t="s">
        <v>44</v>
      </c>
      <c r="B209" s="1" t="s">
        <v>43</v>
      </c>
      <c r="C209" s="1">
        <v>52.2</v>
      </c>
      <c r="D209" s="1">
        <v>18.8</v>
      </c>
      <c r="E209" s="1">
        <v>197</v>
      </c>
      <c r="F209" s="1">
        <v>3450</v>
      </c>
      <c r="G209" s="1" t="s">
        <v>16</v>
      </c>
    </row>
    <row r="210" spans="1:7" x14ac:dyDescent="0.75">
      <c r="A210" s="1" t="s">
        <v>44</v>
      </c>
      <c r="B210" s="1" t="s">
        <v>43</v>
      </c>
      <c r="C210" s="1">
        <v>45.2</v>
      </c>
      <c r="D210" s="1">
        <v>16.600000000000001</v>
      </c>
      <c r="E210" s="1">
        <v>191</v>
      </c>
      <c r="F210" s="1">
        <v>3250</v>
      </c>
      <c r="G210" s="1" t="s">
        <v>13</v>
      </c>
    </row>
    <row r="211" spans="1:7" x14ac:dyDescent="0.75">
      <c r="A211" s="1" t="s">
        <v>44</v>
      </c>
      <c r="B211" s="1" t="s">
        <v>43</v>
      </c>
      <c r="C211" s="1">
        <v>49.3</v>
      </c>
      <c r="D211" s="1">
        <v>19.899999999999999</v>
      </c>
      <c r="E211" s="1">
        <v>203</v>
      </c>
      <c r="F211" s="1">
        <v>4050</v>
      </c>
      <c r="G211" s="1" t="s">
        <v>16</v>
      </c>
    </row>
    <row r="212" spans="1:7" x14ac:dyDescent="0.75">
      <c r="A212" s="1" t="s">
        <v>44</v>
      </c>
      <c r="B212" s="1" t="s">
        <v>43</v>
      </c>
      <c r="C212" s="1">
        <v>50.2</v>
      </c>
      <c r="D212" s="1">
        <v>18.8</v>
      </c>
      <c r="E212" s="1">
        <v>202</v>
      </c>
      <c r="F212" s="1">
        <v>3800</v>
      </c>
      <c r="G212" s="1" t="s">
        <v>16</v>
      </c>
    </row>
    <row r="213" spans="1:7" x14ac:dyDescent="0.75">
      <c r="A213" s="1" t="s">
        <v>44</v>
      </c>
      <c r="B213" s="1" t="s">
        <v>43</v>
      </c>
      <c r="C213" s="1">
        <v>45.6</v>
      </c>
      <c r="D213" s="1">
        <v>19.399999999999999</v>
      </c>
      <c r="E213" s="1">
        <v>194</v>
      </c>
      <c r="F213" s="1">
        <v>3525</v>
      </c>
      <c r="G213" s="1" t="s">
        <v>13</v>
      </c>
    </row>
    <row r="214" spans="1:7" x14ac:dyDescent="0.75">
      <c r="A214" s="1" t="s">
        <v>44</v>
      </c>
      <c r="B214" s="1" t="s">
        <v>43</v>
      </c>
      <c r="C214" s="1">
        <v>51.9</v>
      </c>
      <c r="D214" s="1">
        <v>19.5</v>
      </c>
      <c r="E214" s="1">
        <v>206</v>
      </c>
      <c r="F214" s="1">
        <v>3950</v>
      </c>
      <c r="G214" s="1" t="s">
        <v>16</v>
      </c>
    </row>
    <row r="215" spans="1:7" x14ac:dyDescent="0.75">
      <c r="A215" s="1" t="s">
        <v>44</v>
      </c>
      <c r="B215" s="1" t="s">
        <v>43</v>
      </c>
      <c r="C215" s="1">
        <v>46.8</v>
      </c>
      <c r="D215" s="1">
        <v>16.5</v>
      </c>
      <c r="E215" s="1">
        <v>189</v>
      </c>
      <c r="F215" s="1">
        <v>3650</v>
      </c>
      <c r="G215" s="1" t="s">
        <v>13</v>
      </c>
    </row>
    <row r="216" spans="1:7" x14ac:dyDescent="0.75">
      <c r="A216" s="1" t="s">
        <v>44</v>
      </c>
      <c r="B216" s="1" t="s">
        <v>43</v>
      </c>
      <c r="C216" s="1">
        <v>45.7</v>
      </c>
      <c r="D216" s="1">
        <v>17</v>
      </c>
      <c r="E216" s="1">
        <v>195</v>
      </c>
      <c r="F216" s="1">
        <v>3650</v>
      </c>
      <c r="G216" s="1" t="s">
        <v>13</v>
      </c>
    </row>
    <row r="217" spans="1:7" x14ac:dyDescent="0.75">
      <c r="A217" s="1" t="s">
        <v>44</v>
      </c>
      <c r="B217" s="1" t="s">
        <v>43</v>
      </c>
      <c r="C217" s="1">
        <v>55.8</v>
      </c>
      <c r="D217" s="1">
        <v>19.8</v>
      </c>
      <c r="E217" s="1">
        <v>207</v>
      </c>
      <c r="F217" s="1">
        <v>4000</v>
      </c>
      <c r="G217" s="1" t="s">
        <v>16</v>
      </c>
    </row>
    <row r="218" spans="1:7" x14ac:dyDescent="0.75">
      <c r="A218" s="1" t="s">
        <v>44</v>
      </c>
      <c r="B218" s="1" t="s">
        <v>43</v>
      </c>
      <c r="C218" s="1">
        <v>43.5</v>
      </c>
      <c r="D218" s="1">
        <v>18.100000000000001</v>
      </c>
      <c r="E218" s="1">
        <v>202</v>
      </c>
      <c r="F218" s="1">
        <v>3400</v>
      </c>
      <c r="G218" s="1" t="s">
        <v>13</v>
      </c>
    </row>
    <row r="219" spans="1:7" x14ac:dyDescent="0.75">
      <c r="A219" s="1" t="s">
        <v>44</v>
      </c>
      <c r="B219" s="1" t="s">
        <v>43</v>
      </c>
      <c r="C219" s="1">
        <v>49.6</v>
      </c>
      <c r="D219" s="1">
        <v>18.2</v>
      </c>
      <c r="E219" s="1">
        <v>193</v>
      </c>
      <c r="F219" s="1">
        <v>3775</v>
      </c>
      <c r="G219" s="1" t="s">
        <v>16</v>
      </c>
    </row>
    <row r="220" spans="1:7" x14ac:dyDescent="0.75">
      <c r="A220" s="1" t="s">
        <v>44</v>
      </c>
      <c r="B220" s="1" t="s">
        <v>43</v>
      </c>
      <c r="C220" s="1">
        <v>50.8</v>
      </c>
      <c r="D220" s="1">
        <v>19</v>
      </c>
      <c r="E220" s="1">
        <v>210</v>
      </c>
      <c r="F220" s="1">
        <v>4100</v>
      </c>
      <c r="G220" s="1" t="s">
        <v>16</v>
      </c>
    </row>
    <row r="221" spans="1:7" x14ac:dyDescent="0.75">
      <c r="A221" s="1" t="s">
        <v>44</v>
      </c>
      <c r="B221" s="1" t="s">
        <v>43</v>
      </c>
      <c r="C221" s="1">
        <v>50.2</v>
      </c>
      <c r="D221" s="1">
        <v>18.7</v>
      </c>
      <c r="E221" s="1">
        <v>198</v>
      </c>
      <c r="F221" s="1">
        <v>3775</v>
      </c>
      <c r="G221" s="1" t="s">
        <v>13</v>
      </c>
    </row>
    <row r="222" spans="1:7" x14ac:dyDescent="0.75">
      <c r="A222" s="1" t="s">
        <v>45</v>
      </c>
      <c r="B222" s="1" t="s">
        <v>42</v>
      </c>
      <c r="C222" s="1">
        <v>46.1</v>
      </c>
      <c r="D222" s="1">
        <v>13.2</v>
      </c>
      <c r="E222" s="1">
        <v>211</v>
      </c>
      <c r="F222" s="1">
        <v>4500</v>
      </c>
      <c r="G222" s="1" t="s">
        <v>13</v>
      </c>
    </row>
    <row r="223" spans="1:7" x14ac:dyDescent="0.75">
      <c r="A223" s="1" t="s">
        <v>45</v>
      </c>
      <c r="B223" s="1" t="s">
        <v>42</v>
      </c>
      <c r="C223" s="1">
        <v>50</v>
      </c>
      <c r="D223" s="1">
        <v>16.3</v>
      </c>
      <c r="E223" s="1">
        <v>230</v>
      </c>
      <c r="F223" s="1">
        <v>5700</v>
      </c>
      <c r="G223" s="1" t="s">
        <v>16</v>
      </c>
    </row>
    <row r="224" spans="1:7" x14ac:dyDescent="0.75">
      <c r="A224" s="1" t="s">
        <v>45</v>
      </c>
      <c r="B224" s="1" t="s">
        <v>42</v>
      </c>
      <c r="C224" s="1">
        <v>48.7</v>
      </c>
      <c r="D224" s="1">
        <v>14.1</v>
      </c>
      <c r="E224" s="1">
        <v>210</v>
      </c>
      <c r="F224" s="1">
        <v>4450</v>
      </c>
      <c r="G224" s="1" t="s">
        <v>13</v>
      </c>
    </row>
    <row r="225" spans="1:7" x14ac:dyDescent="0.75">
      <c r="A225" s="1" t="s">
        <v>45</v>
      </c>
      <c r="B225" s="1" t="s">
        <v>42</v>
      </c>
      <c r="C225" s="1">
        <v>50</v>
      </c>
      <c r="D225" s="1">
        <v>15.2</v>
      </c>
      <c r="E225" s="1">
        <v>218</v>
      </c>
      <c r="F225" s="1">
        <v>5700</v>
      </c>
      <c r="G225" s="1" t="s">
        <v>16</v>
      </c>
    </row>
    <row r="226" spans="1:7" x14ac:dyDescent="0.75">
      <c r="A226" s="1" t="s">
        <v>45</v>
      </c>
      <c r="B226" s="1" t="s">
        <v>42</v>
      </c>
      <c r="C226" s="1">
        <v>47.6</v>
      </c>
      <c r="D226" s="1">
        <v>14.5</v>
      </c>
      <c r="E226" s="1">
        <v>215</v>
      </c>
      <c r="F226" s="1">
        <v>5400</v>
      </c>
      <c r="G226" s="1" t="s">
        <v>16</v>
      </c>
    </row>
    <row r="227" spans="1:7" x14ac:dyDescent="0.75">
      <c r="A227" s="1" t="s">
        <v>45</v>
      </c>
      <c r="B227" s="1" t="s">
        <v>42</v>
      </c>
      <c r="C227" s="1">
        <v>46.5</v>
      </c>
      <c r="D227" s="1">
        <v>13.5</v>
      </c>
      <c r="E227" s="1">
        <v>210</v>
      </c>
      <c r="F227" s="1">
        <v>4550</v>
      </c>
      <c r="G227" s="1" t="s">
        <v>13</v>
      </c>
    </row>
    <row r="228" spans="1:7" x14ac:dyDescent="0.75">
      <c r="A228" s="1" t="s">
        <v>45</v>
      </c>
      <c r="B228" s="1" t="s">
        <v>42</v>
      </c>
      <c r="C228" s="1">
        <v>45.4</v>
      </c>
      <c r="D228" s="1">
        <v>14.6</v>
      </c>
      <c r="E228" s="1">
        <v>211</v>
      </c>
      <c r="F228" s="1">
        <v>4800</v>
      </c>
      <c r="G228" s="1" t="s">
        <v>13</v>
      </c>
    </row>
    <row r="229" spans="1:7" x14ac:dyDescent="0.75">
      <c r="A229" s="1" t="s">
        <v>45</v>
      </c>
      <c r="B229" s="1" t="s">
        <v>42</v>
      </c>
      <c r="C229" s="1">
        <v>46.7</v>
      </c>
      <c r="D229" s="1">
        <v>15.3</v>
      </c>
      <c r="E229" s="1">
        <v>219</v>
      </c>
      <c r="F229" s="1">
        <v>5200</v>
      </c>
      <c r="G229" s="1" t="s">
        <v>16</v>
      </c>
    </row>
    <row r="230" spans="1:7" x14ac:dyDescent="0.75">
      <c r="A230" s="1" t="s">
        <v>45</v>
      </c>
      <c r="B230" s="1" t="s">
        <v>42</v>
      </c>
      <c r="C230" s="1">
        <v>43.3</v>
      </c>
      <c r="D230" s="1">
        <v>13.4</v>
      </c>
      <c r="E230" s="1">
        <v>209</v>
      </c>
      <c r="F230" s="1">
        <v>4400</v>
      </c>
      <c r="G230" s="1" t="s">
        <v>13</v>
      </c>
    </row>
    <row r="231" spans="1:7" x14ac:dyDescent="0.75">
      <c r="A231" s="1" t="s">
        <v>45</v>
      </c>
      <c r="B231" s="1" t="s">
        <v>42</v>
      </c>
      <c r="C231" s="1">
        <v>46.8</v>
      </c>
      <c r="D231" s="1">
        <v>15.4</v>
      </c>
      <c r="E231" s="1">
        <v>215</v>
      </c>
      <c r="F231" s="1">
        <v>5150</v>
      </c>
      <c r="G231" s="1" t="s">
        <v>16</v>
      </c>
    </row>
    <row r="232" spans="1:7" x14ac:dyDescent="0.75">
      <c r="A232" s="1" t="s">
        <v>45</v>
      </c>
      <c r="B232" s="1" t="s">
        <v>42</v>
      </c>
      <c r="C232" s="1">
        <v>40.9</v>
      </c>
      <c r="D232" s="1">
        <v>13.7</v>
      </c>
      <c r="E232" s="1">
        <v>214</v>
      </c>
      <c r="F232" s="1">
        <v>4650</v>
      </c>
      <c r="G232" s="1" t="s">
        <v>13</v>
      </c>
    </row>
    <row r="233" spans="1:7" x14ac:dyDescent="0.75">
      <c r="A233" s="1" t="s">
        <v>45</v>
      </c>
      <c r="B233" s="1" t="s">
        <v>42</v>
      </c>
      <c r="C233" s="1">
        <v>49</v>
      </c>
      <c r="D233" s="1">
        <v>16.100000000000001</v>
      </c>
      <c r="E233" s="1">
        <v>216</v>
      </c>
      <c r="F233" s="1">
        <v>5550</v>
      </c>
      <c r="G233" s="1" t="s">
        <v>16</v>
      </c>
    </row>
    <row r="234" spans="1:7" x14ac:dyDescent="0.75">
      <c r="A234" s="1" t="s">
        <v>45</v>
      </c>
      <c r="B234" s="1" t="s">
        <v>42</v>
      </c>
      <c r="C234" s="1">
        <v>45.5</v>
      </c>
      <c r="D234" s="1">
        <v>13.7</v>
      </c>
      <c r="E234" s="1">
        <v>214</v>
      </c>
      <c r="F234" s="1">
        <v>4650</v>
      </c>
      <c r="G234" s="1" t="s">
        <v>13</v>
      </c>
    </row>
    <row r="235" spans="1:7" x14ac:dyDescent="0.75">
      <c r="A235" s="1" t="s">
        <v>45</v>
      </c>
      <c r="B235" s="1" t="s">
        <v>42</v>
      </c>
      <c r="C235" s="1">
        <v>48.4</v>
      </c>
      <c r="D235" s="1">
        <v>14.6</v>
      </c>
      <c r="E235" s="1">
        <v>213</v>
      </c>
      <c r="F235" s="1">
        <v>5850</v>
      </c>
      <c r="G235" s="1" t="s">
        <v>16</v>
      </c>
    </row>
    <row r="236" spans="1:7" x14ac:dyDescent="0.75">
      <c r="A236" s="1" t="s">
        <v>45</v>
      </c>
      <c r="B236" s="1" t="s">
        <v>42</v>
      </c>
      <c r="C236" s="1">
        <v>45.8</v>
      </c>
      <c r="D236" s="1">
        <v>14.6</v>
      </c>
      <c r="E236" s="1">
        <v>210</v>
      </c>
      <c r="F236" s="1">
        <v>4200</v>
      </c>
      <c r="G236" s="1" t="s">
        <v>13</v>
      </c>
    </row>
    <row r="237" spans="1:7" x14ac:dyDescent="0.75">
      <c r="A237" s="1" t="s">
        <v>45</v>
      </c>
      <c r="B237" s="1" t="s">
        <v>42</v>
      </c>
      <c r="C237" s="1">
        <v>49.3</v>
      </c>
      <c r="D237" s="1">
        <v>15.7</v>
      </c>
      <c r="E237" s="1">
        <v>217</v>
      </c>
      <c r="F237" s="1">
        <v>5850</v>
      </c>
      <c r="G237" s="1" t="s">
        <v>16</v>
      </c>
    </row>
    <row r="238" spans="1:7" x14ac:dyDescent="0.75">
      <c r="A238" s="1" t="s">
        <v>45</v>
      </c>
      <c r="B238" s="1" t="s">
        <v>42</v>
      </c>
      <c r="C238" s="1">
        <v>42</v>
      </c>
      <c r="D238" s="1">
        <v>13.5</v>
      </c>
      <c r="E238" s="1">
        <v>210</v>
      </c>
      <c r="F238" s="1">
        <v>4150</v>
      </c>
      <c r="G238" s="1" t="s">
        <v>13</v>
      </c>
    </row>
    <row r="239" spans="1:7" x14ac:dyDescent="0.75">
      <c r="A239" s="1" t="s">
        <v>45</v>
      </c>
      <c r="B239" s="1" t="s">
        <v>42</v>
      </c>
      <c r="C239" s="1">
        <v>49.2</v>
      </c>
      <c r="D239" s="1">
        <v>15.2</v>
      </c>
      <c r="E239" s="1">
        <v>221</v>
      </c>
      <c r="F239" s="1">
        <v>6300</v>
      </c>
      <c r="G239" s="1" t="s">
        <v>16</v>
      </c>
    </row>
    <row r="240" spans="1:7" x14ac:dyDescent="0.75">
      <c r="A240" s="1" t="s">
        <v>45</v>
      </c>
      <c r="B240" s="1" t="s">
        <v>42</v>
      </c>
      <c r="C240" s="1">
        <v>46.2</v>
      </c>
      <c r="D240" s="1">
        <v>14.5</v>
      </c>
      <c r="E240" s="1">
        <v>209</v>
      </c>
      <c r="F240" s="1">
        <v>4800</v>
      </c>
      <c r="G240" s="1" t="s">
        <v>13</v>
      </c>
    </row>
    <row r="241" spans="1:7" x14ac:dyDescent="0.75">
      <c r="A241" s="1" t="s">
        <v>45</v>
      </c>
      <c r="B241" s="1" t="s">
        <v>42</v>
      </c>
      <c r="C241" s="1">
        <v>48.7</v>
      </c>
      <c r="D241" s="1">
        <v>15.1</v>
      </c>
      <c r="E241" s="1">
        <v>222</v>
      </c>
      <c r="F241" s="1">
        <v>5350</v>
      </c>
      <c r="G241" s="1" t="s">
        <v>16</v>
      </c>
    </row>
    <row r="242" spans="1:7" x14ac:dyDescent="0.75">
      <c r="A242" s="1" t="s">
        <v>45</v>
      </c>
      <c r="B242" s="1" t="s">
        <v>42</v>
      </c>
      <c r="C242" s="1">
        <v>50.2</v>
      </c>
      <c r="D242" s="1">
        <v>14.3</v>
      </c>
      <c r="E242" s="1">
        <v>218</v>
      </c>
      <c r="F242" s="1">
        <v>5700</v>
      </c>
      <c r="G242" s="1" t="s">
        <v>16</v>
      </c>
    </row>
    <row r="243" spans="1:7" x14ac:dyDescent="0.75">
      <c r="A243" s="1" t="s">
        <v>45</v>
      </c>
      <c r="B243" s="1" t="s">
        <v>42</v>
      </c>
      <c r="C243" s="1">
        <v>45.1</v>
      </c>
      <c r="D243" s="1">
        <v>14.5</v>
      </c>
      <c r="E243" s="1">
        <v>215</v>
      </c>
      <c r="F243" s="1">
        <v>5000</v>
      </c>
      <c r="G243" s="1" t="s">
        <v>13</v>
      </c>
    </row>
    <row r="244" spans="1:7" x14ac:dyDescent="0.75">
      <c r="A244" s="1" t="s">
        <v>45</v>
      </c>
      <c r="B244" s="1" t="s">
        <v>42</v>
      </c>
      <c r="C244" s="1">
        <v>46.5</v>
      </c>
      <c r="D244" s="1">
        <v>14.5</v>
      </c>
      <c r="E244" s="1">
        <v>213</v>
      </c>
      <c r="F244" s="1">
        <v>4400</v>
      </c>
      <c r="G244" s="1" t="s">
        <v>13</v>
      </c>
    </row>
    <row r="245" spans="1:7" x14ac:dyDescent="0.75">
      <c r="A245" s="1" t="s">
        <v>45</v>
      </c>
      <c r="B245" s="1" t="s">
        <v>42</v>
      </c>
      <c r="C245" s="1">
        <v>46.3</v>
      </c>
      <c r="D245" s="1">
        <v>15.8</v>
      </c>
      <c r="E245" s="1">
        <v>215</v>
      </c>
      <c r="F245" s="1">
        <v>5050</v>
      </c>
      <c r="G245" s="1" t="s">
        <v>16</v>
      </c>
    </row>
    <row r="246" spans="1:7" x14ac:dyDescent="0.75">
      <c r="A246" s="1" t="s">
        <v>45</v>
      </c>
      <c r="B246" s="1" t="s">
        <v>42</v>
      </c>
      <c r="C246" s="1">
        <v>42.9</v>
      </c>
      <c r="D246" s="1">
        <v>13.1</v>
      </c>
      <c r="E246" s="1">
        <v>215</v>
      </c>
      <c r="F246" s="1">
        <v>5000</v>
      </c>
      <c r="G246" s="1" t="s">
        <v>13</v>
      </c>
    </row>
    <row r="247" spans="1:7" x14ac:dyDescent="0.75">
      <c r="A247" s="1" t="s">
        <v>45</v>
      </c>
      <c r="B247" s="1" t="s">
        <v>42</v>
      </c>
      <c r="C247" s="1">
        <v>46.1</v>
      </c>
      <c r="D247" s="1">
        <v>15.1</v>
      </c>
      <c r="E247" s="1">
        <v>215</v>
      </c>
      <c r="F247" s="1">
        <v>5100</v>
      </c>
      <c r="G247" s="1" t="s">
        <v>16</v>
      </c>
    </row>
    <row r="248" spans="1:7" x14ac:dyDescent="0.75">
      <c r="A248" s="1" t="s">
        <v>45</v>
      </c>
      <c r="B248" s="1" t="s">
        <v>42</v>
      </c>
      <c r="C248" s="1">
        <v>44.5</v>
      </c>
      <c r="D248" s="1">
        <v>14.3</v>
      </c>
      <c r="E248" s="1">
        <v>216</v>
      </c>
      <c r="F248" s="1">
        <v>4100</v>
      </c>
      <c r="G248" s="1" t="s">
        <v>41</v>
      </c>
    </row>
    <row r="249" spans="1:7" x14ac:dyDescent="0.75">
      <c r="A249" s="1" t="s">
        <v>45</v>
      </c>
      <c r="B249" s="1" t="s">
        <v>42</v>
      </c>
      <c r="C249" s="1">
        <v>47.8</v>
      </c>
      <c r="D249" s="1">
        <v>15</v>
      </c>
      <c r="E249" s="1">
        <v>215</v>
      </c>
      <c r="F249" s="1">
        <v>5650</v>
      </c>
      <c r="G249" s="1" t="s">
        <v>16</v>
      </c>
    </row>
    <row r="250" spans="1:7" x14ac:dyDescent="0.75">
      <c r="A250" s="1" t="s">
        <v>45</v>
      </c>
      <c r="B250" s="1" t="s">
        <v>42</v>
      </c>
      <c r="C250" s="1">
        <v>48.2</v>
      </c>
      <c r="D250" s="1">
        <v>14.3</v>
      </c>
      <c r="E250" s="1">
        <v>210</v>
      </c>
      <c r="F250" s="1">
        <v>4600</v>
      </c>
      <c r="G250" s="1" t="s">
        <v>13</v>
      </c>
    </row>
    <row r="251" spans="1:7" x14ac:dyDescent="0.75">
      <c r="A251" s="1" t="s">
        <v>45</v>
      </c>
      <c r="B251" s="1" t="s">
        <v>42</v>
      </c>
      <c r="C251" s="1">
        <v>50</v>
      </c>
      <c r="D251" s="1">
        <v>15.3</v>
      </c>
      <c r="E251" s="1">
        <v>220</v>
      </c>
      <c r="F251" s="1">
        <v>5550</v>
      </c>
      <c r="G251" s="1" t="s">
        <v>16</v>
      </c>
    </row>
    <row r="252" spans="1:7" x14ac:dyDescent="0.75">
      <c r="A252" s="1" t="s">
        <v>45</v>
      </c>
      <c r="B252" s="1" t="s">
        <v>42</v>
      </c>
      <c r="C252" s="1">
        <v>47.3</v>
      </c>
      <c r="D252" s="1">
        <v>15.3</v>
      </c>
      <c r="E252" s="1">
        <v>222</v>
      </c>
      <c r="F252" s="1">
        <v>5250</v>
      </c>
      <c r="G252" s="1" t="s">
        <v>16</v>
      </c>
    </row>
    <row r="253" spans="1:7" x14ac:dyDescent="0.75">
      <c r="A253" s="1" t="s">
        <v>45</v>
      </c>
      <c r="B253" s="1" t="s">
        <v>42</v>
      </c>
      <c r="C253" s="1">
        <v>42.8</v>
      </c>
      <c r="D253" s="1">
        <v>14.2</v>
      </c>
      <c r="E253" s="1">
        <v>209</v>
      </c>
      <c r="F253" s="1">
        <v>4700</v>
      </c>
      <c r="G253" s="1" t="s">
        <v>13</v>
      </c>
    </row>
    <row r="254" spans="1:7" x14ac:dyDescent="0.75">
      <c r="A254" s="1" t="s">
        <v>45</v>
      </c>
      <c r="B254" s="1" t="s">
        <v>42</v>
      </c>
      <c r="C254" s="1">
        <v>45.1</v>
      </c>
      <c r="D254" s="1">
        <v>14.5</v>
      </c>
      <c r="E254" s="1">
        <v>207</v>
      </c>
      <c r="F254" s="1">
        <v>5050</v>
      </c>
      <c r="G254" s="1" t="s">
        <v>13</v>
      </c>
    </row>
    <row r="255" spans="1:7" x14ac:dyDescent="0.75">
      <c r="A255" s="1" t="s">
        <v>45</v>
      </c>
      <c r="B255" s="1" t="s">
        <v>42</v>
      </c>
      <c r="C255" s="1">
        <v>59.6</v>
      </c>
      <c r="D255" s="1">
        <v>17</v>
      </c>
      <c r="E255" s="1">
        <v>230</v>
      </c>
      <c r="F255" s="1">
        <v>6050</v>
      </c>
      <c r="G255" s="1" t="s">
        <v>16</v>
      </c>
    </row>
    <row r="256" spans="1:7" x14ac:dyDescent="0.75">
      <c r="A256" s="1" t="s">
        <v>45</v>
      </c>
      <c r="B256" s="1" t="s">
        <v>42</v>
      </c>
      <c r="C256" s="1">
        <v>49.1</v>
      </c>
      <c r="D256" s="1">
        <v>14.8</v>
      </c>
      <c r="E256" s="1">
        <v>220</v>
      </c>
      <c r="F256" s="1">
        <v>5150</v>
      </c>
      <c r="G256" s="1" t="s">
        <v>13</v>
      </c>
    </row>
    <row r="257" spans="1:7" x14ac:dyDescent="0.75">
      <c r="A257" s="1" t="s">
        <v>45</v>
      </c>
      <c r="B257" s="1" t="s">
        <v>42</v>
      </c>
      <c r="C257" s="1">
        <v>48.4</v>
      </c>
      <c r="D257" s="1">
        <v>16.3</v>
      </c>
      <c r="E257" s="1">
        <v>220</v>
      </c>
      <c r="F257" s="1">
        <v>5400</v>
      </c>
      <c r="G257" s="1" t="s">
        <v>16</v>
      </c>
    </row>
    <row r="258" spans="1:7" x14ac:dyDescent="0.75">
      <c r="A258" s="1" t="s">
        <v>45</v>
      </c>
      <c r="B258" s="1" t="s">
        <v>42</v>
      </c>
      <c r="C258" s="1">
        <v>42.6</v>
      </c>
      <c r="D258" s="1">
        <v>13.7</v>
      </c>
      <c r="E258" s="1">
        <v>213</v>
      </c>
      <c r="F258" s="1">
        <v>4950</v>
      </c>
      <c r="G258" s="1" t="s">
        <v>13</v>
      </c>
    </row>
    <row r="259" spans="1:7" x14ac:dyDescent="0.75">
      <c r="A259" s="1" t="s">
        <v>45</v>
      </c>
      <c r="B259" s="1" t="s">
        <v>42</v>
      </c>
      <c r="C259" s="1">
        <v>44.4</v>
      </c>
      <c r="D259" s="1">
        <v>17.3</v>
      </c>
      <c r="E259" s="1">
        <v>219</v>
      </c>
      <c r="F259" s="1">
        <v>5250</v>
      </c>
      <c r="G259" s="1" t="s">
        <v>16</v>
      </c>
    </row>
    <row r="260" spans="1:7" x14ac:dyDescent="0.75">
      <c r="A260" s="1" t="s">
        <v>45</v>
      </c>
      <c r="B260" s="1" t="s">
        <v>42</v>
      </c>
      <c r="C260" s="1">
        <v>44</v>
      </c>
      <c r="D260" s="1">
        <v>13.6</v>
      </c>
      <c r="E260" s="1">
        <v>208</v>
      </c>
      <c r="F260" s="1">
        <v>4350</v>
      </c>
      <c r="G260" s="1" t="s">
        <v>13</v>
      </c>
    </row>
    <row r="261" spans="1:7" x14ac:dyDescent="0.75">
      <c r="A261" s="1" t="s">
        <v>45</v>
      </c>
      <c r="B261" s="1" t="s">
        <v>42</v>
      </c>
      <c r="C261" s="1">
        <v>48.7</v>
      </c>
      <c r="D261" s="1">
        <v>15.7</v>
      </c>
      <c r="E261" s="1">
        <v>208</v>
      </c>
      <c r="F261" s="1">
        <v>5350</v>
      </c>
      <c r="G261" s="1" t="s">
        <v>16</v>
      </c>
    </row>
    <row r="262" spans="1:7" x14ac:dyDescent="0.75">
      <c r="A262" s="1" t="s">
        <v>45</v>
      </c>
      <c r="B262" s="1" t="s">
        <v>42</v>
      </c>
      <c r="C262" s="1">
        <v>42.7</v>
      </c>
      <c r="D262" s="1">
        <v>13.7</v>
      </c>
      <c r="E262" s="1">
        <v>208</v>
      </c>
      <c r="F262" s="1">
        <v>3950</v>
      </c>
      <c r="G262" s="1" t="s">
        <v>13</v>
      </c>
    </row>
    <row r="263" spans="1:7" x14ac:dyDescent="0.75">
      <c r="A263" s="1" t="s">
        <v>45</v>
      </c>
      <c r="B263" s="1" t="s">
        <v>42</v>
      </c>
      <c r="C263" s="1">
        <v>49.6</v>
      </c>
      <c r="D263" s="1">
        <v>16</v>
      </c>
      <c r="E263" s="1">
        <v>225</v>
      </c>
      <c r="F263" s="1">
        <v>5700</v>
      </c>
      <c r="G263" s="1" t="s">
        <v>16</v>
      </c>
    </row>
    <row r="264" spans="1:7" x14ac:dyDescent="0.75">
      <c r="A264" s="1" t="s">
        <v>45</v>
      </c>
      <c r="B264" s="1" t="s">
        <v>42</v>
      </c>
      <c r="C264" s="1">
        <v>45.3</v>
      </c>
      <c r="D264" s="1">
        <v>13.7</v>
      </c>
      <c r="E264" s="1">
        <v>210</v>
      </c>
      <c r="F264" s="1">
        <v>4300</v>
      </c>
      <c r="G264" s="1" t="s">
        <v>13</v>
      </c>
    </row>
    <row r="265" spans="1:7" x14ac:dyDescent="0.75">
      <c r="A265" s="1" t="s">
        <v>45</v>
      </c>
      <c r="B265" s="1" t="s">
        <v>42</v>
      </c>
      <c r="C265" s="1">
        <v>49.6</v>
      </c>
      <c r="D265" s="1">
        <v>15</v>
      </c>
      <c r="E265" s="1">
        <v>216</v>
      </c>
      <c r="F265" s="1">
        <v>4750</v>
      </c>
      <c r="G265" s="1" t="s">
        <v>16</v>
      </c>
    </row>
    <row r="266" spans="1:7" x14ac:dyDescent="0.75">
      <c r="A266" s="1" t="s">
        <v>45</v>
      </c>
      <c r="B266" s="1" t="s">
        <v>42</v>
      </c>
      <c r="C266" s="1">
        <v>50.5</v>
      </c>
      <c r="D266" s="1">
        <v>15.9</v>
      </c>
      <c r="E266" s="1">
        <v>222</v>
      </c>
      <c r="F266" s="1">
        <v>5550</v>
      </c>
      <c r="G266" s="1" t="s">
        <v>16</v>
      </c>
    </row>
    <row r="267" spans="1:7" x14ac:dyDescent="0.75">
      <c r="A267" s="1" t="s">
        <v>45</v>
      </c>
      <c r="B267" s="1" t="s">
        <v>42</v>
      </c>
      <c r="C267" s="1">
        <v>43.6</v>
      </c>
      <c r="D267" s="1">
        <v>13.9</v>
      </c>
      <c r="E267" s="1">
        <v>217</v>
      </c>
      <c r="F267" s="1">
        <v>4900</v>
      </c>
      <c r="G267" s="1" t="s">
        <v>13</v>
      </c>
    </row>
    <row r="268" spans="1:7" x14ac:dyDescent="0.75">
      <c r="A268" s="1" t="s">
        <v>45</v>
      </c>
      <c r="B268" s="1" t="s">
        <v>42</v>
      </c>
      <c r="C268" s="1">
        <v>45.5</v>
      </c>
      <c r="D268" s="1">
        <v>13.9</v>
      </c>
      <c r="E268" s="1">
        <v>210</v>
      </c>
      <c r="F268" s="1">
        <v>4200</v>
      </c>
      <c r="G268" s="1" t="s">
        <v>13</v>
      </c>
    </row>
    <row r="269" spans="1:7" x14ac:dyDescent="0.75">
      <c r="A269" s="1" t="s">
        <v>45</v>
      </c>
      <c r="B269" s="1" t="s">
        <v>42</v>
      </c>
      <c r="C269" s="1">
        <v>50.5</v>
      </c>
      <c r="D269" s="1">
        <v>15.9</v>
      </c>
      <c r="E269" s="1">
        <v>225</v>
      </c>
      <c r="F269" s="1">
        <v>5400</v>
      </c>
      <c r="G269" s="1" t="s">
        <v>16</v>
      </c>
    </row>
    <row r="270" spans="1:7" x14ac:dyDescent="0.75">
      <c r="A270" s="1" t="s">
        <v>45</v>
      </c>
      <c r="B270" s="1" t="s">
        <v>42</v>
      </c>
      <c r="C270" s="1">
        <v>44.9</v>
      </c>
      <c r="D270" s="1">
        <v>13.3</v>
      </c>
      <c r="E270" s="1">
        <v>213</v>
      </c>
      <c r="F270" s="1">
        <v>5100</v>
      </c>
      <c r="G270" s="1" t="s">
        <v>13</v>
      </c>
    </row>
    <row r="271" spans="1:7" x14ac:dyDescent="0.75">
      <c r="A271" s="1" t="s">
        <v>45</v>
      </c>
      <c r="B271" s="1" t="s">
        <v>42</v>
      </c>
      <c r="C271" s="1">
        <v>45.2</v>
      </c>
      <c r="D271" s="1">
        <v>15.8</v>
      </c>
      <c r="E271" s="1">
        <v>215</v>
      </c>
      <c r="F271" s="1">
        <v>5300</v>
      </c>
      <c r="G271" s="1" t="s">
        <v>16</v>
      </c>
    </row>
    <row r="272" spans="1:7" x14ac:dyDescent="0.75">
      <c r="A272" s="1" t="s">
        <v>45</v>
      </c>
      <c r="B272" s="1" t="s">
        <v>42</v>
      </c>
      <c r="C272" s="1">
        <v>46.6</v>
      </c>
      <c r="D272" s="1">
        <v>14.2</v>
      </c>
      <c r="E272" s="1">
        <v>210</v>
      </c>
      <c r="F272" s="1">
        <v>4850</v>
      </c>
      <c r="G272" s="1" t="s">
        <v>13</v>
      </c>
    </row>
    <row r="273" spans="1:7" x14ac:dyDescent="0.75">
      <c r="A273" s="1" t="s">
        <v>45</v>
      </c>
      <c r="B273" s="1" t="s">
        <v>42</v>
      </c>
      <c r="C273" s="1">
        <v>48.5</v>
      </c>
      <c r="D273" s="1">
        <v>14.1</v>
      </c>
      <c r="E273" s="1">
        <v>220</v>
      </c>
      <c r="F273" s="1">
        <v>5300</v>
      </c>
      <c r="G273" s="1" t="s">
        <v>16</v>
      </c>
    </row>
    <row r="274" spans="1:7" x14ac:dyDescent="0.75">
      <c r="A274" s="1" t="s">
        <v>45</v>
      </c>
      <c r="B274" s="1" t="s">
        <v>42</v>
      </c>
      <c r="C274" s="1">
        <v>45.1</v>
      </c>
      <c r="D274" s="1">
        <v>14.4</v>
      </c>
      <c r="E274" s="1">
        <v>210</v>
      </c>
      <c r="F274" s="1">
        <v>4400</v>
      </c>
      <c r="G274" s="1" t="s">
        <v>13</v>
      </c>
    </row>
    <row r="275" spans="1:7" x14ac:dyDescent="0.75">
      <c r="A275" s="1" t="s">
        <v>45</v>
      </c>
      <c r="B275" s="1" t="s">
        <v>42</v>
      </c>
      <c r="C275" s="1">
        <v>50.1</v>
      </c>
      <c r="D275" s="1">
        <v>15</v>
      </c>
      <c r="E275" s="1">
        <v>225</v>
      </c>
      <c r="F275" s="1">
        <v>5000</v>
      </c>
      <c r="G275" s="1" t="s">
        <v>16</v>
      </c>
    </row>
    <row r="276" spans="1:7" x14ac:dyDescent="0.75">
      <c r="A276" s="1" t="s">
        <v>45</v>
      </c>
      <c r="B276" s="1" t="s">
        <v>42</v>
      </c>
      <c r="C276" s="1">
        <v>46.5</v>
      </c>
      <c r="D276" s="1">
        <v>14.4</v>
      </c>
      <c r="E276" s="1">
        <v>217</v>
      </c>
      <c r="F276" s="1">
        <v>4900</v>
      </c>
      <c r="G276" s="1" t="s">
        <v>13</v>
      </c>
    </row>
    <row r="277" spans="1:7" x14ac:dyDescent="0.75">
      <c r="A277" s="1" t="s">
        <v>45</v>
      </c>
      <c r="B277" s="1" t="s">
        <v>42</v>
      </c>
      <c r="C277" s="1">
        <v>45</v>
      </c>
      <c r="D277" s="1">
        <v>15.4</v>
      </c>
      <c r="E277" s="1">
        <v>220</v>
      </c>
      <c r="F277" s="1">
        <v>5050</v>
      </c>
      <c r="G277" s="1" t="s">
        <v>16</v>
      </c>
    </row>
    <row r="278" spans="1:7" x14ac:dyDescent="0.75">
      <c r="A278" s="1" t="s">
        <v>45</v>
      </c>
      <c r="B278" s="1" t="s">
        <v>42</v>
      </c>
      <c r="C278" s="1">
        <v>43.8</v>
      </c>
      <c r="D278" s="1">
        <v>13.9</v>
      </c>
      <c r="E278" s="1">
        <v>208</v>
      </c>
      <c r="F278" s="1">
        <v>4300</v>
      </c>
      <c r="G278" s="1" t="s">
        <v>13</v>
      </c>
    </row>
    <row r="279" spans="1:7" x14ac:dyDescent="0.75">
      <c r="A279" s="1" t="s">
        <v>45</v>
      </c>
      <c r="B279" s="1" t="s">
        <v>42</v>
      </c>
      <c r="C279" s="1">
        <v>45.5</v>
      </c>
      <c r="D279" s="1">
        <v>15</v>
      </c>
      <c r="E279" s="1">
        <v>220</v>
      </c>
      <c r="F279" s="1">
        <v>5000</v>
      </c>
      <c r="G279" s="1" t="s">
        <v>16</v>
      </c>
    </row>
    <row r="280" spans="1:7" x14ac:dyDescent="0.75">
      <c r="A280" s="1" t="s">
        <v>45</v>
      </c>
      <c r="B280" s="1" t="s">
        <v>42</v>
      </c>
      <c r="C280" s="1">
        <v>43.2</v>
      </c>
      <c r="D280" s="1">
        <v>14.5</v>
      </c>
      <c r="E280" s="1">
        <v>208</v>
      </c>
      <c r="F280" s="1">
        <v>4450</v>
      </c>
      <c r="G280" s="1" t="s">
        <v>13</v>
      </c>
    </row>
    <row r="281" spans="1:7" x14ac:dyDescent="0.75">
      <c r="A281" s="1" t="s">
        <v>45</v>
      </c>
      <c r="B281" s="1" t="s">
        <v>42</v>
      </c>
      <c r="C281" s="1">
        <v>50.4</v>
      </c>
      <c r="D281" s="1">
        <v>15.3</v>
      </c>
      <c r="E281" s="1">
        <v>224</v>
      </c>
      <c r="F281" s="1">
        <v>5550</v>
      </c>
      <c r="G281" s="1" t="s">
        <v>16</v>
      </c>
    </row>
    <row r="282" spans="1:7" x14ac:dyDescent="0.75">
      <c r="A282" s="1" t="s">
        <v>45</v>
      </c>
      <c r="B282" s="1" t="s">
        <v>42</v>
      </c>
      <c r="C282" s="1">
        <v>45.3</v>
      </c>
      <c r="D282" s="1">
        <v>13.8</v>
      </c>
      <c r="E282" s="1">
        <v>208</v>
      </c>
      <c r="F282" s="1">
        <v>4200</v>
      </c>
      <c r="G282" s="1" t="s">
        <v>13</v>
      </c>
    </row>
    <row r="283" spans="1:7" x14ac:dyDescent="0.75">
      <c r="A283" s="1" t="s">
        <v>45</v>
      </c>
      <c r="B283" s="1" t="s">
        <v>42</v>
      </c>
      <c r="C283" s="1">
        <v>46.2</v>
      </c>
      <c r="D283" s="1">
        <v>14.9</v>
      </c>
      <c r="E283" s="1">
        <v>221</v>
      </c>
      <c r="F283" s="1">
        <v>5300</v>
      </c>
      <c r="G283" s="1" t="s">
        <v>16</v>
      </c>
    </row>
    <row r="284" spans="1:7" x14ac:dyDescent="0.75">
      <c r="A284" s="1" t="s">
        <v>45</v>
      </c>
      <c r="B284" s="1" t="s">
        <v>42</v>
      </c>
      <c r="C284" s="1">
        <v>45.7</v>
      </c>
      <c r="D284" s="1">
        <v>13.9</v>
      </c>
      <c r="E284" s="1">
        <v>214</v>
      </c>
      <c r="F284" s="1">
        <v>4400</v>
      </c>
      <c r="G284" s="1" t="s">
        <v>13</v>
      </c>
    </row>
    <row r="285" spans="1:7" x14ac:dyDescent="0.75">
      <c r="A285" s="1" t="s">
        <v>45</v>
      </c>
      <c r="B285" s="1" t="s">
        <v>42</v>
      </c>
      <c r="C285" s="1">
        <v>54.3</v>
      </c>
      <c r="D285" s="1">
        <v>15.7</v>
      </c>
      <c r="E285" s="1">
        <v>231</v>
      </c>
      <c r="F285" s="1">
        <v>5650</v>
      </c>
      <c r="G285" s="1" t="s">
        <v>16</v>
      </c>
    </row>
    <row r="286" spans="1:7" x14ac:dyDescent="0.75">
      <c r="A286" s="1" t="s">
        <v>45</v>
      </c>
      <c r="B286" s="1" t="s">
        <v>42</v>
      </c>
      <c r="C286" s="1">
        <v>45.8</v>
      </c>
      <c r="D286" s="1">
        <v>14.2</v>
      </c>
      <c r="E286" s="1">
        <v>219</v>
      </c>
      <c r="F286" s="1">
        <v>4700</v>
      </c>
      <c r="G286" s="1" t="s">
        <v>13</v>
      </c>
    </row>
    <row r="287" spans="1:7" x14ac:dyDescent="0.75">
      <c r="A287" s="1" t="s">
        <v>45</v>
      </c>
      <c r="B287" s="1" t="s">
        <v>42</v>
      </c>
      <c r="C287" s="1">
        <v>49.8</v>
      </c>
      <c r="D287" s="1">
        <v>16.8</v>
      </c>
      <c r="E287" s="1">
        <v>230</v>
      </c>
      <c r="F287" s="1">
        <v>5700</v>
      </c>
      <c r="G287" s="1" t="s">
        <v>16</v>
      </c>
    </row>
    <row r="288" spans="1:7" x14ac:dyDescent="0.75">
      <c r="A288" s="1" t="s">
        <v>45</v>
      </c>
      <c r="B288" s="1" t="s">
        <v>42</v>
      </c>
      <c r="C288" s="1">
        <v>46.2</v>
      </c>
      <c r="D288" s="1">
        <v>14.4</v>
      </c>
      <c r="E288" s="1">
        <v>214</v>
      </c>
      <c r="F288" s="1">
        <v>4650</v>
      </c>
      <c r="G288" s="1" t="s">
        <v>41</v>
      </c>
    </row>
    <row r="289" spans="1:7" x14ac:dyDescent="0.75">
      <c r="A289" s="1" t="s">
        <v>45</v>
      </c>
      <c r="B289" s="1" t="s">
        <v>42</v>
      </c>
      <c r="C289" s="1">
        <v>49.5</v>
      </c>
      <c r="D289" s="1">
        <v>16.2</v>
      </c>
      <c r="E289" s="1">
        <v>229</v>
      </c>
      <c r="F289" s="1">
        <v>5800</v>
      </c>
      <c r="G289" s="1" t="s">
        <v>16</v>
      </c>
    </row>
    <row r="290" spans="1:7" x14ac:dyDescent="0.75">
      <c r="A290" s="1" t="s">
        <v>45</v>
      </c>
      <c r="B290" s="1" t="s">
        <v>42</v>
      </c>
      <c r="C290" s="1">
        <v>43.5</v>
      </c>
      <c r="D290" s="1">
        <v>14.2</v>
      </c>
      <c r="E290" s="1">
        <v>220</v>
      </c>
      <c r="F290" s="1">
        <v>4700</v>
      </c>
      <c r="G290" s="1" t="s">
        <v>13</v>
      </c>
    </row>
    <row r="291" spans="1:7" x14ac:dyDescent="0.75">
      <c r="A291" s="1" t="s">
        <v>45</v>
      </c>
      <c r="B291" s="1" t="s">
        <v>42</v>
      </c>
      <c r="C291" s="1">
        <v>50.7</v>
      </c>
      <c r="D291" s="1">
        <v>15</v>
      </c>
      <c r="E291" s="1">
        <v>223</v>
      </c>
      <c r="F291" s="1">
        <v>5550</v>
      </c>
      <c r="G291" s="1" t="s">
        <v>16</v>
      </c>
    </row>
    <row r="292" spans="1:7" x14ac:dyDescent="0.75">
      <c r="A292" s="1" t="s">
        <v>45</v>
      </c>
      <c r="B292" s="1" t="s">
        <v>42</v>
      </c>
      <c r="C292" s="1">
        <v>47.7</v>
      </c>
      <c r="D292" s="1">
        <v>15</v>
      </c>
      <c r="E292" s="1">
        <v>216</v>
      </c>
      <c r="F292" s="1">
        <v>4750</v>
      </c>
      <c r="G292" s="1" t="s">
        <v>13</v>
      </c>
    </row>
    <row r="293" spans="1:7" x14ac:dyDescent="0.75">
      <c r="A293" s="1" t="s">
        <v>45</v>
      </c>
      <c r="B293" s="1" t="s">
        <v>42</v>
      </c>
      <c r="C293" s="1">
        <v>46.4</v>
      </c>
      <c r="D293" s="1">
        <v>15.6</v>
      </c>
      <c r="E293" s="1">
        <v>221</v>
      </c>
      <c r="F293" s="1">
        <v>5000</v>
      </c>
      <c r="G293" s="1" t="s">
        <v>16</v>
      </c>
    </row>
    <row r="294" spans="1:7" x14ac:dyDescent="0.75">
      <c r="A294" s="1" t="s">
        <v>45</v>
      </c>
      <c r="B294" s="1" t="s">
        <v>42</v>
      </c>
      <c r="C294" s="1">
        <v>48.2</v>
      </c>
      <c r="D294" s="1">
        <v>15.6</v>
      </c>
      <c r="E294" s="1">
        <v>221</v>
      </c>
      <c r="F294" s="1">
        <v>5100</v>
      </c>
      <c r="G294" s="1" t="s">
        <v>16</v>
      </c>
    </row>
    <row r="295" spans="1:7" x14ac:dyDescent="0.75">
      <c r="A295" s="1" t="s">
        <v>45</v>
      </c>
      <c r="B295" s="1" t="s">
        <v>42</v>
      </c>
      <c r="C295" s="1">
        <v>46.5</v>
      </c>
      <c r="D295" s="1">
        <v>14.8</v>
      </c>
      <c r="E295" s="1">
        <v>217</v>
      </c>
      <c r="F295" s="1">
        <v>5200</v>
      </c>
      <c r="G295" s="1" t="s">
        <v>13</v>
      </c>
    </row>
    <row r="296" spans="1:7" x14ac:dyDescent="0.75">
      <c r="A296" s="1" t="s">
        <v>45</v>
      </c>
      <c r="B296" s="1" t="s">
        <v>42</v>
      </c>
      <c r="C296" s="1">
        <v>46.4</v>
      </c>
      <c r="D296" s="1">
        <v>15</v>
      </c>
      <c r="E296" s="1">
        <v>216</v>
      </c>
      <c r="F296" s="1">
        <v>4700</v>
      </c>
      <c r="G296" s="1" t="s">
        <v>13</v>
      </c>
    </row>
    <row r="297" spans="1:7" x14ac:dyDescent="0.75">
      <c r="A297" s="1" t="s">
        <v>45</v>
      </c>
      <c r="B297" s="1" t="s">
        <v>42</v>
      </c>
      <c r="C297" s="1">
        <v>48.6</v>
      </c>
      <c r="D297" s="1">
        <v>16</v>
      </c>
      <c r="E297" s="1">
        <v>230</v>
      </c>
      <c r="F297" s="1">
        <v>5800</v>
      </c>
      <c r="G297" s="1" t="s">
        <v>16</v>
      </c>
    </row>
    <row r="298" spans="1:7" x14ac:dyDescent="0.75">
      <c r="A298" s="1" t="s">
        <v>45</v>
      </c>
      <c r="B298" s="1" t="s">
        <v>42</v>
      </c>
      <c r="C298" s="1">
        <v>47.5</v>
      </c>
      <c r="D298" s="1">
        <v>14.2</v>
      </c>
      <c r="E298" s="1">
        <v>209</v>
      </c>
      <c r="F298" s="1">
        <v>4600</v>
      </c>
      <c r="G298" s="1" t="s">
        <v>13</v>
      </c>
    </row>
    <row r="299" spans="1:7" x14ac:dyDescent="0.75">
      <c r="A299" s="1" t="s">
        <v>45</v>
      </c>
      <c r="B299" s="1" t="s">
        <v>42</v>
      </c>
      <c r="C299" s="1">
        <v>51.1</v>
      </c>
      <c r="D299" s="1">
        <v>16.3</v>
      </c>
      <c r="E299" s="1">
        <v>220</v>
      </c>
      <c r="F299" s="1">
        <v>6000</v>
      </c>
      <c r="G299" s="1" t="s">
        <v>16</v>
      </c>
    </row>
    <row r="300" spans="1:7" x14ac:dyDescent="0.75">
      <c r="A300" s="1" t="s">
        <v>45</v>
      </c>
      <c r="B300" s="1" t="s">
        <v>42</v>
      </c>
      <c r="C300" s="1">
        <v>45.2</v>
      </c>
      <c r="D300" s="1">
        <v>13.8</v>
      </c>
      <c r="E300" s="1">
        <v>215</v>
      </c>
      <c r="F300" s="1">
        <v>4750</v>
      </c>
      <c r="G300" s="1" t="s">
        <v>13</v>
      </c>
    </row>
    <row r="301" spans="1:7" x14ac:dyDescent="0.75">
      <c r="A301" s="1" t="s">
        <v>45</v>
      </c>
      <c r="B301" s="1" t="s">
        <v>42</v>
      </c>
      <c r="C301" s="1">
        <v>45.2</v>
      </c>
      <c r="D301" s="1">
        <v>16.399999999999999</v>
      </c>
      <c r="E301" s="1">
        <v>223</v>
      </c>
      <c r="F301" s="1">
        <v>5950</v>
      </c>
      <c r="G301" s="1" t="s">
        <v>16</v>
      </c>
    </row>
    <row r="302" spans="1:7" x14ac:dyDescent="0.75">
      <c r="A302" s="1" t="s">
        <v>45</v>
      </c>
      <c r="B302" s="1" t="s">
        <v>42</v>
      </c>
      <c r="C302" s="1">
        <v>49.1</v>
      </c>
      <c r="D302" s="1">
        <v>14.5</v>
      </c>
      <c r="E302" s="1">
        <v>212</v>
      </c>
      <c r="F302" s="1">
        <v>4625</v>
      </c>
      <c r="G302" s="1" t="s">
        <v>13</v>
      </c>
    </row>
    <row r="303" spans="1:7" x14ac:dyDescent="0.75">
      <c r="A303" s="1" t="s">
        <v>45</v>
      </c>
      <c r="B303" s="1" t="s">
        <v>42</v>
      </c>
      <c r="C303" s="1">
        <v>52.5</v>
      </c>
      <c r="D303" s="1">
        <v>15.6</v>
      </c>
      <c r="E303" s="1">
        <v>221</v>
      </c>
      <c r="F303" s="1">
        <v>5450</v>
      </c>
      <c r="G303" s="1" t="s">
        <v>16</v>
      </c>
    </row>
    <row r="304" spans="1:7" x14ac:dyDescent="0.75">
      <c r="A304" s="1" t="s">
        <v>45</v>
      </c>
      <c r="B304" s="1" t="s">
        <v>42</v>
      </c>
      <c r="C304" s="1">
        <v>47.4</v>
      </c>
      <c r="D304" s="1">
        <v>14.6</v>
      </c>
      <c r="E304" s="1">
        <v>212</v>
      </c>
      <c r="F304" s="1">
        <v>4725</v>
      </c>
      <c r="G304" s="1" t="s">
        <v>13</v>
      </c>
    </row>
    <row r="305" spans="1:7" x14ac:dyDescent="0.75">
      <c r="A305" s="1" t="s">
        <v>45</v>
      </c>
      <c r="B305" s="1" t="s">
        <v>42</v>
      </c>
      <c r="C305" s="1">
        <v>50</v>
      </c>
      <c r="D305" s="1">
        <v>15.9</v>
      </c>
      <c r="E305" s="1">
        <v>224</v>
      </c>
      <c r="F305" s="1">
        <v>5350</v>
      </c>
      <c r="G305" s="1" t="s">
        <v>16</v>
      </c>
    </row>
    <row r="306" spans="1:7" x14ac:dyDescent="0.75">
      <c r="A306" s="1" t="s">
        <v>45</v>
      </c>
      <c r="B306" s="1" t="s">
        <v>42</v>
      </c>
      <c r="C306" s="1">
        <v>44.9</v>
      </c>
      <c r="D306" s="1">
        <v>13.8</v>
      </c>
      <c r="E306" s="1">
        <v>212</v>
      </c>
      <c r="F306" s="1">
        <v>4750</v>
      </c>
      <c r="G306" s="1" t="s">
        <v>13</v>
      </c>
    </row>
    <row r="307" spans="1:7" x14ac:dyDescent="0.75">
      <c r="A307" s="1" t="s">
        <v>45</v>
      </c>
      <c r="B307" s="1" t="s">
        <v>42</v>
      </c>
      <c r="C307" s="1">
        <v>50.8</v>
      </c>
      <c r="D307" s="1">
        <v>17.3</v>
      </c>
      <c r="E307" s="1">
        <v>228</v>
      </c>
      <c r="F307" s="1">
        <v>5600</v>
      </c>
      <c r="G307" s="1" t="s">
        <v>16</v>
      </c>
    </row>
    <row r="308" spans="1:7" x14ac:dyDescent="0.75">
      <c r="A308" s="1" t="s">
        <v>45</v>
      </c>
      <c r="B308" s="1" t="s">
        <v>42</v>
      </c>
      <c r="C308" s="1">
        <v>43.4</v>
      </c>
      <c r="D308" s="1">
        <v>14.4</v>
      </c>
      <c r="E308" s="1">
        <v>218</v>
      </c>
      <c r="F308" s="1">
        <v>4600</v>
      </c>
      <c r="G308" s="1" t="s">
        <v>13</v>
      </c>
    </row>
    <row r="309" spans="1:7" x14ac:dyDescent="0.75">
      <c r="A309" s="1" t="s">
        <v>45</v>
      </c>
      <c r="B309" s="1" t="s">
        <v>42</v>
      </c>
      <c r="C309" s="1">
        <v>51.3</v>
      </c>
      <c r="D309" s="1">
        <v>14.2</v>
      </c>
      <c r="E309" s="1">
        <v>218</v>
      </c>
      <c r="F309" s="1">
        <v>5300</v>
      </c>
      <c r="G309" s="1" t="s">
        <v>16</v>
      </c>
    </row>
    <row r="310" spans="1:7" x14ac:dyDescent="0.75">
      <c r="A310" s="1" t="s">
        <v>45</v>
      </c>
      <c r="B310" s="1" t="s">
        <v>42</v>
      </c>
      <c r="C310" s="1">
        <v>47.5</v>
      </c>
      <c r="D310" s="1">
        <v>14</v>
      </c>
      <c r="E310" s="1">
        <v>212</v>
      </c>
      <c r="F310" s="1">
        <v>4875</v>
      </c>
      <c r="G310" s="1" t="s">
        <v>13</v>
      </c>
    </row>
    <row r="311" spans="1:7" x14ac:dyDescent="0.75">
      <c r="A311" s="1" t="s">
        <v>45</v>
      </c>
      <c r="B311" s="1" t="s">
        <v>42</v>
      </c>
      <c r="C311" s="1">
        <v>52.1</v>
      </c>
      <c r="D311" s="1">
        <v>17</v>
      </c>
      <c r="E311" s="1">
        <v>230</v>
      </c>
      <c r="F311" s="1">
        <v>5550</v>
      </c>
      <c r="G311" s="1" t="s">
        <v>16</v>
      </c>
    </row>
    <row r="312" spans="1:7" x14ac:dyDescent="0.75">
      <c r="A312" s="1" t="s">
        <v>45</v>
      </c>
      <c r="B312" s="1" t="s">
        <v>42</v>
      </c>
      <c r="C312" s="1">
        <v>47.5</v>
      </c>
      <c r="D312" s="1">
        <v>15</v>
      </c>
      <c r="E312" s="1">
        <v>218</v>
      </c>
      <c r="F312" s="1">
        <v>4950</v>
      </c>
      <c r="G312" s="1" t="s">
        <v>13</v>
      </c>
    </row>
    <row r="313" spans="1:7" x14ac:dyDescent="0.75">
      <c r="A313" s="1" t="s">
        <v>45</v>
      </c>
      <c r="B313" s="1" t="s">
        <v>42</v>
      </c>
      <c r="C313" s="1">
        <v>52.2</v>
      </c>
      <c r="D313" s="1">
        <v>17.100000000000001</v>
      </c>
      <c r="E313" s="1">
        <v>228</v>
      </c>
      <c r="F313" s="1">
        <v>5400</v>
      </c>
      <c r="G313" s="1" t="s">
        <v>16</v>
      </c>
    </row>
    <row r="314" spans="1:7" x14ac:dyDescent="0.75">
      <c r="A314" s="1" t="s">
        <v>45</v>
      </c>
      <c r="B314" s="1" t="s">
        <v>42</v>
      </c>
      <c r="C314" s="1">
        <v>45.5</v>
      </c>
      <c r="D314" s="1">
        <v>14.5</v>
      </c>
      <c r="E314" s="1">
        <v>212</v>
      </c>
      <c r="F314" s="1">
        <v>4750</v>
      </c>
      <c r="G314" s="1" t="s">
        <v>13</v>
      </c>
    </row>
    <row r="315" spans="1:7" x14ac:dyDescent="0.75">
      <c r="A315" s="1" t="s">
        <v>45</v>
      </c>
      <c r="B315" s="1" t="s">
        <v>42</v>
      </c>
      <c r="C315" s="1">
        <v>49.5</v>
      </c>
      <c r="D315" s="1">
        <v>16.100000000000001</v>
      </c>
      <c r="E315" s="1">
        <v>224</v>
      </c>
      <c r="F315" s="1">
        <v>5650</v>
      </c>
      <c r="G315" s="1" t="s">
        <v>16</v>
      </c>
    </row>
    <row r="316" spans="1:7" x14ac:dyDescent="0.75">
      <c r="A316" s="1" t="s">
        <v>45</v>
      </c>
      <c r="B316" s="1" t="s">
        <v>42</v>
      </c>
      <c r="C316" s="1">
        <v>44.5</v>
      </c>
      <c r="D316" s="1">
        <v>14.7</v>
      </c>
      <c r="E316" s="1">
        <v>214</v>
      </c>
      <c r="F316" s="1">
        <v>4850</v>
      </c>
      <c r="G316" s="1" t="s">
        <v>13</v>
      </c>
    </row>
    <row r="317" spans="1:7" x14ac:dyDescent="0.75">
      <c r="A317" s="1" t="s">
        <v>45</v>
      </c>
      <c r="B317" s="1" t="s">
        <v>42</v>
      </c>
      <c r="C317" s="1">
        <v>50.8</v>
      </c>
      <c r="D317" s="1">
        <v>15.7</v>
      </c>
      <c r="E317" s="1">
        <v>226</v>
      </c>
      <c r="F317" s="1">
        <v>5200</v>
      </c>
      <c r="G317" s="1" t="s">
        <v>16</v>
      </c>
    </row>
    <row r="318" spans="1:7" x14ac:dyDescent="0.75">
      <c r="A318" s="1" t="s">
        <v>45</v>
      </c>
      <c r="B318" s="1" t="s">
        <v>42</v>
      </c>
      <c r="C318" s="1">
        <v>49.4</v>
      </c>
      <c r="D318" s="1">
        <v>15.8</v>
      </c>
      <c r="E318" s="1">
        <v>216</v>
      </c>
      <c r="F318" s="1">
        <v>4925</v>
      </c>
      <c r="G318" s="1" t="s">
        <v>16</v>
      </c>
    </row>
    <row r="319" spans="1:7" x14ac:dyDescent="0.75">
      <c r="A319" s="1" t="s">
        <v>45</v>
      </c>
      <c r="B319" s="1" t="s">
        <v>42</v>
      </c>
      <c r="C319" s="1">
        <v>46.9</v>
      </c>
      <c r="D319" s="1">
        <v>14.6</v>
      </c>
      <c r="E319" s="1">
        <v>222</v>
      </c>
      <c r="F319" s="1">
        <v>4875</v>
      </c>
      <c r="G319" s="1" t="s">
        <v>13</v>
      </c>
    </row>
    <row r="320" spans="1:7" x14ac:dyDescent="0.75">
      <c r="A320" s="1" t="s">
        <v>45</v>
      </c>
      <c r="B320" s="1" t="s">
        <v>42</v>
      </c>
      <c r="C320" s="1">
        <v>48.4</v>
      </c>
      <c r="D320" s="1">
        <v>14.4</v>
      </c>
      <c r="E320" s="1">
        <v>203</v>
      </c>
      <c r="F320" s="1">
        <v>4625</v>
      </c>
      <c r="G320" s="1" t="s">
        <v>13</v>
      </c>
    </row>
    <row r="321" spans="1:7" x14ac:dyDescent="0.75">
      <c r="A321" s="1" t="s">
        <v>45</v>
      </c>
      <c r="B321" s="1" t="s">
        <v>42</v>
      </c>
      <c r="C321" s="1">
        <v>51.1</v>
      </c>
      <c r="D321" s="1">
        <v>16.5</v>
      </c>
      <c r="E321" s="1">
        <v>225</v>
      </c>
      <c r="F321" s="1">
        <v>5250</v>
      </c>
      <c r="G321" s="1" t="s">
        <v>16</v>
      </c>
    </row>
    <row r="322" spans="1:7" x14ac:dyDescent="0.75">
      <c r="A322" s="1" t="s">
        <v>45</v>
      </c>
      <c r="B322" s="1" t="s">
        <v>42</v>
      </c>
      <c r="C322" s="1">
        <v>48.5</v>
      </c>
      <c r="D322" s="1">
        <v>15</v>
      </c>
      <c r="E322" s="1">
        <v>219</v>
      </c>
      <c r="F322" s="1">
        <v>4850</v>
      </c>
      <c r="G322" s="1" t="s">
        <v>13</v>
      </c>
    </row>
    <row r="323" spans="1:7" x14ac:dyDescent="0.75">
      <c r="A323" s="1" t="s">
        <v>45</v>
      </c>
      <c r="B323" s="1" t="s">
        <v>42</v>
      </c>
      <c r="C323" s="1">
        <v>55.9</v>
      </c>
      <c r="D323" s="1">
        <v>17</v>
      </c>
      <c r="E323" s="1">
        <v>228</v>
      </c>
      <c r="F323" s="1">
        <v>5600</v>
      </c>
      <c r="G323" s="1" t="s">
        <v>16</v>
      </c>
    </row>
    <row r="324" spans="1:7" x14ac:dyDescent="0.75">
      <c r="A324" s="1" t="s">
        <v>45</v>
      </c>
      <c r="B324" s="1" t="s">
        <v>42</v>
      </c>
      <c r="C324" s="1">
        <v>47.2</v>
      </c>
      <c r="D324" s="1">
        <v>15.5</v>
      </c>
      <c r="E324" s="1">
        <v>215</v>
      </c>
      <c r="F324" s="1">
        <v>4975</v>
      </c>
      <c r="G324" s="1" t="s">
        <v>13</v>
      </c>
    </row>
    <row r="325" spans="1:7" x14ac:dyDescent="0.75">
      <c r="A325" s="1" t="s">
        <v>45</v>
      </c>
      <c r="B325" s="1" t="s">
        <v>42</v>
      </c>
      <c r="C325" s="1">
        <v>49.1</v>
      </c>
      <c r="D325" s="1">
        <v>15</v>
      </c>
      <c r="E325" s="1">
        <v>228</v>
      </c>
      <c r="F325" s="1">
        <v>5500</v>
      </c>
      <c r="G325" s="1" t="s">
        <v>16</v>
      </c>
    </row>
    <row r="326" spans="1:7" x14ac:dyDescent="0.75">
      <c r="A326" s="1" t="s">
        <v>45</v>
      </c>
      <c r="B326" s="1" t="s">
        <v>42</v>
      </c>
      <c r="C326" s="1">
        <v>47.3</v>
      </c>
      <c r="D326" s="1">
        <v>13.8</v>
      </c>
      <c r="E326" s="1">
        <v>216</v>
      </c>
      <c r="F326" s="1">
        <v>4725</v>
      </c>
      <c r="G326" s="1" t="s">
        <v>41</v>
      </c>
    </row>
    <row r="327" spans="1:7" x14ac:dyDescent="0.75">
      <c r="A327" s="1" t="s">
        <v>45</v>
      </c>
      <c r="B327" s="1" t="s">
        <v>42</v>
      </c>
      <c r="C327" s="1">
        <v>46.8</v>
      </c>
      <c r="D327" s="1">
        <v>16.100000000000001</v>
      </c>
      <c r="E327" s="1">
        <v>215</v>
      </c>
      <c r="F327" s="1">
        <v>5500</v>
      </c>
      <c r="G327" s="1" t="s">
        <v>16</v>
      </c>
    </row>
    <row r="328" spans="1:7" x14ac:dyDescent="0.75">
      <c r="A328" s="1" t="s">
        <v>45</v>
      </c>
      <c r="B328" s="1" t="s">
        <v>42</v>
      </c>
      <c r="C328" s="1">
        <v>41.7</v>
      </c>
      <c r="D328" s="1">
        <v>14.7</v>
      </c>
      <c r="E328" s="1">
        <v>210</v>
      </c>
      <c r="F328" s="1">
        <v>4700</v>
      </c>
      <c r="G328" s="1" t="s">
        <v>13</v>
      </c>
    </row>
    <row r="329" spans="1:7" x14ac:dyDescent="0.75">
      <c r="A329" s="1" t="s">
        <v>45</v>
      </c>
      <c r="B329" s="1" t="s">
        <v>42</v>
      </c>
      <c r="C329" s="1">
        <v>53.4</v>
      </c>
      <c r="D329" s="1">
        <v>15.8</v>
      </c>
      <c r="E329" s="1">
        <v>219</v>
      </c>
      <c r="F329" s="1">
        <v>5500</v>
      </c>
      <c r="G329" s="1" t="s">
        <v>16</v>
      </c>
    </row>
    <row r="330" spans="1:7" x14ac:dyDescent="0.75">
      <c r="A330" s="1" t="s">
        <v>45</v>
      </c>
      <c r="B330" s="1" t="s">
        <v>42</v>
      </c>
      <c r="C330" s="1">
        <v>43.3</v>
      </c>
      <c r="D330" s="1">
        <v>14</v>
      </c>
      <c r="E330" s="1">
        <v>208</v>
      </c>
      <c r="F330" s="1">
        <v>4575</v>
      </c>
      <c r="G330" s="1" t="s">
        <v>13</v>
      </c>
    </row>
    <row r="331" spans="1:7" x14ac:dyDescent="0.75">
      <c r="A331" s="1" t="s">
        <v>45</v>
      </c>
      <c r="B331" s="1" t="s">
        <v>42</v>
      </c>
      <c r="C331" s="1">
        <v>48.1</v>
      </c>
      <c r="D331" s="1">
        <v>15.1</v>
      </c>
      <c r="E331" s="1">
        <v>209</v>
      </c>
      <c r="F331" s="1">
        <v>5500</v>
      </c>
      <c r="G331" s="1" t="s">
        <v>16</v>
      </c>
    </row>
    <row r="332" spans="1:7" x14ac:dyDescent="0.75">
      <c r="A332" s="1" t="s">
        <v>45</v>
      </c>
      <c r="B332" s="1" t="s">
        <v>42</v>
      </c>
      <c r="C332" s="1">
        <v>50.5</v>
      </c>
      <c r="D332" s="1">
        <v>15.2</v>
      </c>
      <c r="E332" s="1">
        <v>216</v>
      </c>
      <c r="F332" s="1">
        <v>5000</v>
      </c>
      <c r="G332" s="1" t="s">
        <v>13</v>
      </c>
    </row>
    <row r="333" spans="1:7" x14ac:dyDescent="0.75">
      <c r="A333" s="1" t="s">
        <v>45</v>
      </c>
      <c r="B333" s="1" t="s">
        <v>42</v>
      </c>
      <c r="C333" s="1">
        <v>49.8</v>
      </c>
      <c r="D333" s="1">
        <v>15.9</v>
      </c>
      <c r="E333" s="1">
        <v>229</v>
      </c>
      <c r="F333" s="1">
        <v>5950</v>
      </c>
      <c r="G333" s="1" t="s">
        <v>16</v>
      </c>
    </row>
    <row r="334" spans="1:7" x14ac:dyDescent="0.75">
      <c r="A334" s="1" t="s">
        <v>45</v>
      </c>
      <c r="B334" s="1" t="s">
        <v>42</v>
      </c>
      <c r="C334" s="1">
        <v>43.5</v>
      </c>
      <c r="D334" s="1">
        <v>15.2</v>
      </c>
      <c r="E334" s="1">
        <v>213</v>
      </c>
      <c r="F334" s="1">
        <v>4650</v>
      </c>
      <c r="G334" s="1" t="s">
        <v>13</v>
      </c>
    </row>
    <row r="335" spans="1:7" x14ac:dyDescent="0.75">
      <c r="A335" s="1" t="s">
        <v>45</v>
      </c>
      <c r="B335" s="1" t="s">
        <v>42</v>
      </c>
      <c r="C335" s="1">
        <v>51.5</v>
      </c>
      <c r="D335" s="1">
        <v>16.3</v>
      </c>
      <c r="E335" s="1">
        <v>230</v>
      </c>
      <c r="F335" s="1">
        <v>5500</v>
      </c>
      <c r="G335" s="1" t="s">
        <v>16</v>
      </c>
    </row>
    <row r="336" spans="1:7" x14ac:dyDescent="0.75">
      <c r="A336" s="1" t="s">
        <v>45</v>
      </c>
      <c r="B336" s="1" t="s">
        <v>42</v>
      </c>
      <c r="C336" s="1">
        <v>46.2</v>
      </c>
      <c r="D336" s="1">
        <v>14.1</v>
      </c>
      <c r="E336" s="1">
        <v>217</v>
      </c>
      <c r="F336" s="1">
        <v>4375</v>
      </c>
      <c r="G336" s="1" t="s">
        <v>13</v>
      </c>
    </row>
    <row r="337" spans="1:7" x14ac:dyDescent="0.75">
      <c r="A337" s="1" t="s">
        <v>45</v>
      </c>
      <c r="B337" s="1" t="s">
        <v>42</v>
      </c>
      <c r="C337" s="1">
        <v>55.1</v>
      </c>
      <c r="D337" s="1">
        <v>16</v>
      </c>
      <c r="E337" s="1">
        <v>230</v>
      </c>
      <c r="F337" s="1">
        <v>5850</v>
      </c>
      <c r="G337" s="1" t="s">
        <v>16</v>
      </c>
    </row>
    <row r="338" spans="1:7" x14ac:dyDescent="0.75">
      <c r="A338" s="1" t="s">
        <v>45</v>
      </c>
      <c r="B338" s="1" t="s">
        <v>42</v>
      </c>
      <c r="C338" s="1">
        <v>44.5</v>
      </c>
      <c r="D338" s="1">
        <v>15.7</v>
      </c>
      <c r="E338" s="1">
        <v>217</v>
      </c>
      <c r="F338" s="1">
        <v>4875</v>
      </c>
      <c r="G338" s="1" t="s">
        <v>41</v>
      </c>
    </row>
    <row r="339" spans="1:7" x14ac:dyDescent="0.75">
      <c r="A339" s="1" t="s">
        <v>45</v>
      </c>
      <c r="B339" s="1" t="s">
        <v>42</v>
      </c>
      <c r="C339" s="1">
        <v>48.8</v>
      </c>
      <c r="D339" s="1">
        <v>16.2</v>
      </c>
      <c r="E339" s="1">
        <v>222</v>
      </c>
      <c r="F339" s="1">
        <v>6000</v>
      </c>
      <c r="G339" s="1" t="s">
        <v>16</v>
      </c>
    </row>
    <row r="340" spans="1:7" x14ac:dyDescent="0.75">
      <c r="A340" s="1" t="s">
        <v>45</v>
      </c>
      <c r="B340" s="1" t="s">
        <v>42</v>
      </c>
      <c r="C340" s="1">
        <v>47.2</v>
      </c>
      <c r="D340" s="1">
        <v>13.7</v>
      </c>
      <c r="E340" s="1">
        <v>214</v>
      </c>
      <c r="F340" s="1">
        <v>4925</v>
      </c>
      <c r="G340" s="1" t="s">
        <v>13</v>
      </c>
    </row>
    <row r="341" spans="1:7" x14ac:dyDescent="0.75">
      <c r="A341" s="1" t="s">
        <v>45</v>
      </c>
      <c r="B341" s="1" t="s">
        <v>42</v>
      </c>
      <c r="G341" s="1" t="s">
        <v>41</v>
      </c>
    </row>
    <row r="342" spans="1:7" x14ac:dyDescent="0.75">
      <c r="A342" s="1" t="s">
        <v>45</v>
      </c>
      <c r="B342" s="1" t="s">
        <v>42</v>
      </c>
      <c r="C342" s="1">
        <v>46.8</v>
      </c>
      <c r="D342" s="1">
        <v>14.3</v>
      </c>
      <c r="E342" s="1">
        <v>215</v>
      </c>
      <c r="F342" s="1">
        <v>4850</v>
      </c>
      <c r="G342" s="1" t="s">
        <v>13</v>
      </c>
    </row>
    <row r="343" spans="1:7" x14ac:dyDescent="0.75">
      <c r="A343" s="1" t="s">
        <v>45</v>
      </c>
      <c r="B343" s="1" t="s">
        <v>42</v>
      </c>
      <c r="C343" s="1">
        <v>50.4</v>
      </c>
      <c r="D343" s="1">
        <v>15.7</v>
      </c>
      <c r="E343" s="1">
        <v>222</v>
      </c>
      <c r="F343" s="1">
        <v>5750</v>
      </c>
      <c r="G343" s="1" t="s">
        <v>16</v>
      </c>
    </row>
    <row r="344" spans="1:7" x14ac:dyDescent="0.75">
      <c r="A344" s="1" t="s">
        <v>45</v>
      </c>
      <c r="B344" s="1" t="s">
        <v>42</v>
      </c>
      <c r="C344" s="1">
        <v>45.2</v>
      </c>
      <c r="D344" s="1">
        <v>14.8</v>
      </c>
      <c r="E344" s="1">
        <v>212</v>
      </c>
      <c r="F344" s="1">
        <v>5200</v>
      </c>
      <c r="G344" s="1" t="s">
        <v>13</v>
      </c>
    </row>
    <row r="345" spans="1:7" x14ac:dyDescent="0.75">
      <c r="A345" s="1" t="s">
        <v>45</v>
      </c>
      <c r="B345" s="1" t="s">
        <v>42</v>
      </c>
      <c r="C345" s="1">
        <v>49.9</v>
      </c>
      <c r="D345" s="1">
        <v>16.100000000000001</v>
      </c>
      <c r="E345" s="1">
        <v>213</v>
      </c>
      <c r="F345" s="1">
        <v>5400</v>
      </c>
      <c r="G345" s="1" t="s">
        <v>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80F03-4558-4CF9-A337-9209BCBFB6F9}">
  <dimension ref="A1:Q399"/>
  <sheetViews>
    <sheetView workbookViewId="0"/>
  </sheetViews>
  <sheetFormatPr defaultRowHeight="20.399999999999999" x14ac:dyDescent="0.75"/>
  <cols>
    <col min="1" max="1" width="8.83984375" style="1"/>
    <col min="2" max="2" width="12.83984375" style="1" customWidth="1"/>
    <col min="3" max="3" width="18.1015625" style="1" customWidth="1"/>
    <col min="4" max="4" width="16.41796875" style="1" customWidth="1"/>
    <col min="5" max="5" width="8.83984375" style="1"/>
    <col min="6" max="6" width="16.734375" style="1" customWidth="1"/>
    <col min="7" max="7" width="16.26171875" style="1" customWidth="1"/>
    <col min="8" max="16384" width="8.83984375" style="1"/>
  </cols>
  <sheetData>
    <row r="1" spans="1:17" x14ac:dyDescent="0.75">
      <c r="A1" s="1" t="s">
        <v>46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</row>
    <row r="2" spans="1:17" x14ac:dyDescent="0.75">
      <c r="A2" s="1">
        <v>18</v>
      </c>
      <c r="B2" s="1">
        <v>8</v>
      </c>
      <c r="C2" s="1">
        <v>307</v>
      </c>
      <c r="D2" s="1">
        <v>130</v>
      </c>
      <c r="E2" s="1">
        <v>3504</v>
      </c>
      <c r="F2" s="1">
        <v>12</v>
      </c>
      <c r="G2" s="1">
        <v>70</v>
      </c>
      <c r="H2" s="1" t="s">
        <v>54</v>
      </c>
      <c r="J2" s="1" t="e" cm="1" vm="23">
        <f t="array" ref="J2">_xlfn._xlws.PY(5,1,mpg[#All])</f>
        <v>#VALUE!</v>
      </c>
    </row>
    <row r="3" spans="1:17" x14ac:dyDescent="0.75">
      <c r="A3" s="1">
        <v>15</v>
      </c>
      <c r="B3" s="1">
        <v>8</v>
      </c>
      <c r="C3" s="1">
        <v>350</v>
      </c>
      <c r="D3" s="1">
        <v>165</v>
      </c>
      <c r="E3" s="1">
        <v>3693</v>
      </c>
      <c r="F3" s="1">
        <v>11.5</v>
      </c>
      <c r="G3" s="1">
        <v>70</v>
      </c>
      <c r="H3" s="1" t="s">
        <v>54</v>
      </c>
    </row>
    <row r="4" spans="1:17" x14ac:dyDescent="0.75">
      <c r="A4" s="1">
        <v>18</v>
      </c>
      <c r="B4" s="1">
        <v>8</v>
      </c>
      <c r="C4" s="1">
        <v>318</v>
      </c>
      <c r="D4" s="1">
        <v>150</v>
      </c>
      <c r="E4" s="1">
        <v>3436</v>
      </c>
      <c r="F4" s="1">
        <v>11</v>
      </c>
      <c r="G4" s="1">
        <v>70</v>
      </c>
      <c r="H4" s="1" t="s">
        <v>54</v>
      </c>
      <c r="J4" s="1" t="str" cm="1">
        <f t="array" ref="J4:Q12">_xlfn._xlws.PY(6,0)</f>
        <v/>
      </c>
      <c r="K4" s="1" t="str">
        <v>mpg</v>
      </c>
      <c r="L4" s="1" t="str">
        <v>cylinders</v>
      </c>
      <c r="M4" s="1" t="str">
        <v>displacement</v>
      </c>
      <c r="N4" s="1" t="str">
        <v>horsepower</v>
      </c>
      <c r="O4" s="1" t="str">
        <v>weight</v>
      </c>
      <c r="P4" s="1" t="str">
        <v>acceleration</v>
      </c>
      <c r="Q4" s="1" t="str">
        <v>model_year</v>
      </c>
    </row>
    <row r="5" spans="1:17" x14ac:dyDescent="0.75">
      <c r="A5" s="1">
        <v>16</v>
      </c>
      <c r="B5" s="1">
        <v>8</v>
      </c>
      <c r="C5" s="1">
        <v>304</v>
      </c>
      <c r="D5" s="1">
        <v>150</v>
      </c>
      <c r="E5" s="1">
        <v>3433</v>
      </c>
      <c r="F5" s="1">
        <v>12</v>
      </c>
      <c r="G5" s="1">
        <v>70</v>
      </c>
      <c r="H5" s="1" t="s">
        <v>54</v>
      </c>
      <c r="J5" s="1" t="str">
        <v>count</v>
      </c>
      <c r="K5" s="1">
        <v>398</v>
      </c>
      <c r="L5" s="1">
        <v>398</v>
      </c>
      <c r="M5" s="1">
        <v>398</v>
      </c>
      <c r="N5" s="1">
        <v>392</v>
      </c>
      <c r="O5" s="1">
        <v>398</v>
      </c>
      <c r="P5" s="1">
        <v>398</v>
      </c>
      <c r="Q5" s="1">
        <v>398</v>
      </c>
    </row>
    <row r="6" spans="1:17" x14ac:dyDescent="0.75">
      <c r="A6" s="1">
        <v>17</v>
      </c>
      <c r="B6" s="1">
        <v>8</v>
      </c>
      <c r="C6" s="1">
        <v>302</v>
      </c>
      <c r="D6" s="1">
        <v>140</v>
      </c>
      <c r="E6" s="1">
        <v>3449</v>
      </c>
      <c r="F6" s="1">
        <v>10.5</v>
      </c>
      <c r="G6" s="1">
        <v>70</v>
      </c>
      <c r="H6" s="1" t="s">
        <v>54</v>
      </c>
      <c r="J6" s="1" t="str">
        <v>mean</v>
      </c>
      <c r="K6" s="1">
        <v>23.514572864321607</v>
      </c>
      <c r="L6" s="1">
        <v>5.4547738693467336</v>
      </c>
      <c r="M6" s="1">
        <v>193.42587939698493</v>
      </c>
      <c r="N6" s="1">
        <v>104.46938775510205</v>
      </c>
      <c r="O6" s="1">
        <v>2970.424623115578</v>
      </c>
      <c r="P6" s="1">
        <v>15.568090452261307</v>
      </c>
      <c r="Q6" s="1">
        <v>76.010050251256288</v>
      </c>
    </row>
    <row r="7" spans="1:17" x14ac:dyDescent="0.75">
      <c r="A7" s="1">
        <v>15</v>
      </c>
      <c r="B7" s="1">
        <v>8</v>
      </c>
      <c r="C7" s="1">
        <v>429</v>
      </c>
      <c r="D7" s="1">
        <v>198</v>
      </c>
      <c r="E7" s="1">
        <v>4341</v>
      </c>
      <c r="F7" s="1">
        <v>10</v>
      </c>
      <c r="G7" s="1">
        <v>70</v>
      </c>
      <c r="H7" s="1" t="s">
        <v>54</v>
      </c>
      <c r="J7" s="1" t="str">
        <v>std</v>
      </c>
      <c r="K7" s="1">
        <v>7.8159843125657824</v>
      </c>
      <c r="L7" s="1">
        <v>1.7010042445332094</v>
      </c>
      <c r="M7" s="1">
        <v>104.26983817119581</v>
      </c>
      <c r="N7" s="1">
        <v>38.491159932828552</v>
      </c>
      <c r="O7" s="1">
        <v>846.84177419732714</v>
      </c>
      <c r="P7" s="1">
        <v>2.7576889298126757</v>
      </c>
      <c r="Q7" s="1">
        <v>3.6976266467326231</v>
      </c>
    </row>
    <row r="8" spans="1:17" x14ac:dyDescent="0.75">
      <c r="A8" s="1">
        <v>14</v>
      </c>
      <c r="B8" s="1">
        <v>8</v>
      </c>
      <c r="C8" s="1">
        <v>454</v>
      </c>
      <c r="D8" s="1">
        <v>220</v>
      </c>
      <c r="E8" s="1">
        <v>4354</v>
      </c>
      <c r="F8" s="1">
        <v>9</v>
      </c>
      <c r="G8" s="1">
        <v>70</v>
      </c>
      <c r="H8" s="1" t="s">
        <v>54</v>
      </c>
      <c r="J8" s="1" t="str">
        <v>min</v>
      </c>
      <c r="K8" s="1">
        <v>9</v>
      </c>
      <c r="L8" s="1">
        <v>3</v>
      </c>
      <c r="M8" s="1">
        <v>68</v>
      </c>
      <c r="N8" s="1">
        <v>46</v>
      </c>
      <c r="O8" s="1">
        <v>1613</v>
      </c>
      <c r="P8" s="1">
        <v>8</v>
      </c>
      <c r="Q8" s="1">
        <v>70</v>
      </c>
    </row>
    <row r="9" spans="1:17" x14ac:dyDescent="0.75">
      <c r="A9" s="1">
        <v>14</v>
      </c>
      <c r="B9" s="1">
        <v>8</v>
      </c>
      <c r="C9" s="1">
        <v>440</v>
      </c>
      <c r="D9" s="1">
        <v>215</v>
      </c>
      <c r="E9" s="1">
        <v>4312</v>
      </c>
      <c r="F9" s="1">
        <v>8.5</v>
      </c>
      <c r="G9" s="1">
        <v>70</v>
      </c>
      <c r="H9" s="1" t="s">
        <v>54</v>
      </c>
      <c r="J9" s="1" t="str">
        <v>25%</v>
      </c>
      <c r="K9" s="1">
        <v>17.5</v>
      </c>
      <c r="L9" s="1">
        <v>4</v>
      </c>
      <c r="M9" s="1">
        <v>104.25</v>
      </c>
      <c r="N9" s="1">
        <v>75</v>
      </c>
      <c r="O9" s="1">
        <v>2223.75</v>
      </c>
      <c r="P9" s="1">
        <v>13.825000000000001</v>
      </c>
      <c r="Q9" s="1">
        <v>73</v>
      </c>
    </row>
    <row r="10" spans="1:17" x14ac:dyDescent="0.75">
      <c r="A10" s="1">
        <v>14</v>
      </c>
      <c r="B10" s="1">
        <v>8</v>
      </c>
      <c r="C10" s="1">
        <v>455</v>
      </c>
      <c r="D10" s="1">
        <v>225</v>
      </c>
      <c r="E10" s="1">
        <v>4425</v>
      </c>
      <c r="F10" s="1">
        <v>10</v>
      </c>
      <c r="G10" s="1">
        <v>70</v>
      </c>
      <c r="H10" s="1" t="s">
        <v>54</v>
      </c>
      <c r="J10" s="1" t="str">
        <v>50%</v>
      </c>
      <c r="K10" s="1">
        <v>23</v>
      </c>
      <c r="L10" s="1">
        <v>4</v>
      </c>
      <c r="M10" s="1">
        <v>148.5</v>
      </c>
      <c r="N10" s="1">
        <v>93.5</v>
      </c>
      <c r="O10" s="1">
        <v>2803.5</v>
      </c>
      <c r="P10" s="1">
        <v>15.5</v>
      </c>
      <c r="Q10" s="1">
        <v>76</v>
      </c>
    </row>
    <row r="11" spans="1:17" x14ac:dyDescent="0.75">
      <c r="A11" s="1">
        <v>15</v>
      </c>
      <c r="B11" s="1">
        <v>8</v>
      </c>
      <c r="C11" s="1">
        <v>390</v>
      </c>
      <c r="D11" s="1">
        <v>190</v>
      </c>
      <c r="E11" s="1">
        <v>3850</v>
      </c>
      <c r="F11" s="1">
        <v>8.5</v>
      </c>
      <c r="G11" s="1">
        <v>70</v>
      </c>
      <c r="H11" s="1" t="s">
        <v>54</v>
      </c>
      <c r="J11" s="1" t="str">
        <v>75%</v>
      </c>
      <c r="K11" s="1">
        <v>29</v>
      </c>
      <c r="L11" s="1">
        <v>8</v>
      </c>
      <c r="M11" s="1">
        <v>262</v>
      </c>
      <c r="N11" s="1">
        <v>126</v>
      </c>
      <c r="O11" s="1">
        <v>3608</v>
      </c>
      <c r="P11" s="1">
        <v>17.175000000000001</v>
      </c>
      <c r="Q11" s="1">
        <v>79</v>
      </c>
    </row>
    <row r="12" spans="1:17" x14ac:dyDescent="0.75">
      <c r="A12" s="1">
        <v>15</v>
      </c>
      <c r="B12" s="1">
        <v>8</v>
      </c>
      <c r="C12" s="1">
        <v>383</v>
      </c>
      <c r="D12" s="1">
        <v>170</v>
      </c>
      <c r="E12" s="1">
        <v>3563</v>
      </c>
      <c r="F12" s="1">
        <v>10</v>
      </c>
      <c r="G12" s="1">
        <v>70</v>
      </c>
      <c r="H12" s="1" t="s">
        <v>54</v>
      </c>
      <c r="J12" s="1" t="str">
        <v>max</v>
      </c>
      <c r="K12" s="1">
        <v>46.6</v>
      </c>
      <c r="L12" s="1">
        <v>8</v>
      </c>
      <c r="M12" s="1">
        <v>455</v>
      </c>
      <c r="N12" s="1">
        <v>230</v>
      </c>
      <c r="O12" s="1">
        <v>5140</v>
      </c>
      <c r="P12" s="1">
        <v>24.8</v>
      </c>
      <c r="Q12" s="1">
        <v>82</v>
      </c>
    </row>
    <row r="13" spans="1:17" x14ac:dyDescent="0.75">
      <c r="A13" s="1">
        <v>14</v>
      </c>
      <c r="B13" s="1">
        <v>8</v>
      </c>
      <c r="C13" s="1">
        <v>340</v>
      </c>
      <c r="D13" s="1">
        <v>160</v>
      </c>
      <c r="E13" s="1">
        <v>3609</v>
      </c>
      <c r="F13" s="1">
        <v>8</v>
      </c>
      <c r="G13" s="1">
        <v>70</v>
      </c>
      <c r="H13" s="1" t="s">
        <v>54</v>
      </c>
    </row>
    <row r="14" spans="1:17" x14ac:dyDescent="0.75">
      <c r="A14" s="1">
        <v>15</v>
      </c>
      <c r="B14" s="1">
        <v>8</v>
      </c>
      <c r="C14" s="1">
        <v>400</v>
      </c>
      <c r="D14" s="1">
        <v>150</v>
      </c>
      <c r="E14" s="1">
        <v>3761</v>
      </c>
      <c r="F14" s="1">
        <v>9.5</v>
      </c>
      <c r="G14" s="1">
        <v>70</v>
      </c>
      <c r="H14" s="1" t="s">
        <v>54</v>
      </c>
    </row>
    <row r="15" spans="1:17" x14ac:dyDescent="0.75">
      <c r="A15" s="1">
        <v>14</v>
      </c>
      <c r="B15" s="1">
        <v>8</v>
      </c>
      <c r="C15" s="1">
        <v>455</v>
      </c>
      <c r="D15" s="1">
        <v>225</v>
      </c>
      <c r="E15" s="1">
        <v>3086</v>
      </c>
      <c r="F15" s="1">
        <v>10</v>
      </c>
      <c r="G15" s="1">
        <v>70</v>
      </c>
      <c r="H15" s="1" t="s">
        <v>54</v>
      </c>
      <c r="J15" s="1" t="str" cm="1">
        <f t="array" ref="J15:Q23">_xlfn._xlws.PY(7,0)</f>
        <v/>
      </c>
      <c r="K15" s="1" t="str">
        <v>mpg</v>
      </c>
      <c r="L15" s="1" t="str">
        <v>cylinders</v>
      </c>
      <c r="M15" s="1" t="str">
        <v>displacement</v>
      </c>
      <c r="N15" s="1" t="str">
        <v>horsepower</v>
      </c>
      <c r="O15" s="1" t="str">
        <v>weight</v>
      </c>
      <c r="P15" s="1" t="str">
        <v>acceleration</v>
      </c>
      <c r="Q15" s="1" t="str">
        <v>model_year</v>
      </c>
    </row>
    <row r="16" spans="1:17" x14ac:dyDescent="0.75">
      <c r="A16" s="1">
        <v>24</v>
      </c>
      <c r="B16" s="1">
        <v>4</v>
      </c>
      <c r="C16" s="1">
        <v>113</v>
      </c>
      <c r="D16" s="1">
        <v>95</v>
      </c>
      <c r="E16" s="1">
        <v>2372</v>
      </c>
      <c r="F16" s="1">
        <v>15</v>
      </c>
      <c r="G16" s="1">
        <v>70</v>
      </c>
      <c r="H16" s="1" t="s">
        <v>55</v>
      </c>
      <c r="J16" s="1" t="str">
        <v>count</v>
      </c>
      <c r="K16" s="1">
        <v>398</v>
      </c>
      <c r="L16" s="1">
        <v>398</v>
      </c>
      <c r="M16" s="1">
        <v>398</v>
      </c>
      <c r="N16" s="1">
        <v>392</v>
      </c>
      <c r="O16" s="1">
        <v>398</v>
      </c>
      <c r="P16" s="1">
        <v>398</v>
      </c>
      <c r="Q16" s="1">
        <v>398</v>
      </c>
    </row>
    <row r="17" spans="1:17" x14ac:dyDescent="0.75">
      <c r="A17" s="1">
        <v>22</v>
      </c>
      <c r="B17" s="1">
        <v>6</v>
      </c>
      <c r="C17" s="1">
        <v>198</v>
      </c>
      <c r="D17" s="1">
        <v>95</v>
      </c>
      <c r="E17" s="1">
        <v>2833</v>
      </c>
      <c r="F17" s="1">
        <v>15.5</v>
      </c>
      <c r="G17" s="1">
        <v>70</v>
      </c>
      <c r="H17" s="1" t="s">
        <v>54</v>
      </c>
      <c r="J17" s="1" t="str">
        <v>mean</v>
      </c>
      <c r="K17" s="1">
        <v>23.514572864321607</v>
      </c>
      <c r="L17" s="1">
        <v>5.4547738693467336</v>
      </c>
      <c r="M17" s="1">
        <v>193.42587939698493</v>
      </c>
      <c r="N17" s="1">
        <v>104.46938775510205</v>
      </c>
      <c r="O17" s="1">
        <v>2970.424623115578</v>
      </c>
      <c r="P17" s="1">
        <v>15.568090452261307</v>
      </c>
      <c r="Q17" s="1">
        <v>76.010050251256288</v>
      </c>
    </row>
    <row r="18" spans="1:17" x14ac:dyDescent="0.75">
      <c r="A18" s="1">
        <v>18</v>
      </c>
      <c r="B18" s="1">
        <v>6</v>
      </c>
      <c r="C18" s="1">
        <v>199</v>
      </c>
      <c r="D18" s="1">
        <v>97</v>
      </c>
      <c r="E18" s="1">
        <v>2774</v>
      </c>
      <c r="F18" s="1">
        <v>15.5</v>
      </c>
      <c r="G18" s="1">
        <v>70</v>
      </c>
      <c r="H18" s="1" t="s">
        <v>54</v>
      </c>
      <c r="J18" s="1" t="str">
        <v>std</v>
      </c>
      <c r="K18" s="1">
        <v>7.8159843125657824</v>
      </c>
      <c r="L18" s="1">
        <v>1.7010042445332094</v>
      </c>
      <c r="M18" s="1">
        <v>104.26983817119581</v>
      </c>
      <c r="N18" s="1">
        <v>38.491159932828552</v>
      </c>
      <c r="O18" s="1">
        <v>846.84177419732714</v>
      </c>
      <c r="P18" s="1">
        <v>2.7576889298126757</v>
      </c>
      <c r="Q18" s="1">
        <v>3.6976266467326231</v>
      </c>
    </row>
    <row r="19" spans="1:17" x14ac:dyDescent="0.75">
      <c r="A19" s="1">
        <v>21</v>
      </c>
      <c r="B19" s="1">
        <v>6</v>
      </c>
      <c r="C19" s="1">
        <v>200</v>
      </c>
      <c r="D19" s="1">
        <v>85</v>
      </c>
      <c r="E19" s="1">
        <v>2587</v>
      </c>
      <c r="F19" s="1">
        <v>16</v>
      </c>
      <c r="G19" s="1">
        <v>70</v>
      </c>
      <c r="H19" s="1" t="s">
        <v>54</v>
      </c>
      <c r="J19" s="1" t="str">
        <v>min</v>
      </c>
      <c r="K19" s="1">
        <v>9</v>
      </c>
      <c r="L19" s="1">
        <v>3</v>
      </c>
      <c r="M19" s="1">
        <v>68</v>
      </c>
      <c r="N19" s="1">
        <v>46</v>
      </c>
      <c r="O19" s="1">
        <v>1613</v>
      </c>
      <c r="P19" s="1">
        <v>8</v>
      </c>
      <c r="Q19" s="1">
        <v>70</v>
      </c>
    </row>
    <row r="20" spans="1:17" x14ac:dyDescent="0.75">
      <c r="A20" s="1">
        <v>27</v>
      </c>
      <c r="B20" s="1">
        <v>4</v>
      </c>
      <c r="C20" s="1">
        <v>97</v>
      </c>
      <c r="D20" s="1">
        <v>88</v>
      </c>
      <c r="E20" s="1">
        <v>2130</v>
      </c>
      <c r="F20" s="1">
        <v>14.5</v>
      </c>
      <c r="G20" s="1">
        <v>70</v>
      </c>
      <c r="H20" s="1" t="s">
        <v>55</v>
      </c>
      <c r="J20" s="1" t="str">
        <v>10%</v>
      </c>
      <c r="K20" s="1">
        <v>14</v>
      </c>
      <c r="L20" s="1">
        <v>4</v>
      </c>
      <c r="M20" s="1">
        <v>90</v>
      </c>
      <c r="N20" s="1">
        <v>67</v>
      </c>
      <c r="O20" s="1">
        <v>1988.5</v>
      </c>
      <c r="P20" s="1">
        <v>12</v>
      </c>
      <c r="Q20" s="1">
        <v>71</v>
      </c>
    </row>
    <row r="21" spans="1:17" x14ac:dyDescent="0.75">
      <c r="A21" s="1">
        <v>26</v>
      </c>
      <c r="B21" s="1">
        <v>4</v>
      </c>
      <c r="C21" s="1">
        <v>97</v>
      </c>
      <c r="D21" s="1">
        <v>46</v>
      </c>
      <c r="E21" s="1">
        <v>1835</v>
      </c>
      <c r="F21" s="1">
        <v>20.5</v>
      </c>
      <c r="G21" s="1">
        <v>70</v>
      </c>
      <c r="H21" s="1" t="s">
        <v>56</v>
      </c>
      <c r="J21" s="1" t="str">
        <v>50%</v>
      </c>
      <c r="K21" s="1">
        <v>23</v>
      </c>
      <c r="L21" s="1">
        <v>4</v>
      </c>
      <c r="M21" s="1">
        <v>148.5</v>
      </c>
      <c r="N21" s="1">
        <v>93.5</v>
      </c>
      <c r="O21" s="1">
        <v>2803.5</v>
      </c>
      <c r="P21" s="1">
        <v>15.5</v>
      </c>
      <c r="Q21" s="1">
        <v>76</v>
      </c>
    </row>
    <row r="22" spans="1:17" x14ac:dyDescent="0.75">
      <c r="A22" s="1">
        <v>25</v>
      </c>
      <c r="B22" s="1">
        <v>4</v>
      </c>
      <c r="C22" s="1">
        <v>110</v>
      </c>
      <c r="D22" s="1">
        <v>87</v>
      </c>
      <c r="E22" s="1">
        <v>2672</v>
      </c>
      <c r="F22" s="1">
        <v>17.5</v>
      </c>
      <c r="G22" s="1">
        <v>70</v>
      </c>
      <c r="H22" s="1" t="s">
        <v>56</v>
      </c>
      <c r="J22" s="1" t="str">
        <v>90%</v>
      </c>
      <c r="K22" s="1">
        <v>34.33</v>
      </c>
      <c r="L22" s="1">
        <v>8</v>
      </c>
      <c r="M22" s="1">
        <v>350</v>
      </c>
      <c r="N22" s="1">
        <v>157.7000000000001</v>
      </c>
      <c r="O22" s="1">
        <v>4275.2</v>
      </c>
      <c r="P22" s="1">
        <v>19</v>
      </c>
      <c r="Q22" s="1">
        <v>81</v>
      </c>
    </row>
    <row r="23" spans="1:17" x14ac:dyDescent="0.75">
      <c r="A23" s="1">
        <v>24</v>
      </c>
      <c r="B23" s="1">
        <v>4</v>
      </c>
      <c r="C23" s="1">
        <v>107</v>
      </c>
      <c r="D23" s="1">
        <v>90</v>
      </c>
      <c r="E23" s="1">
        <v>2430</v>
      </c>
      <c r="F23" s="1">
        <v>14.5</v>
      </c>
      <c r="G23" s="1">
        <v>70</v>
      </c>
      <c r="H23" s="1" t="s">
        <v>56</v>
      </c>
      <c r="J23" s="1" t="str">
        <v>max</v>
      </c>
      <c r="K23" s="1">
        <v>46.6</v>
      </c>
      <c r="L23" s="1">
        <v>8</v>
      </c>
      <c r="M23" s="1">
        <v>455</v>
      </c>
      <c r="N23" s="1">
        <v>230</v>
      </c>
      <c r="O23" s="1">
        <v>5140</v>
      </c>
      <c r="P23" s="1">
        <v>24.8</v>
      </c>
      <c r="Q23" s="1">
        <v>82</v>
      </c>
    </row>
    <row r="24" spans="1:17" x14ac:dyDescent="0.75">
      <c r="A24" s="1">
        <v>25</v>
      </c>
      <c r="B24" s="1">
        <v>4</v>
      </c>
      <c r="C24" s="1">
        <v>104</v>
      </c>
      <c r="D24" s="1">
        <v>95</v>
      </c>
      <c r="E24" s="1">
        <v>2375</v>
      </c>
      <c r="F24" s="1">
        <v>17.5</v>
      </c>
      <c r="G24" s="1">
        <v>70</v>
      </c>
      <c r="H24" s="1" t="s">
        <v>56</v>
      </c>
    </row>
    <row r="25" spans="1:17" x14ac:dyDescent="0.75">
      <c r="A25" s="1">
        <v>26</v>
      </c>
      <c r="B25" s="1">
        <v>4</v>
      </c>
      <c r="C25" s="1">
        <v>121</v>
      </c>
      <c r="D25" s="1">
        <v>113</v>
      </c>
      <c r="E25" s="1">
        <v>2234</v>
      </c>
      <c r="F25" s="1">
        <v>12.5</v>
      </c>
      <c r="G25" s="1">
        <v>70</v>
      </c>
      <c r="H25" s="1" t="s">
        <v>56</v>
      </c>
    </row>
    <row r="26" spans="1:17" x14ac:dyDescent="0.75">
      <c r="A26" s="1">
        <v>21</v>
      </c>
      <c r="B26" s="1">
        <v>6</v>
      </c>
      <c r="C26" s="1">
        <v>199</v>
      </c>
      <c r="D26" s="1">
        <v>90</v>
      </c>
      <c r="E26" s="1">
        <v>2648</v>
      </c>
      <c r="F26" s="1">
        <v>15</v>
      </c>
      <c r="G26" s="1">
        <v>70</v>
      </c>
      <c r="H26" s="1" t="s">
        <v>54</v>
      </c>
      <c r="J26" s="1" t="str" cm="1">
        <f t="array" ref="J26:Q34">_xlfn._xlws.PY(7,0)</f>
        <v/>
      </c>
      <c r="K26" s="1" t="str">
        <v>mpg</v>
      </c>
      <c r="L26" s="1" t="str">
        <v>cylinders</v>
      </c>
      <c r="M26" s="1" t="str">
        <v>displacement</v>
      </c>
      <c r="N26" s="1" t="str">
        <v>horsepower</v>
      </c>
      <c r="O26" s="1" t="str">
        <v>weight</v>
      </c>
      <c r="P26" s="1" t="str">
        <v>acceleration</v>
      </c>
      <c r="Q26" s="1" t="str">
        <v>model_year</v>
      </c>
    </row>
    <row r="27" spans="1:17" x14ac:dyDescent="0.75">
      <c r="A27" s="1">
        <v>10</v>
      </c>
      <c r="B27" s="1">
        <v>8</v>
      </c>
      <c r="C27" s="1">
        <v>360</v>
      </c>
      <c r="D27" s="1">
        <v>215</v>
      </c>
      <c r="E27" s="1">
        <v>4615</v>
      </c>
      <c r="F27" s="1">
        <v>14</v>
      </c>
      <c r="G27" s="1">
        <v>70</v>
      </c>
      <c r="H27" s="1" t="s">
        <v>54</v>
      </c>
      <c r="J27" s="1" t="str">
        <v>count</v>
      </c>
      <c r="K27" s="1">
        <v>398</v>
      </c>
      <c r="L27" s="1">
        <v>398</v>
      </c>
      <c r="M27" s="1">
        <v>398</v>
      </c>
      <c r="N27" s="1">
        <v>392</v>
      </c>
      <c r="O27" s="1">
        <v>398</v>
      </c>
      <c r="P27" s="1">
        <v>398</v>
      </c>
      <c r="Q27" s="1">
        <v>398</v>
      </c>
    </row>
    <row r="28" spans="1:17" x14ac:dyDescent="0.75">
      <c r="A28" s="1">
        <v>10</v>
      </c>
      <c r="B28" s="1">
        <v>8</v>
      </c>
      <c r="C28" s="1">
        <v>307</v>
      </c>
      <c r="D28" s="1">
        <v>200</v>
      </c>
      <c r="E28" s="1">
        <v>4376</v>
      </c>
      <c r="F28" s="1">
        <v>15</v>
      </c>
      <c r="G28" s="1">
        <v>70</v>
      </c>
      <c r="H28" s="1" t="s">
        <v>54</v>
      </c>
      <c r="J28" s="1" t="str">
        <v>mean</v>
      </c>
      <c r="K28" s="1">
        <v>23.514572864321607</v>
      </c>
      <c r="L28" s="1">
        <v>5.4547738693467336</v>
      </c>
      <c r="M28" s="1">
        <v>193.42587939698493</v>
      </c>
      <c r="N28" s="1">
        <v>104.46938775510205</v>
      </c>
      <c r="O28" s="1">
        <v>2970.424623115578</v>
      </c>
      <c r="P28" s="1">
        <v>15.568090452261307</v>
      </c>
      <c r="Q28" s="1">
        <v>76.010050251256288</v>
      </c>
    </row>
    <row r="29" spans="1:17" x14ac:dyDescent="0.75">
      <c r="A29" s="1">
        <v>11</v>
      </c>
      <c r="B29" s="1">
        <v>8</v>
      </c>
      <c r="C29" s="1">
        <v>318</v>
      </c>
      <c r="D29" s="1">
        <v>210</v>
      </c>
      <c r="E29" s="1">
        <v>4382</v>
      </c>
      <c r="F29" s="1">
        <v>13.5</v>
      </c>
      <c r="G29" s="1">
        <v>70</v>
      </c>
      <c r="H29" s="1" t="s">
        <v>54</v>
      </c>
      <c r="J29" s="1" t="str">
        <v>std</v>
      </c>
      <c r="K29" s="1">
        <v>7.8159843125657824</v>
      </c>
      <c r="L29" s="1">
        <v>1.7010042445332094</v>
      </c>
      <c r="M29" s="1">
        <v>104.26983817119581</v>
      </c>
      <c r="N29" s="1">
        <v>38.491159932828552</v>
      </c>
      <c r="O29" s="1">
        <v>846.84177419732714</v>
      </c>
      <c r="P29" s="1">
        <v>2.7576889298126757</v>
      </c>
      <c r="Q29" s="1">
        <v>3.6976266467326231</v>
      </c>
    </row>
    <row r="30" spans="1:17" x14ac:dyDescent="0.75">
      <c r="A30" s="1">
        <v>9</v>
      </c>
      <c r="B30" s="1">
        <v>8</v>
      </c>
      <c r="C30" s="1">
        <v>304</v>
      </c>
      <c r="D30" s="1">
        <v>193</v>
      </c>
      <c r="E30" s="1">
        <v>4732</v>
      </c>
      <c r="F30" s="1">
        <v>18.5</v>
      </c>
      <c r="G30" s="1">
        <v>70</v>
      </c>
      <c r="H30" s="1" t="s">
        <v>54</v>
      </c>
      <c r="J30" s="1" t="str">
        <v>min</v>
      </c>
      <c r="K30" s="1">
        <v>9</v>
      </c>
      <c r="L30" s="1">
        <v>3</v>
      </c>
      <c r="M30" s="1">
        <v>68</v>
      </c>
      <c r="N30" s="1">
        <v>46</v>
      </c>
      <c r="O30" s="1">
        <v>1613</v>
      </c>
      <c r="P30" s="1">
        <v>8</v>
      </c>
      <c r="Q30" s="1">
        <v>70</v>
      </c>
    </row>
    <row r="31" spans="1:17" x14ac:dyDescent="0.75">
      <c r="A31" s="1">
        <v>27</v>
      </c>
      <c r="B31" s="1">
        <v>4</v>
      </c>
      <c r="C31" s="1">
        <v>97</v>
      </c>
      <c r="D31" s="1">
        <v>88</v>
      </c>
      <c r="E31" s="1">
        <v>2130</v>
      </c>
      <c r="F31" s="1">
        <v>14.5</v>
      </c>
      <c r="G31" s="1">
        <v>71</v>
      </c>
      <c r="H31" s="1" t="s">
        <v>55</v>
      </c>
      <c r="J31" s="1" t="str">
        <v>10%</v>
      </c>
      <c r="K31" s="1">
        <v>14</v>
      </c>
      <c r="L31" s="1">
        <v>4</v>
      </c>
      <c r="M31" s="1">
        <v>90</v>
      </c>
      <c r="N31" s="1">
        <v>67</v>
      </c>
      <c r="O31" s="1">
        <v>1988.5</v>
      </c>
      <c r="P31" s="1">
        <v>12</v>
      </c>
      <c r="Q31" s="1">
        <v>71</v>
      </c>
    </row>
    <row r="32" spans="1:17" x14ac:dyDescent="0.75">
      <c r="A32" s="1">
        <v>28</v>
      </c>
      <c r="B32" s="1">
        <v>4</v>
      </c>
      <c r="C32" s="1">
        <v>140</v>
      </c>
      <c r="D32" s="1">
        <v>90</v>
      </c>
      <c r="E32" s="1">
        <v>2264</v>
      </c>
      <c r="F32" s="1">
        <v>15.5</v>
      </c>
      <c r="G32" s="1">
        <v>71</v>
      </c>
      <c r="H32" s="1" t="s">
        <v>54</v>
      </c>
      <c r="J32" s="1" t="str">
        <v>50%</v>
      </c>
      <c r="K32" s="1">
        <v>23</v>
      </c>
      <c r="L32" s="1">
        <v>4</v>
      </c>
      <c r="M32" s="1">
        <v>148.5</v>
      </c>
      <c r="N32" s="1">
        <v>93.5</v>
      </c>
      <c r="O32" s="1">
        <v>2803.5</v>
      </c>
      <c r="P32" s="1">
        <v>15.5</v>
      </c>
      <c r="Q32" s="1">
        <v>76</v>
      </c>
    </row>
    <row r="33" spans="1:17" x14ac:dyDescent="0.75">
      <c r="A33" s="1">
        <v>25</v>
      </c>
      <c r="B33" s="1">
        <v>4</v>
      </c>
      <c r="C33" s="1">
        <v>113</v>
      </c>
      <c r="D33" s="1">
        <v>95</v>
      </c>
      <c r="E33" s="1">
        <v>2228</v>
      </c>
      <c r="F33" s="1">
        <v>14</v>
      </c>
      <c r="G33" s="1">
        <v>71</v>
      </c>
      <c r="H33" s="1" t="s">
        <v>55</v>
      </c>
      <c r="J33" s="1" t="str">
        <v>90%</v>
      </c>
      <c r="K33" s="1">
        <v>34.33</v>
      </c>
      <c r="L33" s="1">
        <v>8</v>
      </c>
      <c r="M33" s="1">
        <v>350</v>
      </c>
      <c r="N33" s="1">
        <v>157.7000000000001</v>
      </c>
      <c r="O33" s="1">
        <v>4275.2</v>
      </c>
      <c r="P33" s="1">
        <v>19</v>
      </c>
      <c r="Q33" s="1">
        <v>81</v>
      </c>
    </row>
    <row r="34" spans="1:17" x14ac:dyDescent="0.75">
      <c r="A34" s="1">
        <v>25</v>
      </c>
      <c r="B34" s="1">
        <v>4</v>
      </c>
      <c r="C34" s="1">
        <v>98</v>
      </c>
      <c r="E34" s="1">
        <v>2046</v>
      </c>
      <c r="F34" s="1">
        <v>19</v>
      </c>
      <c r="G34" s="1">
        <v>71</v>
      </c>
      <c r="H34" s="1" t="s">
        <v>54</v>
      </c>
      <c r="J34" s="1" t="str">
        <v>max</v>
      </c>
      <c r="K34" s="1">
        <v>46.6</v>
      </c>
      <c r="L34" s="1">
        <v>8</v>
      </c>
      <c r="M34" s="1">
        <v>455</v>
      </c>
      <c r="N34" s="1">
        <v>230</v>
      </c>
      <c r="O34" s="1">
        <v>5140</v>
      </c>
      <c r="P34" s="1">
        <v>24.8</v>
      </c>
      <c r="Q34" s="1">
        <v>82</v>
      </c>
    </row>
    <row r="35" spans="1:17" x14ac:dyDescent="0.75">
      <c r="A35" s="1">
        <v>19</v>
      </c>
      <c r="B35" s="1">
        <v>6</v>
      </c>
      <c r="C35" s="1">
        <v>232</v>
      </c>
      <c r="D35" s="1">
        <v>100</v>
      </c>
      <c r="E35" s="1">
        <v>2634</v>
      </c>
      <c r="F35" s="1">
        <v>13</v>
      </c>
      <c r="G35" s="1">
        <v>71</v>
      </c>
      <c r="H35" s="1" t="s">
        <v>54</v>
      </c>
    </row>
    <row r="36" spans="1:17" x14ac:dyDescent="0.75">
      <c r="A36" s="1">
        <v>16</v>
      </c>
      <c r="B36" s="1">
        <v>6</v>
      </c>
      <c r="C36" s="1">
        <v>225</v>
      </c>
      <c r="D36" s="1">
        <v>105</v>
      </c>
      <c r="E36" s="1">
        <v>3439</v>
      </c>
      <c r="F36" s="1">
        <v>15.5</v>
      </c>
      <c r="G36" s="1">
        <v>71</v>
      </c>
      <c r="H36" s="1" t="s">
        <v>54</v>
      </c>
      <c r="J36" s="1" t="str" cm="1">
        <f t="array" ref="J36:K40">_xlfn._xlws.PY(8,0)</f>
        <v/>
      </c>
      <c r="K36" s="1" t="str">
        <v>origin</v>
      </c>
    </row>
    <row r="37" spans="1:17" x14ac:dyDescent="0.75">
      <c r="A37" s="1">
        <v>17</v>
      </c>
      <c r="B37" s="1">
        <v>6</v>
      </c>
      <c r="C37" s="1">
        <v>250</v>
      </c>
      <c r="D37" s="1">
        <v>100</v>
      </c>
      <c r="E37" s="1">
        <v>3329</v>
      </c>
      <c r="F37" s="1">
        <v>15.5</v>
      </c>
      <c r="G37" s="1">
        <v>71</v>
      </c>
      <c r="H37" s="1" t="s">
        <v>54</v>
      </c>
      <c r="J37" s="1" t="str">
        <v>count</v>
      </c>
      <c r="K37" s="1">
        <v>398</v>
      </c>
    </row>
    <row r="38" spans="1:17" x14ac:dyDescent="0.75">
      <c r="A38" s="1">
        <v>19</v>
      </c>
      <c r="B38" s="1">
        <v>6</v>
      </c>
      <c r="C38" s="1">
        <v>250</v>
      </c>
      <c r="D38" s="1">
        <v>88</v>
      </c>
      <c r="E38" s="1">
        <v>3302</v>
      </c>
      <c r="F38" s="1">
        <v>15.5</v>
      </c>
      <c r="G38" s="1">
        <v>71</v>
      </c>
      <c r="H38" s="1" t="s">
        <v>54</v>
      </c>
      <c r="J38" s="1" t="str">
        <v>unique</v>
      </c>
      <c r="K38" s="1">
        <v>3</v>
      </c>
    </row>
    <row r="39" spans="1:17" x14ac:dyDescent="0.75">
      <c r="A39" s="1">
        <v>18</v>
      </c>
      <c r="B39" s="1">
        <v>6</v>
      </c>
      <c r="C39" s="1">
        <v>232</v>
      </c>
      <c r="D39" s="1">
        <v>100</v>
      </c>
      <c r="E39" s="1">
        <v>3288</v>
      </c>
      <c r="F39" s="1">
        <v>15.5</v>
      </c>
      <c r="G39" s="1">
        <v>71</v>
      </c>
      <c r="H39" s="1" t="s">
        <v>54</v>
      </c>
      <c r="J39" s="1" t="str">
        <v>top</v>
      </c>
      <c r="K39" s="1" t="str">
        <v>usa</v>
      </c>
    </row>
    <row r="40" spans="1:17" x14ac:dyDescent="0.75">
      <c r="A40" s="1">
        <v>14</v>
      </c>
      <c r="B40" s="1">
        <v>8</v>
      </c>
      <c r="C40" s="1">
        <v>350</v>
      </c>
      <c r="D40" s="1">
        <v>165</v>
      </c>
      <c r="E40" s="1">
        <v>4209</v>
      </c>
      <c r="F40" s="1">
        <v>12</v>
      </c>
      <c r="G40" s="1">
        <v>71</v>
      </c>
      <c r="H40" s="1" t="s">
        <v>54</v>
      </c>
      <c r="J40" s="1" t="str">
        <v>freq</v>
      </c>
      <c r="K40" s="1">
        <v>249</v>
      </c>
    </row>
    <row r="41" spans="1:17" x14ac:dyDescent="0.75">
      <c r="A41" s="1">
        <v>14</v>
      </c>
      <c r="B41" s="1">
        <v>8</v>
      </c>
      <c r="C41" s="1">
        <v>400</v>
      </c>
      <c r="D41" s="1">
        <v>175</v>
      </c>
      <c r="E41" s="1">
        <v>4464</v>
      </c>
      <c r="F41" s="1">
        <v>11.5</v>
      </c>
      <c r="G41" s="1">
        <v>71</v>
      </c>
      <c r="H41" s="1" t="s">
        <v>54</v>
      </c>
    </row>
    <row r="42" spans="1:17" x14ac:dyDescent="0.75">
      <c r="A42" s="1">
        <v>14</v>
      </c>
      <c r="B42" s="1">
        <v>8</v>
      </c>
      <c r="C42" s="1">
        <v>351</v>
      </c>
      <c r="D42" s="1">
        <v>153</v>
      </c>
      <c r="E42" s="1">
        <v>4154</v>
      </c>
      <c r="F42" s="1">
        <v>13.5</v>
      </c>
      <c r="G42" s="1">
        <v>71</v>
      </c>
      <c r="H42" s="1" t="s">
        <v>54</v>
      </c>
      <c r="J42" s="1" t="str" cm="1">
        <f t="array" ref="J42:K45">_xlfn._xlws.PY(9,0)</f>
        <v>origin</v>
      </c>
      <c r="K42" s="1" t="str">
        <v>count</v>
      </c>
    </row>
    <row r="43" spans="1:17" x14ac:dyDescent="0.75">
      <c r="A43" s="1">
        <v>14</v>
      </c>
      <c r="B43" s="1">
        <v>8</v>
      </c>
      <c r="C43" s="1">
        <v>318</v>
      </c>
      <c r="D43" s="1">
        <v>150</v>
      </c>
      <c r="E43" s="1">
        <v>4096</v>
      </c>
      <c r="F43" s="1">
        <v>13</v>
      </c>
      <c r="G43" s="1">
        <v>71</v>
      </c>
      <c r="H43" s="1" t="s">
        <v>54</v>
      </c>
      <c r="J43" s="1" t="str">
        <v>usa</v>
      </c>
      <c r="K43" s="1">
        <v>249</v>
      </c>
    </row>
    <row r="44" spans="1:17" x14ac:dyDescent="0.75">
      <c r="A44" s="1">
        <v>12</v>
      </c>
      <c r="B44" s="1">
        <v>8</v>
      </c>
      <c r="C44" s="1">
        <v>383</v>
      </c>
      <c r="D44" s="1">
        <v>180</v>
      </c>
      <c r="E44" s="1">
        <v>4955</v>
      </c>
      <c r="F44" s="1">
        <v>11.5</v>
      </c>
      <c r="G44" s="1">
        <v>71</v>
      </c>
      <c r="H44" s="1" t="s">
        <v>54</v>
      </c>
      <c r="J44" s="1" t="str">
        <v>japan</v>
      </c>
      <c r="K44" s="1">
        <v>79</v>
      </c>
    </row>
    <row r="45" spans="1:17" x14ac:dyDescent="0.75">
      <c r="A45" s="1">
        <v>13</v>
      </c>
      <c r="B45" s="1">
        <v>8</v>
      </c>
      <c r="C45" s="1">
        <v>400</v>
      </c>
      <c r="D45" s="1">
        <v>170</v>
      </c>
      <c r="E45" s="1">
        <v>4746</v>
      </c>
      <c r="F45" s="1">
        <v>12</v>
      </c>
      <c r="G45" s="1">
        <v>71</v>
      </c>
      <c r="H45" s="1" t="s">
        <v>54</v>
      </c>
      <c r="J45" s="1" t="str">
        <v>europe</v>
      </c>
      <c r="K45" s="1">
        <v>70</v>
      </c>
    </row>
    <row r="46" spans="1:17" x14ac:dyDescent="0.75">
      <c r="A46" s="1">
        <v>13</v>
      </c>
      <c r="B46" s="1">
        <v>8</v>
      </c>
      <c r="C46" s="1">
        <v>400</v>
      </c>
      <c r="D46" s="1">
        <v>175</v>
      </c>
      <c r="E46" s="1">
        <v>5140</v>
      </c>
      <c r="F46" s="1">
        <v>12</v>
      </c>
      <c r="G46" s="1">
        <v>71</v>
      </c>
      <c r="H46" s="1" t="s">
        <v>54</v>
      </c>
    </row>
    <row r="47" spans="1:17" x14ac:dyDescent="0.75">
      <c r="A47" s="1">
        <v>18</v>
      </c>
      <c r="B47" s="1">
        <v>6</v>
      </c>
      <c r="C47" s="1">
        <v>258</v>
      </c>
      <c r="D47" s="1">
        <v>110</v>
      </c>
      <c r="E47" s="1">
        <v>2962</v>
      </c>
      <c r="F47" s="1">
        <v>13.5</v>
      </c>
      <c r="G47" s="1">
        <v>71</v>
      </c>
      <c r="H47" s="1" t="s">
        <v>54</v>
      </c>
    </row>
    <row r="48" spans="1:17" x14ac:dyDescent="0.75">
      <c r="A48" s="1">
        <v>22</v>
      </c>
      <c r="B48" s="1">
        <v>4</v>
      </c>
      <c r="C48" s="1">
        <v>140</v>
      </c>
      <c r="D48" s="1">
        <v>72</v>
      </c>
      <c r="E48" s="1">
        <v>2408</v>
      </c>
      <c r="F48" s="1">
        <v>19</v>
      </c>
      <c r="G48" s="1">
        <v>71</v>
      </c>
      <c r="H48" s="1" t="s">
        <v>54</v>
      </c>
    </row>
    <row r="49" spans="1:8" x14ac:dyDescent="0.75">
      <c r="A49" s="1">
        <v>19</v>
      </c>
      <c r="B49" s="1">
        <v>6</v>
      </c>
      <c r="C49" s="1">
        <v>250</v>
      </c>
      <c r="D49" s="1">
        <v>100</v>
      </c>
      <c r="E49" s="1">
        <v>3282</v>
      </c>
      <c r="F49" s="1">
        <v>15</v>
      </c>
      <c r="G49" s="1">
        <v>71</v>
      </c>
      <c r="H49" s="1" t="s">
        <v>54</v>
      </c>
    </row>
    <row r="50" spans="1:8" x14ac:dyDescent="0.75">
      <c r="A50" s="1">
        <v>18</v>
      </c>
      <c r="B50" s="1">
        <v>6</v>
      </c>
      <c r="C50" s="1">
        <v>250</v>
      </c>
      <c r="D50" s="1">
        <v>88</v>
      </c>
      <c r="E50" s="1">
        <v>3139</v>
      </c>
      <c r="F50" s="1">
        <v>14.5</v>
      </c>
      <c r="G50" s="1">
        <v>71</v>
      </c>
      <c r="H50" s="1" t="s">
        <v>54</v>
      </c>
    </row>
    <row r="51" spans="1:8" x14ac:dyDescent="0.75">
      <c r="A51" s="1">
        <v>23</v>
      </c>
      <c r="B51" s="1">
        <v>4</v>
      </c>
      <c r="C51" s="1">
        <v>122</v>
      </c>
      <c r="D51" s="1">
        <v>86</v>
      </c>
      <c r="E51" s="1">
        <v>2220</v>
      </c>
      <c r="F51" s="1">
        <v>14</v>
      </c>
      <c r="G51" s="1">
        <v>71</v>
      </c>
      <c r="H51" s="1" t="s">
        <v>54</v>
      </c>
    </row>
    <row r="52" spans="1:8" x14ac:dyDescent="0.75">
      <c r="A52" s="1">
        <v>28</v>
      </c>
      <c r="B52" s="1">
        <v>4</v>
      </c>
      <c r="C52" s="1">
        <v>116</v>
      </c>
      <c r="D52" s="1">
        <v>90</v>
      </c>
      <c r="E52" s="1">
        <v>2123</v>
      </c>
      <c r="F52" s="1">
        <v>14</v>
      </c>
      <c r="G52" s="1">
        <v>71</v>
      </c>
      <c r="H52" s="1" t="s">
        <v>56</v>
      </c>
    </row>
    <row r="53" spans="1:8" x14ac:dyDescent="0.75">
      <c r="A53" s="1">
        <v>30</v>
      </c>
      <c r="B53" s="1">
        <v>4</v>
      </c>
      <c r="C53" s="1">
        <v>79</v>
      </c>
      <c r="D53" s="1">
        <v>70</v>
      </c>
      <c r="E53" s="1">
        <v>2074</v>
      </c>
      <c r="F53" s="1">
        <v>19.5</v>
      </c>
      <c r="G53" s="1">
        <v>71</v>
      </c>
      <c r="H53" s="1" t="s">
        <v>56</v>
      </c>
    </row>
    <row r="54" spans="1:8" x14ac:dyDescent="0.75">
      <c r="A54" s="1">
        <v>30</v>
      </c>
      <c r="B54" s="1">
        <v>4</v>
      </c>
      <c r="C54" s="1">
        <v>88</v>
      </c>
      <c r="D54" s="1">
        <v>76</v>
      </c>
      <c r="E54" s="1">
        <v>2065</v>
      </c>
      <c r="F54" s="1">
        <v>14.5</v>
      </c>
      <c r="G54" s="1">
        <v>71</v>
      </c>
      <c r="H54" s="1" t="s">
        <v>56</v>
      </c>
    </row>
    <row r="55" spans="1:8" x14ac:dyDescent="0.75">
      <c r="A55" s="1">
        <v>31</v>
      </c>
      <c r="B55" s="1">
        <v>4</v>
      </c>
      <c r="C55" s="1">
        <v>71</v>
      </c>
      <c r="D55" s="1">
        <v>65</v>
      </c>
      <c r="E55" s="1">
        <v>1773</v>
      </c>
      <c r="F55" s="1">
        <v>19</v>
      </c>
      <c r="G55" s="1">
        <v>71</v>
      </c>
      <c r="H55" s="1" t="s">
        <v>55</v>
      </c>
    </row>
    <row r="56" spans="1:8" x14ac:dyDescent="0.75">
      <c r="A56" s="1">
        <v>35</v>
      </c>
      <c r="B56" s="1">
        <v>4</v>
      </c>
      <c r="C56" s="1">
        <v>72</v>
      </c>
      <c r="D56" s="1">
        <v>69</v>
      </c>
      <c r="E56" s="1">
        <v>1613</v>
      </c>
      <c r="F56" s="1">
        <v>18</v>
      </c>
      <c r="G56" s="1">
        <v>71</v>
      </c>
      <c r="H56" s="1" t="s">
        <v>55</v>
      </c>
    </row>
    <row r="57" spans="1:8" x14ac:dyDescent="0.75">
      <c r="A57" s="1">
        <v>27</v>
      </c>
      <c r="B57" s="1">
        <v>4</v>
      </c>
      <c r="C57" s="1">
        <v>97</v>
      </c>
      <c r="D57" s="1">
        <v>60</v>
      </c>
      <c r="E57" s="1">
        <v>1834</v>
      </c>
      <c r="F57" s="1">
        <v>19</v>
      </c>
      <c r="G57" s="1">
        <v>71</v>
      </c>
      <c r="H57" s="1" t="s">
        <v>56</v>
      </c>
    </row>
    <row r="58" spans="1:8" x14ac:dyDescent="0.75">
      <c r="A58" s="1">
        <v>26</v>
      </c>
      <c r="B58" s="1">
        <v>4</v>
      </c>
      <c r="C58" s="1">
        <v>91</v>
      </c>
      <c r="D58" s="1">
        <v>70</v>
      </c>
      <c r="E58" s="1">
        <v>1955</v>
      </c>
      <c r="F58" s="1">
        <v>20.5</v>
      </c>
      <c r="G58" s="1">
        <v>71</v>
      </c>
      <c r="H58" s="1" t="s">
        <v>54</v>
      </c>
    </row>
    <row r="59" spans="1:8" x14ac:dyDescent="0.75">
      <c r="A59" s="1">
        <v>24</v>
      </c>
      <c r="B59" s="1">
        <v>4</v>
      </c>
      <c r="C59" s="1">
        <v>113</v>
      </c>
      <c r="D59" s="1">
        <v>95</v>
      </c>
      <c r="E59" s="1">
        <v>2278</v>
      </c>
      <c r="F59" s="1">
        <v>15.5</v>
      </c>
      <c r="G59" s="1">
        <v>72</v>
      </c>
      <c r="H59" s="1" t="s">
        <v>55</v>
      </c>
    </row>
    <row r="60" spans="1:8" x14ac:dyDescent="0.75">
      <c r="A60" s="1">
        <v>25</v>
      </c>
      <c r="B60" s="1">
        <v>4</v>
      </c>
      <c r="C60" s="1">
        <v>97.5</v>
      </c>
      <c r="D60" s="1">
        <v>80</v>
      </c>
      <c r="E60" s="1">
        <v>2126</v>
      </c>
      <c r="F60" s="1">
        <v>17</v>
      </c>
      <c r="G60" s="1">
        <v>72</v>
      </c>
      <c r="H60" s="1" t="s">
        <v>54</v>
      </c>
    </row>
    <row r="61" spans="1:8" x14ac:dyDescent="0.75">
      <c r="A61" s="1">
        <v>23</v>
      </c>
      <c r="B61" s="1">
        <v>4</v>
      </c>
      <c r="C61" s="1">
        <v>97</v>
      </c>
      <c r="D61" s="1">
        <v>54</v>
      </c>
      <c r="E61" s="1">
        <v>2254</v>
      </c>
      <c r="F61" s="1">
        <v>23.5</v>
      </c>
      <c r="G61" s="1">
        <v>72</v>
      </c>
      <c r="H61" s="1" t="s">
        <v>56</v>
      </c>
    </row>
    <row r="62" spans="1:8" x14ac:dyDescent="0.75">
      <c r="A62" s="1">
        <v>20</v>
      </c>
      <c r="B62" s="1">
        <v>4</v>
      </c>
      <c r="C62" s="1">
        <v>140</v>
      </c>
      <c r="D62" s="1">
        <v>90</v>
      </c>
      <c r="E62" s="1">
        <v>2408</v>
      </c>
      <c r="F62" s="1">
        <v>19.5</v>
      </c>
      <c r="G62" s="1">
        <v>72</v>
      </c>
      <c r="H62" s="1" t="s">
        <v>54</v>
      </c>
    </row>
    <row r="63" spans="1:8" x14ac:dyDescent="0.75">
      <c r="A63" s="1">
        <v>21</v>
      </c>
      <c r="B63" s="1">
        <v>4</v>
      </c>
      <c r="C63" s="1">
        <v>122</v>
      </c>
      <c r="D63" s="1">
        <v>86</v>
      </c>
      <c r="E63" s="1">
        <v>2226</v>
      </c>
      <c r="F63" s="1">
        <v>16.5</v>
      </c>
      <c r="G63" s="1">
        <v>72</v>
      </c>
      <c r="H63" s="1" t="s">
        <v>54</v>
      </c>
    </row>
    <row r="64" spans="1:8" x14ac:dyDescent="0.75">
      <c r="A64" s="1">
        <v>13</v>
      </c>
      <c r="B64" s="1">
        <v>8</v>
      </c>
      <c r="C64" s="1">
        <v>350</v>
      </c>
      <c r="D64" s="1">
        <v>165</v>
      </c>
      <c r="E64" s="1">
        <v>4274</v>
      </c>
      <c r="F64" s="1">
        <v>12</v>
      </c>
      <c r="G64" s="1">
        <v>72</v>
      </c>
      <c r="H64" s="1" t="s">
        <v>54</v>
      </c>
    </row>
    <row r="65" spans="1:8" x14ac:dyDescent="0.75">
      <c r="A65" s="1">
        <v>14</v>
      </c>
      <c r="B65" s="1">
        <v>8</v>
      </c>
      <c r="C65" s="1">
        <v>400</v>
      </c>
      <c r="D65" s="1">
        <v>175</v>
      </c>
      <c r="E65" s="1">
        <v>4385</v>
      </c>
      <c r="F65" s="1">
        <v>12</v>
      </c>
      <c r="G65" s="1">
        <v>72</v>
      </c>
      <c r="H65" s="1" t="s">
        <v>54</v>
      </c>
    </row>
    <row r="66" spans="1:8" x14ac:dyDescent="0.75">
      <c r="A66" s="1">
        <v>15</v>
      </c>
      <c r="B66" s="1">
        <v>8</v>
      </c>
      <c r="C66" s="1">
        <v>318</v>
      </c>
      <c r="D66" s="1">
        <v>150</v>
      </c>
      <c r="E66" s="1">
        <v>4135</v>
      </c>
      <c r="F66" s="1">
        <v>13.5</v>
      </c>
      <c r="G66" s="1">
        <v>72</v>
      </c>
      <c r="H66" s="1" t="s">
        <v>54</v>
      </c>
    </row>
    <row r="67" spans="1:8" x14ac:dyDescent="0.75">
      <c r="A67" s="1">
        <v>14</v>
      </c>
      <c r="B67" s="1">
        <v>8</v>
      </c>
      <c r="C67" s="1">
        <v>351</v>
      </c>
      <c r="D67" s="1">
        <v>153</v>
      </c>
      <c r="E67" s="1">
        <v>4129</v>
      </c>
      <c r="F67" s="1">
        <v>13</v>
      </c>
      <c r="G67" s="1">
        <v>72</v>
      </c>
      <c r="H67" s="1" t="s">
        <v>54</v>
      </c>
    </row>
    <row r="68" spans="1:8" x14ac:dyDescent="0.75">
      <c r="A68" s="1">
        <v>17</v>
      </c>
      <c r="B68" s="1">
        <v>8</v>
      </c>
      <c r="C68" s="1">
        <v>304</v>
      </c>
      <c r="D68" s="1">
        <v>150</v>
      </c>
      <c r="E68" s="1">
        <v>3672</v>
      </c>
      <c r="F68" s="1">
        <v>11.5</v>
      </c>
      <c r="G68" s="1">
        <v>72</v>
      </c>
      <c r="H68" s="1" t="s">
        <v>54</v>
      </c>
    </row>
    <row r="69" spans="1:8" x14ac:dyDescent="0.75">
      <c r="A69" s="1">
        <v>11</v>
      </c>
      <c r="B69" s="1">
        <v>8</v>
      </c>
      <c r="C69" s="1">
        <v>429</v>
      </c>
      <c r="D69" s="1">
        <v>208</v>
      </c>
      <c r="E69" s="1">
        <v>4633</v>
      </c>
      <c r="F69" s="1">
        <v>11</v>
      </c>
      <c r="G69" s="1">
        <v>72</v>
      </c>
      <c r="H69" s="1" t="s">
        <v>54</v>
      </c>
    </row>
    <row r="70" spans="1:8" x14ac:dyDescent="0.75">
      <c r="A70" s="1">
        <v>13</v>
      </c>
      <c r="B70" s="1">
        <v>8</v>
      </c>
      <c r="C70" s="1">
        <v>350</v>
      </c>
      <c r="D70" s="1">
        <v>155</v>
      </c>
      <c r="E70" s="1">
        <v>4502</v>
      </c>
      <c r="F70" s="1">
        <v>13.5</v>
      </c>
      <c r="G70" s="1">
        <v>72</v>
      </c>
      <c r="H70" s="1" t="s">
        <v>54</v>
      </c>
    </row>
    <row r="71" spans="1:8" x14ac:dyDescent="0.75">
      <c r="A71" s="1">
        <v>12</v>
      </c>
      <c r="B71" s="1">
        <v>8</v>
      </c>
      <c r="C71" s="1">
        <v>350</v>
      </c>
      <c r="D71" s="1">
        <v>160</v>
      </c>
      <c r="E71" s="1">
        <v>4456</v>
      </c>
      <c r="F71" s="1">
        <v>13.5</v>
      </c>
      <c r="G71" s="1">
        <v>72</v>
      </c>
      <c r="H71" s="1" t="s">
        <v>54</v>
      </c>
    </row>
    <row r="72" spans="1:8" x14ac:dyDescent="0.75">
      <c r="A72" s="1">
        <v>13</v>
      </c>
      <c r="B72" s="1">
        <v>8</v>
      </c>
      <c r="C72" s="1">
        <v>400</v>
      </c>
      <c r="D72" s="1">
        <v>190</v>
      </c>
      <c r="E72" s="1">
        <v>4422</v>
      </c>
      <c r="F72" s="1">
        <v>12.5</v>
      </c>
      <c r="G72" s="1">
        <v>72</v>
      </c>
      <c r="H72" s="1" t="s">
        <v>54</v>
      </c>
    </row>
    <row r="73" spans="1:8" x14ac:dyDescent="0.75">
      <c r="A73" s="1">
        <v>19</v>
      </c>
      <c r="B73" s="1">
        <v>3</v>
      </c>
      <c r="C73" s="1">
        <v>70</v>
      </c>
      <c r="D73" s="1">
        <v>97</v>
      </c>
      <c r="E73" s="1">
        <v>2330</v>
      </c>
      <c r="F73" s="1">
        <v>13.5</v>
      </c>
      <c r="G73" s="1">
        <v>72</v>
      </c>
      <c r="H73" s="1" t="s">
        <v>55</v>
      </c>
    </row>
    <row r="74" spans="1:8" x14ac:dyDescent="0.75">
      <c r="A74" s="1">
        <v>15</v>
      </c>
      <c r="B74" s="1">
        <v>8</v>
      </c>
      <c r="C74" s="1">
        <v>304</v>
      </c>
      <c r="D74" s="1">
        <v>150</v>
      </c>
      <c r="E74" s="1">
        <v>3892</v>
      </c>
      <c r="F74" s="1">
        <v>12.5</v>
      </c>
      <c r="G74" s="1">
        <v>72</v>
      </c>
      <c r="H74" s="1" t="s">
        <v>54</v>
      </c>
    </row>
    <row r="75" spans="1:8" x14ac:dyDescent="0.75">
      <c r="A75" s="1">
        <v>13</v>
      </c>
      <c r="B75" s="1">
        <v>8</v>
      </c>
      <c r="C75" s="1">
        <v>307</v>
      </c>
      <c r="D75" s="1">
        <v>130</v>
      </c>
      <c r="E75" s="1">
        <v>4098</v>
      </c>
      <c r="F75" s="1">
        <v>14</v>
      </c>
      <c r="G75" s="1">
        <v>72</v>
      </c>
      <c r="H75" s="1" t="s">
        <v>54</v>
      </c>
    </row>
    <row r="76" spans="1:8" x14ac:dyDescent="0.75">
      <c r="A76" s="1">
        <v>13</v>
      </c>
      <c r="B76" s="1">
        <v>8</v>
      </c>
      <c r="C76" s="1">
        <v>302</v>
      </c>
      <c r="D76" s="1">
        <v>140</v>
      </c>
      <c r="E76" s="1">
        <v>4294</v>
      </c>
      <c r="F76" s="1">
        <v>16</v>
      </c>
      <c r="G76" s="1">
        <v>72</v>
      </c>
      <c r="H76" s="1" t="s">
        <v>54</v>
      </c>
    </row>
    <row r="77" spans="1:8" x14ac:dyDescent="0.75">
      <c r="A77" s="1">
        <v>14</v>
      </c>
      <c r="B77" s="1">
        <v>8</v>
      </c>
      <c r="C77" s="1">
        <v>318</v>
      </c>
      <c r="D77" s="1">
        <v>150</v>
      </c>
      <c r="E77" s="1">
        <v>4077</v>
      </c>
      <c r="F77" s="1">
        <v>14</v>
      </c>
      <c r="G77" s="1">
        <v>72</v>
      </c>
      <c r="H77" s="1" t="s">
        <v>54</v>
      </c>
    </row>
    <row r="78" spans="1:8" x14ac:dyDescent="0.75">
      <c r="A78" s="1">
        <v>18</v>
      </c>
      <c r="B78" s="1">
        <v>4</v>
      </c>
      <c r="C78" s="1">
        <v>121</v>
      </c>
      <c r="D78" s="1">
        <v>112</v>
      </c>
      <c r="E78" s="1">
        <v>2933</v>
      </c>
      <c r="F78" s="1">
        <v>14.5</v>
      </c>
      <c r="G78" s="1">
        <v>72</v>
      </c>
      <c r="H78" s="1" t="s">
        <v>56</v>
      </c>
    </row>
    <row r="79" spans="1:8" x14ac:dyDescent="0.75">
      <c r="A79" s="1">
        <v>22</v>
      </c>
      <c r="B79" s="1">
        <v>4</v>
      </c>
      <c r="C79" s="1">
        <v>121</v>
      </c>
      <c r="D79" s="1">
        <v>76</v>
      </c>
      <c r="E79" s="1">
        <v>2511</v>
      </c>
      <c r="F79" s="1">
        <v>18</v>
      </c>
      <c r="G79" s="1">
        <v>72</v>
      </c>
      <c r="H79" s="1" t="s">
        <v>56</v>
      </c>
    </row>
    <row r="80" spans="1:8" x14ac:dyDescent="0.75">
      <c r="A80" s="1">
        <v>21</v>
      </c>
      <c r="B80" s="1">
        <v>4</v>
      </c>
      <c r="C80" s="1">
        <v>120</v>
      </c>
      <c r="D80" s="1">
        <v>87</v>
      </c>
      <c r="E80" s="1">
        <v>2979</v>
      </c>
      <c r="F80" s="1">
        <v>19.5</v>
      </c>
      <c r="G80" s="1">
        <v>72</v>
      </c>
      <c r="H80" s="1" t="s">
        <v>56</v>
      </c>
    </row>
    <row r="81" spans="1:8" x14ac:dyDescent="0.75">
      <c r="A81" s="1">
        <v>26</v>
      </c>
      <c r="B81" s="1">
        <v>4</v>
      </c>
      <c r="C81" s="1">
        <v>96</v>
      </c>
      <c r="D81" s="1">
        <v>69</v>
      </c>
      <c r="E81" s="1">
        <v>2189</v>
      </c>
      <c r="F81" s="1">
        <v>18</v>
      </c>
      <c r="G81" s="1">
        <v>72</v>
      </c>
      <c r="H81" s="1" t="s">
        <v>56</v>
      </c>
    </row>
    <row r="82" spans="1:8" x14ac:dyDescent="0.75">
      <c r="A82" s="1">
        <v>22</v>
      </c>
      <c r="B82" s="1">
        <v>4</v>
      </c>
      <c r="C82" s="1">
        <v>122</v>
      </c>
      <c r="D82" s="1">
        <v>86</v>
      </c>
      <c r="E82" s="1">
        <v>2395</v>
      </c>
      <c r="F82" s="1">
        <v>16</v>
      </c>
      <c r="G82" s="1">
        <v>72</v>
      </c>
      <c r="H82" s="1" t="s">
        <v>54</v>
      </c>
    </row>
    <row r="83" spans="1:8" x14ac:dyDescent="0.75">
      <c r="A83" s="1">
        <v>28</v>
      </c>
      <c r="B83" s="1">
        <v>4</v>
      </c>
      <c r="C83" s="1">
        <v>97</v>
      </c>
      <c r="D83" s="1">
        <v>92</v>
      </c>
      <c r="E83" s="1">
        <v>2288</v>
      </c>
      <c r="F83" s="1">
        <v>17</v>
      </c>
      <c r="G83" s="1">
        <v>72</v>
      </c>
      <c r="H83" s="1" t="s">
        <v>55</v>
      </c>
    </row>
    <row r="84" spans="1:8" x14ac:dyDescent="0.75">
      <c r="A84" s="1">
        <v>23</v>
      </c>
      <c r="B84" s="1">
        <v>4</v>
      </c>
      <c r="C84" s="1">
        <v>120</v>
      </c>
      <c r="D84" s="1">
        <v>97</v>
      </c>
      <c r="E84" s="1">
        <v>2506</v>
      </c>
      <c r="F84" s="1">
        <v>14.5</v>
      </c>
      <c r="G84" s="1">
        <v>72</v>
      </c>
      <c r="H84" s="1" t="s">
        <v>55</v>
      </c>
    </row>
    <row r="85" spans="1:8" x14ac:dyDescent="0.75">
      <c r="A85" s="1">
        <v>28</v>
      </c>
      <c r="B85" s="1">
        <v>4</v>
      </c>
      <c r="C85" s="1">
        <v>98</v>
      </c>
      <c r="D85" s="1">
        <v>80</v>
      </c>
      <c r="E85" s="1">
        <v>2164</v>
      </c>
      <c r="F85" s="1">
        <v>15</v>
      </c>
      <c r="G85" s="1">
        <v>72</v>
      </c>
      <c r="H85" s="1" t="s">
        <v>54</v>
      </c>
    </row>
    <row r="86" spans="1:8" x14ac:dyDescent="0.75">
      <c r="A86" s="1">
        <v>27</v>
      </c>
      <c r="B86" s="1">
        <v>4</v>
      </c>
      <c r="C86" s="1">
        <v>97</v>
      </c>
      <c r="D86" s="1">
        <v>88</v>
      </c>
      <c r="E86" s="1">
        <v>2100</v>
      </c>
      <c r="F86" s="1">
        <v>16.5</v>
      </c>
      <c r="G86" s="1">
        <v>72</v>
      </c>
      <c r="H86" s="1" t="s">
        <v>55</v>
      </c>
    </row>
    <row r="87" spans="1:8" x14ac:dyDescent="0.75">
      <c r="A87" s="1">
        <v>13</v>
      </c>
      <c r="B87" s="1">
        <v>8</v>
      </c>
      <c r="C87" s="1">
        <v>350</v>
      </c>
      <c r="D87" s="1">
        <v>175</v>
      </c>
      <c r="E87" s="1">
        <v>4100</v>
      </c>
      <c r="F87" s="1">
        <v>13</v>
      </c>
      <c r="G87" s="1">
        <v>73</v>
      </c>
      <c r="H87" s="1" t="s">
        <v>54</v>
      </c>
    </row>
    <row r="88" spans="1:8" x14ac:dyDescent="0.75">
      <c r="A88" s="1">
        <v>14</v>
      </c>
      <c r="B88" s="1">
        <v>8</v>
      </c>
      <c r="C88" s="1">
        <v>304</v>
      </c>
      <c r="D88" s="1">
        <v>150</v>
      </c>
      <c r="E88" s="1">
        <v>3672</v>
      </c>
      <c r="F88" s="1">
        <v>11.5</v>
      </c>
      <c r="G88" s="1">
        <v>73</v>
      </c>
      <c r="H88" s="1" t="s">
        <v>54</v>
      </c>
    </row>
    <row r="89" spans="1:8" x14ac:dyDescent="0.75">
      <c r="A89" s="1">
        <v>13</v>
      </c>
      <c r="B89" s="1">
        <v>8</v>
      </c>
      <c r="C89" s="1">
        <v>350</v>
      </c>
      <c r="D89" s="1">
        <v>145</v>
      </c>
      <c r="E89" s="1">
        <v>3988</v>
      </c>
      <c r="F89" s="1">
        <v>13</v>
      </c>
      <c r="G89" s="1">
        <v>73</v>
      </c>
      <c r="H89" s="1" t="s">
        <v>54</v>
      </c>
    </row>
    <row r="90" spans="1:8" x14ac:dyDescent="0.75">
      <c r="A90" s="1">
        <v>14</v>
      </c>
      <c r="B90" s="1">
        <v>8</v>
      </c>
      <c r="C90" s="1">
        <v>302</v>
      </c>
      <c r="D90" s="1">
        <v>137</v>
      </c>
      <c r="E90" s="1">
        <v>4042</v>
      </c>
      <c r="F90" s="1">
        <v>14.5</v>
      </c>
      <c r="G90" s="1">
        <v>73</v>
      </c>
      <c r="H90" s="1" t="s">
        <v>54</v>
      </c>
    </row>
    <row r="91" spans="1:8" x14ac:dyDescent="0.75">
      <c r="A91" s="1">
        <v>15</v>
      </c>
      <c r="B91" s="1">
        <v>8</v>
      </c>
      <c r="C91" s="1">
        <v>318</v>
      </c>
      <c r="D91" s="1">
        <v>150</v>
      </c>
      <c r="E91" s="1">
        <v>3777</v>
      </c>
      <c r="F91" s="1">
        <v>12.5</v>
      </c>
      <c r="G91" s="1">
        <v>73</v>
      </c>
      <c r="H91" s="1" t="s">
        <v>54</v>
      </c>
    </row>
    <row r="92" spans="1:8" x14ac:dyDescent="0.75">
      <c r="A92" s="1">
        <v>12</v>
      </c>
      <c r="B92" s="1">
        <v>8</v>
      </c>
      <c r="C92" s="1">
        <v>429</v>
      </c>
      <c r="D92" s="1">
        <v>198</v>
      </c>
      <c r="E92" s="1">
        <v>4952</v>
      </c>
      <c r="F92" s="1">
        <v>11.5</v>
      </c>
      <c r="G92" s="1">
        <v>73</v>
      </c>
      <c r="H92" s="1" t="s">
        <v>54</v>
      </c>
    </row>
    <row r="93" spans="1:8" x14ac:dyDescent="0.75">
      <c r="A93" s="1">
        <v>13</v>
      </c>
      <c r="B93" s="1">
        <v>8</v>
      </c>
      <c r="C93" s="1">
        <v>400</v>
      </c>
      <c r="D93" s="1">
        <v>150</v>
      </c>
      <c r="E93" s="1">
        <v>4464</v>
      </c>
      <c r="F93" s="1">
        <v>12</v>
      </c>
      <c r="G93" s="1">
        <v>73</v>
      </c>
      <c r="H93" s="1" t="s">
        <v>54</v>
      </c>
    </row>
    <row r="94" spans="1:8" x14ac:dyDescent="0.75">
      <c r="A94" s="1">
        <v>13</v>
      </c>
      <c r="B94" s="1">
        <v>8</v>
      </c>
      <c r="C94" s="1">
        <v>351</v>
      </c>
      <c r="D94" s="1">
        <v>158</v>
      </c>
      <c r="E94" s="1">
        <v>4363</v>
      </c>
      <c r="F94" s="1">
        <v>13</v>
      </c>
      <c r="G94" s="1">
        <v>73</v>
      </c>
      <c r="H94" s="1" t="s">
        <v>54</v>
      </c>
    </row>
    <row r="95" spans="1:8" x14ac:dyDescent="0.75">
      <c r="A95" s="1">
        <v>14</v>
      </c>
      <c r="B95" s="1">
        <v>8</v>
      </c>
      <c r="C95" s="1">
        <v>318</v>
      </c>
      <c r="D95" s="1">
        <v>150</v>
      </c>
      <c r="E95" s="1">
        <v>4237</v>
      </c>
      <c r="F95" s="1">
        <v>14.5</v>
      </c>
      <c r="G95" s="1">
        <v>73</v>
      </c>
      <c r="H95" s="1" t="s">
        <v>54</v>
      </c>
    </row>
    <row r="96" spans="1:8" x14ac:dyDescent="0.75">
      <c r="A96" s="1">
        <v>13</v>
      </c>
      <c r="B96" s="1">
        <v>8</v>
      </c>
      <c r="C96" s="1">
        <v>440</v>
      </c>
      <c r="D96" s="1">
        <v>215</v>
      </c>
      <c r="E96" s="1">
        <v>4735</v>
      </c>
      <c r="F96" s="1">
        <v>11</v>
      </c>
      <c r="G96" s="1">
        <v>73</v>
      </c>
      <c r="H96" s="1" t="s">
        <v>54</v>
      </c>
    </row>
    <row r="97" spans="1:8" x14ac:dyDescent="0.75">
      <c r="A97" s="1">
        <v>12</v>
      </c>
      <c r="B97" s="1">
        <v>8</v>
      </c>
      <c r="C97" s="1">
        <v>455</v>
      </c>
      <c r="D97" s="1">
        <v>225</v>
      </c>
      <c r="E97" s="1">
        <v>4951</v>
      </c>
      <c r="F97" s="1">
        <v>11</v>
      </c>
      <c r="G97" s="1">
        <v>73</v>
      </c>
      <c r="H97" s="1" t="s">
        <v>54</v>
      </c>
    </row>
    <row r="98" spans="1:8" x14ac:dyDescent="0.75">
      <c r="A98" s="1">
        <v>13</v>
      </c>
      <c r="B98" s="1">
        <v>8</v>
      </c>
      <c r="C98" s="1">
        <v>360</v>
      </c>
      <c r="D98" s="1">
        <v>175</v>
      </c>
      <c r="E98" s="1">
        <v>3821</v>
      </c>
      <c r="F98" s="1">
        <v>11</v>
      </c>
      <c r="G98" s="1">
        <v>73</v>
      </c>
      <c r="H98" s="1" t="s">
        <v>54</v>
      </c>
    </row>
    <row r="99" spans="1:8" x14ac:dyDescent="0.75">
      <c r="A99" s="1">
        <v>18</v>
      </c>
      <c r="B99" s="1">
        <v>6</v>
      </c>
      <c r="C99" s="1">
        <v>225</v>
      </c>
      <c r="D99" s="1">
        <v>105</v>
      </c>
      <c r="E99" s="1">
        <v>3121</v>
      </c>
      <c r="F99" s="1">
        <v>16.5</v>
      </c>
      <c r="G99" s="1">
        <v>73</v>
      </c>
      <c r="H99" s="1" t="s">
        <v>54</v>
      </c>
    </row>
    <row r="100" spans="1:8" x14ac:dyDescent="0.75">
      <c r="A100" s="1">
        <v>16</v>
      </c>
      <c r="B100" s="1">
        <v>6</v>
      </c>
      <c r="C100" s="1">
        <v>250</v>
      </c>
      <c r="D100" s="1">
        <v>100</v>
      </c>
      <c r="E100" s="1">
        <v>3278</v>
      </c>
      <c r="F100" s="1">
        <v>18</v>
      </c>
      <c r="G100" s="1">
        <v>73</v>
      </c>
      <c r="H100" s="1" t="s">
        <v>54</v>
      </c>
    </row>
    <row r="101" spans="1:8" x14ac:dyDescent="0.75">
      <c r="A101" s="1">
        <v>18</v>
      </c>
      <c r="B101" s="1">
        <v>6</v>
      </c>
      <c r="C101" s="1">
        <v>232</v>
      </c>
      <c r="D101" s="1">
        <v>100</v>
      </c>
      <c r="E101" s="1">
        <v>2945</v>
      </c>
      <c r="F101" s="1">
        <v>16</v>
      </c>
      <c r="G101" s="1">
        <v>73</v>
      </c>
      <c r="H101" s="1" t="s">
        <v>54</v>
      </c>
    </row>
    <row r="102" spans="1:8" x14ac:dyDescent="0.75">
      <c r="A102" s="1">
        <v>18</v>
      </c>
      <c r="B102" s="1">
        <v>6</v>
      </c>
      <c r="C102" s="1">
        <v>250</v>
      </c>
      <c r="D102" s="1">
        <v>88</v>
      </c>
      <c r="E102" s="1">
        <v>3021</v>
      </c>
      <c r="F102" s="1">
        <v>16.5</v>
      </c>
      <c r="G102" s="1">
        <v>73</v>
      </c>
      <c r="H102" s="1" t="s">
        <v>54</v>
      </c>
    </row>
    <row r="103" spans="1:8" x14ac:dyDescent="0.75">
      <c r="A103" s="1">
        <v>23</v>
      </c>
      <c r="B103" s="1">
        <v>6</v>
      </c>
      <c r="C103" s="1">
        <v>198</v>
      </c>
      <c r="D103" s="1">
        <v>95</v>
      </c>
      <c r="E103" s="1">
        <v>2904</v>
      </c>
      <c r="F103" s="1">
        <v>16</v>
      </c>
      <c r="G103" s="1">
        <v>73</v>
      </c>
      <c r="H103" s="1" t="s">
        <v>54</v>
      </c>
    </row>
    <row r="104" spans="1:8" x14ac:dyDescent="0.75">
      <c r="A104" s="1">
        <v>26</v>
      </c>
      <c r="B104" s="1">
        <v>4</v>
      </c>
      <c r="C104" s="1">
        <v>97</v>
      </c>
      <c r="D104" s="1">
        <v>46</v>
      </c>
      <c r="E104" s="1">
        <v>1950</v>
      </c>
      <c r="F104" s="1">
        <v>21</v>
      </c>
      <c r="G104" s="1">
        <v>73</v>
      </c>
      <c r="H104" s="1" t="s">
        <v>56</v>
      </c>
    </row>
    <row r="105" spans="1:8" x14ac:dyDescent="0.75">
      <c r="A105" s="1">
        <v>11</v>
      </c>
      <c r="B105" s="1">
        <v>8</v>
      </c>
      <c r="C105" s="1">
        <v>400</v>
      </c>
      <c r="D105" s="1">
        <v>150</v>
      </c>
      <c r="E105" s="1">
        <v>4997</v>
      </c>
      <c r="F105" s="1">
        <v>14</v>
      </c>
      <c r="G105" s="1">
        <v>73</v>
      </c>
      <c r="H105" s="1" t="s">
        <v>54</v>
      </c>
    </row>
    <row r="106" spans="1:8" x14ac:dyDescent="0.75">
      <c r="A106" s="1">
        <v>12</v>
      </c>
      <c r="B106" s="1">
        <v>8</v>
      </c>
      <c r="C106" s="1">
        <v>400</v>
      </c>
      <c r="D106" s="1">
        <v>167</v>
      </c>
      <c r="E106" s="1">
        <v>4906</v>
      </c>
      <c r="F106" s="1">
        <v>12.5</v>
      </c>
      <c r="G106" s="1">
        <v>73</v>
      </c>
      <c r="H106" s="1" t="s">
        <v>54</v>
      </c>
    </row>
    <row r="107" spans="1:8" x14ac:dyDescent="0.75">
      <c r="A107" s="1">
        <v>13</v>
      </c>
      <c r="B107" s="1">
        <v>8</v>
      </c>
      <c r="C107" s="1">
        <v>360</v>
      </c>
      <c r="D107" s="1">
        <v>170</v>
      </c>
      <c r="E107" s="1">
        <v>4654</v>
      </c>
      <c r="F107" s="1">
        <v>13</v>
      </c>
      <c r="G107" s="1">
        <v>73</v>
      </c>
      <c r="H107" s="1" t="s">
        <v>54</v>
      </c>
    </row>
    <row r="108" spans="1:8" x14ac:dyDescent="0.75">
      <c r="A108" s="1">
        <v>12</v>
      </c>
      <c r="B108" s="1">
        <v>8</v>
      </c>
      <c r="C108" s="1">
        <v>350</v>
      </c>
      <c r="D108" s="1">
        <v>180</v>
      </c>
      <c r="E108" s="1">
        <v>4499</v>
      </c>
      <c r="F108" s="1">
        <v>12.5</v>
      </c>
      <c r="G108" s="1">
        <v>73</v>
      </c>
      <c r="H108" s="1" t="s">
        <v>54</v>
      </c>
    </row>
    <row r="109" spans="1:8" x14ac:dyDescent="0.75">
      <c r="A109" s="1">
        <v>18</v>
      </c>
      <c r="B109" s="1">
        <v>6</v>
      </c>
      <c r="C109" s="1">
        <v>232</v>
      </c>
      <c r="D109" s="1">
        <v>100</v>
      </c>
      <c r="E109" s="1">
        <v>2789</v>
      </c>
      <c r="F109" s="1">
        <v>15</v>
      </c>
      <c r="G109" s="1">
        <v>73</v>
      </c>
      <c r="H109" s="1" t="s">
        <v>54</v>
      </c>
    </row>
    <row r="110" spans="1:8" x14ac:dyDescent="0.75">
      <c r="A110" s="1">
        <v>20</v>
      </c>
      <c r="B110" s="1">
        <v>4</v>
      </c>
      <c r="C110" s="1">
        <v>97</v>
      </c>
      <c r="D110" s="1">
        <v>88</v>
      </c>
      <c r="E110" s="1">
        <v>2279</v>
      </c>
      <c r="F110" s="1">
        <v>19</v>
      </c>
      <c r="G110" s="1">
        <v>73</v>
      </c>
      <c r="H110" s="1" t="s">
        <v>55</v>
      </c>
    </row>
    <row r="111" spans="1:8" x14ac:dyDescent="0.75">
      <c r="A111" s="1">
        <v>21</v>
      </c>
      <c r="B111" s="1">
        <v>4</v>
      </c>
      <c r="C111" s="1">
        <v>140</v>
      </c>
      <c r="D111" s="1">
        <v>72</v>
      </c>
      <c r="E111" s="1">
        <v>2401</v>
      </c>
      <c r="F111" s="1">
        <v>19.5</v>
      </c>
      <c r="G111" s="1">
        <v>73</v>
      </c>
      <c r="H111" s="1" t="s">
        <v>54</v>
      </c>
    </row>
    <row r="112" spans="1:8" x14ac:dyDescent="0.75">
      <c r="A112" s="1">
        <v>22</v>
      </c>
      <c r="B112" s="1">
        <v>4</v>
      </c>
      <c r="C112" s="1">
        <v>108</v>
      </c>
      <c r="D112" s="1">
        <v>94</v>
      </c>
      <c r="E112" s="1">
        <v>2379</v>
      </c>
      <c r="F112" s="1">
        <v>16.5</v>
      </c>
      <c r="G112" s="1">
        <v>73</v>
      </c>
      <c r="H112" s="1" t="s">
        <v>55</v>
      </c>
    </row>
    <row r="113" spans="1:8" x14ac:dyDescent="0.75">
      <c r="A113" s="1">
        <v>18</v>
      </c>
      <c r="B113" s="1">
        <v>3</v>
      </c>
      <c r="C113" s="1">
        <v>70</v>
      </c>
      <c r="D113" s="1">
        <v>90</v>
      </c>
      <c r="E113" s="1">
        <v>2124</v>
      </c>
      <c r="F113" s="1">
        <v>13.5</v>
      </c>
      <c r="G113" s="1">
        <v>73</v>
      </c>
      <c r="H113" s="1" t="s">
        <v>55</v>
      </c>
    </row>
    <row r="114" spans="1:8" x14ac:dyDescent="0.75">
      <c r="A114" s="1">
        <v>19</v>
      </c>
      <c r="B114" s="1">
        <v>4</v>
      </c>
      <c r="C114" s="1">
        <v>122</v>
      </c>
      <c r="D114" s="1">
        <v>85</v>
      </c>
      <c r="E114" s="1">
        <v>2310</v>
      </c>
      <c r="F114" s="1">
        <v>18.5</v>
      </c>
      <c r="G114" s="1">
        <v>73</v>
      </c>
      <c r="H114" s="1" t="s">
        <v>54</v>
      </c>
    </row>
    <row r="115" spans="1:8" x14ac:dyDescent="0.75">
      <c r="A115" s="1">
        <v>21</v>
      </c>
      <c r="B115" s="1">
        <v>6</v>
      </c>
      <c r="C115" s="1">
        <v>155</v>
      </c>
      <c r="D115" s="1">
        <v>107</v>
      </c>
      <c r="E115" s="1">
        <v>2472</v>
      </c>
      <c r="F115" s="1">
        <v>14</v>
      </c>
      <c r="G115" s="1">
        <v>73</v>
      </c>
      <c r="H115" s="1" t="s">
        <v>54</v>
      </c>
    </row>
    <row r="116" spans="1:8" x14ac:dyDescent="0.75">
      <c r="A116" s="1">
        <v>26</v>
      </c>
      <c r="B116" s="1">
        <v>4</v>
      </c>
      <c r="C116" s="1">
        <v>98</v>
      </c>
      <c r="D116" s="1">
        <v>90</v>
      </c>
      <c r="E116" s="1">
        <v>2265</v>
      </c>
      <c r="F116" s="1">
        <v>15.5</v>
      </c>
      <c r="G116" s="1">
        <v>73</v>
      </c>
      <c r="H116" s="1" t="s">
        <v>56</v>
      </c>
    </row>
    <row r="117" spans="1:8" x14ac:dyDescent="0.75">
      <c r="A117" s="1">
        <v>15</v>
      </c>
      <c r="B117" s="1">
        <v>8</v>
      </c>
      <c r="C117" s="1">
        <v>350</v>
      </c>
      <c r="D117" s="1">
        <v>145</v>
      </c>
      <c r="E117" s="1">
        <v>4082</v>
      </c>
      <c r="F117" s="1">
        <v>13</v>
      </c>
      <c r="G117" s="1">
        <v>73</v>
      </c>
      <c r="H117" s="1" t="s">
        <v>54</v>
      </c>
    </row>
    <row r="118" spans="1:8" x14ac:dyDescent="0.75">
      <c r="A118" s="1">
        <v>16</v>
      </c>
      <c r="B118" s="1">
        <v>8</v>
      </c>
      <c r="C118" s="1">
        <v>400</v>
      </c>
      <c r="D118" s="1">
        <v>230</v>
      </c>
      <c r="E118" s="1">
        <v>4278</v>
      </c>
      <c r="F118" s="1">
        <v>9.5</v>
      </c>
      <c r="G118" s="1">
        <v>73</v>
      </c>
      <c r="H118" s="1" t="s">
        <v>54</v>
      </c>
    </row>
    <row r="119" spans="1:8" x14ac:dyDescent="0.75">
      <c r="A119" s="1">
        <v>29</v>
      </c>
      <c r="B119" s="1">
        <v>4</v>
      </c>
      <c r="C119" s="1">
        <v>68</v>
      </c>
      <c r="D119" s="1">
        <v>49</v>
      </c>
      <c r="E119" s="1">
        <v>1867</v>
      </c>
      <c r="F119" s="1">
        <v>19.5</v>
      </c>
      <c r="G119" s="1">
        <v>73</v>
      </c>
      <c r="H119" s="1" t="s">
        <v>56</v>
      </c>
    </row>
    <row r="120" spans="1:8" x14ac:dyDescent="0.75">
      <c r="A120" s="1">
        <v>24</v>
      </c>
      <c r="B120" s="1">
        <v>4</v>
      </c>
      <c r="C120" s="1">
        <v>116</v>
      </c>
      <c r="D120" s="1">
        <v>75</v>
      </c>
      <c r="E120" s="1">
        <v>2158</v>
      </c>
      <c r="F120" s="1">
        <v>15.5</v>
      </c>
      <c r="G120" s="1">
        <v>73</v>
      </c>
      <c r="H120" s="1" t="s">
        <v>56</v>
      </c>
    </row>
    <row r="121" spans="1:8" x14ac:dyDescent="0.75">
      <c r="A121" s="1">
        <v>20</v>
      </c>
      <c r="B121" s="1">
        <v>4</v>
      </c>
      <c r="C121" s="1">
        <v>114</v>
      </c>
      <c r="D121" s="1">
        <v>91</v>
      </c>
      <c r="E121" s="1">
        <v>2582</v>
      </c>
      <c r="F121" s="1">
        <v>14</v>
      </c>
      <c r="G121" s="1">
        <v>73</v>
      </c>
      <c r="H121" s="1" t="s">
        <v>56</v>
      </c>
    </row>
    <row r="122" spans="1:8" x14ac:dyDescent="0.75">
      <c r="A122" s="1">
        <v>19</v>
      </c>
      <c r="B122" s="1">
        <v>4</v>
      </c>
      <c r="C122" s="1">
        <v>121</v>
      </c>
      <c r="D122" s="1">
        <v>112</v>
      </c>
      <c r="E122" s="1">
        <v>2868</v>
      </c>
      <c r="F122" s="1">
        <v>15.5</v>
      </c>
      <c r="G122" s="1">
        <v>73</v>
      </c>
      <c r="H122" s="1" t="s">
        <v>56</v>
      </c>
    </row>
    <row r="123" spans="1:8" x14ac:dyDescent="0.75">
      <c r="A123" s="1">
        <v>15</v>
      </c>
      <c r="B123" s="1">
        <v>8</v>
      </c>
      <c r="C123" s="1">
        <v>318</v>
      </c>
      <c r="D123" s="1">
        <v>150</v>
      </c>
      <c r="E123" s="1">
        <v>3399</v>
      </c>
      <c r="F123" s="1">
        <v>11</v>
      </c>
      <c r="G123" s="1">
        <v>73</v>
      </c>
      <c r="H123" s="1" t="s">
        <v>54</v>
      </c>
    </row>
    <row r="124" spans="1:8" x14ac:dyDescent="0.75">
      <c r="A124" s="1">
        <v>24</v>
      </c>
      <c r="B124" s="1">
        <v>4</v>
      </c>
      <c r="C124" s="1">
        <v>121</v>
      </c>
      <c r="D124" s="1">
        <v>110</v>
      </c>
      <c r="E124" s="1">
        <v>2660</v>
      </c>
      <c r="F124" s="1">
        <v>14</v>
      </c>
      <c r="G124" s="1">
        <v>73</v>
      </c>
      <c r="H124" s="1" t="s">
        <v>56</v>
      </c>
    </row>
    <row r="125" spans="1:8" x14ac:dyDescent="0.75">
      <c r="A125" s="1">
        <v>20</v>
      </c>
      <c r="B125" s="1">
        <v>6</v>
      </c>
      <c r="C125" s="1">
        <v>156</v>
      </c>
      <c r="D125" s="1">
        <v>122</v>
      </c>
      <c r="E125" s="1">
        <v>2807</v>
      </c>
      <c r="F125" s="1">
        <v>13.5</v>
      </c>
      <c r="G125" s="1">
        <v>73</v>
      </c>
      <c r="H125" s="1" t="s">
        <v>55</v>
      </c>
    </row>
    <row r="126" spans="1:8" x14ac:dyDescent="0.75">
      <c r="A126" s="1">
        <v>11</v>
      </c>
      <c r="B126" s="1">
        <v>8</v>
      </c>
      <c r="C126" s="1">
        <v>350</v>
      </c>
      <c r="D126" s="1">
        <v>180</v>
      </c>
      <c r="E126" s="1">
        <v>3664</v>
      </c>
      <c r="F126" s="1">
        <v>11</v>
      </c>
      <c r="G126" s="1">
        <v>73</v>
      </c>
      <c r="H126" s="1" t="s">
        <v>54</v>
      </c>
    </row>
    <row r="127" spans="1:8" x14ac:dyDescent="0.75">
      <c r="A127" s="1">
        <v>20</v>
      </c>
      <c r="B127" s="1">
        <v>6</v>
      </c>
      <c r="C127" s="1">
        <v>198</v>
      </c>
      <c r="D127" s="1">
        <v>95</v>
      </c>
      <c r="E127" s="1">
        <v>3102</v>
      </c>
      <c r="F127" s="1">
        <v>16.5</v>
      </c>
      <c r="G127" s="1">
        <v>74</v>
      </c>
      <c r="H127" s="1" t="s">
        <v>54</v>
      </c>
    </row>
    <row r="128" spans="1:8" x14ac:dyDescent="0.75">
      <c r="A128" s="1">
        <v>21</v>
      </c>
      <c r="B128" s="1">
        <v>6</v>
      </c>
      <c r="C128" s="1">
        <v>200</v>
      </c>
      <c r="E128" s="1">
        <v>2875</v>
      </c>
      <c r="F128" s="1">
        <v>17</v>
      </c>
      <c r="G128" s="1">
        <v>74</v>
      </c>
      <c r="H128" s="1" t="s">
        <v>54</v>
      </c>
    </row>
    <row r="129" spans="1:8" x14ac:dyDescent="0.75">
      <c r="A129" s="1">
        <v>19</v>
      </c>
      <c r="B129" s="1">
        <v>6</v>
      </c>
      <c r="C129" s="1">
        <v>232</v>
      </c>
      <c r="D129" s="1">
        <v>100</v>
      </c>
      <c r="E129" s="1">
        <v>2901</v>
      </c>
      <c r="F129" s="1">
        <v>16</v>
      </c>
      <c r="G129" s="1">
        <v>74</v>
      </c>
      <c r="H129" s="1" t="s">
        <v>54</v>
      </c>
    </row>
    <row r="130" spans="1:8" x14ac:dyDescent="0.75">
      <c r="A130" s="1">
        <v>15</v>
      </c>
      <c r="B130" s="1">
        <v>6</v>
      </c>
      <c r="C130" s="1">
        <v>250</v>
      </c>
      <c r="D130" s="1">
        <v>100</v>
      </c>
      <c r="E130" s="1">
        <v>3336</v>
      </c>
      <c r="F130" s="1">
        <v>17</v>
      </c>
      <c r="G130" s="1">
        <v>74</v>
      </c>
      <c r="H130" s="1" t="s">
        <v>54</v>
      </c>
    </row>
    <row r="131" spans="1:8" x14ac:dyDescent="0.75">
      <c r="A131" s="1">
        <v>31</v>
      </c>
      <c r="B131" s="1">
        <v>4</v>
      </c>
      <c r="C131" s="1">
        <v>79</v>
      </c>
      <c r="D131" s="1">
        <v>67</v>
      </c>
      <c r="E131" s="1">
        <v>1950</v>
      </c>
      <c r="F131" s="1">
        <v>19</v>
      </c>
      <c r="G131" s="1">
        <v>74</v>
      </c>
      <c r="H131" s="1" t="s">
        <v>55</v>
      </c>
    </row>
    <row r="132" spans="1:8" x14ac:dyDescent="0.75">
      <c r="A132" s="1">
        <v>26</v>
      </c>
      <c r="B132" s="1">
        <v>4</v>
      </c>
      <c r="C132" s="1">
        <v>122</v>
      </c>
      <c r="D132" s="1">
        <v>80</v>
      </c>
      <c r="E132" s="1">
        <v>2451</v>
      </c>
      <c r="F132" s="1">
        <v>16.5</v>
      </c>
      <c r="G132" s="1">
        <v>74</v>
      </c>
      <c r="H132" s="1" t="s">
        <v>54</v>
      </c>
    </row>
    <row r="133" spans="1:8" x14ac:dyDescent="0.75">
      <c r="A133" s="1">
        <v>32</v>
      </c>
      <c r="B133" s="1">
        <v>4</v>
      </c>
      <c r="C133" s="1">
        <v>71</v>
      </c>
      <c r="D133" s="1">
        <v>65</v>
      </c>
      <c r="E133" s="1">
        <v>1836</v>
      </c>
      <c r="F133" s="1">
        <v>21</v>
      </c>
      <c r="G133" s="1">
        <v>74</v>
      </c>
      <c r="H133" s="1" t="s">
        <v>55</v>
      </c>
    </row>
    <row r="134" spans="1:8" x14ac:dyDescent="0.75">
      <c r="A134" s="1">
        <v>25</v>
      </c>
      <c r="B134" s="1">
        <v>4</v>
      </c>
      <c r="C134" s="1">
        <v>140</v>
      </c>
      <c r="D134" s="1">
        <v>75</v>
      </c>
      <c r="E134" s="1">
        <v>2542</v>
      </c>
      <c r="F134" s="1">
        <v>17</v>
      </c>
      <c r="G134" s="1">
        <v>74</v>
      </c>
      <c r="H134" s="1" t="s">
        <v>54</v>
      </c>
    </row>
    <row r="135" spans="1:8" x14ac:dyDescent="0.75">
      <c r="A135" s="1">
        <v>16</v>
      </c>
      <c r="B135" s="1">
        <v>6</v>
      </c>
      <c r="C135" s="1">
        <v>250</v>
      </c>
      <c r="D135" s="1">
        <v>100</v>
      </c>
      <c r="E135" s="1">
        <v>3781</v>
      </c>
      <c r="F135" s="1">
        <v>17</v>
      </c>
      <c r="G135" s="1">
        <v>74</v>
      </c>
      <c r="H135" s="1" t="s">
        <v>54</v>
      </c>
    </row>
    <row r="136" spans="1:8" x14ac:dyDescent="0.75">
      <c r="A136" s="1">
        <v>16</v>
      </c>
      <c r="B136" s="1">
        <v>6</v>
      </c>
      <c r="C136" s="1">
        <v>258</v>
      </c>
      <c r="D136" s="1">
        <v>110</v>
      </c>
      <c r="E136" s="1">
        <v>3632</v>
      </c>
      <c r="F136" s="1">
        <v>18</v>
      </c>
      <c r="G136" s="1">
        <v>74</v>
      </c>
      <c r="H136" s="1" t="s">
        <v>54</v>
      </c>
    </row>
    <row r="137" spans="1:8" x14ac:dyDescent="0.75">
      <c r="A137" s="1">
        <v>18</v>
      </c>
      <c r="B137" s="1">
        <v>6</v>
      </c>
      <c r="C137" s="1">
        <v>225</v>
      </c>
      <c r="D137" s="1">
        <v>105</v>
      </c>
      <c r="E137" s="1">
        <v>3613</v>
      </c>
      <c r="F137" s="1">
        <v>16.5</v>
      </c>
      <c r="G137" s="1">
        <v>74</v>
      </c>
      <c r="H137" s="1" t="s">
        <v>54</v>
      </c>
    </row>
    <row r="138" spans="1:8" x14ac:dyDescent="0.75">
      <c r="A138" s="1">
        <v>16</v>
      </c>
      <c r="B138" s="1">
        <v>8</v>
      </c>
      <c r="C138" s="1">
        <v>302</v>
      </c>
      <c r="D138" s="1">
        <v>140</v>
      </c>
      <c r="E138" s="1">
        <v>4141</v>
      </c>
      <c r="F138" s="1">
        <v>14</v>
      </c>
      <c r="G138" s="1">
        <v>74</v>
      </c>
      <c r="H138" s="1" t="s">
        <v>54</v>
      </c>
    </row>
    <row r="139" spans="1:8" x14ac:dyDescent="0.75">
      <c r="A139" s="1">
        <v>13</v>
      </c>
      <c r="B139" s="1">
        <v>8</v>
      </c>
      <c r="C139" s="1">
        <v>350</v>
      </c>
      <c r="D139" s="1">
        <v>150</v>
      </c>
      <c r="E139" s="1">
        <v>4699</v>
      </c>
      <c r="F139" s="1">
        <v>14.5</v>
      </c>
      <c r="G139" s="1">
        <v>74</v>
      </c>
      <c r="H139" s="1" t="s">
        <v>54</v>
      </c>
    </row>
    <row r="140" spans="1:8" x14ac:dyDescent="0.75">
      <c r="A140" s="1">
        <v>14</v>
      </c>
      <c r="B140" s="1">
        <v>8</v>
      </c>
      <c r="C140" s="1">
        <v>318</v>
      </c>
      <c r="D140" s="1">
        <v>150</v>
      </c>
      <c r="E140" s="1">
        <v>4457</v>
      </c>
      <c r="F140" s="1">
        <v>13.5</v>
      </c>
      <c r="G140" s="1">
        <v>74</v>
      </c>
      <c r="H140" s="1" t="s">
        <v>54</v>
      </c>
    </row>
    <row r="141" spans="1:8" x14ac:dyDescent="0.75">
      <c r="A141" s="1">
        <v>14</v>
      </c>
      <c r="B141" s="1">
        <v>8</v>
      </c>
      <c r="C141" s="1">
        <v>302</v>
      </c>
      <c r="D141" s="1">
        <v>140</v>
      </c>
      <c r="E141" s="1">
        <v>4638</v>
      </c>
      <c r="F141" s="1">
        <v>16</v>
      </c>
      <c r="G141" s="1">
        <v>74</v>
      </c>
      <c r="H141" s="1" t="s">
        <v>54</v>
      </c>
    </row>
    <row r="142" spans="1:8" x14ac:dyDescent="0.75">
      <c r="A142" s="1">
        <v>14</v>
      </c>
      <c r="B142" s="1">
        <v>8</v>
      </c>
      <c r="C142" s="1">
        <v>304</v>
      </c>
      <c r="D142" s="1">
        <v>150</v>
      </c>
      <c r="E142" s="1">
        <v>4257</v>
      </c>
      <c r="F142" s="1">
        <v>15.5</v>
      </c>
      <c r="G142" s="1">
        <v>74</v>
      </c>
      <c r="H142" s="1" t="s">
        <v>54</v>
      </c>
    </row>
    <row r="143" spans="1:8" x14ac:dyDescent="0.75">
      <c r="A143" s="1">
        <v>29</v>
      </c>
      <c r="B143" s="1">
        <v>4</v>
      </c>
      <c r="C143" s="1">
        <v>98</v>
      </c>
      <c r="D143" s="1">
        <v>83</v>
      </c>
      <c r="E143" s="1">
        <v>2219</v>
      </c>
      <c r="F143" s="1">
        <v>16.5</v>
      </c>
      <c r="G143" s="1">
        <v>74</v>
      </c>
      <c r="H143" s="1" t="s">
        <v>56</v>
      </c>
    </row>
    <row r="144" spans="1:8" x14ac:dyDescent="0.75">
      <c r="A144" s="1">
        <v>26</v>
      </c>
      <c r="B144" s="1">
        <v>4</v>
      </c>
      <c r="C144" s="1">
        <v>79</v>
      </c>
      <c r="D144" s="1">
        <v>67</v>
      </c>
      <c r="E144" s="1">
        <v>1963</v>
      </c>
      <c r="F144" s="1">
        <v>15.5</v>
      </c>
      <c r="G144" s="1">
        <v>74</v>
      </c>
      <c r="H144" s="1" t="s">
        <v>56</v>
      </c>
    </row>
    <row r="145" spans="1:8" x14ac:dyDescent="0.75">
      <c r="A145" s="1">
        <v>26</v>
      </c>
      <c r="B145" s="1">
        <v>4</v>
      </c>
      <c r="C145" s="1">
        <v>97</v>
      </c>
      <c r="D145" s="1">
        <v>78</v>
      </c>
      <c r="E145" s="1">
        <v>2300</v>
      </c>
      <c r="F145" s="1">
        <v>14.5</v>
      </c>
      <c r="G145" s="1">
        <v>74</v>
      </c>
      <c r="H145" s="1" t="s">
        <v>56</v>
      </c>
    </row>
    <row r="146" spans="1:8" x14ac:dyDescent="0.75">
      <c r="A146" s="1">
        <v>31</v>
      </c>
      <c r="B146" s="1">
        <v>4</v>
      </c>
      <c r="C146" s="1">
        <v>76</v>
      </c>
      <c r="D146" s="1">
        <v>52</v>
      </c>
      <c r="E146" s="1">
        <v>1649</v>
      </c>
      <c r="F146" s="1">
        <v>16.5</v>
      </c>
      <c r="G146" s="1">
        <v>74</v>
      </c>
      <c r="H146" s="1" t="s">
        <v>55</v>
      </c>
    </row>
    <row r="147" spans="1:8" x14ac:dyDescent="0.75">
      <c r="A147" s="1">
        <v>32</v>
      </c>
      <c r="B147" s="1">
        <v>4</v>
      </c>
      <c r="C147" s="1">
        <v>83</v>
      </c>
      <c r="D147" s="1">
        <v>61</v>
      </c>
      <c r="E147" s="1">
        <v>2003</v>
      </c>
      <c r="F147" s="1">
        <v>19</v>
      </c>
      <c r="G147" s="1">
        <v>74</v>
      </c>
      <c r="H147" s="1" t="s">
        <v>55</v>
      </c>
    </row>
    <row r="148" spans="1:8" x14ac:dyDescent="0.75">
      <c r="A148" s="1">
        <v>28</v>
      </c>
      <c r="B148" s="1">
        <v>4</v>
      </c>
      <c r="C148" s="1">
        <v>90</v>
      </c>
      <c r="D148" s="1">
        <v>75</v>
      </c>
      <c r="E148" s="1">
        <v>2125</v>
      </c>
      <c r="F148" s="1">
        <v>14.5</v>
      </c>
      <c r="G148" s="1">
        <v>74</v>
      </c>
      <c r="H148" s="1" t="s">
        <v>54</v>
      </c>
    </row>
    <row r="149" spans="1:8" x14ac:dyDescent="0.75">
      <c r="A149" s="1">
        <v>24</v>
      </c>
      <c r="B149" s="1">
        <v>4</v>
      </c>
      <c r="C149" s="1">
        <v>90</v>
      </c>
      <c r="D149" s="1">
        <v>75</v>
      </c>
      <c r="E149" s="1">
        <v>2108</v>
      </c>
      <c r="F149" s="1">
        <v>15.5</v>
      </c>
      <c r="G149" s="1">
        <v>74</v>
      </c>
      <c r="H149" s="1" t="s">
        <v>56</v>
      </c>
    </row>
    <row r="150" spans="1:8" x14ac:dyDescent="0.75">
      <c r="A150" s="1">
        <v>26</v>
      </c>
      <c r="B150" s="1">
        <v>4</v>
      </c>
      <c r="C150" s="1">
        <v>116</v>
      </c>
      <c r="D150" s="1">
        <v>75</v>
      </c>
      <c r="E150" s="1">
        <v>2246</v>
      </c>
      <c r="F150" s="1">
        <v>14</v>
      </c>
      <c r="G150" s="1">
        <v>74</v>
      </c>
      <c r="H150" s="1" t="s">
        <v>56</v>
      </c>
    </row>
    <row r="151" spans="1:8" x14ac:dyDescent="0.75">
      <c r="A151" s="1">
        <v>24</v>
      </c>
      <c r="B151" s="1">
        <v>4</v>
      </c>
      <c r="C151" s="1">
        <v>120</v>
      </c>
      <c r="D151" s="1">
        <v>97</v>
      </c>
      <c r="E151" s="1">
        <v>2489</v>
      </c>
      <c r="F151" s="1">
        <v>15</v>
      </c>
      <c r="G151" s="1">
        <v>74</v>
      </c>
      <c r="H151" s="1" t="s">
        <v>55</v>
      </c>
    </row>
    <row r="152" spans="1:8" x14ac:dyDescent="0.75">
      <c r="A152" s="1">
        <v>26</v>
      </c>
      <c r="B152" s="1">
        <v>4</v>
      </c>
      <c r="C152" s="1">
        <v>108</v>
      </c>
      <c r="D152" s="1">
        <v>93</v>
      </c>
      <c r="E152" s="1">
        <v>2391</v>
      </c>
      <c r="F152" s="1">
        <v>15.5</v>
      </c>
      <c r="G152" s="1">
        <v>74</v>
      </c>
      <c r="H152" s="1" t="s">
        <v>55</v>
      </c>
    </row>
    <row r="153" spans="1:8" x14ac:dyDescent="0.75">
      <c r="A153" s="1">
        <v>31</v>
      </c>
      <c r="B153" s="1">
        <v>4</v>
      </c>
      <c r="C153" s="1">
        <v>79</v>
      </c>
      <c r="D153" s="1">
        <v>67</v>
      </c>
      <c r="E153" s="1">
        <v>2000</v>
      </c>
      <c r="F153" s="1">
        <v>16</v>
      </c>
      <c r="G153" s="1">
        <v>74</v>
      </c>
      <c r="H153" s="1" t="s">
        <v>56</v>
      </c>
    </row>
    <row r="154" spans="1:8" x14ac:dyDescent="0.75">
      <c r="A154" s="1">
        <v>19</v>
      </c>
      <c r="B154" s="1">
        <v>6</v>
      </c>
      <c r="C154" s="1">
        <v>225</v>
      </c>
      <c r="D154" s="1">
        <v>95</v>
      </c>
      <c r="E154" s="1">
        <v>3264</v>
      </c>
      <c r="F154" s="1">
        <v>16</v>
      </c>
      <c r="G154" s="1">
        <v>75</v>
      </c>
      <c r="H154" s="1" t="s">
        <v>54</v>
      </c>
    </row>
    <row r="155" spans="1:8" x14ac:dyDescent="0.75">
      <c r="A155" s="1">
        <v>18</v>
      </c>
      <c r="B155" s="1">
        <v>6</v>
      </c>
      <c r="C155" s="1">
        <v>250</v>
      </c>
      <c r="D155" s="1">
        <v>105</v>
      </c>
      <c r="E155" s="1">
        <v>3459</v>
      </c>
      <c r="F155" s="1">
        <v>16</v>
      </c>
      <c r="G155" s="1">
        <v>75</v>
      </c>
      <c r="H155" s="1" t="s">
        <v>54</v>
      </c>
    </row>
    <row r="156" spans="1:8" x14ac:dyDescent="0.75">
      <c r="A156" s="1">
        <v>15</v>
      </c>
      <c r="B156" s="1">
        <v>6</v>
      </c>
      <c r="C156" s="1">
        <v>250</v>
      </c>
      <c r="D156" s="1">
        <v>72</v>
      </c>
      <c r="E156" s="1">
        <v>3432</v>
      </c>
      <c r="F156" s="1">
        <v>21</v>
      </c>
      <c r="G156" s="1">
        <v>75</v>
      </c>
      <c r="H156" s="1" t="s">
        <v>54</v>
      </c>
    </row>
    <row r="157" spans="1:8" x14ac:dyDescent="0.75">
      <c r="A157" s="1">
        <v>15</v>
      </c>
      <c r="B157" s="1">
        <v>6</v>
      </c>
      <c r="C157" s="1">
        <v>250</v>
      </c>
      <c r="D157" s="1">
        <v>72</v>
      </c>
      <c r="E157" s="1">
        <v>3158</v>
      </c>
      <c r="F157" s="1">
        <v>19.5</v>
      </c>
      <c r="G157" s="1">
        <v>75</v>
      </c>
      <c r="H157" s="1" t="s">
        <v>54</v>
      </c>
    </row>
    <row r="158" spans="1:8" x14ac:dyDescent="0.75">
      <c r="A158" s="1">
        <v>16</v>
      </c>
      <c r="B158" s="1">
        <v>8</v>
      </c>
      <c r="C158" s="1">
        <v>400</v>
      </c>
      <c r="D158" s="1">
        <v>170</v>
      </c>
      <c r="E158" s="1">
        <v>4668</v>
      </c>
      <c r="F158" s="1">
        <v>11.5</v>
      </c>
      <c r="G158" s="1">
        <v>75</v>
      </c>
      <c r="H158" s="1" t="s">
        <v>54</v>
      </c>
    </row>
    <row r="159" spans="1:8" x14ac:dyDescent="0.75">
      <c r="A159" s="1">
        <v>15</v>
      </c>
      <c r="B159" s="1">
        <v>8</v>
      </c>
      <c r="C159" s="1">
        <v>350</v>
      </c>
      <c r="D159" s="1">
        <v>145</v>
      </c>
      <c r="E159" s="1">
        <v>4440</v>
      </c>
      <c r="F159" s="1">
        <v>14</v>
      </c>
      <c r="G159" s="1">
        <v>75</v>
      </c>
      <c r="H159" s="1" t="s">
        <v>54</v>
      </c>
    </row>
    <row r="160" spans="1:8" x14ac:dyDescent="0.75">
      <c r="A160" s="1">
        <v>16</v>
      </c>
      <c r="B160" s="1">
        <v>8</v>
      </c>
      <c r="C160" s="1">
        <v>318</v>
      </c>
      <c r="D160" s="1">
        <v>150</v>
      </c>
      <c r="E160" s="1">
        <v>4498</v>
      </c>
      <c r="F160" s="1">
        <v>14.5</v>
      </c>
      <c r="G160" s="1">
        <v>75</v>
      </c>
      <c r="H160" s="1" t="s">
        <v>54</v>
      </c>
    </row>
    <row r="161" spans="1:8" x14ac:dyDescent="0.75">
      <c r="A161" s="1">
        <v>14</v>
      </c>
      <c r="B161" s="1">
        <v>8</v>
      </c>
      <c r="C161" s="1">
        <v>351</v>
      </c>
      <c r="D161" s="1">
        <v>148</v>
      </c>
      <c r="E161" s="1">
        <v>4657</v>
      </c>
      <c r="F161" s="1">
        <v>13.5</v>
      </c>
      <c r="G161" s="1">
        <v>75</v>
      </c>
      <c r="H161" s="1" t="s">
        <v>54</v>
      </c>
    </row>
    <row r="162" spans="1:8" x14ac:dyDescent="0.75">
      <c r="A162" s="1">
        <v>17</v>
      </c>
      <c r="B162" s="1">
        <v>6</v>
      </c>
      <c r="C162" s="1">
        <v>231</v>
      </c>
      <c r="D162" s="1">
        <v>110</v>
      </c>
      <c r="E162" s="1">
        <v>3907</v>
      </c>
      <c r="F162" s="1">
        <v>21</v>
      </c>
      <c r="G162" s="1">
        <v>75</v>
      </c>
      <c r="H162" s="1" t="s">
        <v>54</v>
      </c>
    </row>
    <row r="163" spans="1:8" x14ac:dyDescent="0.75">
      <c r="A163" s="1">
        <v>16</v>
      </c>
      <c r="B163" s="1">
        <v>6</v>
      </c>
      <c r="C163" s="1">
        <v>250</v>
      </c>
      <c r="D163" s="1">
        <v>105</v>
      </c>
      <c r="E163" s="1">
        <v>3897</v>
      </c>
      <c r="F163" s="1">
        <v>18.5</v>
      </c>
      <c r="G163" s="1">
        <v>75</v>
      </c>
      <c r="H163" s="1" t="s">
        <v>54</v>
      </c>
    </row>
    <row r="164" spans="1:8" x14ac:dyDescent="0.75">
      <c r="A164" s="1">
        <v>15</v>
      </c>
      <c r="B164" s="1">
        <v>6</v>
      </c>
      <c r="C164" s="1">
        <v>258</v>
      </c>
      <c r="D164" s="1">
        <v>110</v>
      </c>
      <c r="E164" s="1">
        <v>3730</v>
      </c>
      <c r="F164" s="1">
        <v>19</v>
      </c>
      <c r="G164" s="1">
        <v>75</v>
      </c>
      <c r="H164" s="1" t="s">
        <v>54</v>
      </c>
    </row>
    <row r="165" spans="1:8" x14ac:dyDescent="0.75">
      <c r="A165" s="1">
        <v>18</v>
      </c>
      <c r="B165" s="1">
        <v>6</v>
      </c>
      <c r="C165" s="1">
        <v>225</v>
      </c>
      <c r="D165" s="1">
        <v>95</v>
      </c>
      <c r="E165" s="1">
        <v>3785</v>
      </c>
      <c r="F165" s="1">
        <v>19</v>
      </c>
      <c r="G165" s="1">
        <v>75</v>
      </c>
      <c r="H165" s="1" t="s">
        <v>54</v>
      </c>
    </row>
    <row r="166" spans="1:8" x14ac:dyDescent="0.75">
      <c r="A166" s="1">
        <v>21</v>
      </c>
      <c r="B166" s="1">
        <v>6</v>
      </c>
      <c r="C166" s="1">
        <v>231</v>
      </c>
      <c r="D166" s="1">
        <v>110</v>
      </c>
      <c r="E166" s="1">
        <v>3039</v>
      </c>
      <c r="F166" s="1">
        <v>15</v>
      </c>
      <c r="G166" s="1">
        <v>75</v>
      </c>
      <c r="H166" s="1" t="s">
        <v>54</v>
      </c>
    </row>
    <row r="167" spans="1:8" x14ac:dyDescent="0.75">
      <c r="A167" s="1">
        <v>20</v>
      </c>
      <c r="B167" s="1">
        <v>8</v>
      </c>
      <c r="C167" s="1">
        <v>262</v>
      </c>
      <c r="D167" s="1">
        <v>110</v>
      </c>
      <c r="E167" s="1">
        <v>3221</v>
      </c>
      <c r="F167" s="1">
        <v>13.5</v>
      </c>
      <c r="G167" s="1">
        <v>75</v>
      </c>
      <c r="H167" s="1" t="s">
        <v>54</v>
      </c>
    </row>
    <row r="168" spans="1:8" x14ac:dyDescent="0.75">
      <c r="A168" s="1">
        <v>13</v>
      </c>
      <c r="B168" s="1">
        <v>8</v>
      </c>
      <c r="C168" s="1">
        <v>302</v>
      </c>
      <c r="D168" s="1">
        <v>129</v>
      </c>
      <c r="E168" s="1">
        <v>3169</v>
      </c>
      <c r="F168" s="1">
        <v>12</v>
      </c>
      <c r="G168" s="1">
        <v>75</v>
      </c>
      <c r="H168" s="1" t="s">
        <v>54</v>
      </c>
    </row>
    <row r="169" spans="1:8" x14ac:dyDescent="0.75">
      <c r="A169" s="1">
        <v>29</v>
      </c>
      <c r="B169" s="1">
        <v>4</v>
      </c>
      <c r="C169" s="1">
        <v>97</v>
      </c>
      <c r="D169" s="1">
        <v>75</v>
      </c>
      <c r="E169" s="1">
        <v>2171</v>
      </c>
      <c r="F169" s="1">
        <v>16</v>
      </c>
      <c r="G169" s="1">
        <v>75</v>
      </c>
      <c r="H169" s="1" t="s">
        <v>55</v>
      </c>
    </row>
    <row r="170" spans="1:8" x14ac:dyDescent="0.75">
      <c r="A170" s="1">
        <v>23</v>
      </c>
      <c r="B170" s="1">
        <v>4</v>
      </c>
      <c r="C170" s="1">
        <v>140</v>
      </c>
      <c r="D170" s="1">
        <v>83</v>
      </c>
      <c r="E170" s="1">
        <v>2639</v>
      </c>
      <c r="F170" s="1">
        <v>17</v>
      </c>
      <c r="G170" s="1">
        <v>75</v>
      </c>
      <c r="H170" s="1" t="s">
        <v>54</v>
      </c>
    </row>
    <row r="171" spans="1:8" x14ac:dyDescent="0.75">
      <c r="A171" s="1">
        <v>20</v>
      </c>
      <c r="B171" s="1">
        <v>6</v>
      </c>
      <c r="C171" s="1">
        <v>232</v>
      </c>
      <c r="D171" s="1">
        <v>100</v>
      </c>
      <c r="E171" s="1">
        <v>2914</v>
      </c>
      <c r="F171" s="1">
        <v>16</v>
      </c>
      <c r="G171" s="1">
        <v>75</v>
      </c>
      <c r="H171" s="1" t="s">
        <v>54</v>
      </c>
    </row>
    <row r="172" spans="1:8" x14ac:dyDescent="0.75">
      <c r="A172" s="1">
        <v>23</v>
      </c>
      <c r="B172" s="1">
        <v>4</v>
      </c>
      <c r="C172" s="1">
        <v>140</v>
      </c>
      <c r="D172" s="1">
        <v>78</v>
      </c>
      <c r="E172" s="1">
        <v>2592</v>
      </c>
      <c r="F172" s="1">
        <v>18.5</v>
      </c>
      <c r="G172" s="1">
        <v>75</v>
      </c>
      <c r="H172" s="1" t="s">
        <v>54</v>
      </c>
    </row>
    <row r="173" spans="1:8" x14ac:dyDescent="0.75">
      <c r="A173" s="1">
        <v>24</v>
      </c>
      <c r="B173" s="1">
        <v>4</v>
      </c>
      <c r="C173" s="1">
        <v>134</v>
      </c>
      <c r="D173" s="1">
        <v>96</v>
      </c>
      <c r="E173" s="1">
        <v>2702</v>
      </c>
      <c r="F173" s="1">
        <v>13.5</v>
      </c>
      <c r="G173" s="1">
        <v>75</v>
      </c>
      <c r="H173" s="1" t="s">
        <v>55</v>
      </c>
    </row>
    <row r="174" spans="1:8" x14ac:dyDescent="0.75">
      <c r="A174" s="1">
        <v>25</v>
      </c>
      <c r="B174" s="1">
        <v>4</v>
      </c>
      <c r="C174" s="1">
        <v>90</v>
      </c>
      <c r="D174" s="1">
        <v>71</v>
      </c>
      <c r="E174" s="1">
        <v>2223</v>
      </c>
      <c r="F174" s="1">
        <v>16.5</v>
      </c>
      <c r="G174" s="1">
        <v>75</v>
      </c>
      <c r="H174" s="1" t="s">
        <v>56</v>
      </c>
    </row>
    <row r="175" spans="1:8" x14ac:dyDescent="0.75">
      <c r="A175" s="1">
        <v>24</v>
      </c>
      <c r="B175" s="1">
        <v>4</v>
      </c>
      <c r="C175" s="1">
        <v>119</v>
      </c>
      <c r="D175" s="1">
        <v>97</v>
      </c>
      <c r="E175" s="1">
        <v>2545</v>
      </c>
      <c r="F175" s="1">
        <v>17</v>
      </c>
      <c r="G175" s="1">
        <v>75</v>
      </c>
      <c r="H175" s="1" t="s">
        <v>55</v>
      </c>
    </row>
    <row r="176" spans="1:8" x14ac:dyDescent="0.75">
      <c r="A176" s="1">
        <v>18</v>
      </c>
      <c r="B176" s="1">
        <v>6</v>
      </c>
      <c r="C176" s="1">
        <v>171</v>
      </c>
      <c r="D176" s="1">
        <v>97</v>
      </c>
      <c r="E176" s="1">
        <v>2984</v>
      </c>
      <c r="F176" s="1">
        <v>14.5</v>
      </c>
      <c r="G176" s="1">
        <v>75</v>
      </c>
      <c r="H176" s="1" t="s">
        <v>54</v>
      </c>
    </row>
    <row r="177" spans="1:8" x14ac:dyDescent="0.75">
      <c r="A177" s="1">
        <v>29</v>
      </c>
      <c r="B177" s="1">
        <v>4</v>
      </c>
      <c r="C177" s="1">
        <v>90</v>
      </c>
      <c r="D177" s="1">
        <v>70</v>
      </c>
      <c r="E177" s="1">
        <v>1937</v>
      </c>
      <c r="F177" s="1">
        <v>14</v>
      </c>
      <c r="G177" s="1">
        <v>75</v>
      </c>
      <c r="H177" s="1" t="s">
        <v>56</v>
      </c>
    </row>
    <row r="178" spans="1:8" x14ac:dyDescent="0.75">
      <c r="A178" s="1">
        <v>19</v>
      </c>
      <c r="B178" s="1">
        <v>6</v>
      </c>
      <c r="C178" s="1">
        <v>232</v>
      </c>
      <c r="D178" s="1">
        <v>90</v>
      </c>
      <c r="E178" s="1">
        <v>3211</v>
      </c>
      <c r="F178" s="1">
        <v>17</v>
      </c>
      <c r="G178" s="1">
        <v>75</v>
      </c>
      <c r="H178" s="1" t="s">
        <v>54</v>
      </c>
    </row>
    <row r="179" spans="1:8" x14ac:dyDescent="0.75">
      <c r="A179" s="1">
        <v>23</v>
      </c>
      <c r="B179" s="1">
        <v>4</v>
      </c>
      <c r="C179" s="1">
        <v>115</v>
      </c>
      <c r="D179" s="1">
        <v>95</v>
      </c>
      <c r="E179" s="1">
        <v>2694</v>
      </c>
      <c r="F179" s="1">
        <v>15</v>
      </c>
      <c r="G179" s="1">
        <v>75</v>
      </c>
      <c r="H179" s="1" t="s">
        <v>56</v>
      </c>
    </row>
    <row r="180" spans="1:8" x14ac:dyDescent="0.75">
      <c r="A180" s="1">
        <v>23</v>
      </c>
      <c r="B180" s="1">
        <v>4</v>
      </c>
      <c r="C180" s="1">
        <v>120</v>
      </c>
      <c r="D180" s="1">
        <v>88</v>
      </c>
      <c r="E180" s="1">
        <v>2957</v>
      </c>
      <c r="F180" s="1">
        <v>17</v>
      </c>
      <c r="G180" s="1">
        <v>75</v>
      </c>
      <c r="H180" s="1" t="s">
        <v>56</v>
      </c>
    </row>
    <row r="181" spans="1:8" x14ac:dyDescent="0.75">
      <c r="A181" s="1">
        <v>22</v>
      </c>
      <c r="B181" s="1">
        <v>4</v>
      </c>
      <c r="C181" s="1">
        <v>121</v>
      </c>
      <c r="D181" s="1">
        <v>98</v>
      </c>
      <c r="E181" s="1">
        <v>2945</v>
      </c>
      <c r="F181" s="1">
        <v>14.5</v>
      </c>
      <c r="G181" s="1">
        <v>75</v>
      </c>
      <c r="H181" s="1" t="s">
        <v>56</v>
      </c>
    </row>
    <row r="182" spans="1:8" x14ac:dyDescent="0.75">
      <c r="A182" s="1">
        <v>25</v>
      </c>
      <c r="B182" s="1">
        <v>4</v>
      </c>
      <c r="C182" s="1">
        <v>121</v>
      </c>
      <c r="D182" s="1">
        <v>115</v>
      </c>
      <c r="E182" s="1">
        <v>2671</v>
      </c>
      <c r="F182" s="1">
        <v>13.5</v>
      </c>
      <c r="G182" s="1">
        <v>75</v>
      </c>
      <c r="H182" s="1" t="s">
        <v>56</v>
      </c>
    </row>
    <row r="183" spans="1:8" x14ac:dyDescent="0.75">
      <c r="A183" s="1">
        <v>33</v>
      </c>
      <c r="B183" s="1">
        <v>4</v>
      </c>
      <c r="C183" s="1">
        <v>91</v>
      </c>
      <c r="D183" s="1">
        <v>53</v>
      </c>
      <c r="E183" s="1">
        <v>1795</v>
      </c>
      <c r="F183" s="1">
        <v>17.5</v>
      </c>
      <c r="G183" s="1">
        <v>75</v>
      </c>
      <c r="H183" s="1" t="s">
        <v>55</v>
      </c>
    </row>
    <row r="184" spans="1:8" x14ac:dyDescent="0.75">
      <c r="A184" s="1">
        <v>28</v>
      </c>
      <c r="B184" s="1">
        <v>4</v>
      </c>
      <c r="C184" s="1">
        <v>107</v>
      </c>
      <c r="D184" s="1">
        <v>86</v>
      </c>
      <c r="E184" s="1">
        <v>2464</v>
      </c>
      <c r="F184" s="1">
        <v>15.5</v>
      </c>
      <c r="G184" s="1">
        <v>76</v>
      </c>
      <c r="H184" s="1" t="s">
        <v>56</v>
      </c>
    </row>
    <row r="185" spans="1:8" x14ac:dyDescent="0.75">
      <c r="A185" s="1">
        <v>25</v>
      </c>
      <c r="B185" s="1">
        <v>4</v>
      </c>
      <c r="C185" s="1">
        <v>116</v>
      </c>
      <c r="D185" s="1">
        <v>81</v>
      </c>
      <c r="E185" s="1">
        <v>2220</v>
      </c>
      <c r="F185" s="1">
        <v>16.899999999999999</v>
      </c>
      <c r="G185" s="1">
        <v>76</v>
      </c>
      <c r="H185" s="1" t="s">
        <v>56</v>
      </c>
    </row>
    <row r="186" spans="1:8" x14ac:dyDescent="0.75">
      <c r="A186" s="1">
        <v>25</v>
      </c>
      <c r="B186" s="1">
        <v>4</v>
      </c>
      <c r="C186" s="1">
        <v>140</v>
      </c>
      <c r="D186" s="1">
        <v>92</v>
      </c>
      <c r="E186" s="1">
        <v>2572</v>
      </c>
      <c r="F186" s="1">
        <v>14.9</v>
      </c>
      <c r="G186" s="1">
        <v>76</v>
      </c>
      <c r="H186" s="1" t="s">
        <v>54</v>
      </c>
    </row>
    <row r="187" spans="1:8" x14ac:dyDescent="0.75">
      <c r="A187" s="1">
        <v>26</v>
      </c>
      <c r="B187" s="1">
        <v>4</v>
      </c>
      <c r="C187" s="1">
        <v>98</v>
      </c>
      <c r="D187" s="1">
        <v>79</v>
      </c>
      <c r="E187" s="1">
        <v>2255</v>
      </c>
      <c r="F187" s="1">
        <v>17.7</v>
      </c>
      <c r="G187" s="1">
        <v>76</v>
      </c>
      <c r="H187" s="1" t="s">
        <v>54</v>
      </c>
    </row>
    <row r="188" spans="1:8" x14ac:dyDescent="0.75">
      <c r="A188" s="1">
        <v>27</v>
      </c>
      <c r="B188" s="1">
        <v>4</v>
      </c>
      <c r="C188" s="1">
        <v>101</v>
      </c>
      <c r="D188" s="1">
        <v>83</v>
      </c>
      <c r="E188" s="1">
        <v>2202</v>
      </c>
      <c r="F188" s="1">
        <v>15.3</v>
      </c>
      <c r="G188" s="1">
        <v>76</v>
      </c>
      <c r="H188" s="1" t="s">
        <v>56</v>
      </c>
    </row>
    <row r="189" spans="1:8" x14ac:dyDescent="0.75">
      <c r="A189" s="1">
        <v>17.5</v>
      </c>
      <c r="B189" s="1">
        <v>8</v>
      </c>
      <c r="C189" s="1">
        <v>305</v>
      </c>
      <c r="D189" s="1">
        <v>140</v>
      </c>
      <c r="E189" s="1">
        <v>4215</v>
      </c>
      <c r="F189" s="1">
        <v>13</v>
      </c>
      <c r="G189" s="1">
        <v>76</v>
      </c>
      <c r="H189" s="1" t="s">
        <v>54</v>
      </c>
    </row>
    <row r="190" spans="1:8" x14ac:dyDescent="0.75">
      <c r="A190" s="1">
        <v>16</v>
      </c>
      <c r="B190" s="1">
        <v>8</v>
      </c>
      <c r="C190" s="1">
        <v>318</v>
      </c>
      <c r="D190" s="1">
        <v>150</v>
      </c>
      <c r="E190" s="1">
        <v>4190</v>
      </c>
      <c r="F190" s="1">
        <v>13</v>
      </c>
      <c r="G190" s="1">
        <v>76</v>
      </c>
      <c r="H190" s="1" t="s">
        <v>54</v>
      </c>
    </row>
    <row r="191" spans="1:8" x14ac:dyDescent="0.75">
      <c r="A191" s="1">
        <v>15.5</v>
      </c>
      <c r="B191" s="1">
        <v>8</v>
      </c>
      <c r="C191" s="1">
        <v>304</v>
      </c>
      <c r="D191" s="1">
        <v>120</v>
      </c>
      <c r="E191" s="1">
        <v>3962</v>
      </c>
      <c r="F191" s="1">
        <v>13.9</v>
      </c>
      <c r="G191" s="1">
        <v>76</v>
      </c>
      <c r="H191" s="1" t="s">
        <v>54</v>
      </c>
    </row>
    <row r="192" spans="1:8" x14ac:dyDescent="0.75">
      <c r="A192" s="1">
        <v>14.5</v>
      </c>
      <c r="B192" s="1">
        <v>8</v>
      </c>
      <c r="C192" s="1">
        <v>351</v>
      </c>
      <c r="D192" s="1">
        <v>152</v>
      </c>
      <c r="E192" s="1">
        <v>4215</v>
      </c>
      <c r="F192" s="1">
        <v>12.8</v>
      </c>
      <c r="G192" s="1">
        <v>76</v>
      </c>
      <c r="H192" s="1" t="s">
        <v>54</v>
      </c>
    </row>
    <row r="193" spans="1:8" x14ac:dyDescent="0.75">
      <c r="A193" s="1">
        <v>22</v>
      </c>
      <c r="B193" s="1">
        <v>6</v>
      </c>
      <c r="C193" s="1">
        <v>225</v>
      </c>
      <c r="D193" s="1">
        <v>100</v>
      </c>
      <c r="E193" s="1">
        <v>3233</v>
      </c>
      <c r="F193" s="1">
        <v>15.4</v>
      </c>
      <c r="G193" s="1">
        <v>76</v>
      </c>
      <c r="H193" s="1" t="s">
        <v>54</v>
      </c>
    </row>
    <row r="194" spans="1:8" x14ac:dyDescent="0.75">
      <c r="A194" s="1">
        <v>22</v>
      </c>
      <c r="B194" s="1">
        <v>6</v>
      </c>
      <c r="C194" s="1">
        <v>250</v>
      </c>
      <c r="D194" s="1">
        <v>105</v>
      </c>
      <c r="E194" s="1">
        <v>3353</v>
      </c>
      <c r="F194" s="1">
        <v>14.5</v>
      </c>
      <c r="G194" s="1">
        <v>76</v>
      </c>
      <c r="H194" s="1" t="s">
        <v>54</v>
      </c>
    </row>
    <row r="195" spans="1:8" x14ac:dyDescent="0.75">
      <c r="A195" s="1">
        <v>24</v>
      </c>
      <c r="B195" s="1">
        <v>6</v>
      </c>
      <c r="C195" s="1">
        <v>200</v>
      </c>
      <c r="D195" s="1">
        <v>81</v>
      </c>
      <c r="E195" s="1">
        <v>3012</v>
      </c>
      <c r="F195" s="1">
        <v>17.600000000000001</v>
      </c>
      <c r="G195" s="1">
        <v>76</v>
      </c>
      <c r="H195" s="1" t="s">
        <v>54</v>
      </c>
    </row>
    <row r="196" spans="1:8" x14ac:dyDescent="0.75">
      <c r="A196" s="1">
        <v>22.5</v>
      </c>
      <c r="B196" s="1">
        <v>6</v>
      </c>
      <c r="C196" s="1">
        <v>232</v>
      </c>
      <c r="D196" s="1">
        <v>90</v>
      </c>
      <c r="E196" s="1">
        <v>3085</v>
      </c>
      <c r="F196" s="1">
        <v>17.600000000000001</v>
      </c>
      <c r="G196" s="1">
        <v>76</v>
      </c>
      <c r="H196" s="1" t="s">
        <v>54</v>
      </c>
    </row>
    <row r="197" spans="1:8" x14ac:dyDescent="0.75">
      <c r="A197" s="1">
        <v>29</v>
      </c>
      <c r="B197" s="1">
        <v>4</v>
      </c>
      <c r="C197" s="1">
        <v>85</v>
      </c>
      <c r="D197" s="1">
        <v>52</v>
      </c>
      <c r="E197" s="1">
        <v>2035</v>
      </c>
      <c r="F197" s="1">
        <v>22.2</v>
      </c>
      <c r="G197" s="1">
        <v>76</v>
      </c>
      <c r="H197" s="1" t="s">
        <v>54</v>
      </c>
    </row>
    <row r="198" spans="1:8" x14ac:dyDescent="0.75">
      <c r="A198" s="1">
        <v>24.5</v>
      </c>
      <c r="B198" s="1">
        <v>4</v>
      </c>
      <c r="C198" s="1">
        <v>98</v>
      </c>
      <c r="D198" s="1">
        <v>60</v>
      </c>
      <c r="E198" s="1">
        <v>2164</v>
      </c>
      <c r="F198" s="1">
        <v>22.1</v>
      </c>
      <c r="G198" s="1">
        <v>76</v>
      </c>
      <c r="H198" s="1" t="s">
        <v>54</v>
      </c>
    </row>
    <row r="199" spans="1:8" x14ac:dyDescent="0.75">
      <c r="A199" s="1">
        <v>29</v>
      </c>
      <c r="B199" s="1">
        <v>4</v>
      </c>
      <c r="C199" s="1">
        <v>90</v>
      </c>
      <c r="D199" s="1">
        <v>70</v>
      </c>
      <c r="E199" s="1">
        <v>1937</v>
      </c>
      <c r="F199" s="1">
        <v>14.2</v>
      </c>
      <c r="G199" s="1">
        <v>76</v>
      </c>
      <c r="H199" s="1" t="s">
        <v>56</v>
      </c>
    </row>
    <row r="200" spans="1:8" x14ac:dyDescent="0.75">
      <c r="A200" s="1">
        <v>33</v>
      </c>
      <c r="B200" s="1">
        <v>4</v>
      </c>
      <c r="C200" s="1">
        <v>91</v>
      </c>
      <c r="D200" s="1">
        <v>53</v>
      </c>
      <c r="E200" s="1">
        <v>1795</v>
      </c>
      <c r="F200" s="1">
        <v>17.399999999999999</v>
      </c>
      <c r="G200" s="1">
        <v>76</v>
      </c>
      <c r="H200" s="1" t="s">
        <v>55</v>
      </c>
    </row>
    <row r="201" spans="1:8" x14ac:dyDescent="0.75">
      <c r="A201" s="1">
        <v>20</v>
      </c>
      <c r="B201" s="1">
        <v>6</v>
      </c>
      <c r="C201" s="1">
        <v>225</v>
      </c>
      <c r="D201" s="1">
        <v>100</v>
      </c>
      <c r="E201" s="1">
        <v>3651</v>
      </c>
      <c r="F201" s="1">
        <v>17.7</v>
      </c>
      <c r="G201" s="1">
        <v>76</v>
      </c>
      <c r="H201" s="1" t="s">
        <v>54</v>
      </c>
    </row>
    <row r="202" spans="1:8" x14ac:dyDescent="0.75">
      <c r="A202" s="1">
        <v>18</v>
      </c>
      <c r="B202" s="1">
        <v>6</v>
      </c>
      <c r="C202" s="1">
        <v>250</v>
      </c>
      <c r="D202" s="1">
        <v>78</v>
      </c>
      <c r="E202" s="1">
        <v>3574</v>
      </c>
      <c r="F202" s="1">
        <v>21</v>
      </c>
      <c r="G202" s="1">
        <v>76</v>
      </c>
      <c r="H202" s="1" t="s">
        <v>54</v>
      </c>
    </row>
    <row r="203" spans="1:8" x14ac:dyDescent="0.75">
      <c r="A203" s="1">
        <v>18.5</v>
      </c>
      <c r="B203" s="1">
        <v>6</v>
      </c>
      <c r="C203" s="1">
        <v>250</v>
      </c>
      <c r="D203" s="1">
        <v>110</v>
      </c>
      <c r="E203" s="1">
        <v>3645</v>
      </c>
      <c r="F203" s="1">
        <v>16.2</v>
      </c>
      <c r="G203" s="1">
        <v>76</v>
      </c>
      <c r="H203" s="1" t="s">
        <v>54</v>
      </c>
    </row>
    <row r="204" spans="1:8" x14ac:dyDescent="0.75">
      <c r="A204" s="1">
        <v>17.5</v>
      </c>
      <c r="B204" s="1">
        <v>6</v>
      </c>
      <c r="C204" s="1">
        <v>258</v>
      </c>
      <c r="D204" s="1">
        <v>95</v>
      </c>
      <c r="E204" s="1">
        <v>3193</v>
      </c>
      <c r="F204" s="1">
        <v>17.8</v>
      </c>
      <c r="G204" s="1">
        <v>76</v>
      </c>
      <c r="H204" s="1" t="s">
        <v>54</v>
      </c>
    </row>
    <row r="205" spans="1:8" x14ac:dyDescent="0.75">
      <c r="A205" s="1">
        <v>29.5</v>
      </c>
      <c r="B205" s="1">
        <v>4</v>
      </c>
      <c r="C205" s="1">
        <v>97</v>
      </c>
      <c r="D205" s="1">
        <v>71</v>
      </c>
      <c r="E205" s="1">
        <v>1825</v>
      </c>
      <c r="F205" s="1">
        <v>12.2</v>
      </c>
      <c r="G205" s="1">
        <v>76</v>
      </c>
      <c r="H205" s="1" t="s">
        <v>56</v>
      </c>
    </row>
    <row r="206" spans="1:8" x14ac:dyDescent="0.75">
      <c r="A206" s="1">
        <v>32</v>
      </c>
      <c r="B206" s="1">
        <v>4</v>
      </c>
      <c r="C206" s="1">
        <v>85</v>
      </c>
      <c r="D206" s="1">
        <v>70</v>
      </c>
      <c r="E206" s="1">
        <v>1990</v>
      </c>
      <c r="F206" s="1">
        <v>17</v>
      </c>
      <c r="G206" s="1">
        <v>76</v>
      </c>
      <c r="H206" s="1" t="s">
        <v>55</v>
      </c>
    </row>
    <row r="207" spans="1:8" x14ac:dyDescent="0.75">
      <c r="A207" s="1">
        <v>28</v>
      </c>
      <c r="B207" s="1">
        <v>4</v>
      </c>
      <c r="C207" s="1">
        <v>97</v>
      </c>
      <c r="D207" s="1">
        <v>75</v>
      </c>
      <c r="E207" s="1">
        <v>2155</v>
      </c>
      <c r="F207" s="1">
        <v>16.399999999999999</v>
      </c>
      <c r="G207" s="1">
        <v>76</v>
      </c>
      <c r="H207" s="1" t="s">
        <v>55</v>
      </c>
    </row>
    <row r="208" spans="1:8" x14ac:dyDescent="0.75">
      <c r="A208" s="1">
        <v>26.5</v>
      </c>
      <c r="B208" s="1">
        <v>4</v>
      </c>
      <c r="C208" s="1">
        <v>140</v>
      </c>
      <c r="D208" s="1">
        <v>72</v>
      </c>
      <c r="E208" s="1">
        <v>2565</v>
      </c>
      <c r="F208" s="1">
        <v>13.6</v>
      </c>
      <c r="G208" s="1">
        <v>76</v>
      </c>
      <c r="H208" s="1" t="s">
        <v>54</v>
      </c>
    </row>
    <row r="209" spans="1:8" x14ac:dyDescent="0.75">
      <c r="A209" s="1">
        <v>20</v>
      </c>
      <c r="B209" s="1">
        <v>4</v>
      </c>
      <c r="C209" s="1">
        <v>130</v>
      </c>
      <c r="D209" s="1">
        <v>102</v>
      </c>
      <c r="E209" s="1">
        <v>3150</v>
      </c>
      <c r="F209" s="1">
        <v>15.7</v>
      </c>
      <c r="G209" s="1">
        <v>76</v>
      </c>
      <c r="H209" s="1" t="s">
        <v>56</v>
      </c>
    </row>
    <row r="210" spans="1:8" x14ac:dyDescent="0.75">
      <c r="A210" s="1">
        <v>13</v>
      </c>
      <c r="B210" s="1">
        <v>8</v>
      </c>
      <c r="C210" s="1">
        <v>318</v>
      </c>
      <c r="D210" s="1">
        <v>150</v>
      </c>
      <c r="E210" s="1">
        <v>3940</v>
      </c>
      <c r="F210" s="1">
        <v>13.2</v>
      </c>
      <c r="G210" s="1">
        <v>76</v>
      </c>
      <c r="H210" s="1" t="s">
        <v>54</v>
      </c>
    </row>
    <row r="211" spans="1:8" x14ac:dyDescent="0.75">
      <c r="A211" s="1">
        <v>19</v>
      </c>
      <c r="B211" s="1">
        <v>4</v>
      </c>
      <c r="C211" s="1">
        <v>120</v>
      </c>
      <c r="D211" s="1">
        <v>88</v>
      </c>
      <c r="E211" s="1">
        <v>3270</v>
      </c>
      <c r="F211" s="1">
        <v>21.9</v>
      </c>
      <c r="G211" s="1">
        <v>76</v>
      </c>
      <c r="H211" s="1" t="s">
        <v>56</v>
      </c>
    </row>
    <row r="212" spans="1:8" x14ac:dyDescent="0.75">
      <c r="A212" s="1">
        <v>19</v>
      </c>
      <c r="B212" s="1">
        <v>6</v>
      </c>
      <c r="C212" s="1">
        <v>156</v>
      </c>
      <c r="D212" s="1">
        <v>108</v>
      </c>
      <c r="E212" s="1">
        <v>2930</v>
      </c>
      <c r="F212" s="1">
        <v>15.5</v>
      </c>
      <c r="G212" s="1">
        <v>76</v>
      </c>
      <c r="H212" s="1" t="s">
        <v>55</v>
      </c>
    </row>
    <row r="213" spans="1:8" x14ac:dyDescent="0.75">
      <c r="A213" s="1">
        <v>16.5</v>
      </c>
      <c r="B213" s="1">
        <v>6</v>
      </c>
      <c r="C213" s="1">
        <v>168</v>
      </c>
      <c r="D213" s="1">
        <v>120</v>
      </c>
      <c r="E213" s="1">
        <v>3820</v>
      </c>
      <c r="F213" s="1">
        <v>16.7</v>
      </c>
      <c r="G213" s="1">
        <v>76</v>
      </c>
      <c r="H213" s="1" t="s">
        <v>56</v>
      </c>
    </row>
    <row r="214" spans="1:8" x14ac:dyDescent="0.75">
      <c r="A214" s="1">
        <v>16.5</v>
      </c>
      <c r="B214" s="1">
        <v>8</v>
      </c>
      <c r="C214" s="1">
        <v>350</v>
      </c>
      <c r="D214" s="1">
        <v>180</v>
      </c>
      <c r="E214" s="1">
        <v>4380</v>
      </c>
      <c r="F214" s="1">
        <v>12.1</v>
      </c>
      <c r="G214" s="1">
        <v>76</v>
      </c>
      <c r="H214" s="1" t="s">
        <v>54</v>
      </c>
    </row>
    <row r="215" spans="1:8" x14ac:dyDescent="0.75">
      <c r="A215" s="1">
        <v>13</v>
      </c>
      <c r="B215" s="1">
        <v>8</v>
      </c>
      <c r="C215" s="1">
        <v>350</v>
      </c>
      <c r="D215" s="1">
        <v>145</v>
      </c>
      <c r="E215" s="1">
        <v>4055</v>
      </c>
      <c r="F215" s="1">
        <v>12</v>
      </c>
      <c r="G215" s="1">
        <v>76</v>
      </c>
      <c r="H215" s="1" t="s">
        <v>54</v>
      </c>
    </row>
    <row r="216" spans="1:8" x14ac:dyDescent="0.75">
      <c r="A216" s="1">
        <v>13</v>
      </c>
      <c r="B216" s="1">
        <v>8</v>
      </c>
      <c r="C216" s="1">
        <v>302</v>
      </c>
      <c r="D216" s="1">
        <v>130</v>
      </c>
      <c r="E216" s="1">
        <v>3870</v>
      </c>
      <c r="F216" s="1">
        <v>15</v>
      </c>
      <c r="G216" s="1">
        <v>76</v>
      </c>
      <c r="H216" s="1" t="s">
        <v>54</v>
      </c>
    </row>
    <row r="217" spans="1:8" x14ac:dyDescent="0.75">
      <c r="A217" s="1">
        <v>13</v>
      </c>
      <c r="B217" s="1">
        <v>8</v>
      </c>
      <c r="C217" s="1">
        <v>318</v>
      </c>
      <c r="D217" s="1">
        <v>150</v>
      </c>
      <c r="E217" s="1">
        <v>3755</v>
      </c>
      <c r="F217" s="1">
        <v>14</v>
      </c>
      <c r="G217" s="1">
        <v>76</v>
      </c>
      <c r="H217" s="1" t="s">
        <v>54</v>
      </c>
    </row>
    <row r="218" spans="1:8" x14ac:dyDescent="0.75">
      <c r="A218" s="1">
        <v>31.5</v>
      </c>
      <c r="B218" s="1">
        <v>4</v>
      </c>
      <c r="C218" s="1">
        <v>98</v>
      </c>
      <c r="D218" s="1">
        <v>68</v>
      </c>
      <c r="E218" s="1">
        <v>2045</v>
      </c>
      <c r="F218" s="1">
        <v>18.5</v>
      </c>
      <c r="G218" s="1">
        <v>77</v>
      </c>
      <c r="H218" s="1" t="s">
        <v>55</v>
      </c>
    </row>
    <row r="219" spans="1:8" x14ac:dyDescent="0.75">
      <c r="A219" s="1">
        <v>30</v>
      </c>
      <c r="B219" s="1">
        <v>4</v>
      </c>
      <c r="C219" s="1">
        <v>111</v>
      </c>
      <c r="D219" s="1">
        <v>80</v>
      </c>
      <c r="E219" s="1">
        <v>2155</v>
      </c>
      <c r="F219" s="1">
        <v>14.8</v>
      </c>
      <c r="G219" s="1">
        <v>77</v>
      </c>
      <c r="H219" s="1" t="s">
        <v>54</v>
      </c>
    </row>
    <row r="220" spans="1:8" x14ac:dyDescent="0.75">
      <c r="A220" s="1">
        <v>36</v>
      </c>
      <c r="B220" s="1">
        <v>4</v>
      </c>
      <c r="C220" s="1">
        <v>79</v>
      </c>
      <c r="D220" s="1">
        <v>58</v>
      </c>
      <c r="E220" s="1">
        <v>1825</v>
      </c>
      <c r="F220" s="1">
        <v>18.600000000000001</v>
      </c>
      <c r="G220" s="1">
        <v>77</v>
      </c>
      <c r="H220" s="1" t="s">
        <v>56</v>
      </c>
    </row>
    <row r="221" spans="1:8" x14ac:dyDescent="0.75">
      <c r="A221" s="1">
        <v>25.5</v>
      </c>
      <c r="B221" s="1">
        <v>4</v>
      </c>
      <c r="C221" s="1">
        <v>122</v>
      </c>
      <c r="D221" s="1">
        <v>96</v>
      </c>
      <c r="E221" s="1">
        <v>2300</v>
      </c>
      <c r="F221" s="1">
        <v>15.5</v>
      </c>
      <c r="G221" s="1">
        <v>77</v>
      </c>
      <c r="H221" s="1" t="s">
        <v>54</v>
      </c>
    </row>
    <row r="222" spans="1:8" x14ac:dyDescent="0.75">
      <c r="A222" s="1">
        <v>33.5</v>
      </c>
      <c r="B222" s="1">
        <v>4</v>
      </c>
      <c r="C222" s="1">
        <v>85</v>
      </c>
      <c r="D222" s="1">
        <v>70</v>
      </c>
      <c r="E222" s="1">
        <v>1945</v>
      </c>
      <c r="F222" s="1">
        <v>16.8</v>
      </c>
      <c r="G222" s="1">
        <v>77</v>
      </c>
      <c r="H222" s="1" t="s">
        <v>55</v>
      </c>
    </row>
    <row r="223" spans="1:8" x14ac:dyDescent="0.75">
      <c r="A223" s="1">
        <v>17.5</v>
      </c>
      <c r="B223" s="1">
        <v>8</v>
      </c>
      <c r="C223" s="1">
        <v>305</v>
      </c>
      <c r="D223" s="1">
        <v>145</v>
      </c>
      <c r="E223" s="1">
        <v>3880</v>
      </c>
      <c r="F223" s="1">
        <v>12.5</v>
      </c>
      <c r="G223" s="1">
        <v>77</v>
      </c>
      <c r="H223" s="1" t="s">
        <v>54</v>
      </c>
    </row>
    <row r="224" spans="1:8" x14ac:dyDescent="0.75">
      <c r="A224" s="1">
        <v>17</v>
      </c>
      <c r="B224" s="1">
        <v>8</v>
      </c>
      <c r="C224" s="1">
        <v>260</v>
      </c>
      <c r="D224" s="1">
        <v>110</v>
      </c>
      <c r="E224" s="1">
        <v>4060</v>
      </c>
      <c r="F224" s="1">
        <v>19</v>
      </c>
      <c r="G224" s="1">
        <v>77</v>
      </c>
      <c r="H224" s="1" t="s">
        <v>54</v>
      </c>
    </row>
    <row r="225" spans="1:8" x14ac:dyDescent="0.75">
      <c r="A225" s="1">
        <v>15.5</v>
      </c>
      <c r="B225" s="1">
        <v>8</v>
      </c>
      <c r="C225" s="1">
        <v>318</v>
      </c>
      <c r="D225" s="1">
        <v>145</v>
      </c>
      <c r="E225" s="1">
        <v>4140</v>
      </c>
      <c r="F225" s="1">
        <v>13.7</v>
      </c>
      <c r="G225" s="1">
        <v>77</v>
      </c>
      <c r="H225" s="1" t="s">
        <v>54</v>
      </c>
    </row>
    <row r="226" spans="1:8" x14ac:dyDescent="0.75">
      <c r="A226" s="1">
        <v>15</v>
      </c>
      <c r="B226" s="1">
        <v>8</v>
      </c>
      <c r="C226" s="1">
        <v>302</v>
      </c>
      <c r="D226" s="1">
        <v>130</v>
      </c>
      <c r="E226" s="1">
        <v>4295</v>
      </c>
      <c r="F226" s="1">
        <v>14.9</v>
      </c>
      <c r="G226" s="1">
        <v>77</v>
      </c>
      <c r="H226" s="1" t="s">
        <v>54</v>
      </c>
    </row>
    <row r="227" spans="1:8" x14ac:dyDescent="0.75">
      <c r="A227" s="1">
        <v>17.5</v>
      </c>
      <c r="B227" s="1">
        <v>6</v>
      </c>
      <c r="C227" s="1">
        <v>250</v>
      </c>
      <c r="D227" s="1">
        <v>110</v>
      </c>
      <c r="E227" s="1">
        <v>3520</v>
      </c>
      <c r="F227" s="1">
        <v>16.399999999999999</v>
      </c>
      <c r="G227" s="1">
        <v>77</v>
      </c>
      <c r="H227" s="1" t="s">
        <v>54</v>
      </c>
    </row>
    <row r="228" spans="1:8" x14ac:dyDescent="0.75">
      <c r="A228" s="1">
        <v>20.5</v>
      </c>
      <c r="B228" s="1">
        <v>6</v>
      </c>
      <c r="C228" s="1">
        <v>231</v>
      </c>
      <c r="D228" s="1">
        <v>105</v>
      </c>
      <c r="E228" s="1">
        <v>3425</v>
      </c>
      <c r="F228" s="1">
        <v>16.899999999999999</v>
      </c>
      <c r="G228" s="1">
        <v>77</v>
      </c>
      <c r="H228" s="1" t="s">
        <v>54</v>
      </c>
    </row>
    <row r="229" spans="1:8" x14ac:dyDescent="0.75">
      <c r="A229" s="1">
        <v>19</v>
      </c>
      <c r="B229" s="1">
        <v>6</v>
      </c>
      <c r="C229" s="1">
        <v>225</v>
      </c>
      <c r="D229" s="1">
        <v>100</v>
      </c>
      <c r="E229" s="1">
        <v>3630</v>
      </c>
      <c r="F229" s="1">
        <v>17.7</v>
      </c>
      <c r="G229" s="1">
        <v>77</v>
      </c>
      <c r="H229" s="1" t="s">
        <v>54</v>
      </c>
    </row>
    <row r="230" spans="1:8" x14ac:dyDescent="0.75">
      <c r="A230" s="1">
        <v>18.5</v>
      </c>
      <c r="B230" s="1">
        <v>6</v>
      </c>
      <c r="C230" s="1">
        <v>250</v>
      </c>
      <c r="D230" s="1">
        <v>98</v>
      </c>
      <c r="E230" s="1">
        <v>3525</v>
      </c>
      <c r="F230" s="1">
        <v>19</v>
      </c>
      <c r="G230" s="1">
        <v>77</v>
      </c>
      <c r="H230" s="1" t="s">
        <v>54</v>
      </c>
    </row>
    <row r="231" spans="1:8" x14ac:dyDescent="0.75">
      <c r="A231" s="1">
        <v>16</v>
      </c>
      <c r="B231" s="1">
        <v>8</v>
      </c>
      <c r="C231" s="1">
        <v>400</v>
      </c>
      <c r="D231" s="1">
        <v>180</v>
      </c>
      <c r="E231" s="1">
        <v>4220</v>
      </c>
      <c r="F231" s="1">
        <v>11.1</v>
      </c>
      <c r="G231" s="1">
        <v>77</v>
      </c>
      <c r="H231" s="1" t="s">
        <v>54</v>
      </c>
    </row>
    <row r="232" spans="1:8" x14ac:dyDescent="0.75">
      <c r="A232" s="1">
        <v>15.5</v>
      </c>
      <c r="B232" s="1">
        <v>8</v>
      </c>
      <c r="C232" s="1">
        <v>350</v>
      </c>
      <c r="D232" s="1">
        <v>170</v>
      </c>
      <c r="E232" s="1">
        <v>4165</v>
      </c>
      <c r="F232" s="1">
        <v>11.4</v>
      </c>
      <c r="G232" s="1">
        <v>77</v>
      </c>
      <c r="H232" s="1" t="s">
        <v>54</v>
      </c>
    </row>
    <row r="233" spans="1:8" x14ac:dyDescent="0.75">
      <c r="A233" s="1">
        <v>15.5</v>
      </c>
      <c r="B233" s="1">
        <v>8</v>
      </c>
      <c r="C233" s="1">
        <v>400</v>
      </c>
      <c r="D233" s="1">
        <v>190</v>
      </c>
      <c r="E233" s="1">
        <v>4325</v>
      </c>
      <c r="F233" s="1">
        <v>12.2</v>
      </c>
      <c r="G233" s="1">
        <v>77</v>
      </c>
      <c r="H233" s="1" t="s">
        <v>54</v>
      </c>
    </row>
    <row r="234" spans="1:8" x14ac:dyDescent="0.75">
      <c r="A234" s="1">
        <v>16</v>
      </c>
      <c r="B234" s="1">
        <v>8</v>
      </c>
      <c r="C234" s="1">
        <v>351</v>
      </c>
      <c r="D234" s="1">
        <v>149</v>
      </c>
      <c r="E234" s="1">
        <v>4335</v>
      </c>
      <c r="F234" s="1">
        <v>14.5</v>
      </c>
      <c r="G234" s="1">
        <v>77</v>
      </c>
      <c r="H234" s="1" t="s">
        <v>54</v>
      </c>
    </row>
    <row r="235" spans="1:8" x14ac:dyDescent="0.75">
      <c r="A235" s="1">
        <v>29</v>
      </c>
      <c r="B235" s="1">
        <v>4</v>
      </c>
      <c r="C235" s="1">
        <v>97</v>
      </c>
      <c r="D235" s="1">
        <v>78</v>
      </c>
      <c r="E235" s="1">
        <v>1940</v>
      </c>
      <c r="F235" s="1">
        <v>14.5</v>
      </c>
      <c r="G235" s="1">
        <v>77</v>
      </c>
      <c r="H235" s="1" t="s">
        <v>56</v>
      </c>
    </row>
    <row r="236" spans="1:8" x14ac:dyDescent="0.75">
      <c r="A236" s="1">
        <v>24.5</v>
      </c>
      <c r="B236" s="1">
        <v>4</v>
      </c>
      <c r="C236" s="1">
        <v>151</v>
      </c>
      <c r="D236" s="1">
        <v>88</v>
      </c>
      <c r="E236" s="1">
        <v>2740</v>
      </c>
      <c r="F236" s="1">
        <v>16</v>
      </c>
      <c r="G236" s="1">
        <v>77</v>
      </c>
      <c r="H236" s="1" t="s">
        <v>54</v>
      </c>
    </row>
    <row r="237" spans="1:8" x14ac:dyDescent="0.75">
      <c r="A237" s="1">
        <v>26</v>
      </c>
      <c r="B237" s="1">
        <v>4</v>
      </c>
      <c r="C237" s="1">
        <v>97</v>
      </c>
      <c r="D237" s="1">
        <v>75</v>
      </c>
      <c r="E237" s="1">
        <v>2265</v>
      </c>
      <c r="F237" s="1">
        <v>18.2</v>
      </c>
      <c r="G237" s="1">
        <v>77</v>
      </c>
      <c r="H237" s="1" t="s">
        <v>55</v>
      </c>
    </row>
    <row r="238" spans="1:8" x14ac:dyDescent="0.75">
      <c r="A238" s="1">
        <v>25.5</v>
      </c>
      <c r="B238" s="1">
        <v>4</v>
      </c>
      <c r="C238" s="1">
        <v>140</v>
      </c>
      <c r="D238" s="1">
        <v>89</v>
      </c>
      <c r="E238" s="1">
        <v>2755</v>
      </c>
      <c r="F238" s="1">
        <v>15.8</v>
      </c>
      <c r="G238" s="1">
        <v>77</v>
      </c>
      <c r="H238" s="1" t="s">
        <v>54</v>
      </c>
    </row>
    <row r="239" spans="1:8" x14ac:dyDescent="0.75">
      <c r="A239" s="1">
        <v>30.5</v>
      </c>
      <c r="B239" s="1">
        <v>4</v>
      </c>
      <c r="C239" s="1">
        <v>98</v>
      </c>
      <c r="D239" s="1">
        <v>63</v>
      </c>
      <c r="E239" s="1">
        <v>2051</v>
      </c>
      <c r="F239" s="1">
        <v>17</v>
      </c>
      <c r="G239" s="1">
        <v>77</v>
      </c>
      <c r="H239" s="1" t="s">
        <v>54</v>
      </c>
    </row>
    <row r="240" spans="1:8" x14ac:dyDescent="0.75">
      <c r="A240" s="1">
        <v>33.5</v>
      </c>
      <c r="B240" s="1">
        <v>4</v>
      </c>
      <c r="C240" s="1">
        <v>98</v>
      </c>
      <c r="D240" s="1">
        <v>83</v>
      </c>
      <c r="E240" s="1">
        <v>2075</v>
      </c>
      <c r="F240" s="1">
        <v>15.9</v>
      </c>
      <c r="G240" s="1">
        <v>77</v>
      </c>
      <c r="H240" s="1" t="s">
        <v>54</v>
      </c>
    </row>
    <row r="241" spans="1:8" x14ac:dyDescent="0.75">
      <c r="A241" s="1">
        <v>30</v>
      </c>
      <c r="B241" s="1">
        <v>4</v>
      </c>
      <c r="C241" s="1">
        <v>97</v>
      </c>
      <c r="D241" s="1">
        <v>67</v>
      </c>
      <c r="E241" s="1">
        <v>1985</v>
      </c>
      <c r="F241" s="1">
        <v>16.399999999999999</v>
      </c>
      <c r="G241" s="1">
        <v>77</v>
      </c>
      <c r="H241" s="1" t="s">
        <v>55</v>
      </c>
    </row>
    <row r="242" spans="1:8" x14ac:dyDescent="0.75">
      <c r="A242" s="1">
        <v>30.5</v>
      </c>
      <c r="B242" s="1">
        <v>4</v>
      </c>
      <c r="C242" s="1">
        <v>97</v>
      </c>
      <c r="D242" s="1">
        <v>78</v>
      </c>
      <c r="E242" s="1">
        <v>2190</v>
      </c>
      <c r="F242" s="1">
        <v>14.1</v>
      </c>
      <c r="G242" s="1">
        <v>77</v>
      </c>
      <c r="H242" s="1" t="s">
        <v>56</v>
      </c>
    </row>
    <row r="243" spans="1:8" x14ac:dyDescent="0.75">
      <c r="A243" s="1">
        <v>22</v>
      </c>
      <c r="B243" s="1">
        <v>6</v>
      </c>
      <c r="C243" s="1">
        <v>146</v>
      </c>
      <c r="D243" s="1">
        <v>97</v>
      </c>
      <c r="E243" s="1">
        <v>2815</v>
      </c>
      <c r="F243" s="1">
        <v>14.5</v>
      </c>
      <c r="G243" s="1">
        <v>77</v>
      </c>
      <c r="H243" s="1" t="s">
        <v>55</v>
      </c>
    </row>
    <row r="244" spans="1:8" x14ac:dyDescent="0.75">
      <c r="A244" s="1">
        <v>21.5</v>
      </c>
      <c r="B244" s="1">
        <v>4</v>
      </c>
      <c r="C244" s="1">
        <v>121</v>
      </c>
      <c r="D244" s="1">
        <v>110</v>
      </c>
      <c r="E244" s="1">
        <v>2600</v>
      </c>
      <c r="F244" s="1">
        <v>12.8</v>
      </c>
      <c r="G244" s="1">
        <v>77</v>
      </c>
      <c r="H244" s="1" t="s">
        <v>56</v>
      </c>
    </row>
    <row r="245" spans="1:8" x14ac:dyDescent="0.75">
      <c r="A245" s="1">
        <v>21.5</v>
      </c>
      <c r="B245" s="1">
        <v>3</v>
      </c>
      <c r="C245" s="1">
        <v>80</v>
      </c>
      <c r="D245" s="1">
        <v>110</v>
      </c>
      <c r="E245" s="1">
        <v>2720</v>
      </c>
      <c r="F245" s="1">
        <v>13.5</v>
      </c>
      <c r="G245" s="1">
        <v>77</v>
      </c>
      <c r="H245" s="1" t="s">
        <v>55</v>
      </c>
    </row>
    <row r="246" spans="1:8" x14ac:dyDescent="0.75">
      <c r="A246" s="1">
        <v>43.1</v>
      </c>
      <c r="B246" s="1">
        <v>4</v>
      </c>
      <c r="C246" s="1">
        <v>90</v>
      </c>
      <c r="D246" s="1">
        <v>48</v>
      </c>
      <c r="E246" s="1">
        <v>1985</v>
      </c>
      <c r="F246" s="1">
        <v>21.5</v>
      </c>
      <c r="G246" s="1">
        <v>78</v>
      </c>
      <c r="H246" s="1" t="s">
        <v>56</v>
      </c>
    </row>
    <row r="247" spans="1:8" x14ac:dyDescent="0.75">
      <c r="A247" s="1">
        <v>36.1</v>
      </c>
      <c r="B247" s="1">
        <v>4</v>
      </c>
      <c r="C247" s="1">
        <v>98</v>
      </c>
      <c r="D247" s="1">
        <v>66</v>
      </c>
      <c r="E247" s="1">
        <v>1800</v>
      </c>
      <c r="F247" s="1">
        <v>14.4</v>
      </c>
      <c r="G247" s="1">
        <v>78</v>
      </c>
      <c r="H247" s="1" t="s">
        <v>54</v>
      </c>
    </row>
    <row r="248" spans="1:8" x14ac:dyDescent="0.75">
      <c r="A248" s="1">
        <v>32.799999999999997</v>
      </c>
      <c r="B248" s="1">
        <v>4</v>
      </c>
      <c r="C248" s="1">
        <v>78</v>
      </c>
      <c r="D248" s="1">
        <v>52</v>
      </c>
      <c r="E248" s="1">
        <v>1985</v>
      </c>
      <c r="F248" s="1">
        <v>19.399999999999999</v>
      </c>
      <c r="G248" s="1">
        <v>78</v>
      </c>
      <c r="H248" s="1" t="s">
        <v>55</v>
      </c>
    </row>
    <row r="249" spans="1:8" x14ac:dyDescent="0.75">
      <c r="A249" s="1">
        <v>39.4</v>
      </c>
      <c r="B249" s="1">
        <v>4</v>
      </c>
      <c r="C249" s="1">
        <v>85</v>
      </c>
      <c r="D249" s="1">
        <v>70</v>
      </c>
      <c r="E249" s="1">
        <v>2070</v>
      </c>
      <c r="F249" s="1">
        <v>18.600000000000001</v>
      </c>
      <c r="G249" s="1">
        <v>78</v>
      </c>
      <c r="H249" s="1" t="s">
        <v>55</v>
      </c>
    </row>
    <row r="250" spans="1:8" x14ac:dyDescent="0.75">
      <c r="A250" s="1">
        <v>36.1</v>
      </c>
      <c r="B250" s="1">
        <v>4</v>
      </c>
      <c r="C250" s="1">
        <v>91</v>
      </c>
      <c r="D250" s="1">
        <v>60</v>
      </c>
      <c r="E250" s="1">
        <v>1800</v>
      </c>
      <c r="F250" s="1">
        <v>16.399999999999999</v>
      </c>
      <c r="G250" s="1">
        <v>78</v>
      </c>
      <c r="H250" s="1" t="s">
        <v>55</v>
      </c>
    </row>
    <row r="251" spans="1:8" x14ac:dyDescent="0.75">
      <c r="A251" s="1">
        <v>19.899999999999999</v>
      </c>
      <c r="B251" s="1">
        <v>8</v>
      </c>
      <c r="C251" s="1">
        <v>260</v>
      </c>
      <c r="D251" s="1">
        <v>110</v>
      </c>
      <c r="E251" s="1">
        <v>3365</v>
      </c>
      <c r="F251" s="1">
        <v>15.5</v>
      </c>
      <c r="G251" s="1">
        <v>78</v>
      </c>
      <c r="H251" s="1" t="s">
        <v>54</v>
      </c>
    </row>
    <row r="252" spans="1:8" x14ac:dyDescent="0.75">
      <c r="A252" s="1">
        <v>19.399999999999999</v>
      </c>
      <c r="B252" s="1">
        <v>8</v>
      </c>
      <c r="C252" s="1">
        <v>318</v>
      </c>
      <c r="D252" s="1">
        <v>140</v>
      </c>
      <c r="E252" s="1">
        <v>3735</v>
      </c>
      <c r="F252" s="1">
        <v>13.2</v>
      </c>
      <c r="G252" s="1">
        <v>78</v>
      </c>
      <c r="H252" s="1" t="s">
        <v>54</v>
      </c>
    </row>
    <row r="253" spans="1:8" x14ac:dyDescent="0.75">
      <c r="A253" s="1">
        <v>20.2</v>
      </c>
      <c r="B253" s="1">
        <v>8</v>
      </c>
      <c r="C253" s="1">
        <v>302</v>
      </c>
      <c r="D253" s="1">
        <v>139</v>
      </c>
      <c r="E253" s="1">
        <v>3570</v>
      </c>
      <c r="F253" s="1">
        <v>12.8</v>
      </c>
      <c r="G253" s="1">
        <v>78</v>
      </c>
      <c r="H253" s="1" t="s">
        <v>54</v>
      </c>
    </row>
    <row r="254" spans="1:8" x14ac:dyDescent="0.75">
      <c r="A254" s="1">
        <v>19.2</v>
      </c>
      <c r="B254" s="1">
        <v>6</v>
      </c>
      <c r="C254" s="1">
        <v>231</v>
      </c>
      <c r="D254" s="1">
        <v>105</v>
      </c>
      <c r="E254" s="1">
        <v>3535</v>
      </c>
      <c r="F254" s="1">
        <v>19.2</v>
      </c>
      <c r="G254" s="1">
        <v>78</v>
      </c>
      <c r="H254" s="1" t="s">
        <v>54</v>
      </c>
    </row>
    <row r="255" spans="1:8" x14ac:dyDescent="0.75">
      <c r="A255" s="1">
        <v>20.5</v>
      </c>
      <c r="B255" s="1">
        <v>6</v>
      </c>
      <c r="C255" s="1">
        <v>200</v>
      </c>
      <c r="D255" s="1">
        <v>95</v>
      </c>
      <c r="E255" s="1">
        <v>3155</v>
      </c>
      <c r="F255" s="1">
        <v>18.2</v>
      </c>
      <c r="G255" s="1">
        <v>78</v>
      </c>
      <c r="H255" s="1" t="s">
        <v>54</v>
      </c>
    </row>
    <row r="256" spans="1:8" x14ac:dyDescent="0.75">
      <c r="A256" s="1">
        <v>20.2</v>
      </c>
      <c r="B256" s="1">
        <v>6</v>
      </c>
      <c r="C256" s="1">
        <v>200</v>
      </c>
      <c r="D256" s="1">
        <v>85</v>
      </c>
      <c r="E256" s="1">
        <v>2965</v>
      </c>
      <c r="F256" s="1">
        <v>15.8</v>
      </c>
      <c r="G256" s="1">
        <v>78</v>
      </c>
      <c r="H256" s="1" t="s">
        <v>54</v>
      </c>
    </row>
    <row r="257" spans="1:8" x14ac:dyDescent="0.75">
      <c r="A257" s="1">
        <v>25.1</v>
      </c>
      <c r="B257" s="1">
        <v>4</v>
      </c>
      <c r="C257" s="1">
        <v>140</v>
      </c>
      <c r="D257" s="1">
        <v>88</v>
      </c>
      <c r="E257" s="1">
        <v>2720</v>
      </c>
      <c r="F257" s="1">
        <v>15.4</v>
      </c>
      <c r="G257" s="1">
        <v>78</v>
      </c>
      <c r="H257" s="1" t="s">
        <v>54</v>
      </c>
    </row>
    <row r="258" spans="1:8" x14ac:dyDescent="0.75">
      <c r="A258" s="1">
        <v>20.5</v>
      </c>
      <c r="B258" s="1">
        <v>6</v>
      </c>
      <c r="C258" s="1">
        <v>225</v>
      </c>
      <c r="D258" s="1">
        <v>100</v>
      </c>
      <c r="E258" s="1">
        <v>3430</v>
      </c>
      <c r="F258" s="1">
        <v>17.2</v>
      </c>
      <c r="G258" s="1">
        <v>78</v>
      </c>
      <c r="H258" s="1" t="s">
        <v>54</v>
      </c>
    </row>
    <row r="259" spans="1:8" x14ac:dyDescent="0.75">
      <c r="A259" s="1">
        <v>19.399999999999999</v>
      </c>
      <c r="B259" s="1">
        <v>6</v>
      </c>
      <c r="C259" s="1">
        <v>232</v>
      </c>
      <c r="D259" s="1">
        <v>90</v>
      </c>
      <c r="E259" s="1">
        <v>3210</v>
      </c>
      <c r="F259" s="1">
        <v>17.2</v>
      </c>
      <c r="G259" s="1">
        <v>78</v>
      </c>
      <c r="H259" s="1" t="s">
        <v>54</v>
      </c>
    </row>
    <row r="260" spans="1:8" x14ac:dyDescent="0.75">
      <c r="A260" s="1">
        <v>20.6</v>
      </c>
      <c r="B260" s="1">
        <v>6</v>
      </c>
      <c r="C260" s="1">
        <v>231</v>
      </c>
      <c r="D260" s="1">
        <v>105</v>
      </c>
      <c r="E260" s="1">
        <v>3380</v>
      </c>
      <c r="F260" s="1">
        <v>15.8</v>
      </c>
      <c r="G260" s="1">
        <v>78</v>
      </c>
      <c r="H260" s="1" t="s">
        <v>54</v>
      </c>
    </row>
    <row r="261" spans="1:8" x14ac:dyDescent="0.75">
      <c r="A261" s="1">
        <v>20.8</v>
      </c>
      <c r="B261" s="1">
        <v>6</v>
      </c>
      <c r="C261" s="1">
        <v>200</v>
      </c>
      <c r="D261" s="1">
        <v>85</v>
      </c>
      <c r="E261" s="1">
        <v>3070</v>
      </c>
      <c r="F261" s="1">
        <v>16.7</v>
      </c>
      <c r="G261" s="1">
        <v>78</v>
      </c>
      <c r="H261" s="1" t="s">
        <v>54</v>
      </c>
    </row>
    <row r="262" spans="1:8" x14ac:dyDescent="0.75">
      <c r="A262" s="1">
        <v>18.600000000000001</v>
      </c>
      <c r="B262" s="1">
        <v>6</v>
      </c>
      <c r="C262" s="1">
        <v>225</v>
      </c>
      <c r="D262" s="1">
        <v>110</v>
      </c>
      <c r="E262" s="1">
        <v>3620</v>
      </c>
      <c r="F262" s="1">
        <v>18.7</v>
      </c>
      <c r="G262" s="1">
        <v>78</v>
      </c>
      <c r="H262" s="1" t="s">
        <v>54</v>
      </c>
    </row>
    <row r="263" spans="1:8" x14ac:dyDescent="0.75">
      <c r="A263" s="1">
        <v>18.100000000000001</v>
      </c>
      <c r="B263" s="1">
        <v>6</v>
      </c>
      <c r="C263" s="1">
        <v>258</v>
      </c>
      <c r="D263" s="1">
        <v>120</v>
      </c>
      <c r="E263" s="1">
        <v>3410</v>
      </c>
      <c r="F263" s="1">
        <v>15.1</v>
      </c>
      <c r="G263" s="1">
        <v>78</v>
      </c>
      <c r="H263" s="1" t="s">
        <v>54</v>
      </c>
    </row>
    <row r="264" spans="1:8" x14ac:dyDescent="0.75">
      <c r="A264" s="1">
        <v>19.2</v>
      </c>
      <c r="B264" s="1">
        <v>8</v>
      </c>
      <c r="C264" s="1">
        <v>305</v>
      </c>
      <c r="D264" s="1">
        <v>145</v>
      </c>
      <c r="E264" s="1">
        <v>3425</v>
      </c>
      <c r="F264" s="1">
        <v>13.2</v>
      </c>
      <c r="G264" s="1">
        <v>78</v>
      </c>
      <c r="H264" s="1" t="s">
        <v>54</v>
      </c>
    </row>
    <row r="265" spans="1:8" x14ac:dyDescent="0.75">
      <c r="A265" s="1">
        <v>17.7</v>
      </c>
      <c r="B265" s="1">
        <v>6</v>
      </c>
      <c r="C265" s="1">
        <v>231</v>
      </c>
      <c r="D265" s="1">
        <v>165</v>
      </c>
      <c r="E265" s="1">
        <v>3445</v>
      </c>
      <c r="F265" s="1">
        <v>13.4</v>
      </c>
      <c r="G265" s="1">
        <v>78</v>
      </c>
      <c r="H265" s="1" t="s">
        <v>54</v>
      </c>
    </row>
    <row r="266" spans="1:8" x14ac:dyDescent="0.75">
      <c r="A266" s="1">
        <v>18.100000000000001</v>
      </c>
      <c r="B266" s="1">
        <v>8</v>
      </c>
      <c r="C266" s="1">
        <v>302</v>
      </c>
      <c r="D266" s="1">
        <v>139</v>
      </c>
      <c r="E266" s="1">
        <v>3205</v>
      </c>
      <c r="F266" s="1">
        <v>11.2</v>
      </c>
      <c r="G266" s="1">
        <v>78</v>
      </c>
      <c r="H266" s="1" t="s">
        <v>54</v>
      </c>
    </row>
    <row r="267" spans="1:8" x14ac:dyDescent="0.75">
      <c r="A267" s="1">
        <v>17.5</v>
      </c>
      <c r="B267" s="1">
        <v>8</v>
      </c>
      <c r="C267" s="1">
        <v>318</v>
      </c>
      <c r="D267" s="1">
        <v>140</v>
      </c>
      <c r="E267" s="1">
        <v>4080</v>
      </c>
      <c r="F267" s="1">
        <v>13.7</v>
      </c>
      <c r="G267" s="1">
        <v>78</v>
      </c>
      <c r="H267" s="1" t="s">
        <v>54</v>
      </c>
    </row>
    <row r="268" spans="1:8" x14ac:dyDescent="0.75">
      <c r="A268" s="1">
        <v>30</v>
      </c>
      <c r="B268" s="1">
        <v>4</v>
      </c>
      <c r="C268" s="1">
        <v>98</v>
      </c>
      <c r="D268" s="1">
        <v>68</v>
      </c>
      <c r="E268" s="1">
        <v>2155</v>
      </c>
      <c r="F268" s="1">
        <v>16.5</v>
      </c>
      <c r="G268" s="1">
        <v>78</v>
      </c>
      <c r="H268" s="1" t="s">
        <v>54</v>
      </c>
    </row>
    <row r="269" spans="1:8" x14ac:dyDescent="0.75">
      <c r="A269" s="1">
        <v>27.5</v>
      </c>
      <c r="B269" s="1">
        <v>4</v>
      </c>
      <c r="C269" s="1">
        <v>134</v>
      </c>
      <c r="D269" s="1">
        <v>95</v>
      </c>
      <c r="E269" s="1">
        <v>2560</v>
      </c>
      <c r="F269" s="1">
        <v>14.2</v>
      </c>
      <c r="G269" s="1">
        <v>78</v>
      </c>
      <c r="H269" s="1" t="s">
        <v>55</v>
      </c>
    </row>
    <row r="270" spans="1:8" x14ac:dyDescent="0.75">
      <c r="A270" s="1">
        <v>27.2</v>
      </c>
      <c r="B270" s="1">
        <v>4</v>
      </c>
      <c r="C270" s="1">
        <v>119</v>
      </c>
      <c r="D270" s="1">
        <v>97</v>
      </c>
      <c r="E270" s="1">
        <v>2300</v>
      </c>
      <c r="F270" s="1">
        <v>14.7</v>
      </c>
      <c r="G270" s="1">
        <v>78</v>
      </c>
      <c r="H270" s="1" t="s">
        <v>55</v>
      </c>
    </row>
    <row r="271" spans="1:8" x14ac:dyDescent="0.75">
      <c r="A271" s="1">
        <v>30.9</v>
      </c>
      <c r="B271" s="1">
        <v>4</v>
      </c>
      <c r="C271" s="1">
        <v>105</v>
      </c>
      <c r="D271" s="1">
        <v>75</v>
      </c>
      <c r="E271" s="1">
        <v>2230</v>
      </c>
      <c r="F271" s="1">
        <v>14.5</v>
      </c>
      <c r="G271" s="1">
        <v>78</v>
      </c>
      <c r="H271" s="1" t="s">
        <v>54</v>
      </c>
    </row>
    <row r="272" spans="1:8" x14ac:dyDescent="0.75">
      <c r="A272" s="1">
        <v>21.1</v>
      </c>
      <c r="B272" s="1">
        <v>4</v>
      </c>
      <c r="C272" s="1">
        <v>134</v>
      </c>
      <c r="D272" s="1">
        <v>95</v>
      </c>
      <c r="E272" s="1">
        <v>2515</v>
      </c>
      <c r="F272" s="1">
        <v>14.8</v>
      </c>
      <c r="G272" s="1">
        <v>78</v>
      </c>
      <c r="H272" s="1" t="s">
        <v>55</v>
      </c>
    </row>
    <row r="273" spans="1:8" x14ac:dyDescent="0.75">
      <c r="A273" s="1">
        <v>23.2</v>
      </c>
      <c r="B273" s="1">
        <v>4</v>
      </c>
      <c r="C273" s="1">
        <v>156</v>
      </c>
      <c r="D273" s="1">
        <v>105</v>
      </c>
      <c r="E273" s="1">
        <v>2745</v>
      </c>
      <c r="F273" s="1">
        <v>16.7</v>
      </c>
      <c r="G273" s="1">
        <v>78</v>
      </c>
      <c r="H273" s="1" t="s">
        <v>54</v>
      </c>
    </row>
    <row r="274" spans="1:8" x14ac:dyDescent="0.75">
      <c r="A274" s="1">
        <v>23.8</v>
      </c>
      <c r="B274" s="1">
        <v>4</v>
      </c>
      <c r="C274" s="1">
        <v>151</v>
      </c>
      <c r="D274" s="1">
        <v>85</v>
      </c>
      <c r="E274" s="1">
        <v>2855</v>
      </c>
      <c r="F274" s="1">
        <v>17.600000000000001</v>
      </c>
      <c r="G274" s="1">
        <v>78</v>
      </c>
      <c r="H274" s="1" t="s">
        <v>54</v>
      </c>
    </row>
    <row r="275" spans="1:8" x14ac:dyDescent="0.75">
      <c r="A275" s="1">
        <v>23.9</v>
      </c>
      <c r="B275" s="1">
        <v>4</v>
      </c>
      <c r="C275" s="1">
        <v>119</v>
      </c>
      <c r="D275" s="1">
        <v>97</v>
      </c>
      <c r="E275" s="1">
        <v>2405</v>
      </c>
      <c r="F275" s="1">
        <v>14.9</v>
      </c>
      <c r="G275" s="1">
        <v>78</v>
      </c>
      <c r="H275" s="1" t="s">
        <v>55</v>
      </c>
    </row>
    <row r="276" spans="1:8" x14ac:dyDescent="0.75">
      <c r="A276" s="1">
        <v>20.3</v>
      </c>
      <c r="B276" s="1">
        <v>5</v>
      </c>
      <c r="C276" s="1">
        <v>131</v>
      </c>
      <c r="D276" s="1">
        <v>103</v>
      </c>
      <c r="E276" s="1">
        <v>2830</v>
      </c>
      <c r="F276" s="1">
        <v>15.9</v>
      </c>
      <c r="G276" s="1">
        <v>78</v>
      </c>
      <c r="H276" s="1" t="s">
        <v>56</v>
      </c>
    </row>
    <row r="277" spans="1:8" x14ac:dyDescent="0.75">
      <c r="A277" s="1">
        <v>17</v>
      </c>
      <c r="B277" s="1">
        <v>6</v>
      </c>
      <c r="C277" s="1">
        <v>163</v>
      </c>
      <c r="D277" s="1">
        <v>125</v>
      </c>
      <c r="E277" s="1">
        <v>3140</v>
      </c>
      <c r="F277" s="1">
        <v>13.6</v>
      </c>
      <c r="G277" s="1">
        <v>78</v>
      </c>
      <c r="H277" s="1" t="s">
        <v>56</v>
      </c>
    </row>
    <row r="278" spans="1:8" x14ac:dyDescent="0.75">
      <c r="A278" s="1">
        <v>21.6</v>
      </c>
      <c r="B278" s="1">
        <v>4</v>
      </c>
      <c r="C278" s="1">
        <v>121</v>
      </c>
      <c r="D278" s="1">
        <v>115</v>
      </c>
      <c r="E278" s="1">
        <v>2795</v>
      </c>
      <c r="F278" s="1">
        <v>15.7</v>
      </c>
      <c r="G278" s="1">
        <v>78</v>
      </c>
      <c r="H278" s="1" t="s">
        <v>56</v>
      </c>
    </row>
    <row r="279" spans="1:8" x14ac:dyDescent="0.75">
      <c r="A279" s="1">
        <v>16.2</v>
      </c>
      <c r="B279" s="1">
        <v>6</v>
      </c>
      <c r="C279" s="1">
        <v>163</v>
      </c>
      <c r="D279" s="1">
        <v>133</v>
      </c>
      <c r="E279" s="1">
        <v>3410</v>
      </c>
      <c r="F279" s="1">
        <v>15.8</v>
      </c>
      <c r="G279" s="1">
        <v>78</v>
      </c>
      <c r="H279" s="1" t="s">
        <v>56</v>
      </c>
    </row>
    <row r="280" spans="1:8" x14ac:dyDescent="0.75">
      <c r="A280" s="1">
        <v>31.5</v>
      </c>
      <c r="B280" s="1">
        <v>4</v>
      </c>
      <c r="C280" s="1">
        <v>89</v>
      </c>
      <c r="D280" s="1">
        <v>71</v>
      </c>
      <c r="E280" s="1">
        <v>1990</v>
      </c>
      <c r="F280" s="1">
        <v>14.9</v>
      </c>
      <c r="G280" s="1">
        <v>78</v>
      </c>
      <c r="H280" s="1" t="s">
        <v>56</v>
      </c>
    </row>
    <row r="281" spans="1:8" x14ac:dyDescent="0.75">
      <c r="A281" s="1">
        <v>29.5</v>
      </c>
      <c r="B281" s="1">
        <v>4</v>
      </c>
      <c r="C281" s="1">
        <v>98</v>
      </c>
      <c r="D281" s="1">
        <v>68</v>
      </c>
      <c r="E281" s="1">
        <v>2135</v>
      </c>
      <c r="F281" s="1">
        <v>16.600000000000001</v>
      </c>
      <c r="G281" s="1">
        <v>78</v>
      </c>
      <c r="H281" s="1" t="s">
        <v>55</v>
      </c>
    </row>
    <row r="282" spans="1:8" x14ac:dyDescent="0.75">
      <c r="A282" s="1">
        <v>21.5</v>
      </c>
      <c r="B282" s="1">
        <v>6</v>
      </c>
      <c r="C282" s="1">
        <v>231</v>
      </c>
      <c r="D282" s="1">
        <v>115</v>
      </c>
      <c r="E282" s="1">
        <v>3245</v>
      </c>
      <c r="F282" s="1">
        <v>15.4</v>
      </c>
      <c r="G282" s="1">
        <v>79</v>
      </c>
      <c r="H282" s="1" t="s">
        <v>54</v>
      </c>
    </row>
    <row r="283" spans="1:8" x14ac:dyDescent="0.75">
      <c r="A283" s="1">
        <v>19.8</v>
      </c>
      <c r="B283" s="1">
        <v>6</v>
      </c>
      <c r="C283" s="1">
        <v>200</v>
      </c>
      <c r="D283" s="1">
        <v>85</v>
      </c>
      <c r="E283" s="1">
        <v>2990</v>
      </c>
      <c r="F283" s="1">
        <v>18.2</v>
      </c>
      <c r="G283" s="1">
        <v>79</v>
      </c>
      <c r="H283" s="1" t="s">
        <v>54</v>
      </c>
    </row>
    <row r="284" spans="1:8" x14ac:dyDescent="0.75">
      <c r="A284" s="1">
        <v>22.3</v>
      </c>
      <c r="B284" s="1">
        <v>4</v>
      </c>
      <c r="C284" s="1">
        <v>140</v>
      </c>
      <c r="D284" s="1">
        <v>88</v>
      </c>
      <c r="E284" s="1">
        <v>2890</v>
      </c>
      <c r="F284" s="1">
        <v>17.3</v>
      </c>
      <c r="G284" s="1">
        <v>79</v>
      </c>
      <c r="H284" s="1" t="s">
        <v>54</v>
      </c>
    </row>
    <row r="285" spans="1:8" x14ac:dyDescent="0.75">
      <c r="A285" s="1">
        <v>20.2</v>
      </c>
      <c r="B285" s="1">
        <v>6</v>
      </c>
      <c r="C285" s="1">
        <v>232</v>
      </c>
      <c r="D285" s="1">
        <v>90</v>
      </c>
      <c r="E285" s="1">
        <v>3265</v>
      </c>
      <c r="F285" s="1">
        <v>18.2</v>
      </c>
      <c r="G285" s="1">
        <v>79</v>
      </c>
      <c r="H285" s="1" t="s">
        <v>54</v>
      </c>
    </row>
    <row r="286" spans="1:8" x14ac:dyDescent="0.75">
      <c r="A286" s="1">
        <v>20.6</v>
      </c>
      <c r="B286" s="1">
        <v>6</v>
      </c>
      <c r="C286" s="1">
        <v>225</v>
      </c>
      <c r="D286" s="1">
        <v>110</v>
      </c>
      <c r="E286" s="1">
        <v>3360</v>
      </c>
      <c r="F286" s="1">
        <v>16.600000000000001</v>
      </c>
      <c r="G286" s="1">
        <v>79</v>
      </c>
      <c r="H286" s="1" t="s">
        <v>54</v>
      </c>
    </row>
    <row r="287" spans="1:8" x14ac:dyDescent="0.75">
      <c r="A287" s="1">
        <v>17</v>
      </c>
      <c r="B287" s="1">
        <v>8</v>
      </c>
      <c r="C287" s="1">
        <v>305</v>
      </c>
      <c r="D287" s="1">
        <v>130</v>
      </c>
      <c r="E287" s="1">
        <v>3840</v>
      </c>
      <c r="F287" s="1">
        <v>15.4</v>
      </c>
      <c r="G287" s="1">
        <v>79</v>
      </c>
      <c r="H287" s="1" t="s">
        <v>54</v>
      </c>
    </row>
    <row r="288" spans="1:8" x14ac:dyDescent="0.75">
      <c r="A288" s="1">
        <v>17.600000000000001</v>
      </c>
      <c r="B288" s="1">
        <v>8</v>
      </c>
      <c r="C288" s="1">
        <v>302</v>
      </c>
      <c r="D288" s="1">
        <v>129</v>
      </c>
      <c r="E288" s="1">
        <v>3725</v>
      </c>
      <c r="F288" s="1">
        <v>13.4</v>
      </c>
      <c r="G288" s="1">
        <v>79</v>
      </c>
      <c r="H288" s="1" t="s">
        <v>54</v>
      </c>
    </row>
    <row r="289" spans="1:8" x14ac:dyDescent="0.75">
      <c r="A289" s="1">
        <v>16.5</v>
      </c>
      <c r="B289" s="1">
        <v>8</v>
      </c>
      <c r="C289" s="1">
        <v>351</v>
      </c>
      <c r="D289" s="1">
        <v>138</v>
      </c>
      <c r="E289" s="1">
        <v>3955</v>
      </c>
      <c r="F289" s="1">
        <v>13.2</v>
      </c>
      <c r="G289" s="1">
        <v>79</v>
      </c>
      <c r="H289" s="1" t="s">
        <v>54</v>
      </c>
    </row>
    <row r="290" spans="1:8" x14ac:dyDescent="0.75">
      <c r="A290" s="1">
        <v>18.2</v>
      </c>
      <c r="B290" s="1">
        <v>8</v>
      </c>
      <c r="C290" s="1">
        <v>318</v>
      </c>
      <c r="D290" s="1">
        <v>135</v>
      </c>
      <c r="E290" s="1">
        <v>3830</v>
      </c>
      <c r="F290" s="1">
        <v>15.2</v>
      </c>
      <c r="G290" s="1">
        <v>79</v>
      </c>
      <c r="H290" s="1" t="s">
        <v>54</v>
      </c>
    </row>
    <row r="291" spans="1:8" x14ac:dyDescent="0.75">
      <c r="A291" s="1">
        <v>16.899999999999999</v>
      </c>
      <c r="B291" s="1">
        <v>8</v>
      </c>
      <c r="C291" s="1">
        <v>350</v>
      </c>
      <c r="D291" s="1">
        <v>155</v>
      </c>
      <c r="E291" s="1">
        <v>4360</v>
      </c>
      <c r="F291" s="1">
        <v>14.9</v>
      </c>
      <c r="G291" s="1">
        <v>79</v>
      </c>
      <c r="H291" s="1" t="s">
        <v>54</v>
      </c>
    </row>
    <row r="292" spans="1:8" x14ac:dyDescent="0.75">
      <c r="A292" s="1">
        <v>15.5</v>
      </c>
      <c r="B292" s="1">
        <v>8</v>
      </c>
      <c r="C292" s="1">
        <v>351</v>
      </c>
      <c r="D292" s="1">
        <v>142</v>
      </c>
      <c r="E292" s="1">
        <v>4054</v>
      </c>
      <c r="F292" s="1">
        <v>14.3</v>
      </c>
      <c r="G292" s="1">
        <v>79</v>
      </c>
      <c r="H292" s="1" t="s">
        <v>54</v>
      </c>
    </row>
    <row r="293" spans="1:8" x14ac:dyDescent="0.75">
      <c r="A293" s="1">
        <v>19.2</v>
      </c>
      <c r="B293" s="1">
        <v>8</v>
      </c>
      <c r="C293" s="1">
        <v>267</v>
      </c>
      <c r="D293" s="1">
        <v>125</v>
      </c>
      <c r="E293" s="1">
        <v>3605</v>
      </c>
      <c r="F293" s="1">
        <v>15</v>
      </c>
      <c r="G293" s="1">
        <v>79</v>
      </c>
      <c r="H293" s="1" t="s">
        <v>54</v>
      </c>
    </row>
    <row r="294" spans="1:8" x14ac:dyDescent="0.75">
      <c r="A294" s="1">
        <v>18.5</v>
      </c>
      <c r="B294" s="1">
        <v>8</v>
      </c>
      <c r="C294" s="1">
        <v>360</v>
      </c>
      <c r="D294" s="1">
        <v>150</v>
      </c>
      <c r="E294" s="1">
        <v>3940</v>
      </c>
      <c r="F294" s="1">
        <v>13</v>
      </c>
      <c r="G294" s="1">
        <v>79</v>
      </c>
      <c r="H294" s="1" t="s">
        <v>54</v>
      </c>
    </row>
    <row r="295" spans="1:8" x14ac:dyDescent="0.75">
      <c r="A295" s="1">
        <v>31.9</v>
      </c>
      <c r="B295" s="1">
        <v>4</v>
      </c>
      <c r="C295" s="1">
        <v>89</v>
      </c>
      <c r="D295" s="1">
        <v>71</v>
      </c>
      <c r="E295" s="1">
        <v>1925</v>
      </c>
      <c r="F295" s="1">
        <v>14</v>
      </c>
      <c r="G295" s="1">
        <v>79</v>
      </c>
      <c r="H295" s="1" t="s">
        <v>56</v>
      </c>
    </row>
    <row r="296" spans="1:8" x14ac:dyDescent="0.75">
      <c r="A296" s="1">
        <v>34.1</v>
      </c>
      <c r="B296" s="1">
        <v>4</v>
      </c>
      <c r="C296" s="1">
        <v>86</v>
      </c>
      <c r="D296" s="1">
        <v>65</v>
      </c>
      <c r="E296" s="1">
        <v>1975</v>
      </c>
      <c r="F296" s="1">
        <v>15.2</v>
      </c>
      <c r="G296" s="1">
        <v>79</v>
      </c>
      <c r="H296" s="1" t="s">
        <v>55</v>
      </c>
    </row>
    <row r="297" spans="1:8" x14ac:dyDescent="0.75">
      <c r="A297" s="1">
        <v>35.700000000000003</v>
      </c>
      <c r="B297" s="1">
        <v>4</v>
      </c>
      <c r="C297" s="1">
        <v>98</v>
      </c>
      <c r="D297" s="1">
        <v>80</v>
      </c>
      <c r="E297" s="1">
        <v>1915</v>
      </c>
      <c r="F297" s="1">
        <v>14.4</v>
      </c>
      <c r="G297" s="1">
        <v>79</v>
      </c>
      <c r="H297" s="1" t="s">
        <v>54</v>
      </c>
    </row>
    <row r="298" spans="1:8" x14ac:dyDescent="0.75">
      <c r="A298" s="1">
        <v>27.4</v>
      </c>
      <c r="B298" s="1">
        <v>4</v>
      </c>
      <c r="C298" s="1">
        <v>121</v>
      </c>
      <c r="D298" s="1">
        <v>80</v>
      </c>
      <c r="E298" s="1">
        <v>2670</v>
      </c>
      <c r="F298" s="1">
        <v>15</v>
      </c>
      <c r="G298" s="1">
        <v>79</v>
      </c>
      <c r="H298" s="1" t="s">
        <v>54</v>
      </c>
    </row>
    <row r="299" spans="1:8" x14ac:dyDescent="0.75">
      <c r="A299" s="1">
        <v>25.4</v>
      </c>
      <c r="B299" s="1">
        <v>5</v>
      </c>
      <c r="C299" s="1">
        <v>183</v>
      </c>
      <c r="D299" s="1">
        <v>77</v>
      </c>
      <c r="E299" s="1">
        <v>3530</v>
      </c>
      <c r="F299" s="1">
        <v>20.100000000000001</v>
      </c>
      <c r="G299" s="1">
        <v>79</v>
      </c>
      <c r="H299" s="1" t="s">
        <v>56</v>
      </c>
    </row>
    <row r="300" spans="1:8" x14ac:dyDescent="0.75">
      <c r="A300" s="1">
        <v>23</v>
      </c>
      <c r="B300" s="1">
        <v>8</v>
      </c>
      <c r="C300" s="1">
        <v>350</v>
      </c>
      <c r="D300" s="1">
        <v>125</v>
      </c>
      <c r="E300" s="1">
        <v>3900</v>
      </c>
      <c r="F300" s="1">
        <v>17.399999999999999</v>
      </c>
      <c r="G300" s="1">
        <v>79</v>
      </c>
      <c r="H300" s="1" t="s">
        <v>54</v>
      </c>
    </row>
    <row r="301" spans="1:8" x14ac:dyDescent="0.75">
      <c r="A301" s="1">
        <v>27.2</v>
      </c>
      <c r="B301" s="1">
        <v>4</v>
      </c>
      <c r="C301" s="1">
        <v>141</v>
      </c>
      <c r="D301" s="1">
        <v>71</v>
      </c>
      <c r="E301" s="1">
        <v>3190</v>
      </c>
      <c r="F301" s="1">
        <v>24.8</v>
      </c>
      <c r="G301" s="1">
        <v>79</v>
      </c>
      <c r="H301" s="1" t="s">
        <v>56</v>
      </c>
    </row>
    <row r="302" spans="1:8" x14ac:dyDescent="0.75">
      <c r="A302" s="1">
        <v>23.9</v>
      </c>
      <c r="B302" s="1">
        <v>8</v>
      </c>
      <c r="C302" s="1">
        <v>260</v>
      </c>
      <c r="D302" s="1">
        <v>90</v>
      </c>
      <c r="E302" s="1">
        <v>3420</v>
      </c>
      <c r="F302" s="1">
        <v>22.2</v>
      </c>
      <c r="G302" s="1">
        <v>79</v>
      </c>
      <c r="H302" s="1" t="s">
        <v>54</v>
      </c>
    </row>
    <row r="303" spans="1:8" x14ac:dyDescent="0.75">
      <c r="A303" s="1">
        <v>34.200000000000003</v>
      </c>
      <c r="B303" s="1">
        <v>4</v>
      </c>
      <c r="C303" s="1">
        <v>105</v>
      </c>
      <c r="D303" s="1">
        <v>70</v>
      </c>
      <c r="E303" s="1">
        <v>2200</v>
      </c>
      <c r="F303" s="1">
        <v>13.2</v>
      </c>
      <c r="G303" s="1">
        <v>79</v>
      </c>
      <c r="H303" s="1" t="s">
        <v>54</v>
      </c>
    </row>
    <row r="304" spans="1:8" x14ac:dyDescent="0.75">
      <c r="A304" s="1">
        <v>34.5</v>
      </c>
      <c r="B304" s="1">
        <v>4</v>
      </c>
      <c r="C304" s="1">
        <v>105</v>
      </c>
      <c r="D304" s="1">
        <v>70</v>
      </c>
      <c r="E304" s="1">
        <v>2150</v>
      </c>
      <c r="F304" s="1">
        <v>14.9</v>
      </c>
      <c r="G304" s="1">
        <v>79</v>
      </c>
      <c r="H304" s="1" t="s">
        <v>54</v>
      </c>
    </row>
    <row r="305" spans="1:8" x14ac:dyDescent="0.75">
      <c r="A305" s="1">
        <v>31.8</v>
      </c>
      <c r="B305" s="1">
        <v>4</v>
      </c>
      <c r="C305" s="1">
        <v>85</v>
      </c>
      <c r="D305" s="1">
        <v>65</v>
      </c>
      <c r="E305" s="1">
        <v>2020</v>
      </c>
      <c r="F305" s="1">
        <v>19.2</v>
      </c>
      <c r="G305" s="1">
        <v>79</v>
      </c>
      <c r="H305" s="1" t="s">
        <v>55</v>
      </c>
    </row>
    <row r="306" spans="1:8" x14ac:dyDescent="0.75">
      <c r="A306" s="1">
        <v>37.299999999999997</v>
      </c>
      <c r="B306" s="1">
        <v>4</v>
      </c>
      <c r="C306" s="1">
        <v>91</v>
      </c>
      <c r="D306" s="1">
        <v>69</v>
      </c>
      <c r="E306" s="1">
        <v>2130</v>
      </c>
      <c r="F306" s="1">
        <v>14.7</v>
      </c>
      <c r="G306" s="1">
        <v>79</v>
      </c>
      <c r="H306" s="1" t="s">
        <v>56</v>
      </c>
    </row>
    <row r="307" spans="1:8" x14ac:dyDescent="0.75">
      <c r="A307" s="1">
        <v>28.4</v>
      </c>
      <c r="B307" s="1">
        <v>4</v>
      </c>
      <c r="C307" s="1">
        <v>151</v>
      </c>
      <c r="D307" s="1">
        <v>90</v>
      </c>
      <c r="E307" s="1">
        <v>2670</v>
      </c>
      <c r="F307" s="1">
        <v>16</v>
      </c>
      <c r="G307" s="1">
        <v>79</v>
      </c>
      <c r="H307" s="1" t="s">
        <v>54</v>
      </c>
    </row>
    <row r="308" spans="1:8" x14ac:dyDescent="0.75">
      <c r="A308" s="1">
        <v>28.8</v>
      </c>
      <c r="B308" s="1">
        <v>6</v>
      </c>
      <c r="C308" s="1">
        <v>173</v>
      </c>
      <c r="D308" s="1">
        <v>115</v>
      </c>
      <c r="E308" s="1">
        <v>2595</v>
      </c>
      <c r="F308" s="1">
        <v>11.3</v>
      </c>
      <c r="G308" s="1">
        <v>79</v>
      </c>
      <c r="H308" s="1" t="s">
        <v>54</v>
      </c>
    </row>
    <row r="309" spans="1:8" x14ac:dyDescent="0.75">
      <c r="A309" s="1">
        <v>26.8</v>
      </c>
      <c r="B309" s="1">
        <v>6</v>
      </c>
      <c r="C309" s="1">
        <v>173</v>
      </c>
      <c r="D309" s="1">
        <v>115</v>
      </c>
      <c r="E309" s="1">
        <v>2700</v>
      </c>
      <c r="F309" s="1">
        <v>12.9</v>
      </c>
      <c r="G309" s="1">
        <v>79</v>
      </c>
      <c r="H309" s="1" t="s">
        <v>54</v>
      </c>
    </row>
    <row r="310" spans="1:8" x14ac:dyDescent="0.75">
      <c r="A310" s="1">
        <v>33.5</v>
      </c>
      <c r="B310" s="1">
        <v>4</v>
      </c>
      <c r="C310" s="1">
        <v>151</v>
      </c>
      <c r="D310" s="1">
        <v>90</v>
      </c>
      <c r="E310" s="1">
        <v>2556</v>
      </c>
      <c r="F310" s="1">
        <v>13.2</v>
      </c>
      <c r="G310" s="1">
        <v>79</v>
      </c>
      <c r="H310" s="1" t="s">
        <v>54</v>
      </c>
    </row>
    <row r="311" spans="1:8" x14ac:dyDescent="0.75">
      <c r="A311" s="1">
        <v>41.5</v>
      </c>
      <c r="B311" s="1">
        <v>4</v>
      </c>
      <c r="C311" s="1">
        <v>98</v>
      </c>
      <c r="D311" s="1">
        <v>76</v>
      </c>
      <c r="E311" s="1">
        <v>2144</v>
      </c>
      <c r="F311" s="1">
        <v>14.7</v>
      </c>
      <c r="G311" s="1">
        <v>80</v>
      </c>
      <c r="H311" s="1" t="s">
        <v>56</v>
      </c>
    </row>
    <row r="312" spans="1:8" x14ac:dyDescent="0.75">
      <c r="A312" s="1">
        <v>38.1</v>
      </c>
      <c r="B312" s="1">
        <v>4</v>
      </c>
      <c r="C312" s="1">
        <v>89</v>
      </c>
      <c r="D312" s="1">
        <v>60</v>
      </c>
      <c r="E312" s="1">
        <v>1968</v>
      </c>
      <c r="F312" s="1">
        <v>18.8</v>
      </c>
      <c r="G312" s="1">
        <v>80</v>
      </c>
      <c r="H312" s="1" t="s">
        <v>55</v>
      </c>
    </row>
    <row r="313" spans="1:8" x14ac:dyDescent="0.75">
      <c r="A313" s="1">
        <v>32.1</v>
      </c>
      <c r="B313" s="1">
        <v>4</v>
      </c>
      <c r="C313" s="1">
        <v>98</v>
      </c>
      <c r="D313" s="1">
        <v>70</v>
      </c>
      <c r="E313" s="1">
        <v>2120</v>
      </c>
      <c r="F313" s="1">
        <v>15.5</v>
      </c>
      <c r="G313" s="1">
        <v>80</v>
      </c>
      <c r="H313" s="1" t="s">
        <v>54</v>
      </c>
    </row>
    <row r="314" spans="1:8" x14ac:dyDescent="0.75">
      <c r="A314" s="1">
        <v>37.200000000000003</v>
      </c>
      <c r="B314" s="1">
        <v>4</v>
      </c>
      <c r="C314" s="1">
        <v>86</v>
      </c>
      <c r="D314" s="1">
        <v>65</v>
      </c>
      <c r="E314" s="1">
        <v>2019</v>
      </c>
      <c r="F314" s="1">
        <v>16.399999999999999</v>
      </c>
      <c r="G314" s="1">
        <v>80</v>
      </c>
      <c r="H314" s="1" t="s">
        <v>55</v>
      </c>
    </row>
    <row r="315" spans="1:8" x14ac:dyDescent="0.75">
      <c r="A315" s="1">
        <v>28</v>
      </c>
      <c r="B315" s="1">
        <v>4</v>
      </c>
      <c r="C315" s="1">
        <v>151</v>
      </c>
      <c r="D315" s="1">
        <v>90</v>
      </c>
      <c r="E315" s="1">
        <v>2678</v>
      </c>
      <c r="F315" s="1">
        <v>16.5</v>
      </c>
      <c r="G315" s="1">
        <v>80</v>
      </c>
      <c r="H315" s="1" t="s">
        <v>54</v>
      </c>
    </row>
    <row r="316" spans="1:8" x14ac:dyDescent="0.75">
      <c r="A316" s="1">
        <v>26.4</v>
      </c>
      <c r="B316" s="1">
        <v>4</v>
      </c>
      <c r="C316" s="1">
        <v>140</v>
      </c>
      <c r="D316" s="1">
        <v>88</v>
      </c>
      <c r="E316" s="1">
        <v>2870</v>
      </c>
      <c r="F316" s="1">
        <v>18.100000000000001</v>
      </c>
      <c r="G316" s="1">
        <v>80</v>
      </c>
      <c r="H316" s="1" t="s">
        <v>54</v>
      </c>
    </row>
    <row r="317" spans="1:8" x14ac:dyDescent="0.75">
      <c r="A317" s="1">
        <v>24.3</v>
      </c>
      <c r="B317" s="1">
        <v>4</v>
      </c>
      <c r="C317" s="1">
        <v>151</v>
      </c>
      <c r="D317" s="1">
        <v>90</v>
      </c>
      <c r="E317" s="1">
        <v>3003</v>
      </c>
      <c r="F317" s="1">
        <v>20.100000000000001</v>
      </c>
      <c r="G317" s="1">
        <v>80</v>
      </c>
      <c r="H317" s="1" t="s">
        <v>54</v>
      </c>
    </row>
    <row r="318" spans="1:8" x14ac:dyDescent="0.75">
      <c r="A318" s="1">
        <v>19.100000000000001</v>
      </c>
      <c r="B318" s="1">
        <v>6</v>
      </c>
      <c r="C318" s="1">
        <v>225</v>
      </c>
      <c r="D318" s="1">
        <v>90</v>
      </c>
      <c r="E318" s="1">
        <v>3381</v>
      </c>
      <c r="F318" s="1">
        <v>18.7</v>
      </c>
      <c r="G318" s="1">
        <v>80</v>
      </c>
      <c r="H318" s="1" t="s">
        <v>54</v>
      </c>
    </row>
    <row r="319" spans="1:8" x14ac:dyDescent="0.75">
      <c r="A319" s="1">
        <v>34.299999999999997</v>
      </c>
      <c r="B319" s="1">
        <v>4</v>
      </c>
      <c r="C319" s="1">
        <v>97</v>
      </c>
      <c r="D319" s="1">
        <v>78</v>
      </c>
      <c r="E319" s="1">
        <v>2188</v>
      </c>
      <c r="F319" s="1">
        <v>15.8</v>
      </c>
      <c r="G319" s="1">
        <v>80</v>
      </c>
      <c r="H319" s="1" t="s">
        <v>56</v>
      </c>
    </row>
    <row r="320" spans="1:8" x14ac:dyDescent="0.75">
      <c r="A320" s="1">
        <v>29.8</v>
      </c>
      <c r="B320" s="1">
        <v>4</v>
      </c>
      <c r="C320" s="1">
        <v>134</v>
      </c>
      <c r="D320" s="1">
        <v>90</v>
      </c>
      <c r="E320" s="1">
        <v>2711</v>
      </c>
      <c r="F320" s="1">
        <v>15.5</v>
      </c>
      <c r="G320" s="1">
        <v>80</v>
      </c>
      <c r="H320" s="1" t="s">
        <v>55</v>
      </c>
    </row>
    <row r="321" spans="1:8" x14ac:dyDescent="0.75">
      <c r="A321" s="1">
        <v>31.3</v>
      </c>
      <c r="B321" s="1">
        <v>4</v>
      </c>
      <c r="C321" s="1">
        <v>120</v>
      </c>
      <c r="D321" s="1">
        <v>75</v>
      </c>
      <c r="E321" s="1">
        <v>2542</v>
      </c>
      <c r="F321" s="1">
        <v>17.5</v>
      </c>
      <c r="G321" s="1">
        <v>80</v>
      </c>
      <c r="H321" s="1" t="s">
        <v>55</v>
      </c>
    </row>
    <row r="322" spans="1:8" x14ac:dyDescent="0.75">
      <c r="A322" s="1">
        <v>37</v>
      </c>
      <c r="B322" s="1">
        <v>4</v>
      </c>
      <c r="C322" s="1">
        <v>119</v>
      </c>
      <c r="D322" s="1">
        <v>92</v>
      </c>
      <c r="E322" s="1">
        <v>2434</v>
      </c>
      <c r="F322" s="1">
        <v>15</v>
      </c>
      <c r="G322" s="1">
        <v>80</v>
      </c>
      <c r="H322" s="1" t="s">
        <v>55</v>
      </c>
    </row>
    <row r="323" spans="1:8" x14ac:dyDescent="0.75">
      <c r="A323" s="1">
        <v>32.200000000000003</v>
      </c>
      <c r="B323" s="1">
        <v>4</v>
      </c>
      <c r="C323" s="1">
        <v>108</v>
      </c>
      <c r="D323" s="1">
        <v>75</v>
      </c>
      <c r="E323" s="1">
        <v>2265</v>
      </c>
      <c r="F323" s="1">
        <v>15.2</v>
      </c>
      <c r="G323" s="1">
        <v>80</v>
      </c>
      <c r="H323" s="1" t="s">
        <v>55</v>
      </c>
    </row>
    <row r="324" spans="1:8" x14ac:dyDescent="0.75">
      <c r="A324" s="1">
        <v>46.6</v>
      </c>
      <c r="B324" s="1">
        <v>4</v>
      </c>
      <c r="C324" s="1">
        <v>86</v>
      </c>
      <c r="D324" s="1">
        <v>65</v>
      </c>
      <c r="E324" s="1">
        <v>2110</v>
      </c>
      <c r="F324" s="1">
        <v>17.899999999999999</v>
      </c>
      <c r="G324" s="1">
        <v>80</v>
      </c>
      <c r="H324" s="1" t="s">
        <v>55</v>
      </c>
    </row>
    <row r="325" spans="1:8" x14ac:dyDescent="0.75">
      <c r="A325" s="1">
        <v>27.9</v>
      </c>
      <c r="B325" s="1">
        <v>4</v>
      </c>
      <c r="C325" s="1">
        <v>156</v>
      </c>
      <c r="D325" s="1">
        <v>105</v>
      </c>
      <c r="E325" s="1">
        <v>2800</v>
      </c>
      <c r="F325" s="1">
        <v>14.4</v>
      </c>
      <c r="G325" s="1">
        <v>80</v>
      </c>
      <c r="H325" s="1" t="s">
        <v>54</v>
      </c>
    </row>
    <row r="326" spans="1:8" x14ac:dyDescent="0.75">
      <c r="A326" s="1">
        <v>40.799999999999997</v>
      </c>
      <c r="B326" s="1">
        <v>4</v>
      </c>
      <c r="C326" s="1">
        <v>85</v>
      </c>
      <c r="D326" s="1">
        <v>65</v>
      </c>
      <c r="E326" s="1">
        <v>2110</v>
      </c>
      <c r="F326" s="1">
        <v>19.2</v>
      </c>
      <c r="G326" s="1">
        <v>80</v>
      </c>
      <c r="H326" s="1" t="s">
        <v>55</v>
      </c>
    </row>
    <row r="327" spans="1:8" x14ac:dyDescent="0.75">
      <c r="A327" s="1">
        <v>44.3</v>
      </c>
      <c r="B327" s="1">
        <v>4</v>
      </c>
      <c r="C327" s="1">
        <v>90</v>
      </c>
      <c r="D327" s="1">
        <v>48</v>
      </c>
      <c r="E327" s="1">
        <v>2085</v>
      </c>
      <c r="F327" s="1">
        <v>21.7</v>
      </c>
      <c r="G327" s="1">
        <v>80</v>
      </c>
      <c r="H327" s="1" t="s">
        <v>56</v>
      </c>
    </row>
    <row r="328" spans="1:8" x14ac:dyDescent="0.75">
      <c r="A328" s="1">
        <v>43.4</v>
      </c>
      <c r="B328" s="1">
        <v>4</v>
      </c>
      <c r="C328" s="1">
        <v>90</v>
      </c>
      <c r="D328" s="1">
        <v>48</v>
      </c>
      <c r="E328" s="1">
        <v>2335</v>
      </c>
      <c r="F328" s="1">
        <v>23.7</v>
      </c>
      <c r="G328" s="1">
        <v>80</v>
      </c>
      <c r="H328" s="1" t="s">
        <v>56</v>
      </c>
    </row>
    <row r="329" spans="1:8" x14ac:dyDescent="0.75">
      <c r="A329" s="1">
        <v>36.4</v>
      </c>
      <c r="B329" s="1">
        <v>5</v>
      </c>
      <c r="C329" s="1">
        <v>121</v>
      </c>
      <c r="D329" s="1">
        <v>67</v>
      </c>
      <c r="E329" s="1">
        <v>2950</v>
      </c>
      <c r="F329" s="1">
        <v>19.899999999999999</v>
      </c>
      <c r="G329" s="1">
        <v>80</v>
      </c>
      <c r="H329" s="1" t="s">
        <v>56</v>
      </c>
    </row>
    <row r="330" spans="1:8" x14ac:dyDescent="0.75">
      <c r="A330" s="1">
        <v>30</v>
      </c>
      <c r="B330" s="1">
        <v>4</v>
      </c>
      <c r="C330" s="1">
        <v>146</v>
      </c>
      <c r="D330" s="1">
        <v>67</v>
      </c>
      <c r="E330" s="1">
        <v>3250</v>
      </c>
      <c r="F330" s="1">
        <v>21.8</v>
      </c>
      <c r="G330" s="1">
        <v>80</v>
      </c>
      <c r="H330" s="1" t="s">
        <v>56</v>
      </c>
    </row>
    <row r="331" spans="1:8" x14ac:dyDescent="0.75">
      <c r="A331" s="1">
        <v>44.6</v>
      </c>
      <c r="B331" s="1">
        <v>4</v>
      </c>
      <c r="C331" s="1">
        <v>91</v>
      </c>
      <c r="D331" s="1">
        <v>67</v>
      </c>
      <c r="E331" s="1">
        <v>1850</v>
      </c>
      <c r="F331" s="1">
        <v>13.8</v>
      </c>
      <c r="G331" s="1">
        <v>80</v>
      </c>
      <c r="H331" s="1" t="s">
        <v>55</v>
      </c>
    </row>
    <row r="332" spans="1:8" x14ac:dyDescent="0.75">
      <c r="A332" s="1">
        <v>40.9</v>
      </c>
      <c r="B332" s="1">
        <v>4</v>
      </c>
      <c r="C332" s="1">
        <v>85</v>
      </c>
      <c r="E332" s="1">
        <v>1835</v>
      </c>
      <c r="F332" s="1">
        <v>17.3</v>
      </c>
      <c r="G332" s="1">
        <v>80</v>
      </c>
      <c r="H332" s="1" t="s">
        <v>56</v>
      </c>
    </row>
    <row r="333" spans="1:8" x14ac:dyDescent="0.75">
      <c r="A333" s="1">
        <v>33.799999999999997</v>
      </c>
      <c r="B333" s="1">
        <v>4</v>
      </c>
      <c r="C333" s="1">
        <v>97</v>
      </c>
      <c r="D333" s="1">
        <v>67</v>
      </c>
      <c r="E333" s="1">
        <v>2145</v>
      </c>
      <c r="F333" s="1">
        <v>18</v>
      </c>
      <c r="G333" s="1">
        <v>80</v>
      </c>
      <c r="H333" s="1" t="s">
        <v>55</v>
      </c>
    </row>
    <row r="334" spans="1:8" x14ac:dyDescent="0.75">
      <c r="A334" s="1">
        <v>29.8</v>
      </c>
      <c r="B334" s="1">
        <v>4</v>
      </c>
      <c r="C334" s="1">
        <v>89</v>
      </c>
      <c r="D334" s="1">
        <v>62</v>
      </c>
      <c r="E334" s="1">
        <v>1845</v>
      </c>
      <c r="F334" s="1">
        <v>15.3</v>
      </c>
      <c r="G334" s="1">
        <v>80</v>
      </c>
      <c r="H334" s="1" t="s">
        <v>56</v>
      </c>
    </row>
    <row r="335" spans="1:8" x14ac:dyDescent="0.75">
      <c r="A335" s="1">
        <v>32.700000000000003</v>
      </c>
      <c r="B335" s="1">
        <v>6</v>
      </c>
      <c r="C335" s="1">
        <v>168</v>
      </c>
      <c r="D335" s="1">
        <v>132</v>
      </c>
      <c r="E335" s="1">
        <v>2910</v>
      </c>
      <c r="F335" s="1">
        <v>11.4</v>
      </c>
      <c r="G335" s="1">
        <v>80</v>
      </c>
      <c r="H335" s="1" t="s">
        <v>55</v>
      </c>
    </row>
    <row r="336" spans="1:8" x14ac:dyDescent="0.75">
      <c r="A336" s="1">
        <v>23.7</v>
      </c>
      <c r="B336" s="1">
        <v>3</v>
      </c>
      <c r="C336" s="1">
        <v>70</v>
      </c>
      <c r="D336" s="1">
        <v>100</v>
      </c>
      <c r="E336" s="1">
        <v>2420</v>
      </c>
      <c r="F336" s="1">
        <v>12.5</v>
      </c>
      <c r="G336" s="1">
        <v>80</v>
      </c>
      <c r="H336" s="1" t="s">
        <v>55</v>
      </c>
    </row>
    <row r="337" spans="1:8" x14ac:dyDescent="0.75">
      <c r="A337" s="1">
        <v>35</v>
      </c>
      <c r="B337" s="1">
        <v>4</v>
      </c>
      <c r="C337" s="1">
        <v>122</v>
      </c>
      <c r="D337" s="1">
        <v>88</v>
      </c>
      <c r="E337" s="1">
        <v>2500</v>
      </c>
      <c r="F337" s="1">
        <v>15.1</v>
      </c>
      <c r="G337" s="1">
        <v>80</v>
      </c>
      <c r="H337" s="1" t="s">
        <v>56</v>
      </c>
    </row>
    <row r="338" spans="1:8" x14ac:dyDescent="0.75">
      <c r="A338" s="1">
        <v>23.6</v>
      </c>
      <c r="B338" s="1">
        <v>4</v>
      </c>
      <c r="C338" s="1">
        <v>140</v>
      </c>
      <c r="E338" s="1">
        <v>2905</v>
      </c>
      <c r="F338" s="1">
        <v>14.3</v>
      </c>
      <c r="G338" s="1">
        <v>80</v>
      </c>
      <c r="H338" s="1" t="s">
        <v>54</v>
      </c>
    </row>
    <row r="339" spans="1:8" x14ac:dyDescent="0.75">
      <c r="A339" s="1">
        <v>32.4</v>
      </c>
      <c r="B339" s="1">
        <v>4</v>
      </c>
      <c r="C339" s="1">
        <v>107</v>
      </c>
      <c r="D339" s="1">
        <v>72</v>
      </c>
      <c r="E339" s="1">
        <v>2290</v>
      </c>
      <c r="F339" s="1">
        <v>17</v>
      </c>
      <c r="G339" s="1">
        <v>80</v>
      </c>
      <c r="H339" s="1" t="s">
        <v>55</v>
      </c>
    </row>
    <row r="340" spans="1:8" x14ac:dyDescent="0.75">
      <c r="A340" s="1">
        <v>27.2</v>
      </c>
      <c r="B340" s="1">
        <v>4</v>
      </c>
      <c r="C340" s="1">
        <v>135</v>
      </c>
      <c r="D340" s="1">
        <v>84</v>
      </c>
      <c r="E340" s="1">
        <v>2490</v>
      </c>
      <c r="F340" s="1">
        <v>15.7</v>
      </c>
      <c r="G340" s="1">
        <v>81</v>
      </c>
      <c r="H340" s="1" t="s">
        <v>54</v>
      </c>
    </row>
    <row r="341" spans="1:8" x14ac:dyDescent="0.75">
      <c r="A341" s="1">
        <v>26.6</v>
      </c>
      <c r="B341" s="1">
        <v>4</v>
      </c>
      <c r="C341" s="1">
        <v>151</v>
      </c>
      <c r="D341" s="1">
        <v>84</v>
      </c>
      <c r="E341" s="1">
        <v>2635</v>
      </c>
      <c r="F341" s="1">
        <v>16.399999999999999</v>
      </c>
      <c r="G341" s="1">
        <v>81</v>
      </c>
      <c r="H341" s="1" t="s">
        <v>54</v>
      </c>
    </row>
    <row r="342" spans="1:8" x14ac:dyDescent="0.75">
      <c r="A342" s="1">
        <v>25.8</v>
      </c>
      <c r="B342" s="1">
        <v>4</v>
      </c>
      <c r="C342" s="1">
        <v>156</v>
      </c>
      <c r="D342" s="1">
        <v>92</v>
      </c>
      <c r="E342" s="1">
        <v>2620</v>
      </c>
      <c r="F342" s="1">
        <v>14.4</v>
      </c>
      <c r="G342" s="1">
        <v>81</v>
      </c>
      <c r="H342" s="1" t="s">
        <v>54</v>
      </c>
    </row>
    <row r="343" spans="1:8" x14ac:dyDescent="0.75">
      <c r="A343" s="1">
        <v>23.5</v>
      </c>
      <c r="B343" s="1">
        <v>6</v>
      </c>
      <c r="C343" s="1">
        <v>173</v>
      </c>
      <c r="D343" s="1">
        <v>110</v>
      </c>
      <c r="E343" s="1">
        <v>2725</v>
      </c>
      <c r="F343" s="1">
        <v>12.6</v>
      </c>
      <c r="G343" s="1">
        <v>81</v>
      </c>
      <c r="H343" s="1" t="s">
        <v>54</v>
      </c>
    </row>
    <row r="344" spans="1:8" x14ac:dyDescent="0.75">
      <c r="A344" s="1">
        <v>30</v>
      </c>
      <c r="B344" s="1">
        <v>4</v>
      </c>
      <c r="C344" s="1">
        <v>135</v>
      </c>
      <c r="D344" s="1">
        <v>84</v>
      </c>
      <c r="E344" s="1">
        <v>2385</v>
      </c>
      <c r="F344" s="1">
        <v>12.9</v>
      </c>
      <c r="G344" s="1">
        <v>81</v>
      </c>
      <c r="H344" s="1" t="s">
        <v>54</v>
      </c>
    </row>
    <row r="345" spans="1:8" x14ac:dyDescent="0.75">
      <c r="A345" s="1">
        <v>39.1</v>
      </c>
      <c r="B345" s="1">
        <v>4</v>
      </c>
      <c r="C345" s="1">
        <v>79</v>
      </c>
      <c r="D345" s="1">
        <v>58</v>
      </c>
      <c r="E345" s="1">
        <v>1755</v>
      </c>
      <c r="F345" s="1">
        <v>16.899999999999999</v>
      </c>
      <c r="G345" s="1">
        <v>81</v>
      </c>
      <c r="H345" s="1" t="s">
        <v>55</v>
      </c>
    </row>
    <row r="346" spans="1:8" x14ac:dyDescent="0.75">
      <c r="A346" s="1">
        <v>39</v>
      </c>
      <c r="B346" s="1">
        <v>4</v>
      </c>
      <c r="C346" s="1">
        <v>86</v>
      </c>
      <c r="D346" s="1">
        <v>64</v>
      </c>
      <c r="E346" s="1">
        <v>1875</v>
      </c>
      <c r="F346" s="1">
        <v>16.399999999999999</v>
      </c>
      <c r="G346" s="1">
        <v>81</v>
      </c>
      <c r="H346" s="1" t="s">
        <v>54</v>
      </c>
    </row>
    <row r="347" spans="1:8" x14ac:dyDescent="0.75">
      <c r="A347" s="1">
        <v>35.1</v>
      </c>
      <c r="B347" s="1">
        <v>4</v>
      </c>
      <c r="C347" s="1">
        <v>81</v>
      </c>
      <c r="D347" s="1">
        <v>60</v>
      </c>
      <c r="E347" s="1">
        <v>1760</v>
      </c>
      <c r="F347" s="1">
        <v>16.100000000000001</v>
      </c>
      <c r="G347" s="1">
        <v>81</v>
      </c>
      <c r="H347" s="1" t="s">
        <v>55</v>
      </c>
    </row>
    <row r="348" spans="1:8" x14ac:dyDescent="0.75">
      <c r="A348" s="1">
        <v>32.299999999999997</v>
      </c>
      <c r="B348" s="1">
        <v>4</v>
      </c>
      <c r="C348" s="1">
        <v>97</v>
      </c>
      <c r="D348" s="1">
        <v>67</v>
      </c>
      <c r="E348" s="1">
        <v>2065</v>
      </c>
      <c r="F348" s="1">
        <v>17.8</v>
      </c>
      <c r="G348" s="1">
        <v>81</v>
      </c>
      <c r="H348" s="1" t="s">
        <v>55</v>
      </c>
    </row>
    <row r="349" spans="1:8" x14ac:dyDescent="0.75">
      <c r="A349" s="1">
        <v>37</v>
      </c>
      <c r="B349" s="1">
        <v>4</v>
      </c>
      <c r="C349" s="1">
        <v>85</v>
      </c>
      <c r="D349" s="1">
        <v>65</v>
      </c>
      <c r="E349" s="1">
        <v>1975</v>
      </c>
      <c r="F349" s="1">
        <v>19.399999999999999</v>
      </c>
      <c r="G349" s="1">
        <v>81</v>
      </c>
      <c r="H349" s="1" t="s">
        <v>55</v>
      </c>
    </row>
    <row r="350" spans="1:8" x14ac:dyDescent="0.75">
      <c r="A350" s="1">
        <v>37.700000000000003</v>
      </c>
      <c r="B350" s="1">
        <v>4</v>
      </c>
      <c r="C350" s="1">
        <v>89</v>
      </c>
      <c r="D350" s="1">
        <v>62</v>
      </c>
      <c r="E350" s="1">
        <v>2050</v>
      </c>
      <c r="F350" s="1">
        <v>17.3</v>
      </c>
      <c r="G350" s="1">
        <v>81</v>
      </c>
      <c r="H350" s="1" t="s">
        <v>55</v>
      </c>
    </row>
    <row r="351" spans="1:8" x14ac:dyDescent="0.75">
      <c r="A351" s="1">
        <v>34.1</v>
      </c>
      <c r="B351" s="1">
        <v>4</v>
      </c>
      <c r="C351" s="1">
        <v>91</v>
      </c>
      <c r="D351" s="1">
        <v>68</v>
      </c>
      <c r="E351" s="1">
        <v>1985</v>
      </c>
      <c r="F351" s="1">
        <v>16</v>
      </c>
      <c r="G351" s="1">
        <v>81</v>
      </c>
      <c r="H351" s="1" t="s">
        <v>55</v>
      </c>
    </row>
    <row r="352" spans="1:8" x14ac:dyDescent="0.75">
      <c r="A352" s="1">
        <v>34.700000000000003</v>
      </c>
      <c r="B352" s="1">
        <v>4</v>
      </c>
      <c r="C352" s="1">
        <v>105</v>
      </c>
      <c r="D352" s="1">
        <v>63</v>
      </c>
      <c r="E352" s="1">
        <v>2215</v>
      </c>
      <c r="F352" s="1">
        <v>14.9</v>
      </c>
      <c r="G352" s="1">
        <v>81</v>
      </c>
      <c r="H352" s="1" t="s">
        <v>54</v>
      </c>
    </row>
    <row r="353" spans="1:8" x14ac:dyDescent="0.75">
      <c r="A353" s="1">
        <v>34.4</v>
      </c>
      <c r="B353" s="1">
        <v>4</v>
      </c>
      <c r="C353" s="1">
        <v>98</v>
      </c>
      <c r="D353" s="1">
        <v>65</v>
      </c>
      <c r="E353" s="1">
        <v>2045</v>
      </c>
      <c r="F353" s="1">
        <v>16.2</v>
      </c>
      <c r="G353" s="1">
        <v>81</v>
      </c>
      <c r="H353" s="1" t="s">
        <v>54</v>
      </c>
    </row>
    <row r="354" spans="1:8" x14ac:dyDescent="0.75">
      <c r="A354" s="1">
        <v>29.9</v>
      </c>
      <c r="B354" s="1">
        <v>4</v>
      </c>
      <c r="C354" s="1">
        <v>98</v>
      </c>
      <c r="D354" s="1">
        <v>65</v>
      </c>
      <c r="E354" s="1">
        <v>2380</v>
      </c>
      <c r="F354" s="1">
        <v>20.7</v>
      </c>
      <c r="G354" s="1">
        <v>81</v>
      </c>
      <c r="H354" s="1" t="s">
        <v>54</v>
      </c>
    </row>
    <row r="355" spans="1:8" x14ac:dyDescent="0.75">
      <c r="A355" s="1">
        <v>33</v>
      </c>
      <c r="B355" s="1">
        <v>4</v>
      </c>
      <c r="C355" s="1">
        <v>105</v>
      </c>
      <c r="D355" s="1">
        <v>74</v>
      </c>
      <c r="E355" s="1">
        <v>2190</v>
      </c>
      <c r="F355" s="1">
        <v>14.2</v>
      </c>
      <c r="G355" s="1">
        <v>81</v>
      </c>
      <c r="H355" s="1" t="s">
        <v>56</v>
      </c>
    </row>
    <row r="356" spans="1:8" x14ac:dyDescent="0.75">
      <c r="A356" s="1">
        <v>34.5</v>
      </c>
      <c r="B356" s="1">
        <v>4</v>
      </c>
      <c r="C356" s="1">
        <v>100</v>
      </c>
      <c r="E356" s="1">
        <v>2320</v>
      </c>
      <c r="F356" s="1">
        <v>15.8</v>
      </c>
      <c r="G356" s="1">
        <v>81</v>
      </c>
      <c r="H356" s="1" t="s">
        <v>56</v>
      </c>
    </row>
    <row r="357" spans="1:8" x14ac:dyDescent="0.75">
      <c r="A357" s="1">
        <v>33.700000000000003</v>
      </c>
      <c r="B357" s="1">
        <v>4</v>
      </c>
      <c r="C357" s="1">
        <v>107</v>
      </c>
      <c r="D357" s="1">
        <v>75</v>
      </c>
      <c r="E357" s="1">
        <v>2210</v>
      </c>
      <c r="F357" s="1">
        <v>14.4</v>
      </c>
      <c r="G357" s="1">
        <v>81</v>
      </c>
      <c r="H357" s="1" t="s">
        <v>55</v>
      </c>
    </row>
    <row r="358" spans="1:8" x14ac:dyDescent="0.75">
      <c r="A358" s="1">
        <v>32.4</v>
      </c>
      <c r="B358" s="1">
        <v>4</v>
      </c>
      <c r="C358" s="1">
        <v>108</v>
      </c>
      <c r="D358" s="1">
        <v>75</v>
      </c>
      <c r="E358" s="1">
        <v>2350</v>
      </c>
      <c r="F358" s="1">
        <v>16.8</v>
      </c>
      <c r="G358" s="1">
        <v>81</v>
      </c>
      <c r="H358" s="1" t="s">
        <v>55</v>
      </c>
    </row>
    <row r="359" spans="1:8" x14ac:dyDescent="0.75">
      <c r="A359" s="1">
        <v>32.9</v>
      </c>
      <c r="B359" s="1">
        <v>4</v>
      </c>
      <c r="C359" s="1">
        <v>119</v>
      </c>
      <c r="D359" s="1">
        <v>100</v>
      </c>
      <c r="E359" s="1">
        <v>2615</v>
      </c>
      <c r="F359" s="1">
        <v>14.8</v>
      </c>
      <c r="G359" s="1">
        <v>81</v>
      </c>
      <c r="H359" s="1" t="s">
        <v>55</v>
      </c>
    </row>
    <row r="360" spans="1:8" x14ac:dyDescent="0.75">
      <c r="A360" s="1">
        <v>31.6</v>
      </c>
      <c r="B360" s="1">
        <v>4</v>
      </c>
      <c r="C360" s="1">
        <v>120</v>
      </c>
      <c r="D360" s="1">
        <v>74</v>
      </c>
      <c r="E360" s="1">
        <v>2635</v>
      </c>
      <c r="F360" s="1">
        <v>18.3</v>
      </c>
      <c r="G360" s="1">
        <v>81</v>
      </c>
      <c r="H360" s="1" t="s">
        <v>55</v>
      </c>
    </row>
    <row r="361" spans="1:8" x14ac:dyDescent="0.75">
      <c r="A361" s="1">
        <v>28.1</v>
      </c>
      <c r="B361" s="1">
        <v>4</v>
      </c>
      <c r="C361" s="1">
        <v>141</v>
      </c>
      <c r="D361" s="1">
        <v>80</v>
      </c>
      <c r="E361" s="1">
        <v>3230</v>
      </c>
      <c r="F361" s="1">
        <v>20.399999999999999</v>
      </c>
      <c r="G361" s="1">
        <v>81</v>
      </c>
      <c r="H361" s="1" t="s">
        <v>56</v>
      </c>
    </row>
    <row r="362" spans="1:8" x14ac:dyDescent="0.75">
      <c r="A362" s="1">
        <v>30.7</v>
      </c>
      <c r="B362" s="1">
        <v>6</v>
      </c>
      <c r="C362" s="1">
        <v>145</v>
      </c>
      <c r="D362" s="1">
        <v>76</v>
      </c>
      <c r="E362" s="1">
        <v>3160</v>
      </c>
      <c r="F362" s="1">
        <v>19.600000000000001</v>
      </c>
      <c r="G362" s="1">
        <v>81</v>
      </c>
      <c r="H362" s="1" t="s">
        <v>56</v>
      </c>
    </row>
    <row r="363" spans="1:8" x14ac:dyDescent="0.75">
      <c r="A363" s="1">
        <v>25.4</v>
      </c>
      <c r="B363" s="1">
        <v>6</v>
      </c>
      <c r="C363" s="1">
        <v>168</v>
      </c>
      <c r="D363" s="1">
        <v>116</v>
      </c>
      <c r="E363" s="1">
        <v>2900</v>
      </c>
      <c r="F363" s="1">
        <v>12.6</v>
      </c>
      <c r="G363" s="1">
        <v>81</v>
      </c>
      <c r="H363" s="1" t="s">
        <v>55</v>
      </c>
    </row>
    <row r="364" spans="1:8" x14ac:dyDescent="0.75">
      <c r="A364" s="1">
        <v>24.2</v>
      </c>
      <c r="B364" s="1">
        <v>6</v>
      </c>
      <c r="C364" s="1">
        <v>146</v>
      </c>
      <c r="D364" s="1">
        <v>120</v>
      </c>
      <c r="E364" s="1">
        <v>2930</v>
      </c>
      <c r="F364" s="1">
        <v>13.8</v>
      </c>
      <c r="G364" s="1">
        <v>81</v>
      </c>
      <c r="H364" s="1" t="s">
        <v>55</v>
      </c>
    </row>
    <row r="365" spans="1:8" x14ac:dyDescent="0.75">
      <c r="A365" s="1">
        <v>22.4</v>
      </c>
      <c r="B365" s="1">
        <v>6</v>
      </c>
      <c r="C365" s="1">
        <v>231</v>
      </c>
      <c r="D365" s="1">
        <v>110</v>
      </c>
      <c r="E365" s="1">
        <v>3415</v>
      </c>
      <c r="F365" s="1">
        <v>15.8</v>
      </c>
      <c r="G365" s="1">
        <v>81</v>
      </c>
      <c r="H365" s="1" t="s">
        <v>54</v>
      </c>
    </row>
    <row r="366" spans="1:8" x14ac:dyDescent="0.75">
      <c r="A366" s="1">
        <v>26.6</v>
      </c>
      <c r="B366" s="1">
        <v>8</v>
      </c>
      <c r="C366" s="1">
        <v>350</v>
      </c>
      <c r="D366" s="1">
        <v>105</v>
      </c>
      <c r="E366" s="1">
        <v>3725</v>
      </c>
      <c r="F366" s="1">
        <v>19</v>
      </c>
      <c r="G366" s="1">
        <v>81</v>
      </c>
      <c r="H366" s="1" t="s">
        <v>54</v>
      </c>
    </row>
    <row r="367" spans="1:8" x14ac:dyDescent="0.75">
      <c r="A367" s="1">
        <v>20.2</v>
      </c>
      <c r="B367" s="1">
        <v>6</v>
      </c>
      <c r="C367" s="1">
        <v>200</v>
      </c>
      <c r="D367" s="1">
        <v>88</v>
      </c>
      <c r="E367" s="1">
        <v>3060</v>
      </c>
      <c r="F367" s="1">
        <v>17.100000000000001</v>
      </c>
      <c r="G367" s="1">
        <v>81</v>
      </c>
      <c r="H367" s="1" t="s">
        <v>54</v>
      </c>
    </row>
    <row r="368" spans="1:8" x14ac:dyDescent="0.75">
      <c r="A368" s="1">
        <v>17.600000000000001</v>
      </c>
      <c r="B368" s="1">
        <v>6</v>
      </c>
      <c r="C368" s="1">
        <v>225</v>
      </c>
      <c r="D368" s="1">
        <v>85</v>
      </c>
      <c r="E368" s="1">
        <v>3465</v>
      </c>
      <c r="F368" s="1">
        <v>16.600000000000001</v>
      </c>
      <c r="G368" s="1">
        <v>81</v>
      </c>
      <c r="H368" s="1" t="s">
        <v>54</v>
      </c>
    </row>
    <row r="369" spans="1:8" x14ac:dyDescent="0.75">
      <c r="A369" s="1">
        <v>28</v>
      </c>
      <c r="B369" s="1">
        <v>4</v>
      </c>
      <c r="C369" s="1">
        <v>112</v>
      </c>
      <c r="D369" s="1">
        <v>88</v>
      </c>
      <c r="E369" s="1">
        <v>2605</v>
      </c>
      <c r="F369" s="1">
        <v>19.600000000000001</v>
      </c>
      <c r="G369" s="1">
        <v>82</v>
      </c>
      <c r="H369" s="1" t="s">
        <v>54</v>
      </c>
    </row>
    <row r="370" spans="1:8" x14ac:dyDescent="0.75">
      <c r="A370" s="1">
        <v>27</v>
      </c>
      <c r="B370" s="1">
        <v>4</v>
      </c>
      <c r="C370" s="1">
        <v>112</v>
      </c>
      <c r="D370" s="1">
        <v>88</v>
      </c>
      <c r="E370" s="1">
        <v>2640</v>
      </c>
      <c r="F370" s="1">
        <v>18.600000000000001</v>
      </c>
      <c r="G370" s="1">
        <v>82</v>
      </c>
      <c r="H370" s="1" t="s">
        <v>54</v>
      </c>
    </row>
    <row r="371" spans="1:8" x14ac:dyDescent="0.75">
      <c r="A371" s="1">
        <v>34</v>
      </c>
      <c r="B371" s="1">
        <v>4</v>
      </c>
      <c r="C371" s="1">
        <v>112</v>
      </c>
      <c r="D371" s="1">
        <v>88</v>
      </c>
      <c r="E371" s="1">
        <v>2395</v>
      </c>
      <c r="F371" s="1">
        <v>18</v>
      </c>
      <c r="G371" s="1">
        <v>82</v>
      </c>
      <c r="H371" s="1" t="s">
        <v>54</v>
      </c>
    </row>
    <row r="372" spans="1:8" x14ac:dyDescent="0.75">
      <c r="A372" s="1">
        <v>31</v>
      </c>
      <c r="B372" s="1">
        <v>4</v>
      </c>
      <c r="C372" s="1">
        <v>112</v>
      </c>
      <c r="D372" s="1">
        <v>85</v>
      </c>
      <c r="E372" s="1">
        <v>2575</v>
      </c>
      <c r="F372" s="1">
        <v>16.2</v>
      </c>
      <c r="G372" s="1">
        <v>82</v>
      </c>
      <c r="H372" s="1" t="s">
        <v>54</v>
      </c>
    </row>
    <row r="373" spans="1:8" x14ac:dyDescent="0.75">
      <c r="A373" s="1">
        <v>29</v>
      </c>
      <c r="B373" s="1">
        <v>4</v>
      </c>
      <c r="C373" s="1">
        <v>135</v>
      </c>
      <c r="D373" s="1">
        <v>84</v>
      </c>
      <c r="E373" s="1">
        <v>2525</v>
      </c>
      <c r="F373" s="1">
        <v>16</v>
      </c>
      <c r="G373" s="1">
        <v>82</v>
      </c>
      <c r="H373" s="1" t="s">
        <v>54</v>
      </c>
    </row>
    <row r="374" spans="1:8" x14ac:dyDescent="0.75">
      <c r="A374" s="1">
        <v>27</v>
      </c>
      <c r="B374" s="1">
        <v>4</v>
      </c>
      <c r="C374" s="1">
        <v>151</v>
      </c>
      <c r="D374" s="1">
        <v>90</v>
      </c>
      <c r="E374" s="1">
        <v>2735</v>
      </c>
      <c r="F374" s="1">
        <v>18</v>
      </c>
      <c r="G374" s="1">
        <v>82</v>
      </c>
      <c r="H374" s="1" t="s">
        <v>54</v>
      </c>
    </row>
    <row r="375" spans="1:8" x14ac:dyDescent="0.75">
      <c r="A375" s="1">
        <v>24</v>
      </c>
      <c r="B375" s="1">
        <v>4</v>
      </c>
      <c r="C375" s="1">
        <v>140</v>
      </c>
      <c r="D375" s="1">
        <v>92</v>
      </c>
      <c r="E375" s="1">
        <v>2865</v>
      </c>
      <c r="F375" s="1">
        <v>16.399999999999999</v>
      </c>
      <c r="G375" s="1">
        <v>82</v>
      </c>
      <c r="H375" s="1" t="s">
        <v>54</v>
      </c>
    </row>
    <row r="376" spans="1:8" x14ac:dyDescent="0.75">
      <c r="A376" s="1">
        <v>23</v>
      </c>
      <c r="B376" s="1">
        <v>4</v>
      </c>
      <c r="C376" s="1">
        <v>151</v>
      </c>
      <c r="E376" s="1">
        <v>3035</v>
      </c>
      <c r="F376" s="1">
        <v>20.5</v>
      </c>
      <c r="G376" s="1">
        <v>82</v>
      </c>
      <c r="H376" s="1" t="s">
        <v>54</v>
      </c>
    </row>
    <row r="377" spans="1:8" x14ac:dyDescent="0.75">
      <c r="A377" s="1">
        <v>36</v>
      </c>
      <c r="B377" s="1">
        <v>4</v>
      </c>
      <c r="C377" s="1">
        <v>105</v>
      </c>
      <c r="D377" s="1">
        <v>74</v>
      </c>
      <c r="E377" s="1">
        <v>1980</v>
      </c>
      <c r="F377" s="1">
        <v>15.3</v>
      </c>
      <c r="G377" s="1">
        <v>82</v>
      </c>
      <c r="H377" s="1" t="s">
        <v>56</v>
      </c>
    </row>
    <row r="378" spans="1:8" x14ac:dyDescent="0.75">
      <c r="A378" s="1">
        <v>37</v>
      </c>
      <c r="B378" s="1">
        <v>4</v>
      </c>
      <c r="C378" s="1">
        <v>91</v>
      </c>
      <c r="D378" s="1">
        <v>68</v>
      </c>
      <c r="E378" s="1">
        <v>2025</v>
      </c>
      <c r="F378" s="1">
        <v>18.2</v>
      </c>
      <c r="G378" s="1">
        <v>82</v>
      </c>
      <c r="H378" s="1" t="s">
        <v>55</v>
      </c>
    </row>
    <row r="379" spans="1:8" x14ac:dyDescent="0.75">
      <c r="A379" s="1">
        <v>31</v>
      </c>
      <c r="B379" s="1">
        <v>4</v>
      </c>
      <c r="C379" s="1">
        <v>91</v>
      </c>
      <c r="D379" s="1">
        <v>68</v>
      </c>
      <c r="E379" s="1">
        <v>1970</v>
      </c>
      <c r="F379" s="1">
        <v>17.600000000000001</v>
      </c>
      <c r="G379" s="1">
        <v>82</v>
      </c>
      <c r="H379" s="1" t="s">
        <v>55</v>
      </c>
    </row>
    <row r="380" spans="1:8" x14ac:dyDescent="0.75">
      <c r="A380" s="1">
        <v>38</v>
      </c>
      <c r="B380" s="1">
        <v>4</v>
      </c>
      <c r="C380" s="1">
        <v>105</v>
      </c>
      <c r="D380" s="1">
        <v>63</v>
      </c>
      <c r="E380" s="1">
        <v>2125</v>
      </c>
      <c r="F380" s="1">
        <v>14.7</v>
      </c>
      <c r="G380" s="1">
        <v>82</v>
      </c>
      <c r="H380" s="1" t="s">
        <v>54</v>
      </c>
    </row>
    <row r="381" spans="1:8" x14ac:dyDescent="0.75">
      <c r="A381" s="1">
        <v>36</v>
      </c>
      <c r="B381" s="1">
        <v>4</v>
      </c>
      <c r="C381" s="1">
        <v>98</v>
      </c>
      <c r="D381" s="1">
        <v>70</v>
      </c>
      <c r="E381" s="1">
        <v>2125</v>
      </c>
      <c r="F381" s="1">
        <v>17.3</v>
      </c>
      <c r="G381" s="1">
        <v>82</v>
      </c>
      <c r="H381" s="1" t="s">
        <v>54</v>
      </c>
    </row>
    <row r="382" spans="1:8" x14ac:dyDescent="0.75">
      <c r="A382" s="1">
        <v>36</v>
      </c>
      <c r="B382" s="1">
        <v>4</v>
      </c>
      <c r="C382" s="1">
        <v>120</v>
      </c>
      <c r="D382" s="1">
        <v>88</v>
      </c>
      <c r="E382" s="1">
        <v>2160</v>
      </c>
      <c r="F382" s="1">
        <v>14.5</v>
      </c>
      <c r="G382" s="1">
        <v>82</v>
      </c>
      <c r="H382" s="1" t="s">
        <v>55</v>
      </c>
    </row>
    <row r="383" spans="1:8" x14ac:dyDescent="0.75">
      <c r="A383" s="1">
        <v>36</v>
      </c>
      <c r="B383" s="1">
        <v>4</v>
      </c>
      <c r="C383" s="1">
        <v>107</v>
      </c>
      <c r="D383" s="1">
        <v>75</v>
      </c>
      <c r="E383" s="1">
        <v>2205</v>
      </c>
      <c r="F383" s="1">
        <v>14.5</v>
      </c>
      <c r="G383" s="1">
        <v>82</v>
      </c>
      <c r="H383" s="1" t="s">
        <v>55</v>
      </c>
    </row>
    <row r="384" spans="1:8" x14ac:dyDescent="0.75">
      <c r="A384" s="1">
        <v>34</v>
      </c>
      <c r="B384" s="1">
        <v>4</v>
      </c>
      <c r="C384" s="1">
        <v>108</v>
      </c>
      <c r="D384" s="1">
        <v>70</v>
      </c>
      <c r="E384" s="1">
        <v>2245</v>
      </c>
      <c r="F384" s="1">
        <v>16.899999999999999</v>
      </c>
      <c r="G384" s="1">
        <v>82</v>
      </c>
      <c r="H384" s="1" t="s">
        <v>55</v>
      </c>
    </row>
    <row r="385" spans="1:8" x14ac:dyDescent="0.75">
      <c r="A385" s="1">
        <v>38</v>
      </c>
      <c r="B385" s="1">
        <v>4</v>
      </c>
      <c r="C385" s="1">
        <v>91</v>
      </c>
      <c r="D385" s="1">
        <v>67</v>
      </c>
      <c r="E385" s="1">
        <v>1965</v>
      </c>
      <c r="F385" s="1">
        <v>15</v>
      </c>
      <c r="G385" s="1">
        <v>82</v>
      </c>
      <c r="H385" s="1" t="s">
        <v>55</v>
      </c>
    </row>
    <row r="386" spans="1:8" x14ac:dyDescent="0.75">
      <c r="A386" s="1">
        <v>32</v>
      </c>
      <c r="B386" s="1">
        <v>4</v>
      </c>
      <c r="C386" s="1">
        <v>91</v>
      </c>
      <c r="D386" s="1">
        <v>67</v>
      </c>
      <c r="E386" s="1">
        <v>1965</v>
      </c>
      <c r="F386" s="1">
        <v>15.7</v>
      </c>
      <c r="G386" s="1">
        <v>82</v>
      </c>
      <c r="H386" s="1" t="s">
        <v>55</v>
      </c>
    </row>
    <row r="387" spans="1:8" x14ac:dyDescent="0.75">
      <c r="A387" s="1">
        <v>38</v>
      </c>
      <c r="B387" s="1">
        <v>4</v>
      </c>
      <c r="C387" s="1">
        <v>91</v>
      </c>
      <c r="D387" s="1">
        <v>67</v>
      </c>
      <c r="E387" s="1">
        <v>1995</v>
      </c>
      <c r="F387" s="1">
        <v>16.2</v>
      </c>
      <c r="G387" s="1">
        <v>82</v>
      </c>
      <c r="H387" s="1" t="s">
        <v>55</v>
      </c>
    </row>
    <row r="388" spans="1:8" x14ac:dyDescent="0.75">
      <c r="A388" s="1">
        <v>25</v>
      </c>
      <c r="B388" s="1">
        <v>6</v>
      </c>
      <c r="C388" s="1">
        <v>181</v>
      </c>
      <c r="D388" s="1">
        <v>110</v>
      </c>
      <c r="E388" s="1">
        <v>2945</v>
      </c>
      <c r="F388" s="1">
        <v>16.399999999999999</v>
      </c>
      <c r="G388" s="1">
        <v>82</v>
      </c>
      <c r="H388" s="1" t="s">
        <v>54</v>
      </c>
    </row>
    <row r="389" spans="1:8" x14ac:dyDescent="0.75">
      <c r="A389" s="1">
        <v>38</v>
      </c>
      <c r="B389" s="1">
        <v>6</v>
      </c>
      <c r="C389" s="1">
        <v>262</v>
      </c>
      <c r="D389" s="1">
        <v>85</v>
      </c>
      <c r="E389" s="1">
        <v>3015</v>
      </c>
      <c r="F389" s="1">
        <v>17</v>
      </c>
      <c r="G389" s="1">
        <v>82</v>
      </c>
      <c r="H389" s="1" t="s">
        <v>54</v>
      </c>
    </row>
    <row r="390" spans="1:8" x14ac:dyDescent="0.75">
      <c r="A390" s="1">
        <v>26</v>
      </c>
      <c r="B390" s="1">
        <v>4</v>
      </c>
      <c r="C390" s="1">
        <v>156</v>
      </c>
      <c r="D390" s="1">
        <v>92</v>
      </c>
      <c r="E390" s="1">
        <v>2585</v>
      </c>
      <c r="F390" s="1">
        <v>14.5</v>
      </c>
      <c r="G390" s="1">
        <v>82</v>
      </c>
      <c r="H390" s="1" t="s">
        <v>54</v>
      </c>
    </row>
    <row r="391" spans="1:8" x14ac:dyDescent="0.75">
      <c r="A391" s="1">
        <v>22</v>
      </c>
      <c r="B391" s="1">
        <v>6</v>
      </c>
      <c r="C391" s="1">
        <v>232</v>
      </c>
      <c r="D391" s="1">
        <v>112</v>
      </c>
      <c r="E391" s="1">
        <v>2835</v>
      </c>
      <c r="F391" s="1">
        <v>14.7</v>
      </c>
      <c r="G391" s="1">
        <v>82</v>
      </c>
      <c r="H391" s="1" t="s">
        <v>54</v>
      </c>
    </row>
    <row r="392" spans="1:8" x14ac:dyDescent="0.75">
      <c r="A392" s="1">
        <v>32</v>
      </c>
      <c r="B392" s="1">
        <v>4</v>
      </c>
      <c r="C392" s="1">
        <v>144</v>
      </c>
      <c r="D392" s="1">
        <v>96</v>
      </c>
      <c r="E392" s="1">
        <v>2665</v>
      </c>
      <c r="F392" s="1">
        <v>13.9</v>
      </c>
      <c r="G392" s="1">
        <v>82</v>
      </c>
      <c r="H392" s="1" t="s">
        <v>55</v>
      </c>
    </row>
    <row r="393" spans="1:8" x14ac:dyDescent="0.75">
      <c r="A393" s="1">
        <v>36</v>
      </c>
      <c r="B393" s="1">
        <v>4</v>
      </c>
      <c r="C393" s="1">
        <v>135</v>
      </c>
      <c r="D393" s="1">
        <v>84</v>
      </c>
      <c r="E393" s="1">
        <v>2370</v>
      </c>
      <c r="F393" s="1">
        <v>13</v>
      </c>
      <c r="G393" s="1">
        <v>82</v>
      </c>
      <c r="H393" s="1" t="s">
        <v>54</v>
      </c>
    </row>
    <row r="394" spans="1:8" x14ac:dyDescent="0.75">
      <c r="A394" s="1">
        <v>27</v>
      </c>
      <c r="B394" s="1">
        <v>4</v>
      </c>
      <c r="C394" s="1">
        <v>151</v>
      </c>
      <c r="D394" s="1">
        <v>90</v>
      </c>
      <c r="E394" s="1">
        <v>2950</v>
      </c>
      <c r="F394" s="1">
        <v>17.3</v>
      </c>
      <c r="G394" s="1">
        <v>82</v>
      </c>
      <c r="H394" s="1" t="s">
        <v>54</v>
      </c>
    </row>
    <row r="395" spans="1:8" x14ac:dyDescent="0.75">
      <c r="A395" s="1">
        <v>27</v>
      </c>
      <c r="B395" s="1">
        <v>4</v>
      </c>
      <c r="C395" s="1">
        <v>140</v>
      </c>
      <c r="D395" s="1">
        <v>86</v>
      </c>
      <c r="E395" s="1">
        <v>2790</v>
      </c>
      <c r="F395" s="1">
        <v>15.6</v>
      </c>
      <c r="G395" s="1">
        <v>82</v>
      </c>
      <c r="H395" s="1" t="s">
        <v>54</v>
      </c>
    </row>
    <row r="396" spans="1:8" x14ac:dyDescent="0.75">
      <c r="A396" s="1">
        <v>44</v>
      </c>
      <c r="B396" s="1">
        <v>4</v>
      </c>
      <c r="C396" s="1">
        <v>97</v>
      </c>
      <c r="D396" s="1">
        <v>52</v>
      </c>
      <c r="E396" s="1">
        <v>2130</v>
      </c>
      <c r="F396" s="1">
        <v>24.6</v>
      </c>
      <c r="G396" s="1">
        <v>82</v>
      </c>
      <c r="H396" s="1" t="s">
        <v>56</v>
      </c>
    </row>
    <row r="397" spans="1:8" x14ac:dyDescent="0.75">
      <c r="A397" s="1">
        <v>32</v>
      </c>
      <c r="B397" s="1">
        <v>4</v>
      </c>
      <c r="C397" s="1">
        <v>135</v>
      </c>
      <c r="D397" s="1">
        <v>84</v>
      </c>
      <c r="E397" s="1">
        <v>2295</v>
      </c>
      <c r="F397" s="1">
        <v>11.6</v>
      </c>
      <c r="G397" s="1">
        <v>82</v>
      </c>
      <c r="H397" s="1" t="s">
        <v>54</v>
      </c>
    </row>
    <row r="398" spans="1:8" x14ac:dyDescent="0.75">
      <c r="A398" s="1">
        <v>28</v>
      </c>
      <c r="B398" s="1">
        <v>4</v>
      </c>
      <c r="C398" s="1">
        <v>120</v>
      </c>
      <c r="D398" s="1">
        <v>79</v>
      </c>
      <c r="E398" s="1">
        <v>2625</v>
      </c>
      <c r="F398" s="1">
        <v>18.600000000000001</v>
      </c>
      <c r="G398" s="1">
        <v>82</v>
      </c>
      <c r="H398" s="1" t="s">
        <v>54</v>
      </c>
    </row>
    <row r="399" spans="1:8" x14ac:dyDescent="0.75">
      <c r="A399" s="1">
        <v>31</v>
      </c>
      <c r="B399" s="1">
        <v>4</v>
      </c>
      <c r="C399" s="1">
        <v>119</v>
      </c>
      <c r="D399" s="1">
        <v>82</v>
      </c>
      <c r="E399" s="1">
        <v>2720</v>
      </c>
      <c r="F399" s="1">
        <v>19.399999999999999</v>
      </c>
      <c r="G399" s="1">
        <v>82</v>
      </c>
      <c r="H399" s="1" t="s">
        <v>54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438FE-2C3C-4140-8A91-1E5DD95075DA}">
  <dimension ref="A1:J399"/>
  <sheetViews>
    <sheetView zoomScale="85" zoomScaleNormal="85" workbookViewId="0"/>
  </sheetViews>
  <sheetFormatPr defaultRowHeight="20.399999999999999" x14ac:dyDescent="0.75"/>
  <cols>
    <col min="1" max="1" width="8.83984375" style="1"/>
    <col min="2" max="2" width="12.83984375" style="1" customWidth="1"/>
    <col min="3" max="3" width="18.1015625" style="1" customWidth="1"/>
    <col min="4" max="4" width="16.41796875" style="1" customWidth="1"/>
    <col min="5" max="5" width="8.83984375" style="1"/>
    <col min="6" max="6" width="16.734375" style="1" customWidth="1"/>
    <col min="7" max="7" width="16.26171875" style="1" customWidth="1"/>
    <col min="8" max="9" width="8.83984375" style="1"/>
    <col min="10" max="10" width="12.20703125" style="1" customWidth="1"/>
    <col min="11" max="16384" width="8.83984375" style="1"/>
  </cols>
  <sheetData>
    <row r="1" spans="1:10" x14ac:dyDescent="0.75">
      <c r="A1" s="1" t="s">
        <v>46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J1" s="1" t="e" cm="1" vm="23">
        <f t="array" ref="J1">_xlfn._xlws.PY(5,1,mpg_5[#All])</f>
        <v>#VALUE!</v>
      </c>
    </row>
    <row r="2" spans="1:10" x14ac:dyDescent="0.75">
      <c r="A2" s="1">
        <v>18</v>
      </c>
      <c r="B2" s="1">
        <v>8</v>
      </c>
      <c r="C2" s="1">
        <v>307</v>
      </c>
      <c r="D2" s="1">
        <v>130</v>
      </c>
      <c r="E2" s="1">
        <v>3504</v>
      </c>
      <c r="F2" s="1">
        <v>12</v>
      </c>
      <c r="G2" s="1">
        <v>70</v>
      </c>
      <c r="H2" s="1" t="s">
        <v>54</v>
      </c>
    </row>
    <row r="3" spans="1:10" x14ac:dyDescent="0.75">
      <c r="A3" s="1">
        <v>15</v>
      </c>
      <c r="B3" s="1">
        <v>8</v>
      </c>
      <c r="C3" s="1">
        <v>350</v>
      </c>
      <c r="D3" s="1">
        <v>165</v>
      </c>
      <c r="E3" s="1">
        <v>3693</v>
      </c>
      <c r="F3" s="1">
        <v>11.5</v>
      </c>
      <c r="G3" s="1">
        <v>70</v>
      </c>
      <c r="H3" s="1" t="s">
        <v>54</v>
      </c>
      <c r="J3" s="1" t="e" cm="1" vm="24">
        <f t="array" ref="J3">_xlfn._xlws.PY(10,1)</f>
        <v>#VALUE!</v>
      </c>
    </row>
    <row r="4" spans="1:10" x14ac:dyDescent="0.75">
      <c r="A4" s="1">
        <v>18</v>
      </c>
      <c r="B4" s="1">
        <v>8</v>
      </c>
      <c r="C4" s="1">
        <v>318</v>
      </c>
      <c r="D4" s="1">
        <v>150</v>
      </c>
      <c r="E4" s="1">
        <v>3436</v>
      </c>
      <c r="F4" s="1">
        <v>11</v>
      </c>
      <c r="G4" s="1">
        <v>70</v>
      </c>
      <c r="H4" s="1" t="s">
        <v>54</v>
      </c>
    </row>
    <row r="5" spans="1:10" x14ac:dyDescent="0.75">
      <c r="A5" s="1">
        <v>16</v>
      </c>
      <c r="B5" s="1">
        <v>8</v>
      </c>
      <c r="C5" s="1">
        <v>304</v>
      </c>
      <c r="D5" s="1">
        <v>150</v>
      </c>
      <c r="E5" s="1">
        <v>3433</v>
      </c>
      <c r="F5" s="1">
        <v>12</v>
      </c>
      <c r="G5" s="1">
        <v>70</v>
      </c>
      <c r="H5" s="1" t="s">
        <v>54</v>
      </c>
      <c r="J5" s="1" t="e" cm="1" vm="25">
        <f t="array" ref="J5">_xlfn._xlws.PY(11,0)</f>
        <v>#VALUE!</v>
      </c>
    </row>
    <row r="6" spans="1:10" x14ac:dyDescent="0.75">
      <c r="A6" s="1">
        <v>17</v>
      </c>
      <c r="B6" s="1">
        <v>8</v>
      </c>
      <c r="C6" s="1">
        <v>302</v>
      </c>
      <c r="D6" s="1">
        <v>140</v>
      </c>
      <c r="E6" s="1">
        <v>3449</v>
      </c>
      <c r="F6" s="1">
        <v>10.5</v>
      </c>
      <c r="G6" s="1">
        <v>70</v>
      </c>
      <c r="H6" s="1" t="s">
        <v>54</v>
      </c>
    </row>
    <row r="7" spans="1:10" x14ac:dyDescent="0.75">
      <c r="A7" s="1">
        <v>15</v>
      </c>
      <c r="B7" s="1">
        <v>8</v>
      </c>
      <c r="C7" s="1">
        <v>429</v>
      </c>
      <c r="D7" s="1">
        <v>198</v>
      </c>
      <c r="E7" s="1">
        <v>4341</v>
      </c>
      <c r="F7" s="1">
        <v>10</v>
      </c>
      <c r="G7" s="1">
        <v>70</v>
      </c>
      <c r="H7" s="1" t="s">
        <v>54</v>
      </c>
    </row>
    <row r="8" spans="1:10" x14ac:dyDescent="0.75">
      <c r="A8" s="1">
        <v>14</v>
      </c>
      <c r="B8" s="1">
        <v>8</v>
      </c>
      <c r="C8" s="1">
        <v>454</v>
      </c>
      <c r="D8" s="1">
        <v>220</v>
      </c>
      <c r="E8" s="1">
        <v>4354</v>
      </c>
      <c r="F8" s="1">
        <v>9</v>
      </c>
      <c r="G8" s="1">
        <v>70</v>
      </c>
      <c r="H8" s="1" t="s">
        <v>54</v>
      </c>
    </row>
    <row r="9" spans="1:10" x14ac:dyDescent="0.75">
      <c r="A9" s="1">
        <v>14</v>
      </c>
      <c r="B9" s="1">
        <v>8</v>
      </c>
      <c r="C9" s="1">
        <v>440</v>
      </c>
      <c r="D9" s="1">
        <v>215</v>
      </c>
      <c r="E9" s="1">
        <v>4312</v>
      </c>
      <c r="F9" s="1">
        <v>8.5</v>
      </c>
      <c r="G9" s="1">
        <v>70</v>
      </c>
      <c r="H9" s="1" t="s">
        <v>54</v>
      </c>
    </row>
    <row r="10" spans="1:10" x14ac:dyDescent="0.75">
      <c r="A10" s="1">
        <v>14</v>
      </c>
      <c r="B10" s="1">
        <v>8</v>
      </c>
      <c r="C10" s="1">
        <v>455</v>
      </c>
      <c r="D10" s="1">
        <v>225</v>
      </c>
      <c r="E10" s="1">
        <v>4425</v>
      </c>
      <c r="F10" s="1">
        <v>10</v>
      </c>
      <c r="G10" s="1">
        <v>70</v>
      </c>
      <c r="H10" s="1" t="s">
        <v>54</v>
      </c>
    </row>
    <row r="11" spans="1:10" x14ac:dyDescent="0.75">
      <c r="A11" s="1">
        <v>15</v>
      </c>
      <c r="B11" s="1">
        <v>8</v>
      </c>
      <c r="C11" s="1">
        <v>390</v>
      </c>
      <c r="D11" s="1">
        <v>190</v>
      </c>
      <c r="E11" s="1">
        <v>3850</v>
      </c>
      <c r="F11" s="1">
        <v>8.5</v>
      </c>
      <c r="G11" s="1">
        <v>70</v>
      </c>
      <c r="H11" s="1" t="s">
        <v>54</v>
      </c>
    </row>
    <row r="12" spans="1:10" x14ac:dyDescent="0.75">
      <c r="A12" s="1">
        <v>15</v>
      </c>
      <c r="B12" s="1">
        <v>8</v>
      </c>
      <c r="C12" s="1">
        <v>383</v>
      </c>
      <c r="D12" s="1">
        <v>170</v>
      </c>
      <c r="E12" s="1">
        <v>3563</v>
      </c>
      <c r="F12" s="1">
        <v>10</v>
      </c>
      <c r="G12" s="1">
        <v>70</v>
      </c>
      <c r="H12" s="1" t="s">
        <v>54</v>
      </c>
    </row>
    <row r="13" spans="1:10" x14ac:dyDescent="0.75">
      <c r="A13" s="1">
        <v>14</v>
      </c>
      <c r="B13" s="1">
        <v>8</v>
      </c>
      <c r="C13" s="1">
        <v>340</v>
      </c>
      <c r="D13" s="1">
        <v>160</v>
      </c>
      <c r="E13" s="1">
        <v>3609</v>
      </c>
      <c r="F13" s="1">
        <v>8</v>
      </c>
      <c r="G13" s="1">
        <v>70</v>
      </c>
      <c r="H13" s="1" t="s">
        <v>54</v>
      </c>
    </row>
    <row r="14" spans="1:10" x14ac:dyDescent="0.75">
      <c r="A14" s="1">
        <v>15</v>
      </c>
      <c r="B14" s="1">
        <v>8</v>
      </c>
      <c r="C14" s="1">
        <v>400</v>
      </c>
      <c r="D14" s="1">
        <v>150</v>
      </c>
      <c r="E14" s="1">
        <v>3761</v>
      </c>
      <c r="F14" s="1">
        <v>9.5</v>
      </c>
      <c r="G14" s="1">
        <v>70</v>
      </c>
      <c r="H14" s="1" t="s">
        <v>54</v>
      </c>
    </row>
    <row r="15" spans="1:10" x14ac:dyDescent="0.75">
      <c r="A15" s="1">
        <v>14</v>
      </c>
      <c r="B15" s="1">
        <v>8</v>
      </c>
      <c r="C15" s="1">
        <v>455</v>
      </c>
      <c r="D15" s="1">
        <v>225</v>
      </c>
      <c r="E15" s="1">
        <v>3086</v>
      </c>
      <c r="F15" s="1">
        <v>10</v>
      </c>
      <c r="G15" s="1">
        <v>70</v>
      </c>
      <c r="H15" s="1" t="s">
        <v>54</v>
      </c>
    </row>
    <row r="16" spans="1:10" x14ac:dyDescent="0.75">
      <c r="A16" s="1">
        <v>24</v>
      </c>
      <c r="B16" s="1">
        <v>4</v>
      </c>
      <c r="C16" s="1">
        <v>113</v>
      </c>
      <c r="D16" s="1">
        <v>95</v>
      </c>
      <c r="E16" s="1">
        <v>2372</v>
      </c>
      <c r="F16" s="1">
        <v>15</v>
      </c>
      <c r="G16" s="1">
        <v>70</v>
      </c>
      <c r="H16" s="1" t="s">
        <v>55</v>
      </c>
    </row>
    <row r="17" spans="1:8" x14ac:dyDescent="0.75">
      <c r="A17" s="1">
        <v>22</v>
      </c>
      <c r="B17" s="1">
        <v>6</v>
      </c>
      <c r="C17" s="1">
        <v>198</v>
      </c>
      <c r="D17" s="1">
        <v>95</v>
      </c>
      <c r="E17" s="1">
        <v>2833</v>
      </c>
      <c r="F17" s="1">
        <v>15.5</v>
      </c>
      <c r="G17" s="1">
        <v>70</v>
      </c>
      <c r="H17" s="1" t="s">
        <v>54</v>
      </c>
    </row>
    <row r="18" spans="1:8" x14ac:dyDescent="0.75">
      <c r="A18" s="1">
        <v>18</v>
      </c>
      <c r="B18" s="1">
        <v>6</v>
      </c>
      <c r="C18" s="1">
        <v>199</v>
      </c>
      <c r="D18" s="1">
        <v>97</v>
      </c>
      <c r="E18" s="1">
        <v>2774</v>
      </c>
      <c r="F18" s="1">
        <v>15.5</v>
      </c>
      <c r="G18" s="1">
        <v>70</v>
      </c>
      <c r="H18" s="1" t="s">
        <v>54</v>
      </c>
    </row>
    <row r="19" spans="1:8" x14ac:dyDescent="0.75">
      <c r="A19" s="1">
        <v>21</v>
      </c>
      <c r="B19" s="1">
        <v>6</v>
      </c>
      <c r="C19" s="1">
        <v>200</v>
      </c>
      <c r="D19" s="1">
        <v>85</v>
      </c>
      <c r="E19" s="1">
        <v>2587</v>
      </c>
      <c r="F19" s="1">
        <v>16</v>
      </c>
      <c r="G19" s="1">
        <v>70</v>
      </c>
      <c r="H19" s="1" t="s">
        <v>54</v>
      </c>
    </row>
    <row r="20" spans="1:8" x14ac:dyDescent="0.75">
      <c r="A20" s="1">
        <v>27</v>
      </c>
      <c r="B20" s="1">
        <v>4</v>
      </c>
      <c r="C20" s="1">
        <v>97</v>
      </c>
      <c r="D20" s="1">
        <v>88</v>
      </c>
      <c r="E20" s="1">
        <v>2130</v>
      </c>
      <c r="F20" s="1">
        <v>14.5</v>
      </c>
      <c r="G20" s="1">
        <v>70</v>
      </c>
      <c r="H20" s="1" t="s">
        <v>55</v>
      </c>
    </row>
    <row r="21" spans="1:8" x14ac:dyDescent="0.75">
      <c r="A21" s="1">
        <v>26</v>
      </c>
      <c r="B21" s="1">
        <v>4</v>
      </c>
      <c r="C21" s="1">
        <v>97</v>
      </c>
      <c r="D21" s="1">
        <v>46</v>
      </c>
      <c r="E21" s="1">
        <v>1835</v>
      </c>
      <c r="F21" s="1">
        <v>20.5</v>
      </c>
      <c r="G21" s="1">
        <v>70</v>
      </c>
      <c r="H21" s="1" t="s">
        <v>56</v>
      </c>
    </row>
    <row r="22" spans="1:8" x14ac:dyDescent="0.75">
      <c r="A22" s="1">
        <v>25</v>
      </c>
      <c r="B22" s="1">
        <v>4</v>
      </c>
      <c r="C22" s="1">
        <v>110</v>
      </c>
      <c r="D22" s="1">
        <v>87</v>
      </c>
      <c r="E22" s="1">
        <v>2672</v>
      </c>
      <c r="F22" s="1">
        <v>17.5</v>
      </c>
      <c r="G22" s="1">
        <v>70</v>
      </c>
      <c r="H22" s="1" t="s">
        <v>56</v>
      </c>
    </row>
    <row r="23" spans="1:8" x14ac:dyDescent="0.75">
      <c r="A23" s="1">
        <v>24</v>
      </c>
      <c r="B23" s="1">
        <v>4</v>
      </c>
      <c r="C23" s="1">
        <v>107</v>
      </c>
      <c r="D23" s="1">
        <v>90</v>
      </c>
      <c r="E23" s="1">
        <v>2430</v>
      </c>
      <c r="F23" s="1">
        <v>14.5</v>
      </c>
      <c r="G23" s="1">
        <v>70</v>
      </c>
      <c r="H23" s="1" t="s">
        <v>56</v>
      </c>
    </row>
    <row r="24" spans="1:8" x14ac:dyDescent="0.75">
      <c r="A24" s="1">
        <v>25</v>
      </c>
      <c r="B24" s="1">
        <v>4</v>
      </c>
      <c r="C24" s="1">
        <v>104</v>
      </c>
      <c r="D24" s="1">
        <v>95</v>
      </c>
      <c r="E24" s="1">
        <v>2375</v>
      </c>
      <c r="F24" s="1">
        <v>17.5</v>
      </c>
      <c r="G24" s="1">
        <v>70</v>
      </c>
      <c r="H24" s="1" t="s">
        <v>56</v>
      </c>
    </row>
    <row r="25" spans="1:8" x14ac:dyDescent="0.75">
      <c r="A25" s="1">
        <v>26</v>
      </c>
      <c r="B25" s="1">
        <v>4</v>
      </c>
      <c r="C25" s="1">
        <v>121</v>
      </c>
      <c r="D25" s="1">
        <v>113</v>
      </c>
      <c r="E25" s="1">
        <v>2234</v>
      </c>
      <c r="F25" s="1">
        <v>12.5</v>
      </c>
      <c r="G25" s="1">
        <v>70</v>
      </c>
      <c r="H25" s="1" t="s">
        <v>56</v>
      </c>
    </row>
    <row r="26" spans="1:8" x14ac:dyDescent="0.75">
      <c r="A26" s="1">
        <v>21</v>
      </c>
      <c r="B26" s="1">
        <v>6</v>
      </c>
      <c r="C26" s="1">
        <v>199</v>
      </c>
      <c r="D26" s="1">
        <v>90</v>
      </c>
      <c r="E26" s="1">
        <v>2648</v>
      </c>
      <c r="F26" s="1">
        <v>15</v>
      </c>
      <c r="G26" s="1">
        <v>70</v>
      </c>
      <c r="H26" s="1" t="s">
        <v>54</v>
      </c>
    </row>
    <row r="27" spans="1:8" x14ac:dyDescent="0.75">
      <c r="A27" s="1">
        <v>10</v>
      </c>
      <c r="B27" s="1">
        <v>8</v>
      </c>
      <c r="C27" s="1">
        <v>360</v>
      </c>
      <c r="D27" s="1">
        <v>215</v>
      </c>
      <c r="E27" s="1">
        <v>4615</v>
      </c>
      <c r="F27" s="1">
        <v>14</v>
      </c>
      <c r="G27" s="1">
        <v>70</v>
      </c>
      <c r="H27" s="1" t="s">
        <v>54</v>
      </c>
    </row>
    <row r="28" spans="1:8" x14ac:dyDescent="0.75">
      <c r="A28" s="1">
        <v>10</v>
      </c>
      <c r="B28" s="1">
        <v>8</v>
      </c>
      <c r="C28" s="1">
        <v>307</v>
      </c>
      <c r="D28" s="1">
        <v>200</v>
      </c>
      <c r="E28" s="1">
        <v>4376</v>
      </c>
      <c r="F28" s="1">
        <v>15</v>
      </c>
      <c r="G28" s="1">
        <v>70</v>
      </c>
      <c r="H28" s="1" t="s">
        <v>54</v>
      </c>
    </row>
    <row r="29" spans="1:8" x14ac:dyDescent="0.75">
      <c r="A29" s="1">
        <v>11</v>
      </c>
      <c r="B29" s="1">
        <v>8</v>
      </c>
      <c r="C29" s="1">
        <v>318</v>
      </c>
      <c r="D29" s="1">
        <v>210</v>
      </c>
      <c r="E29" s="1">
        <v>4382</v>
      </c>
      <c r="F29" s="1">
        <v>13.5</v>
      </c>
      <c r="G29" s="1">
        <v>70</v>
      </c>
      <c r="H29" s="1" t="s">
        <v>54</v>
      </c>
    </row>
    <row r="30" spans="1:8" x14ac:dyDescent="0.75">
      <c r="A30" s="1">
        <v>9</v>
      </c>
      <c r="B30" s="1">
        <v>8</v>
      </c>
      <c r="C30" s="1">
        <v>304</v>
      </c>
      <c r="D30" s="1">
        <v>193</v>
      </c>
      <c r="E30" s="1">
        <v>4732</v>
      </c>
      <c r="F30" s="1">
        <v>18.5</v>
      </c>
      <c r="G30" s="1">
        <v>70</v>
      </c>
      <c r="H30" s="1" t="s">
        <v>54</v>
      </c>
    </row>
    <row r="31" spans="1:8" x14ac:dyDescent="0.75">
      <c r="A31" s="1">
        <v>27</v>
      </c>
      <c r="B31" s="1">
        <v>4</v>
      </c>
      <c r="C31" s="1">
        <v>97</v>
      </c>
      <c r="D31" s="1">
        <v>88</v>
      </c>
      <c r="E31" s="1">
        <v>2130</v>
      </c>
      <c r="F31" s="1">
        <v>14.5</v>
      </c>
      <c r="G31" s="1">
        <v>71</v>
      </c>
      <c r="H31" s="1" t="s">
        <v>55</v>
      </c>
    </row>
    <row r="32" spans="1:8" x14ac:dyDescent="0.75">
      <c r="A32" s="1">
        <v>28</v>
      </c>
      <c r="B32" s="1">
        <v>4</v>
      </c>
      <c r="C32" s="1">
        <v>140</v>
      </c>
      <c r="D32" s="1">
        <v>90</v>
      </c>
      <c r="E32" s="1">
        <v>2264</v>
      </c>
      <c r="F32" s="1">
        <v>15.5</v>
      </c>
      <c r="G32" s="1">
        <v>71</v>
      </c>
      <c r="H32" s="1" t="s">
        <v>54</v>
      </c>
    </row>
    <row r="33" spans="1:8" x14ac:dyDescent="0.75">
      <c r="A33" s="1">
        <v>25</v>
      </c>
      <c r="B33" s="1">
        <v>4</v>
      </c>
      <c r="C33" s="1">
        <v>113</v>
      </c>
      <c r="D33" s="1">
        <v>95</v>
      </c>
      <c r="E33" s="1">
        <v>2228</v>
      </c>
      <c r="F33" s="1">
        <v>14</v>
      </c>
      <c r="G33" s="1">
        <v>71</v>
      </c>
      <c r="H33" s="1" t="s">
        <v>55</v>
      </c>
    </row>
    <row r="34" spans="1:8" x14ac:dyDescent="0.75">
      <c r="A34" s="1">
        <v>25</v>
      </c>
      <c r="B34" s="1">
        <v>4</v>
      </c>
      <c r="C34" s="1">
        <v>98</v>
      </c>
      <c r="E34" s="1">
        <v>2046</v>
      </c>
      <c r="F34" s="1">
        <v>19</v>
      </c>
      <c r="G34" s="1">
        <v>71</v>
      </c>
      <c r="H34" s="1" t="s">
        <v>54</v>
      </c>
    </row>
    <row r="35" spans="1:8" x14ac:dyDescent="0.75">
      <c r="A35" s="1">
        <v>19</v>
      </c>
      <c r="B35" s="1">
        <v>6</v>
      </c>
      <c r="C35" s="1">
        <v>232</v>
      </c>
      <c r="D35" s="1">
        <v>100</v>
      </c>
      <c r="E35" s="1">
        <v>2634</v>
      </c>
      <c r="F35" s="1">
        <v>13</v>
      </c>
      <c r="G35" s="1">
        <v>71</v>
      </c>
      <c r="H35" s="1" t="s">
        <v>54</v>
      </c>
    </row>
    <row r="36" spans="1:8" x14ac:dyDescent="0.75">
      <c r="A36" s="1">
        <v>16</v>
      </c>
      <c r="B36" s="1">
        <v>6</v>
      </c>
      <c r="C36" s="1">
        <v>225</v>
      </c>
      <c r="D36" s="1">
        <v>105</v>
      </c>
      <c r="E36" s="1">
        <v>3439</v>
      </c>
      <c r="F36" s="1">
        <v>15.5</v>
      </c>
      <c r="G36" s="1">
        <v>71</v>
      </c>
      <c r="H36" s="1" t="s">
        <v>54</v>
      </c>
    </row>
    <row r="37" spans="1:8" x14ac:dyDescent="0.75">
      <c r="A37" s="1">
        <v>17</v>
      </c>
      <c r="B37" s="1">
        <v>6</v>
      </c>
      <c r="C37" s="1">
        <v>250</v>
      </c>
      <c r="D37" s="1">
        <v>100</v>
      </c>
      <c r="E37" s="1">
        <v>3329</v>
      </c>
      <c r="F37" s="1">
        <v>15.5</v>
      </c>
      <c r="G37" s="1">
        <v>71</v>
      </c>
      <c r="H37" s="1" t="s">
        <v>54</v>
      </c>
    </row>
    <row r="38" spans="1:8" x14ac:dyDescent="0.75">
      <c r="A38" s="1">
        <v>19</v>
      </c>
      <c r="B38" s="1">
        <v>6</v>
      </c>
      <c r="C38" s="1">
        <v>250</v>
      </c>
      <c r="D38" s="1">
        <v>88</v>
      </c>
      <c r="E38" s="1">
        <v>3302</v>
      </c>
      <c r="F38" s="1">
        <v>15.5</v>
      </c>
      <c r="G38" s="1">
        <v>71</v>
      </c>
      <c r="H38" s="1" t="s">
        <v>54</v>
      </c>
    </row>
    <row r="39" spans="1:8" x14ac:dyDescent="0.75">
      <c r="A39" s="1">
        <v>18</v>
      </c>
      <c r="B39" s="1">
        <v>6</v>
      </c>
      <c r="C39" s="1">
        <v>232</v>
      </c>
      <c r="D39" s="1">
        <v>100</v>
      </c>
      <c r="E39" s="1">
        <v>3288</v>
      </c>
      <c r="F39" s="1">
        <v>15.5</v>
      </c>
      <c r="G39" s="1">
        <v>71</v>
      </c>
      <c r="H39" s="1" t="s">
        <v>54</v>
      </c>
    </row>
    <row r="40" spans="1:8" x14ac:dyDescent="0.75">
      <c r="A40" s="1">
        <v>14</v>
      </c>
      <c r="B40" s="1">
        <v>8</v>
      </c>
      <c r="C40" s="1">
        <v>350</v>
      </c>
      <c r="D40" s="1">
        <v>165</v>
      </c>
      <c r="E40" s="1">
        <v>4209</v>
      </c>
      <c r="F40" s="1">
        <v>12</v>
      </c>
      <c r="G40" s="1">
        <v>71</v>
      </c>
      <c r="H40" s="1" t="s">
        <v>54</v>
      </c>
    </row>
    <row r="41" spans="1:8" x14ac:dyDescent="0.75">
      <c r="A41" s="1">
        <v>14</v>
      </c>
      <c r="B41" s="1">
        <v>8</v>
      </c>
      <c r="C41" s="1">
        <v>400</v>
      </c>
      <c r="D41" s="1">
        <v>175</v>
      </c>
      <c r="E41" s="1">
        <v>4464</v>
      </c>
      <c r="F41" s="1">
        <v>11.5</v>
      </c>
      <c r="G41" s="1">
        <v>71</v>
      </c>
      <c r="H41" s="1" t="s">
        <v>54</v>
      </c>
    </row>
    <row r="42" spans="1:8" x14ac:dyDescent="0.75">
      <c r="A42" s="1">
        <v>14</v>
      </c>
      <c r="B42" s="1">
        <v>8</v>
      </c>
      <c r="C42" s="1">
        <v>351</v>
      </c>
      <c r="D42" s="1">
        <v>153</v>
      </c>
      <c r="E42" s="1">
        <v>4154</v>
      </c>
      <c r="F42" s="1">
        <v>13.5</v>
      </c>
      <c r="G42" s="1">
        <v>71</v>
      </c>
      <c r="H42" s="1" t="s">
        <v>54</v>
      </c>
    </row>
    <row r="43" spans="1:8" x14ac:dyDescent="0.75">
      <c r="A43" s="1">
        <v>14</v>
      </c>
      <c r="B43" s="1">
        <v>8</v>
      </c>
      <c r="C43" s="1">
        <v>318</v>
      </c>
      <c r="D43" s="1">
        <v>150</v>
      </c>
      <c r="E43" s="1">
        <v>4096</v>
      </c>
      <c r="F43" s="1">
        <v>13</v>
      </c>
      <c r="G43" s="1">
        <v>71</v>
      </c>
      <c r="H43" s="1" t="s">
        <v>54</v>
      </c>
    </row>
    <row r="44" spans="1:8" x14ac:dyDescent="0.75">
      <c r="A44" s="1">
        <v>12</v>
      </c>
      <c r="B44" s="1">
        <v>8</v>
      </c>
      <c r="C44" s="1">
        <v>383</v>
      </c>
      <c r="D44" s="1">
        <v>180</v>
      </c>
      <c r="E44" s="1">
        <v>4955</v>
      </c>
      <c r="F44" s="1">
        <v>11.5</v>
      </c>
      <c r="G44" s="1">
        <v>71</v>
      </c>
      <c r="H44" s="1" t="s">
        <v>54</v>
      </c>
    </row>
    <row r="45" spans="1:8" x14ac:dyDescent="0.75">
      <c r="A45" s="1">
        <v>13</v>
      </c>
      <c r="B45" s="1">
        <v>8</v>
      </c>
      <c r="C45" s="1">
        <v>400</v>
      </c>
      <c r="D45" s="1">
        <v>170</v>
      </c>
      <c r="E45" s="1">
        <v>4746</v>
      </c>
      <c r="F45" s="1">
        <v>12</v>
      </c>
      <c r="G45" s="1">
        <v>71</v>
      </c>
      <c r="H45" s="1" t="s">
        <v>54</v>
      </c>
    </row>
    <row r="46" spans="1:8" x14ac:dyDescent="0.75">
      <c r="A46" s="1">
        <v>13</v>
      </c>
      <c r="B46" s="1">
        <v>8</v>
      </c>
      <c r="C46" s="1">
        <v>400</v>
      </c>
      <c r="D46" s="1">
        <v>175</v>
      </c>
      <c r="E46" s="1">
        <v>5140</v>
      </c>
      <c r="F46" s="1">
        <v>12</v>
      </c>
      <c r="G46" s="1">
        <v>71</v>
      </c>
      <c r="H46" s="1" t="s">
        <v>54</v>
      </c>
    </row>
    <row r="47" spans="1:8" x14ac:dyDescent="0.75">
      <c r="A47" s="1">
        <v>18</v>
      </c>
      <c r="B47" s="1">
        <v>6</v>
      </c>
      <c r="C47" s="1">
        <v>258</v>
      </c>
      <c r="D47" s="1">
        <v>110</v>
      </c>
      <c r="E47" s="1">
        <v>2962</v>
      </c>
      <c r="F47" s="1">
        <v>13.5</v>
      </c>
      <c r="G47" s="1">
        <v>71</v>
      </c>
      <c r="H47" s="1" t="s">
        <v>54</v>
      </c>
    </row>
    <row r="48" spans="1:8" x14ac:dyDescent="0.75">
      <c r="A48" s="1">
        <v>22</v>
      </c>
      <c r="B48" s="1">
        <v>4</v>
      </c>
      <c r="C48" s="1">
        <v>140</v>
      </c>
      <c r="D48" s="1">
        <v>72</v>
      </c>
      <c r="E48" s="1">
        <v>2408</v>
      </c>
      <c r="F48" s="1">
        <v>19</v>
      </c>
      <c r="G48" s="1">
        <v>71</v>
      </c>
      <c r="H48" s="1" t="s">
        <v>54</v>
      </c>
    </row>
    <row r="49" spans="1:8" x14ac:dyDescent="0.75">
      <c r="A49" s="1">
        <v>19</v>
      </c>
      <c r="B49" s="1">
        <v>6</v>
      </c>
      <c r="C49" s="1">
        <v>250</v>
      </c>
      <c r="D49" s="1">
        <v>100</v>
      </c>
      <c r="E49" s="1">
        <v>3282</v>
      </c>
      <c r="F49" s="1">
        <v>15</v>
      </c>
      <c r="G49" s="1">
        <v>71</v>
      </c>
      <c r="H49" s="1" t="s">
        <v>54</v>
      </c>
    </row>
    <row r="50" spans="1:8" x14ac:dyDescent="0.75">
      <c r="A50" s="1">
        <v>18</v>
      </c>
      <c r="B50" s="1">
        <v>6</v>
      </c>
      <c r="C50" s="1">
        <v>250</v>
      </c>
      <c r="D50" s="1">
        <v>88</v>
      </c>
      <c r="E50" s="1">
        <v>3139</v>
      </c>
      <c r="F50" s="1">
        <v>14.5</v>
      </c>
      <c r="G50" s="1">
        <v>71</v>
      </c>
      <c r="H50" s="1" t="s">
        <v>54</v>
      </c>
    </row>
    <row r="51" spans="1:8" x14ac:dyDescent="0.75">
      <c r="A51" s="1">
        <v>23</v>
      </c>
      <c r="B51" s="1">
        <v>4</v>
      </c>
      <c r="C51" s="1">
        <v>122</v>
      </c>
      <c r="D51" s="1">
        <v>86</v>
      </c>
      <c r="E51" s="1">
        <v>2220</v>
      </c>
      <c r="F51" s="1">
        <v>14</v>
      </c>
      <c r="G51" s="1">
        <v>71</v>
      </c>
      <c r="H51" s="1" t="s">
        <v>54</v>
      </c>
    </row>
    <row r="52" spans="1:8" x14ac:dyDescent="0.75">
      <c r="A52" s="1">
        <v>28</v>
      </c>
      <c r="B52" s="1">
        <v>4</v>
      </c>
      <c r="C52" s="1">
        <v>116</v>
      </c>
      <c r="D52" s="1">
        <v>90</v>
      </c>
      <c r="E52" s="1">
        <v>2123</v>
      </c>
      <c r="F52" s="1">
        <v>14</v>
      </c>
      <c r="G52" s="1">
        <v>71</v>
      </c>
      <c r="H52" s="1" t="s">
        <v>56</v>
      </c>
    </row>
    <row r="53" spans="1:8" x14ac:dyDescent="0.75">
      <c r="A53" s="1">
        <v>30</v>
      </c>
      <c r="B53" s="1">
        <v>4</v>
      </c>
      <c r="C53" s="1">
        <v>79</v>
      </c>
      <c r="D53" s="1">
        <v>70</v>
      </c>
      <c r="E53" s="1">
        <v>2074</v>
      </c>
      <c r="F53" s="1">
        <v>19.5</v>
      </c>
      <c r="G53" s="1">
        <v>71</v>
      </c>
      <c r="H53" s="1" t="s">
        <v>56</v>
      </c>
    </row>
    <row r="54" spans="1:8" x14ac:dyDescent="0.75">
      <c r="A54" s="1">
        <v>30</v>
      </c>
      <c r="B54" s="1">
        <v>4</v>
      </c>
      <c r="C54" s="1">
        <v>88</v>
      </c>
      <c r="D54" s="1">
        <v>76</v>
      </c>
      <c r="E54" s="1">
        <v>2065</v>
      </c>
      <c r="F54" s="1">
        <v>14.5</v>
      </c>
      <c r="G54" s="1">
        <v>71</v>
      </c>
      <c r="H54" s="1" t="s">
        <v>56</v>
      </c>
    </row>
    <row r="55" spans="1:8" x14ac:dyDescent="0.75">
      <c r="A55" s="1">
        <v>31</v>
      </c>
      <c r="B55" s="1">
        <v>4</v>
      </c>
      <c r="C55" s="1">
        <v>71</v>
      </c>
      <c r="D55" s="1">
        <v>65</v>
      </c>
      <c r="E55" s="1">
        <v>1773</v>
      </c>
      <c r="F55" s="1">
        <v>19</v>
      </c>
      <c r="G55" s="1">
        <v>71</v>
      </c>
      <c r="H55" s="1" t="s">
        <v>55</v>
      </c>
    </row>
    <row r="56" spans="1:8" x14ac:dyDescent="0.75">
      <c r="A56" s="1">
        <v>35</v>
      </c>
      <c r="B56" s="1">
        <v>4</v>
      </c>
      <c r="C56" s="1">
        <v>72</v>
      </c>
      <c r="D56" s="1">
        <v>69</v>
      </c>
      <c r="E56" s="1">
        <v>1613</v>
      </c>
      <c r="F56" s="1">
        <v>18</v>
      </c>
      <c r="G56" s="1">
        <v>71</v>
      </c>
      <c r="H56" s="1" t="s">
        <v>55</v>
      </c>
    </row>
    <row r="57" spans="1:8" x14ac:dyDescent="0.75">
      <c r="A57" s="1">
        <v>27</v>
      </c>
      <c r="B57" s="1">
        <v>4</v>
      </c>
      <c r="C57" s="1">
        <v>97</v>
      </c>
      <c r="D57" s="1">
        <v>60</v>
      </c>
      <c r="E57" s="1">
        <v>1834</v>
      </c>
      <c r="F57" s="1">
        <v>19</v>
      </c>
      <c r="G57" s="1">
        <v>71</v>
      </c>
      <c r="H57" s="1" t="s">
        <v>56</v>
      </c>
    </row>
    <row r="58" spans="1:8" x14ac:dyDescent="0.75">
      <c r="A58" s="1">
        <v>26</v>
      </c>
      <c r="B58" s="1">
        <v>4</v>
      </c>
      <c r="C58" s="1">
        <v>91</v>
      </c>
      <c r="D58" s="1">
        <v>70</v>
      </c>
      <c r="E58" s="1">
        <v>1955</v>
      </c>
      <c r="F58" s="1">
        <v>20.5</v>
      </c>
      <c r="G58" s="1">
        <v>71</v>
      </c>
      <c r="H58" s="1" t="s">
        <v>54</v>
      </c>
    </row>
    <row r="59" spans="1:8" x14ac:dyDescent="0.75">
      <c r="A59" s="1">
        <v>24</v>
      </c>
      <c r="B59" s="1">
        <v>4</v>
      </c>
      <c r="C59" s="1">
        <v>113</v>
      </c>
      <c r="D59" s="1">
        <v>95</v>
      </c>
      <c r="E59" s="1">
        <v>2278</v>
      </c>
      <c r="F59" s="1">
        <v>15.5</v>
      </c>
      <c r="G59" s="1">
        <v>72</v>
      </c>
      <c r="H59" s="1" t="s">
        <v>55</v>
      </c>
    </row>
    <row r="60" spans="1:8" x14ac:dyDescent="0.75">
      <c r="A60" s="1">
        <v>25</v>
      </c>
      <c r="B60" s="1">
        <v>4</v>
      </c>
      <c r="C60" s="1">
        <v>97.5</v>
      </c>
      <c r="D60" s="1">
        <v>80</v>
      </c>
      <c r="E60" s="1">
        <v>2126</v>
      </c>
      <c r="F60" s="1">
        <v>17</v>
      </c>
      <c r="G60" s="1">
        <v>72</v>
      </c>
      <c r="H60" s="1" t="s">
        <v>54</v>
      </c>
    </row>
    <row r="61" spans="1:8" x14ac:dyDescent="0.75">
      <c r="A61" s="1">
        <v>23</v>
      </c>
      <c r="B61" s="1">
        <v>4</v>
      </c>
      <c r="C61" s="1">
        <v>97</v>
      </c>
      <c r="D61" s="1">
        <v>54</v>
      </c>
      <c r="E61" s="1">
        <v>2254</v>
      </c>
      <c r="F61" s="1">
        <v>23.5</v>
      </c>
      <c r="G61" s="1">
        <v>72</v>
      </c>
      <c r="H61" s="1" t="s">
        <v>56</v>
      </c>
    </row>
    <row r="62" spans="1:8" x14ac:dyDescent="0.75">
      <c r="A62" s="1">
        <v>20</v>
      </c>
      <c r="B62" s="1">
        <v>4</v>
      </c>
      <c r="C62" s="1">
        <v>140</v>
      </c>
      <c r="D62" s="1">
        <v>90</v>
      </c>
      <c r="E62" s="1">
        <v>2408</v>
      </c>
      <c r="F62" s="1">
        <v>19.5</v>
      </c>
      <c r="G62" s="1">
        <v>72</v>
      </c>
      <c r="H62" s="1" t="s">
        <v>54</v>
      </c>
    </row>
    <row r="63" spans="1:8" x14ac:dyDescent="0.75">
      <c r="A63" s="1">
        <v>21</v>
      </c>
      <c r="B63" s="1">
        <v>4</v>
      </c>
      <c r="C63" s="1">
        <v>122</v>
      </c>
      <c r="D63" s="1">
        <v>86</v>
      </c>
      <c r="E63" s="1">
        <v>2226</v>
      </c>
      <c r="F63" s="1">
        <v>16.5</v>
      </c>
      <c r="G63" s="1">
        <v>72</v>
      </c>
      <c r="H63" s="1" t="s">
        <v>54</v>
      </c>
    </row>
    <row r="64" spans="1:8" x14ac:dyDescent="0.75">
      <c r="A64" s="1">
        <v>13</v>
      </c>
      <c r="B64" s="1">
        <v>8</v>
      </c>
      <c r="C64" s="1">
        <v>350</v>
      </c>
      <c r="D64" s="1">
        <v>165</v>
      </c>
      <c r="E64" s="1">
        <v>4274</v>
      </c>
      <c r="F64" s="1">
        <v>12</v>
      </c>
      <c r="G64" s="1">
        <v>72</v>
      </c>
      <c r="H64" s="1" t="s">
        <v>54</v>
      </c>
    </row>
    <row r="65" spans="1:8" x14ac:dyDescent="0.75">
      <c r="A65" s="1">
        <v>14</v>
      </c>
      <c r="B65" s="1">
        <v>8</v>
      </c>
      <c r="C65" s="1">
        <v>400</v>
      </c>
      <c r="D65" s="1">
        <v>175</v>
      </c>
      <c r="E65" s="1">
        <v>4385</v>
      </c>
      <c r="F65" s="1">
        <v>12</v>
      </c>
      <c r="G65" s="1">
        <v>72</v>
      </c>
      <c r="H65" s="1" t="s">
        <v>54</v>
      </c>
    </row>
    <row r="66" spans="1:8" x14ac:dyDescent="0.75">
      <c r="A66" s="1">
        <v>15</v>
      </c>
      <c r="B66" s="1">
        <v>8</v>
      </c>
      <c r="C66" s="1">
        <v>318</v>
      </c>
      <c r="D66" s="1">
        <v>150</v>
      </c>
      <c r="E66" s="1">
        <v>4135</v>
      </c>
      <c r="F66" s="1">
        <v>13.5</v>
      </c>
      <c r="G66" s="1">
        <v>72</v>
      </c>
      <c r="H66" s="1" t="s">
        <v>54</v>
      </c>
    </row>
    <row r="67" spans="1:8" x14ac:dyDescent="0.75">
      <c r="A67" s="1">
        <v>14</v>
      </c>
      <c r="B67" s="1">
        <v>8</v>
      </c>
      <c r="C67" s="1">
        <v>351</v>
      </c>
      <c r="D67" s="1">
        <v>153</v>
      </c>
      <c r="E67" s="1">
        <v>4129</v>
      </c>
      <c r="F67" s="1">
        <v>13</v>
      </c>
      <c r="G67" s="1">
        <v>72</v>
      </c>
      <c r="H67" s="1" t="s">
        <v>54</v>
      </c>
    </row>
    <row r="68" spans="1:8" x14ac:dyDescent="0.75">
      <c r="A68" s="1">
        <v>17</v>
      </c>
      <c r="B68" s="1">
        <v>8</v>
      </c>
      <c r="C68" s="1">
        <v>304</v>
      </c>
      <c r="D68" s="1">
        <v>150</v>
      </c>
      <c r="E68" s="1">
        <v>3672</v>
      </c>
      <c r="F68" s="1">
        <v>11.5</v>
      </c>
      <c r="G68" s="1">
        <v>72</v>
      </c>
      <c r="H68" s="1" t="s">
        <v>54</v>
      </c>
    </row>
    <row r="69" spans="1:8" x14ac:dyDescent="0.75">
      <c r="A69" s="1">
        <v>11</v>
      </c>
      <c r="B69" s="1">
        <v>8</v>
      </c>
      <c r="C69" s="1">
        <v>429</v>
      </c>
      <c r="D69" s="1">
        <v>208</v>
      </c>
      <c r="E69" s="1">
        <v>4633</v>
      </c>
      <c r="F69" s="1">
        <v>11</v>
      </c>
      <c r="G69" s="1">
        <v>72</v>
      </c>
      <c r="H69" s="1" t="s">
        <v>54</v>
      </c>
    </row>
    <row r="70" spans="1:8" x14ac:dyDescent="0.75">
      <c r="A70" s="1">
        <v>13</v>
      </c>
      <c r="B70" s="1">
        <v>8</v>
      </c>
      <c r="C70" s="1">
        <v>350</v>
      </c>
      <c r="D70" s="1">
        <v>155</v>
      </c>
      <c r="E70" s="1">
        <v>4502</v>
      </c>
      <c r="F70" s="1">
        <v>13.5</v>
      </c>
      <c r="G70" s="1">
        <v>72</v>
      </c>
      <c r="H70" s="1" t="s">
        <v>54</v>
      </c>
    </row>
    <row r="71" spans="1:8" x14ac:dyDescent="0.75">
      <c r="A71" s="1">
        <v>12</v>
      </c>
      <c r="B71" s="1">
        <v>8</v>
      </c>
      <c r="C71" s="1">
        <v>350</v>
      </c>
      <c r="D71" s="1">
        <v>160</v>
      </c>
      <c r="E71" s="1">
        <v>4456</v>
      </c>
      <c r="F71" s="1">
        <v>13.5</v>
      </c>
      <c r="G71" s="1">
        <v>72</v>
      </c>
      <c r="H71" s="1" t="s">
        <v>54</v>
      </c>
    </row>
    <row r="72" spans="1:8" x14ac:dyDescent="0.75">
      <c r="A72" s="1">
        <v>13</v>
      </c>
      <c r="B72" s="1">
        <v>8</v>
      </c>
      <c r="C72" s="1">
        <v>400</v>
      </c>
      <c r="D72" s="1">
        <v>190</v>
      </c>
      <c r="E72" s="1">
        <v>4422</v>
      </c>
      <c r="F72" s="1">
        <v>12.5</v>
      </c>
      <c r="G72" s="1">
        <v>72</v>
      </c>
      <c r="H72" s="1" t="s">
        <v>54</v>
      </c>
    </row>
    <row r="73" spans="1:8" x14ac:dyDescent="0.75">
      <c r="A73" s="1">
        <v>19</v>
      </c>
      <c r="B73" s="1">
        <v>3</v>
      </c>
      <c r="C73" s="1">
        <v>70</v>
      </c>
      <c r="D73" s="1">
        <v>97</v>
      </c>
      <c r="E73" s="1">
        <v>2330</v>
      </c>
      <c r="F73" s="1">
        <v>13.5</v>
      </c>
      <c r="G73" s="1">
        <v>72</v>
      </c>
      <c r="H73" s="1" t="s">
        <v>55</v>
      </c>
    </row>
    <row r="74" spans="1:8" x14ac:dyDescent="0.75">
      <c r="A74" s="1">
        <v>15</v>
      </c>
      <c r="B74" s="1">
        <v>8</v>
      </c>
      <c r="C74" s="1">
        <v>304</v>
      </c>
      <c r="D74" s="1">
        <v>150</v>
      </c>
      <c r="E74" s="1">
        <v>3892</v>
      </c>
      <c r="F74" s="1">
        <v>12.5</v>
      </c>
      <c r="G74" s="1">
        <v>72</v>
      </c>
      <c r="H74" s="1" t="s">
        <v>54</v>
      </c>
    </row>
    <row r="75" spans="1:8" x14ac:dyDescent="0.75">
      <c r="A75" s="1">
        <v>13</v>
      </c>
      <c r="B75" s="1">
        <v>8</v>
      </c>
      <c r="C75" s="1">
        <v>307</v>
      </c>
      <c r="D75" s="1">
        <v>130</v>
      </c>
      <c r="E75" s="1">
        <v>4098</v>
      </c>
      <c r="F75" s="1">
        <v>14</v>
      </c>
      <c r="G75" s="1">
        <v>72</v>
      </c>
      <c r="H75" s="1" t="s">
        <v>54</v>
      </c>
    </row>
    <row r="76" spans="1:8" x14ac:dyDescent="0.75">
      <c r="A76" s="1">
        <v>13</v>
      </c>
      <c r="B76" s="1">
        <v>8</v>
      </c>
      <c r="C76" s="1">
        <v>302</v>
      </c>
      <c r="D76" s="1">
        <v>140</v>
      </c>
      <c r="E76" s="1">
        <v>4294</v>
      </c>
      <c r="F76" s="1">
        <v>16</v>
      </c>
      <c r="G76" s="1">
        <v>72</v>
      </c>
      <c r="H76" s="1" t="s">
        <v>54</v>
      </c>
    </row>
    <row r="77" spans="1:8" x14ac:dyDescent="0.75">
      <c r="A77" s="1">
        <v>14</v>
      </c>
      <c r="B77" s="1">
        <v>8</v>
      </c>
      <c r="C77" s="1">
        <v>318</v>
      </c>
      <c r="D77" s="1">
        <v>150</v>
      </c>
      <c r="E77" s="1">
        <v>4077</v>
      </c>
      <c r="F77" s="1">
        <v>14</v>
      </c>
      <c r="G77" s="1">
        <v>72</v>
      </c>
      <c r="H77" s="1" t="s">
        <v>54</v>
      </c>
    </row>
    <row r="78" spans="1:8" x14ac:dyDescent="0.75">
      <c r="A78" s="1">
        <v>18</v>
      </c>
      <c r="B78" s="1">
        <v>4</v>
      </c>
      <c r="C78" s="1">
        <v>121</v>
      </c>
      <c r="D78" s="1">
        <v>112</v>
      </c>
      <c r="E78" s="1">
        <v>2933</v>
      </c>
      <c r="F78" s="1">
        <v>14.5</v>
      </c>
      <c r="G78" s="1">
        <v>72</v>
      </c>
      <c r="H78" s="1" t="s">
        <v>56</v>
      </c>
    </row>
    <row r="79" spans="1:8" x14ac:dyDescent="0.75">
      <c r="A79" s="1">
        <v>22</v>
      </c>
      <c r="B79" s="1">
        <v>4</v>
      </c>
      <c r="C79" s="1">
        <v>121</v>
      </c>
      <c r="D79" s="1">
        <v>76</v>
      </c>
      <c r="E79" s="1">
        <v>2511</v>
      </c>
      <c r="F79" s="1">
        <v>18</v>
      </c>
      <c r="G79" s="1">
        <v>72</v>
      </c>
      <c r="H79" s="1" t="s">
        <v>56</v>
      </c>
    </row>
    <row r="80" spans="1:8" x14ac:dyDescent="0.75">
      <c r="A80" s="1">
        <v>21</v>
      </c>
      <c r="B80" s="1">
        <v>4</v>
      </c>
      <c r="C80" s="1">
        <v>120</v>
      </c>
      <c r="D80" s="1">
        <v>87</v>
      </c>
      <c r="E80" s="1">
        <v>2979</v>
      </c>
      <c r="F80" s="1">
        <v>19.5</v>
      </c>
      <c r="G80" s="1">
        <v>72</v>
      </c>
      <c r="H80" s="1" t="s">
        <v>56</v>
      </c>
    </row>
    <row r="81" spans="1:8" x14ac:dyDescent="0.75">
      <c r="A81" s="1">
        <v>26</v>
      </c>
      <c r="B81" s="1">
        <v>4</v>
      </c>
      <c r="C81" s="1">
        <v>96</v>
      </c>
      <c r="D81" s="1">
        <v>69</v>
      </c>
      <c r="E81" s="1">
        <v>2189</v>
      </c>
      <c r="F81" s="1">
        <v>18</v>
      </c>
      <c r="G81" s="1">
        <v>72</v>
      </c>
      <c r="H81" s="1" t="s">
        <v>56</v>
      </c>
    </row>
    <row r="82" spans="1:8" x14ac:dyDescent="0.75">
      <c r="A82" s="1">
        <v>22</v>
      </c>
      <c r="B82" s="1">
        <v>4</v>
      </c>
      <c r="C82" s="1">
        <v>122</v>
      </c>
      <c r="D82" s="1">
        <v>86</v>
      </c>
      <c r="E82" s="1">
        <v>2395</v>
      </c>
      <c r="F82" s="1">
        <v>16</v>
      </c>
      <c r="G82" s="1">
        <v>72</v>
      </c>
      <c r="H82" s="1" t="s">
        <v>54</v>
      </c>
    </row>
    <row r="83" spans="1:8" x14ac:dyDescent="0.75">
      <c r="A83" s="1">
        <v>28</v>
      </c>
      <c r="B83" s="1">
        <v>4</v>
      </c>
      <c r="C83" s="1">
        <v>97</v>
      </c>
      <c r="D83" s="1">
        <v>92</v>
      </c>
      <c r="E83" s="1">
        <v>2288</v>
      </c>
      <c r="F83" s="1">
        <v>17</v>
      </c>
      <c r="G83" s="1">
        <v>72</v>
      </c>
      <c r="H83" s="1" t="s">
        <v>55</v>
      </c>
    </row>
    <row r="84" spans="1:8" x14ac:dyDescent="0.75">
      <c r="A84" s="1">
        <v>23</v>
      </c>
      <c r="B84" s="1">
        <v>4</v>
      </c>
      <c r="C84" s="1">
        <v>120</v>
      </c>
      <c r="D84" s="1">
        <v>97</v>
      </c>
      <c r="E84" s="1">
        <v>2506</v>
      </c>
      <c r="F84" s="1">
        <v>14.5</v>
      </c>
      <c r="G84" s="1">
        <v>72</v>
      </c>
      <c r="H84" s="1" t="s">
        <v>55</v>
      </c>
    </row>
    <row r="85" spans="1:8" x14ac:dyDescent="0.75">
      <c r="A85" s="1">
        <v>28</v>
      </c>
      <c r="B85" s="1">
        <v>4</v>
      </c>
      <c r="C85" s="1">
        <v>98</v>
      </c>
      <c r="D85" s="1">
        <v>80</v>
      </c>
      <c r="E85" s="1">
        <v>2164</v>
      </c>
      <c r="F85" s="1">
        <v>15</v>
      </c>
      <c r="G85" s="1">
        <v>72</v>
      </c>
      <c r="H85" s="1" t="s">
        <v>54</v>
      </c>
    </row>
    <row r="86" spans="1:8" x14ac:dyDescent="0.75">
      <c r="A86" s="1">
        <v>27</v>
      </c>
      <c r="B86" s="1">
        <v>4</v>
      </c>
      <c r="C86" s="1">
        <v>97</v>
      </c>
      <c r="D86" s="1">
        <v>88</v>
      </c>
      <c r="E86" s="1">
        <v>2100</v>
      </c>
      <c r="F86" s="1">
        <v>16.5</v>
      </c>
      <c r="G86" s="1">
        <v>72</v>
      </c>
      <c r="H86" s="1" t="s">
        <v>55</v>
      </c>
    </row>
    <row r="87" spans="1:8" x14ac:dyDescent="0.75">
      <c r="A87" s="1">
        <v>13</v>
      </c>
      <c r="B87" s="1">
        <v>8</v>
      </c>
      <c r="C87" s="1">
        <v>350</v>
      </c>
      <c r="D87" s="1">
        <v>175</v>
      </c>
      <c r="E87" s="1">
        <v>4100</v>
      </c>
      <c r="F87" s="1">
        <v>13</v>
      </c>
      <c r="G87" s="1">
        <v>73</v>
      </c>
      <c r="H87" s="1" t="s">
        <v>54</v>
      </c>
    </row>
    <row r="88" spans="1:8" x14ac:dyDescent="0.75">
      <c r="A88" s="1">
        <v>14</v>
      </c>
      <c r="B88" s="1">
        <v>8</v>
      </c>
      <c r="C88" s="1">
        <v>304</v>
      </c>
      <c r="D88" s="1">
        <v>150</v>
      </c>
      <c r="E88" s="1">
        <v>3672</v>
      </c>
      <c r="F88" s="1">
        <v>11.5</v>
      </c>
      <c r="G88" s="1">
        <v>73</v>
      </c>
      <c r="H88" s="1" t="s">
        <v>54</v>
      </c>
    </row>
    <row r="89" spans="1:8" x14ac:dyDescent="0.75">
      <c r="A89" s="1">
        <v>13</v>
      </c>
      <c r="B89" s="1">
        <v>8</v>
      </c>
      <c r="C89" s="1">
        <v>350</v>
      </c>
      <c r="D89" s="1">
        <v>145</v>
      </c>
      <c r="E89" s="1">
        <v>3988</v>
      </c>
      <c r="F89" s="1">
        <v>13</v>
      </c>
      <c r="G89" s="1">
        <v>73</v>
      </c>
      <c r="H89" s="1" t="s">
        <v>54</v>
      </c>
    </row>
    <row r="90" spans="1:8" x14ac:dyDescent="0.75">
      <c r="A90" s="1">
        <v>14</v>
      </c>
      <c r="B90" s="1">
        <v>8</v>
      </c>
      <c r="C90" s="1">
        <v>302</v>
      </c>
      <c r="D90" s="1">
        <v>137</v>
      </c>
      <c r="E90" s="1">
        <v>4042</v>
      </c>
      <c r="F90" s="1">
        <v>14.5</v>
      </c>
      <c r="G90" s="1">
        <v>73</v>
      </c>
      <c r="H90" s="1" t="s">
        <v>54</v>
      </c>
    </row>
    <row r="91" spans="1:8" x14ac:dyDescent="0.75">
      <c r="A91" s="1">
        <v>15</v>
      </c>
      <c r="B91" s="1">
        <v>8</v>
      </c>
      <c r="C91" s="1">
        <v>318</v>
      </c>
      <c r="D91" s="1">
        <v>150</v>
      </c>
      <c r="E91" s="1">
        <v>3777</v>
      </c>
      <c r="F91" s="1">
        <v>12.5</v>
      </c>
      <c r="G91" s="1">
        <v>73</v>
      </c>
      <c r="H91" s="1" t="s">
        <v>54</v>
      </c>
    </row>
    <row r="92" spans="1:8" x14ac:dyDescent="0.75">
      <c r="A92" s="1">
        <v>12</v>
      </c>
      <c r="B92" s="1">
        <v>8</v>
      </c>
      <c r="C92" s="1">
        <v>429</v>
      </c>
      <c r="D92" s="1">
        <v>198</v>
      </c>
      <c r="E92" s="1">
        <v>4952</v>
      </c>
      <c r="F92" s="1">
        <v>11.5</v>
      </c>
      <c r="G92" s="1">
        <v>73</v>
      </c>
      <c r="H92" s="1" t="s">
        <v>54</v>
      </c>
    </row>
    <row r="93" spans="1:8" x14ac:dyDescent="0.75">
      <c r="A93" s="1">
        <v>13</v>
      </c>
      <c r="B93" s="1">
        <v>8</v>
      </c>
      <c r="C93" s="1">
        <v>400</v>
      </c>
      <c r="D93" s="1">
        <v>150</v>
      </c>
      <c r="E93" s="1">
        <v>4464</v>
      </c>
      <c r="F93" s="1">
        <v>12</v>
      </c>
      <c r="G93" s="1">
        <v>73</v>
      </c>
      <c r="H93" s="1" t="s">
        <v>54</v>
      </c>
    </row>
    <row r="94" spans="1:8" x14ac:dyDescent="0.75">
      <c r="A94" s="1">
        <v>13</v>
      </c>
      <c r="B94" s="1">
        <v>8</v>
      </c>
      <c r="C94" s="1">
        <v>351</v>
      </c>
      <c r="D94" s="1">
        <v>158</v>
      </c>
      <c r="E94" s="1">
        <v>4363</v>
      </c>
      <c r="F94" s="1">
        <v>13</v>
      </c>
      <c r="G94" s="1">
        <v>73</v>
      </c>
      <c r="H94" s="1" t="s">
        <v>54</v>
      </c>
    </row>
    <row r="95" spans="1:8" x14ac:dyDescent="0.75">
      <c r="A95" s="1">
        <v>14</v>
      </c>
      <c r="B95" s="1">
        <v>8</v>
      </c>
      <c r="C95" s="1">
        <v>318</v>
      </c>
      <c r="D95" s="1">
        <v>150</v>
      </c>
      <c r="E95" s="1">
        <v>4237</v>
      </c>
      <c r="F95" s="1">
        <v>14.5</v>
      </c>
      <c r="G95" s="1">
        <v>73</v>
      </c>
      <c r="H95" s="1" t="s">
        <v>54</v>
      </c>
    </row>
    <row r="96" spans="1:8" x14ac:dyDescent="0.75">
      <c r="A96" s="1">
        <v>13</v>
      </c>
      <c r="B96" s="1">
        <v>8</v>
      </c>
      <c r="C96" s="1">
        <v>440</v>
      </c>
      <c r="D96" s="1">
        <v>215</v>
      </c>
      <c r="E96" s="1">
        <v>4735</v>
      </c>
      <c r="F96" s="1">
        <v>11</v>
      </c>
      <c r="G96" s="1">
        <v>73</v>
      </c>
      <c r="H96" s="1" t="s">
        <v>54</v>
      </c>
    </row>
    <row r="97" spans="1:8" x14ac:dyDescent="0.75">
      <c r="A97" s="1">
        <v>12</v>
      </c>
      <c r="B97" s="1">
        <v>8</v>
      </c>
      <c r="C97" s="1">
        <v>455</v>
      </c>
      <c r="D97" s="1">
        <v>225</v>
      </c>
      <c r="E97" s="1">
        <v>4951</v>
      </c>
      <c r="F97" s="1">
        <v>11</v>
      </c>
      <c r="G97" s="1">
        <v>73</v>
      </c>
      <c r="H97" s="1" t="s">
        <v>54</v>
      </c>
    </row>
    <row r="98" spans="1:8" x14ac:dyDescent="0.75">
      <c r="A98" s="1">
        <v>13</v>
      </c>
      <c r="B98" s="1">
        <v>8</v>
      </c>
      <c r="C98" s="1">
        <v>360</v>
      </c>
      <c r="D98" s="1">
        <v>175</v>
      </c>
      <c r="E98" s="1">
        <v>3821</v>
      </c>
      <c r="F98" s="1">
        <v>11</v>
      </c>
      <c r="G98" s="1">
        <v>73</v>
      </c>
      <c r="H98" s="1" t="s">
        <v>54</v>
      </c>
    </row>
    <row r="99" spans="1:8" x14ac:dyDescent="0.75">
      <c r="A99" s="1">
        <v>18</v>
      </c>
      <c r="B99" s="1">
        <v>6</v>
      </c>
      <c r="C99" s="1">
        <v>225</v>
      </c>
      <c r="D99" s="1">
        <v>105</v>
      </c>
      <c r="E99" s="1">
        <v>3121</v>
      </c>
      <c r="F99" s="1">
        <v>16.5</v>
      </c>
      <c r="G99" s="1">
        <v>73</v>
      </c>
      <c r="H99" s="1" t="s">
        <v>54</v>
      </c>
    </row>
    <row r="100" spans="1:8" x14ac:dyDescent="0.75">
      <c r="A100" s="1">
        <v>16</v>
      </c>
      <c r="B100" s="1">
        <v>6</v>
      </c>
      <c r="C100" s="1">
        <v>250</v>
      </c>
      <c r="D100" s="1">
        <v>100</v>
      </c>
      <c r="E100" s="1">
        <v>3278</v>
      </c>
      <c r="F100" s="1">
        <v>18</v>
      </c>
      <c r="G100" s="1">
        <v>73</v>
      </c>
      <c r="H100" s="1" t="s">
        <v>54</v>
      </c>
    </row>
    <row r="101" spans="1:8" x14ac:dyDescent="0.75">
      <c r="A101" s="1">
        <v>18</v>
      </c>
      <c r="B101" s="1">
        <v>6</v>
      </c>
      <c r="C101" s="1">
        <v>232</v>
      </c>
      <c r="D101" s="1">
        <v>100</v>
      </c>
      <c r="E101" s="1">
        <v>2945</v>
      </c>
      <c r="F101" s="1">
        <v>16</v>
      </c>
      <c r="G101" s="1">
        <v>73</v>
      </c>
      <c r="H101" s="1" t="s">
        <v>54</v>
      </c>
    </row>
    <row r="102" spans="1:8" x14ac:dyDescent="0.75">
      <c r="A102" s="1">
        <v>18</v>
      </c>
      <c r="B102" s="1">
        <v>6</v>
      </c>
      <c r="C102" s="1">
        <v>250</v>
      </c>
      <c r="D102" s="1">
        <v>88</v>
      </c>
      <c r="E102" s="1">
        <v>3021</v>
      </c>
      <c r="F102" s="1">
        <v>16.5</v>
      </c>
      <c r="G102" s="1">
        <v>73</v>
      </c>
      <c r="H102" s="1" t="s">
        <v>54</v>
      </c>
    </row>
    <row r="103" spans="1:8" x14ac:dyDescent="0.75">
      <c r="A103" s="1">
        <v>23</v>
      </c>
      <c r="B103" s="1">
        <v>6</v>
      </c>
      <c r="C103" s="1">
        <v>198</v>
      </c>
      <c r="D103" s="1">
        <v>95</v>
      </c>
      <c r="E103" s="1">
        <v>2904</v>
      </c>
      <c r="F103" s="1">
        <v>16</v>
      </c>
      <c r="G103" s="1">
        <v>73</v>
      </c>
      <c r="H103" s="1" t="s">
        <v>54</v>
      </c>
    </row>
    <row r="104" spans="1:8" x14ac:dyDescent="0.75">
      <c r="A104" s="1">
        <v>26</v>
      </c>
      <c r="B104" s="1">
        <v>4</v>
      </c>
      <c r="C104" s="1">
        <v>97</v>
      </c>
      <c r="D104" s="1">
        <v>46</v>
      </c>
      <c r="E104" s="1">
        <v>1950</v>
      </c>
      <c r="F104" s="1">
        <v>21</v>
      </c>
      <c r="G104" s="1">
        <v>73</v>
      </c>
      <c r="H104" s="1" t="s">
        <v>56</v>
      </c>
    </row>
    <row r="105" spans="1:8" x14ac:dyDescent="0.75">
      <c r="A105" s="1">
        <v>11</v>
      </c>
      <c r="B105" s="1">
        <v>8</v>
      </c>
      <c r="C105" s="1">
        <v>400</v>
      </c>
      <c r="D105" s="1">
        <v>150</v>
      </c>
      <c r="E105" s="1">
        <v>4997</v>
      </c>
      <c r="F105" s="1">
        <v>14</v>
      </c>
      <c r="G105" s="1">
        <v>73</v>
      </c>
      <c r="H105" s="1" t="s">
        <v>54</v>
      </c>
    </row>
    <row r="106" spans="1:8" x14ac:dyDescent="0.75">
      <c r="A106" s="1">
        <v>12</v>
      </c>
      <c r="B106" s="1">
        <v>8</v>
      </c>
      <c r="C106" s="1">
        <v>400</v>
      </c>
      <c r="D106" s="1">
        <v>167</v>
      </c>
      <c r="E106" s="1">
        <v>4906</v>
      </c>
      <c r="F106" s="1">
        <v>12.5</v>
      </c>
      <c r="G106" s="1">
        <v>73</v>
      </c>
      <c r="H106" s="1" t="s">
        <v>54</v>
      </c>
    </row>
    <row r="107" spans="1:8" x14ac:dyDescent="0.75">
      <c r="A107" s="1">
        <v>13</v>
      </c>
      <c r="B107" s="1">
        <v>8</v>
      </c>
      <c r="C107" s="1">
        <v>360</v>
      </c>
      <c r="D107" s="1">
        <v>170</v>
      </c>
      <c r="E107" s="1">
        <v>4654</v>
      </c>
      <c r="F107" s="1">
        <v>13</v>
      </c>
      <c r="G107" s="1">
        <v>73</v>
      </c>
      <c r="H107" s="1" t="s">
        <v>54</v>
      </c>
    </row>
    <row r="108" spans="1:8" x14ac:dyDescent="0.75">
      <c r="A108" s="1">
        <v>12</v>
      </c>
      <c r="B108" s="1">
        <v>8</v>
      </c>
      <c r="C108" s="1">
        <v>350</v>
      </c>
      <c r="D108" s="1">
        <v>180</v>
      </c>
      <c r="E108" s="1">
        <v>4499</v>
      </c>
      <c r="F108" s="1">
        <v>12.5</v>
      </c>
      <c r="G108" s="1">
        <v>73</v>
      </c>
      <c r="H108" s="1" t="s">
        <v>54</v>
      </c>
    </row>
    <row r="109" spans="1:8" x14ac:dyDescent="0.75">
      <c r="A109" s="1">
        <v>18</v>
      </c>
      <c r="B109" s="1">
        <v>6</v>
      </c>
      <c r="C109" s="1">
        <v>232</v>
      </c>
      <c r="D109" s="1">
        <v>100</v>
      </c>
      <c r="E109" s="1">
        <v>2789</v>
      </c>
      <c r="F109" s="1">
        <v>15</v>
      </c>
      <c r="G109" s="1">
        <v>73</v>
      </c>
      <c r="H109" s="1" t="s">
        <v>54</v>
      </c>
    </row>
    <row r="110" spans="1:8" x14ac:dyDescent="0.75">
      <c r="A110" s="1">
        <v>20</v>
      </c>
      <c r="B110" s="1">
        <v>4</v>
      </c>
      <c r="C110" s="1">
        <v>97</v>
      </c>
      <c r="D110" s="1">
        <v>88</v>
      </c>
      <c r="E110" s="1">
        <v>2279</v>
      </c>
      <c r="F110" s="1">
        <v>19</v>
      </c>
      <c r="G110" s="1">
        <v>73</v>
      </c>
      <c r="H110" s="1" t="s">
        <v>55</v>
      </c>
    </row>
    <row r="111" spans="1:8" x14ac:dyDescent="0.75">
      <c r="A111" s="1">
        <v>21</v>
      </c>
      <c r="B111" s="1">
        <v>4</v>
      </c>
      <c r="C111" s="1">
        <v>140</v>
      </c>
      <c r="D111" s="1">
        <v>72</v>
      </c>
      <c r="E111" s="1">
        <v>2401</v>
      </c>
      <c r="F111" s="1">
        <v>19.5</v>
      </c>
      <c r="G111" s="1">
        <v>73</v>
      </c>
      <c r="H111" s="1" t="s">
        <v>54</v>
      </c>
    </row>
    <row r="112" spans="1:8" x14ac:dyDescent="0.75">
      <c r="A112" s="1">
        <v>22</v>
      </c>
      <c r="B112" s="1">
        <v>4</v>
      </c>
      <c r="C112" s="1">
        <v>108</v>
      </c>
      <c r="D112" s="1">
        <v>94</v>
      </c>
      <c r="E112" s="1">
        <v>2379</v>
      </c>
      <c r="F112" s="1">
        <v>16.5</v>
      </c>
      <c r="G112" s="1">
        <v>73</v>
      </c>
      <c r="H112" s="1" t="s">
        <v>55</v>
      </c>
    </row>
    <row r="113" spans="1:8" x14ac:dyDescent="0.75">
      <c r="A113" s="1">
        <v>18</v>
      </c>
      <c r="B113" s="1">
        <v>3</v>
      </c>
      <c r="C113" s="1">
        <v>70</v>
      </c>
      <c r="D113" s="1">
        <v>90</v>
      </c>
      <c r="E113" s="1">
        <v>2124</v>
      </c>
      <c r="F113" s="1">
        <v>13.5</v>
      </c>
      <c r="G113" s="1">
        <v>73</v>
      </c>
      <c r="H113" s="1" t="s">
        <v>55</v>
      </c>
    </row>
    <row r="114" spans="1:8" x14ac:dyDescent="0.75">
      <c r="A114" s="1">
        <v>19</v>
      </c>
      <c r="B114" s="1">
        <v>4</v>
      </c>
      <c r="C114" s="1">
        <v>122</v>
      </c>
      <c r="D114" s="1">
        <v>85</v>
      </c>
      <c r="E114" s="1">
        <v>2310</v>
      </c>
      <c r="F114" s="1">
        <v>18.5</v>
      </c>
      <c r="G114" s="1">
        <v>73</v>
      </c>
      <c r="H114" s="1" t="s">
        <v>54</v>
      </c>
    </row>
    <row r="115" spans="1:8" x14ac:dyDescent="0.75">
      <c r="A115" s="1">
        <v>21</v>
      </c>
      <c r="B115" s="1">
        <v>6</v>
      </c>
      <c r="C115" s="1">
        <v>155</v>
      </c>
      <c r="D115" s="1">
        <v>107</v>
      </c>
      <c r="E115" s="1">
        <v>2472</v>
      </c>
      <c r="F115" s="1">
        <v>14</v>
      </c>
      <c r="G115" s="1">
        <v>73</v>
      </c>
      <c r="H115" s="1" t="s">
        <v>54</v>
      </c>
    </row>
    <row r="116" spans="1:8" x14ac:dyDescent="0.75">
      <c r="A116" s="1">
        <v>26</v>
      </c>
      <c r="B116" s="1">
        <v>4</v>
      </c>
      <c r="C116" s="1">
        <v>98</v>
      </c>
      <c r="D116" s="1">
        <v>90</v>
      </c>
      <c r="E116" s="1">
        <v>2265</v>
      </c>
      <c r="F116" s="1">
        <v>15.5</v>
      </c>
      <c r="G116" s="1">
        <v>73</v>
      </c>
      <c r="H116" s="1" t="s">
        <v>56</v>
      </c>
    </row>
    <row r="117" spans="1:8" x14ac:dyDescent="0.75">
      <c r="A117" s="1">
        <v>15</v>
      </c>
      <c r="B117" s="1">
        <v>8</v>
      </c>
      <c r="C117" s="1">
        <v>350</v>
      </c>
      <c r="D117" s="1">
        <v>145</v>
      </c>
      <c r="E117" s="1">
        <v>4082</v>
      </c>
      <c r="F117" s="1">
        <v>13</v>
      </c>
      <c r="G117" s="1">
        <v>73</v>
      </c>
      <c r="H117" s="1" t="s">
        <v>54</v>
      </c>
    </row>
    <row r="118" spans="1:8" x14ac:dyDescent="0.75">
      <c r="A118" s="1">
        <v>16</v>
      </c>
      <c r="B118" s="1">
        <v>8</v>
      </c>
      <c r="C118" s="1">
        <v>400</v>
      </c>
      <c r="D118" s="1">
        <v>230</v>
      </c>
      <c r="E118" s="1">
        <v>4278</v>
      </c>
      <c r="F118" s="1">
        <v>9.5</v>
      </c>
      <c r="G118" s="1">
        <v>73</v>
      </c>
      <c r="H118" s="1" t="s">
        <v>54</v>
      </c>
    </row>
    <row r="119" spans="1:8" x14ac:dyDescent="0.75">
      <c r="A119" s="1">
        <v>29</v>
      </c>
      <c r="B119" s="1">
        <v>4</v>
      </c>
      <c r="C119" s="1">
        <v>68</v>
      </c>
      <c r="D119" s="1">
        <v>49</v>
      </c>
      <c r="E119" s="1">
        <v>1867</v>
      </c>
      <c r="F119" s="1">
        <v>19.5</v>
      </c>
      <c r="G119" s="1">
        <v>73</v>
      </c>
      <c r="H119" s="1" t="s">
        <v>56</v>
      </c>
    </row>
    <row r="120" spans="1:8" x14ac:dyDescent="0.75">
      <c r="A120" s="1">
        <v>24</v>
      </c>
      <c r="B120" s="1">
        <v>4</v>
      </c>
      <c r="C120" s="1">
        <v>116</v>
      </c>
      <c r="D120" s="1">
        <v>75</v>
      </c>
      <c r="E120" s="1">
        <v>2158</v>
      </c>
      <c r="F120" s="1">
        <v>15.5</v>
      </c>
      <c r="G120" s="1">
        <v>73</v>
      </c>
      <c r="H120" s="1" t="s">
        <v>56</v>
      </c>
    </row>
    <row r="121" spans="1:8" x14ac:dyDescent="0.75">
      <c r="A121" s="1">
        <v>20</v>
      </c>
      <c r="B121" s="1">
        <v>4</v>
      </c>
      <c r="C121" s="1">
        <v>114</v>
      </c>
      <c r="D121" s="1">
        <v>91</v>
      </c>
      <c r="E121" s="1">
        <v>2582</v>
      </c>
      <c r="F121" s="1">
        <v>14</v>
      </c>
      <c r="G121" s="1">
        <v>73</v>
      </c>
      <c r="H121" s="1" t="s">
        <v>56</v>
      </c>
    </row>
    <row r="122" spans="1:8" x14ac:dyDescent="0.75">
      <c r="A122" s="1">
        <v>19</v>
      </c>
      <c r="B122" s="1">
        <v>4</v>
      </c>
      <c r="C122" s="1">
        <v>121</v>
      </c>
      <c r="D122" s="1">
        <v>112</v>
      </c>
      <c r="E122" s="1">
        <v>2868</v>
      </c>
      <c r="F122" s="1">
        <v>15.5</v>
      </c>
      <c r="G122" s="1">
        <v>73</v>
      </c>
      <c r="H122" s="1" t="s">
        <v>56</v>
      </c>
    </row>
    <row r="123" spans="1:8" x14ac:dyDescent="0.75">
      <c r="A123" s="1">
        <v>15</v>
      </c>
      <c r="B123" s="1">
        <v>8</v>
      </c>
      <c r="C123" s="1">
        <v>318</v>
      </c>
      <c r="D123" s="1">
        <v>150</v>
      </c>
      <c r="E123" s="1">
        <v>3399</v>
      </c>
      <c r="F123" s="1">
        <v>11</v>
      </c>
      <c r="G123" s="1">
        <v>73</v>
      </c>
      <c r="H123" s="1" t="s">
        <v>54</v>
      </c>
    </row>
    <row r="124" spans="1:8" x14ac:dyDescent="0.75">
      <c r="A124" s="1">
        <v>24</v>
      </c>
      <c r="B124" s="1">
        <v>4</v>
      </c>
      <c r="C124" s="1">
        <v>121</v>
      </c>
      <c r="D124" s="1">
        <v>110</v>
      </c>
      <c r="E124" s="1">
        <v>2660</v>
      </c>
      <c r="F124" s="1">
        <v>14</v>
      </c>
      <c r="G124" s="1">
        <v>73</v>
      </c>
      <c r="H124" s="1" t="s">
        <v>56</v>
      </c>
    </row>
    <row r="125" spans="1:8" x14ac:dyDescent="0.75">
      <c r="A125" s="1">
        <v>20</v>
      </c>
      <c r="B125" s="1">
        <v>6</v>
      </c>
      <c r="C125" s="1">
        <v>156</v>
      </c>
      <c r="D125" s="1">
        <v>122</v>
      </c>
      <c r="E125" s="1">
        <v>2807</v>
      </c>
      <c r="F125" s="1">
        <v>13.5</v>
      </c>
      <c r="G125" s="1">
        <v>73</v>
      </c>
      <c r="H125" s="1" t="s">
        <v>55</v>
      </c>
    </row>
    <row r="126" spans="1:8" x14ac:dyDescent="0.75">
      <c r="A126" s="1">
        <v>11</v>
      </c>
      <c r="B126" s="1">
        <v>8</v>
      </c>
      <c r="C126" s="1">
        <v>350</v>
      </c>
      <c r="D126" s="1">
        <v>180</v>
      </c>
      <c r="E126" s="1">
        <v>3664</v>
      </c>
      <c r="F126" s="1">
        <v>11</v>
      </c>
      <c r="G126" s="1">
        <v>73</v>
      </c>
      <c r="H126" s="1" t="s">
        <v>54</v>
      </c>
    </row>
    <row r="127" spans="1:8" x14ac:dyDescent="0.75">
      <c r="A127" s="1">
        <v>20</v>
      </c>
      <c r="B127" s="1">
        <v>6</v>
      </c>
      <c r="C127" s="1">
        <v>198</v>
      </c>
      <c r="D127" s="1">
        <v>95</v>
      </c>
      <c r="E127" s="1">
        <v>3102</v>
      </c>
      <c r="F127" s="1">
        <v>16.5</v>
      </c>
      <c r="G127" s="1">
        <v>74</v>
      </c>
      <c r="H127" s="1" t="s">
        <v>54</v>
      </c>
    </row>
    <row r="128" spans="1:8" x14ac:dyDescent="0.75">
      <c r="A128" s="1">
        <v>21</v>
      </c>
      <c r="B128" s="1">
        <v>6</v>
      </c>
      <c r="C128" s="1">
        <v>200</v>
      </c>
      <c r="E128" s="1">
        <v>2875</v>
      </c>
      <c r="F128" s="1">
        <v>17</v>
      </c>
      <c r="G128" s="1">
        <v>74</v>
      </c>
      <c r="H128" s="1" t="s">
        <v>54</v>
      </c>
    </row>
    <row r="129" spans="1:8" x14ac:dyDescent="0.75">
      <c r="A129" s="1">
        <v>19</v>
      </c>
      <c r="B129" s="1">
        <v>6</v>
      </c>
      <c r="C129" s="1">
        <v>232</v>
      </c>
      <c r="D129" s="1">
        <v>100</v>
      </c>
      <c r="E129" s="1">
        <v>2901</v>
      </c>
      <c r="F129" s="1">
        <v>16</v>
      </c>
      <c r="G129" s="1">
        <v>74</v>
      </c>
      <c r="H129" s="1" t="s">
        <v>54</v>
      </c>
    </row>
    <row r="130" spans="1:8" x14ac:dyDescent="0.75">
      <c r="A130" s="1">
        <v>15</v>
      </c>
      <c r="B130" s="1">
        <v>6</v>
      </c>
      <c r="C130" s="1">
        <v>250</v>
      </c>
      <c r="D130" s="1">
        <v>100</v>
      </c>
      <c r="E130" s="1">
        <v>3336</v>
      </c>
      <c r="F130" s="1">
        <v>17</v>
      </c>
      <c r="G130" s="1">
        <v>74</v>
      </c>
      <c r="H130" s="1" t="s">
        <v>54</v>
      </c>
    </row>
    <row r="131" spans="1:8" x14ac:dyDescent="0.75">
      <c r="A131" s="1">
        <v>31</v>
      </c>
      <c r="B131" s="1">
        <v>4</v>
      </c>
      <c r="C131" s="1">
        <v>79</v>
      </c>
      <c r="D131" s="1">
        <v>67</v>
      </c>
      <c r="E131" s="1">
        <v>1950</v>
      </c>
      <c r="F131" s="1">
        <v>19</v>
      </c>
      <c r="G131" s="1">
        <v>74</v>
      </c>
      <c r="H131" s="1" t="s">
        <v>55</v>
      </c>
    </row>
    <row r="132" spans="1:8" x14ac:dyDescent="0.75">
      <c r="A132" s="1">
        <v>26</v>
      </c>
      <c r="B132" s="1">
        <v>4</v>
      </c>
      <c r="C132" s="1">
        <v>122</v>
      </c>
      <c r="D132" s="1">
        <v>80</v>
      </c>
      <c r="E132" s="1">
        <v>2451</v>
      </c>
      <c r="F132" s="1">
        <v>16.5</v>
      </c>
      <c r="G132" s="1">
        <v>74</v>
      </c>
      <c r="H132" s="1" t="s">
        <v>54</v>
      </c>
    </row>
    <row r="133" spans="1:8" x14ac:dyDescent="0.75">
      <c r="A133" s="1">
        <v>32</v>
      </c>
      <c r="B133" s="1">
        <v>4</v>
      </c>
      <c r="C133" s="1">
        <v>71</v>
      </c>
      <c r="D133" s="1">
        <v>65</v>
      </c>
      <c r="E133" s="1">
        <v>1836</v>
      </c>
      <c r="F133" s="1">
        <v>21</v>
      </c>
      <c r="G133" s="1">
        <v>74</v>
      </c>
      <c r="H133" s="1" t="s">
        <v>55</v>
      </c>
    </row>
    <row r="134" spans="1:8" x14ac:dyDescent="0.75">
      <c r="A134" s="1">
        <v>25</v>
      </c>
      <c r="B134" s="1">
        <v>4</v>
      </c>
      <c r="C134" s="1">
        <v>140</v>
      </c>
      <c r="D134" s="1">
        <v>75</v>
      </c>
      <c r="E134" s="1">
        <v>2542</v>
      </c>
      <c r="F134" s="1">
        <v>17</v>
      </c>
      <c r="G134" s="1">
        <v>74</v>
      </c>
      <c r="H134" s="1" t="s">
        <v>54</v>
      </c>
    </row>
    <row r="135" spans="1:8" x14ac:dyDescent="0.75">
      <c r="A135" s="1">
        <v>16</v>
      </c>
      <c r="B135" s="1">
        <v>6</v>
      </c>
      <c r="C135" s="1">
        <v>250</v>
      </c>
      <c r="D135" s="1">
        <v>100</v>
      </c>
      <c r="E135" s="1">
        <v>3781</v>
      </c>
      <c r="F135" s="1">
        <v>17</v>
      </c>
      <c r="G135" s="1">
        <v>74</v>
      </c>
      <c r="H135" s="1" t="s">
        <v>54</v>
      </c>
    </row>
    <row r="136" spans="1:8" x14ac:dyDescent="0.75">
      <c r="A136" s="1">
        <v>16</v>
      </c>
      <c r="B136" s="1">
        <v>6</v>
      </c>
      <c r="C136" s="1">
        <v>258</v>
      </c>
      <c r="D136" s="1">
        <v>110</v>
      </c>
      <c r="E136" s="1">
        <v>3632</v>
      </c>
      <c r="F136" s="1">
        <v>18</v>
      </c>
      <c r="G136" s="1">
        <v>74</v>
      </c>
      <c r="H136" s="1" t="s">
        <v>54</v>
      </c>
    </row>
    <row r="137" spans="1:8" x14ac:dyDescent="0.75">
      <c r="A137" s="1">
        <v>18</v>
      </c>
      <c r="B137" s="1">
        <v>6</v>
      </c>
      <c r="C137" s="1">
        <v>225</v>
      </c>
      <c r="D137" s="1">
        <v>105</v>
      </c>
      <c r="E137" s="1">
        <v>3613</v>
      </c>
      <c r="F137" s="1">
        <v>16.5</v>
      </c>
      <c r="G137" s="1">
        <v>74</v>
      </c>
      <c r="H137" s="1" t="s">
        <v>54</v>
      </c>
    </row>
    <row r="138" spans="1:8" x14ac:dyDescent="0.75">
      <c r="A138" s="1">
        <v>16</v>
      </c>
      <c r="B138" s="1">
        <v>8</v>
      </c>
      <c r="C138" s="1">
        <v>302</v>
      </c>
      <c r="D138" s="1">
        <v>140</v>
      </c>
      <c r="E138" s="1">
        <v>4141</v>
      </c>
      <c r="F138" s="1">
        <v>14</v>
      </c>
      <c r="G138" s="1">
        <v>74</v>
      </c>
      <c r="H138" s="1" t="s">
        <v>54</v>
      </c>
    </row>
    <row r="139" spans="1:8" x14ac:dyDescent="0.75">
      <c r="A139" s="1">
        <v>13</v>
      </c>
      <c r="B139" s="1">
        <v>8</v>
      </c>
      <c r="C139" s="1">
        <v>350</v>
      </c>
      <c r="D139" s="1">
        <v>150</v>
      </c>
      <c r="E139" s="1">
        <v>4699</v>
      </c>
      <c r="F139" s="1">
        <v>14.5</v>
      </c>
      <c r="G139" s="1">
        <v>74</v>
      </c>
      <c r="H139" s="1" t="s">
        <v>54</v>
      </c>
    </row>
    <row r="140" spans="1:8" x14ac:dyDescent="0.75">
      <c r="A140" s="1">
        <v>14</v>
      </c>
      <c r="B140" s="1">
        <v>8</v>
      </c>
      <c r="C140" s="1">
        <v>318</v>
      </c>
      <c r="D140" s="1">
        <v>150</v>
      </c>
      <c r="E140" s="1">
        <v>4457</v>
      </c>
      <c r="F140" s="1">
        <v>13.5</v>
      </c>
      <c r="G140" s="1">
        <v>74</v>
      </c>
      <c r="H140" s="1" t="s">
        <v>54</v>
      </c>
    </row>
    <row r="141" spans="1:8" x14ac:dyDescent="0.75">
      <c r="A141" s="1">
        <v>14</v>
      </c>
      <c r="B141" s="1">
        <v>8</v>
      </c>
      <c r="C141" s="1">
        <v>302</v>
      </c>
      <c r="D141" s="1">
        <v>140</v>
      </c>
      <c r="E141" s="1">
        <v>4638</v>
      </c>
      <c r="F141" s="1">
        <v>16</v>
      </c>
      <c r="G141" s="1">
        <v>74</v>
      </c>
      <c r="H141" s="1" t="s">
        <v>54</v>
      </c>
    </row>
    <row r="142" spans="1:8" x14ac:dyDescent="0.75">
      <c r="A142" s="1">
        <v>14</v>
      </c>
      <c r="B142" s="1">
        <v>8</v>
      </c>
      <c r="C142" s="1">
        <v>304</v>
      </c>
      <c r="D142" s="1">
        <v>150</v>
      </c>
      <c r="E142" s="1">
        <v>4257</v>
      </c>
      <c r="F142" s="1">
        <v>15.5</v>
      </c>
      <c r="G142" s="1">
        <v>74</v>
      </c>
      <c r="H142" s="1" t="s">
        <v>54</v>
      </c>
    </row>
    <row r="143" spans="1:8" x14ac:dyDescent="0.75">
      <c r="A143" s="1">
        <v>29</v>
      </c>
      <c r="B143" s="1">
        <v>4</v>
      </c>
      <c r="C143" s="1">
        <v>98</v>
      </c>
      <c r="D143" s="1">
        <v>83</v>
      </c>
      <c r="E143" s="1">
        <v>2219</v>
      </c>
      <c r="F143" s="1">
        <v>16.5</v>
      </c>
      <c r="G143" s="1">
        <v>74</v>
      </c>
      <c r="H143" s="1" t="s">
        <v>56</v>
      </c>
    </row>
    <row r="144" spans="1:8" x14ac:dyDescent="0.75">
      <c r="A144" s="1">
        <v>26</v>
      </c>
      <c r="B144" s="1">
        <v>4</v>
      </c>
      <c r="C144" s="1">
        <v>79</v>
      </c>
      <c r="D144" s="1">
        <v>67</v>
      </c>
      <c r="E144" s="1">
        <v>1963</v>
      </c>
      <c r="F144" s="1">
        <v>15.5</v>
      </c>
      <c r="G144" s="1">
        <v>74</v>
      </c>
      <c r="H144" s="1" t="s">
        <v>56</v>
      </c>
    </row>
    <row r="145" spans="1:8" x14ac:dyDescent="0.75">
      <c r="A145" s="1">
        <v>26</v>
      </c>
      <c r="B145" s="1">
        <v>4</v>
      </c>
      <c r="C145" s="1">
        <v>97</v>
      </c>
      <c r="D145" s="1">
        <v>78</v>
      </c>
      <c r="E145" s="1">
        <v>2300</v>
      </c>
      <c r="F145" s="1">
        <v>14.5</v>
      </c>
      <c r="G145" s="1">
        <v>74</v>
      </c>
      <c r="H145" s="1" t="s">
        <v>56</v>
      </c>
    </row>
    <row r="146" spans="1:8" x14ac:dyDescent="0.75">
      <c r="A146" s="1">
        <v>31</v>
      </c>
      <c r="B146" s="1">
        <v>4</v>
      </c>
      <c r="C146" s="1">
        <v>76</v>
      </c>
      <c r="D146" s="1">
        <v>52</v>
      </c>
      <c r="E146" s="1">
        <v>1649</v>
      </c>
      <c r="F146" s="1">
        <v>16.5</v>
      </c>
      <c r="G146" s="1">
        <v>74</v>
      </c>
      <c r="H146" s="1" t="s">
        <v>55</v>
      </c>
    </row>
    <row r="147" spans="1:8" x14ac:dyDescent="0.75">
      <c r="A147" s="1">
        <v>32</v>
      </c>
      <c r="B147" s="1">
        <v>4</v>
      </c>
      <c r="C147" s="1">
        <v>83</v>
      </c>
      <c r="D147" s="1">
        <v>61</v>
      </c>
      <c r="E147" s="1">
        <v>2003</v>
      </c>
      <c r="F147" s="1">
        <v>19</v>
      </c>
      <c r="G147" s="1">
        <v>74</v>
      </c>
      <c r="H147" s="1" t="s">
        <v>55</v>
      </c>
    </row>
    <row r="148" spans="1:8" x14ac:dyDescent="0.75">
      <c r="A148" s="1">
        <v>28</v>
      </c>
      <c r="B148" s="1">
        <v>4</v>
      </c>
      <c r="C148" s="1">
        <v>90</v>
      </c>
      <c r="D148" s="1">
        <v>75</v>
      </c>
      <c r="E148" s="1">
        <v>2125</v>
      </c>
      <c r="F148" s="1">
        <v>14.5</v>
      </c>
      <c r="G148" s="1">
        <v>74</v>
      </c>
      <c r="H148" s="1" t="s">
        <v>54</v>
      </c>
    </row>
    <row r="149" spans="1:8" x14ac:dyDescent="0.75">
      <c r="A149" s="1">
        <v>24</v>
      </c>
      <c r="B149" s="1">
        <v>4</v>
      </c>
      <c r="C149" s="1">
        <v>90</v>
      </c>
      <c r="D149" s="1">
        <v>75</v>
      </c>
      <c r="E149" s="1">
        <v>2108</v>
      </c>
      <c r="F149" s="1">
        <v>15.5</v>
      </c>
      <c r="G149" s="1">
        <v>74</v>
      </c>
      <c r="H149" s="1" t="s">
        <v>56</v>
      </c>
    </row>
    <row r="150" spans="1:8" x14ac:dyDescent="0.75">
      <c r="A150" s="1">
        <v>26</v>
      </c>
      <c r="B150" s="1">
        <v>4</v>
      </c>
      <c r="C150" s="1">
        <v>116</v>
      </c>
      <c r="D150" s="1">
        <v>75</v>
      </c>
      <c r="E150" s="1">
        <v>2246</v>
      </c>
      <c r="F150" s="1">
        <v>14</v>
      </c>
      <c r="G150" s="1">
        <v>74</v>
      </c>
      <c r="H150" s="1" t="s">
        <v>56</v>
      </c>
    </row>
    <row r="151" spans="1:8" x14ac:dyDescent="0.75">
      <c r="A151" s="1">
        <v>24</v>
      </c>
      <c r="B151" s="1">
        <v>4</v>
      </c>
      <c r="C151" s="1">
        <v>120</v>
      </c>
      <c r="D151" s="1">
        <v>97</v>
      </c>
      <c r="E151" s="1">
        <v>2489</v>
      </c>
      <c r="F151" s="1">
        <v>15</v>
      </c>
      <c r="G151" s="1">
        <v>74</v>
      </c>
      <c r="H151" s="1" t="s">
        <v>55</v>
      </c>
    </row>
    <row r="152" spans="1:8" x14ac:dyDescent="0.75">
      <c r="A152" s="1">
        <v>26</v>
      </c>
      <c r="B152" s="1">
        <v>4</v>
      </c>
      <c r="C152" s="1">
        <v>108</v>
      </c>
      <c r="D152" s="1">
        <v>93</v>
      </c>
      <c r="E152" s="1">
        <v>2391</v>
      </c>
      <c r="F152" s="1">
        <v>15.5</v>
      </c>
      <c r="G152" s="1">
        <v>74</v>
      </c>
      <c r="H152" s="1" t="s">
        <v>55</v>
      </c>
    </row>
    <row r="153" spans="1:8" x14ac:dyDescent="0.75">
      <c r="A153" s="1">
        <v>31</v>
      </c>
      <c r="B153" s="1">
        <v>4</v>
      </c>
      <c r="C153" s="1">
        <v>79</v>
      </c>
      <c r="D153" s="1">
        <v>67</v>
      </c>
      <c r="E153" s="1">
        <v>2000</v>
      </c>
      <c r="F153" s="1">
        <v>16</v>
      </c>
      <c r="G153" s="1">
        <v>74</v>
      </c>
      <c r="H153" s="1" t="s">
        <v>56</v>
      </c>
    </row>
    <row r="154" spans="1:8" x14ac:dyDescent="0.75">
      <c r="A154" s="1">
        <v>19</v>
      </c>
      <c r="B154" s="1">
        <v>6</v>
      </c>
      <c r="C154" s="1">
        <v>225</v>
      </c>
      <c r="D154" s="1">
        <v>95</v>
      </c>
      <c r="E154" s="1">
        <v>3264</v>
      </c>
      <c r="F154" s="1">
        <v>16</v>
      </c>
      <c r="G154" s="1">
        <v>75</v>
      </c>
      <c r="H154" s="1" t="s">
        <v>54</v>
      </c>
    </row>
    <row r="155" spans="1:8" x14ac:dyDescent="0.75">
      <c r="A155" s="1">
        <v>18</v>
      </c>
      <c r="B155" s="1">
        <v>6</v>
      </c>
      <c r="C155" s="1">
        <v>250</v>
      </c>
      <c r="D155" s="1">
        <v>105</v>
      </c>
      <c r="E155" s="1">
        <v>3459</v>
      </c>
      <c r="F155" s="1">
        <v>16</v>
      </c>
      <c r="G155" s="1">
        <v>75</v>
      </c>
      <c r="H155" s="1" t="s">
        <v>54</v>
      </c>
    </row>
    <row r="156" spans="1:8" x14ac:dyDescent="0.75">
      <c r="A156" s="1">
        <v>15</v>
      </c>
      <c r="B156" s="1">
        <v>6</v>
      </c>
      <c r="C156" s="1">
        <v>250</v>
      </c>
      <c r="D156" s="1">
        <v>72</v>
      </c>
      <c r="E156" s="1">
        <v>3432</v>
      </c>
      <c r="F156" s="1">
        <v>21</v>
      </c>
      <c r="G156" s="1">
        <v>75</v>
      </c>
      <c r="H156" s="1" t="s">
        <v>54</v>
      </c>
    </row>
    <row r="157" spans="1:8" x14ac:dyDescent="0.75">
      <c r="A157" s="1">
        <v>15</v>
      </c>
      <c r="B157" s="1">
        <v>6</v>
      </c>
      <c r="C157" s="1">
        <v>250</v>
      </c>
      <c r="D157" s="1">
        <v>72</v>
      </c>
      <c r="E157" s="1">
        <v>3158</v>
      </c>
      <c r="F157" s="1">
        <v>19.5</v>
      </c>
      <c r="G157" s="1">
        <v>75</v>
      </c>
      <c r="H157" s="1" t="s">
        <v>54</v>
      </c>
    </row>
    <row r="158" spans="1:8" x14ac:dyDescent="0.75">
      <c r="A158" s="1">
        <v>16</v>
      </c>
      <c r="B158" s="1">
        <v>8</v>
      </c>
      <c r="C158" s="1">
        <v>400</v>
      </c>
      <c r="D158" s="1">
        <v>170</v>
      </c>
      <c r="E158" s="1">
        <v>4668</v>
      </c>
      <c r="F158" s="1">
        <v>11.5</v>
      </c>
      <c r="G158" s="1">
        <v>75</v>
      </c>
      <c r="H158" s="1" t="s">
        <v>54</v>
      </c>
    </row>
    <row r="159" spans="1:8" x14ac:dyDescent="0.75">
      <c r="A159" s="1">
        <v>15</v>
      </c>
      <c r="B159" s="1">
        <v>8</v>
      </c>
      <c r="C159" s="1">
        <v>350</v>
      </c>
      <c r="D159" s="1">
        <v>145</v>
      </c>
      <c r="E159" s="1">
        <v>4440</v>
      </c>
      <c r="F159" s="1">
        <v>14</v>
      </c>
      <c r="G159" s="1">
        <v>75</v>
      </c>
      <c r="H159" s="1" t="s">
        <v>54</v>
      </c>
    </row>
    <row r="160" spans="1:8" x14ac:dyDescent="0.75">
      <c r="A160" s="1">
        <v>16</v>
      </c>
      <c r="B160" s="1">
        <v>8</v>
      </c>
      <c r="C160" s="1">
        <v>318</v>
      </c>
      <c r="D160" s="1">
        <v>150</v>
      </c>
      <c r="E160" s="1">
        <v>4498</v>
      </c>
      <c r="F160" s="1">
        <v>14.5</v>
      </c>
      <c r="G160" s="1">
        <v>75</v>
      </c>
      <c r="H160" s="1" t="s">
        <v>54</v>
      </c>
    </row>
    <row r="161" spans="1:8" x14ac:dyDescent="0.75">
      <c r="A161" s="1">
        <v>14</v>
      </c>
      <c r="B161" s="1">
        <v>8</v>
      </c>
      <c r="C161" s="1">
        <v>351</v>
      </c>
      <c r="D161" s="1">
        <v>148</v>
      </c>
      <c r="E161" s="1">
        <v>4657</v>
      </c>
      <c r="F161" s="1">
        <v>13.5</v>
      </c>
      <c r="G161" s="1">
        <v>75</v>
      </c>
      <c r="H161" s="1" t="s">
        <v>54</v>
      </c>
    </row>
    <row r="162" spans="1:8" x14ac:dyDescent="0.75">
      <c r="A162" s="1">
        <v>17</v>
      </c>
      <c r="B162" s="1">
        <v>6</v>
      </c>
      <c r="C162" s="1">
        <v>231</v>
      </c>
      <c r="D162" s="1">
        <v>110</v>
      </c>
      <c r="E162" s="1">
        <v>3907</v>
      </c>
      <c r="F162" s="1">
        <v>21</v>
      </c>
      <c r="G162" s="1">
        <v>75</v>
      </c>
      <c r="H162" s="1" t="s">
        <v>54</v>
      </c>
    </row>
    <row r="163" spans="1:8" x14ac:dyDescent="0.75">
      <c r="A163" s="1">
        <v>16</v>
      </c>
      <c r="B163" s="1">
        <v>6</v>
      </c>
      <c r="C163" s="1">
        <v>250</v>
      </c>
      <c r="D163" s="1">
        <v>105</v>
      </c>
      <c r="E163" s="1">
        <v>3897</v>
      </c>
      <c r="F163" s="1">
        <v>18.5</v>
      </c>
      <c r="G163" s="1">
        <v>75</v>
      </c>
      <c r="H163" s="1" t="s">
        <v>54</v>
      </c>
    </row>
    <row r="164" spans="1:8" x14ac:dyDescent="0.75">
      <c r="A164" s="1">
        <v>15</v>
      </c>
      <c r="B164" s="1">
        <v>6</v>
      </c>
      <c r="C164" s="1">
        <v>258</v>
      </c>
      <c r="D164" s="1">
        <v>110</v>
      </c>
      <c r="E164" s="1">
        <v>3730</v>
      </c>
      <c r="F164" s="1">
        <v>19</v>
      </c>
      <c r="G164" s="1">
        <v>75</v>
      </c>
      <c r="H164" s="1" t="s">
        <v>54</v>
      </c>
    </row>
    <row r="165" spans="1:8" x14ac:dyDescent="0.75">
      <c r="A165" s="1">
        <v>18</v>
      </c>
      <c r="B165" s="1">
        <v>6</v>
      </c>
      <c r="C165" s="1">
        <v>225</v>
      </c>
      <c r="D165" s="1">
        <v>95</v>
      </c>
      <c r="E165" s="1">
        <v>3785</v>
      </c>
      <c r="F165" s="1">
        <v>19</v>
      </c>
      <c r="G165" s="1">
        <v>75</v>
      </c>
      <c r="H165" s="1" t="s">
        <v>54</v>
      </c>
    </row>
    <row r="166" spans="1:8" x14ac:dyDescent="0.75">
      <c r="A166" s="1">
        <v>21</v>
      </c>
      <c r="B166" s="1">
        <v>6</v>
      </c>
      <c r="C166" s="1">
        <v>231</v>
      </c>
      <c r="D166" s="1">
        <v>110</v>
      </c>
      <c r="E166" s="1">
        <v>3039</v>
      </c>
      <c r="F166" s="1">
        <v>15</v>
      </c>
      <c r="G166" s="1">
        <v>75</v>
      </c>
      <c r="H166" s="1" t="s">
        <v>54</v>
      </c>
    </row>
    <row r="167" spans="1:8" x14ac:dyDescent="0.75">
      <c r="A167" s="1">
        <v>20</v>
      </c>
      <c r="B167" s="1">
        <v>8</v>
      </c>
      <c r="C167" s="1">
        <v>262</v>
      </c>
      <c r="D167" s="1">
        <v>110</v>
      </c>
      <c r="E167" s="1">
        <v>3221</v>
      </c>
      <c r="F167" s="1">
        <v>13.5</v>
      </c>
      <c r="G167" s="1">
        <v>75</v>
      </c>
      <c r="H167" s="1" t="s">
        <v>54</v>
      </c>
    </row>
    <row r="168" spans="1:8" x14ac:dyDescent="0.75">
      <c r="A168" s="1">
        <v>13</v>
      </c>
      <c r="B168" s="1">
        <v>8</v>
      </c>
      <c r="C168" s="1">
        <v>302</v>
      </c>
      <c r="D168" s="1">
        <v>129</v>
      </c>
      <c r="E168" s="1">
        <v>3169</v>
      </c>
      <c r="F168" s="1">
        <v>12</v>
      </c>
      <c r="G168" s="1">
        <v>75</v>
      </c>
      <c r="H168" s="1" t="s">
        <v>54</v>
      </c>
    </row>
    <row r="169" spans="1:8" x14ac:dyDescent="0.75">
      <c r="A169" s="1">
        <v>29</v>
      </c>
      <c r="B169" s="1">
        <v>4</v>
      </c>
      <c r="C169" s="1">
        <v>97</v>
      </c>
      <c r="D169" s="1">
        <v>75</v>
      </c>
      <c r="E169" s="1">
        <v>2171</v>
      </c>
      <c r="F169" s="1">
        <v>16</v>
      </c>
      <c r="G169" s="1">
        <v>75</v>
      </c>
      <c r="H169" s="1" t="s">
        <v>55</v>
      </c>
    </row>
    <row r="170" spans="1:8" x14ac:dyDescent="0.75">
      <c r="A170" s="1">
        <v>23</v>
      </c>
      <c r="B170" s="1">
        <v>4</v>
      </c>
      <c r="C170" s="1">
        <v>140</v>
      </c>
      <c r="D170" s="1">
        <v>83</v>
      </c>
      <c r="E170" s="1">
        <v>2639</v>
      </c>
      <c r="F170" s="1">
        <v>17</v>
      </c>
      <c r="G170" s="1">
        <v>75</v>
      </c>
      <c r="H170" s="1" t="s">
        <v>54</v>
      </c>
    </row>
    <row r="171" spans="1:8" x14ac:dyDescent="0.75">
      <c r="A171" s="1">
        <v>20</v>
      </c>
      <c r="B171" s="1">
        <v>6</v>
      </c>
      <c r="C171" s="1">
        <v>232</v>
      </c>
      <c r="D171" s="1">
        <v>100</v>
      </c>
      <c r="E171" s="1">
        <v>2914</v>
      </c>
      <c r="F171" s="1">
        <v>16</v>
      </c>
      <c r="G171" s="1">
        <v>75</v>
      </c>
      <c r="H171" s="1" t="s">
        <v>54</v>
      </c>
    </row>
    <row r="172" spans="1:8" x14ac:dyDescent="0.75">
      <c r="A172" s="1">
        <v>23</v>
      </c>
      <c r="B172" s="1">
        <v>4</v>
      </c>
      <c r="C172" s="1">
        <v>140</v>
      </c>
      <c r="D172" s="1">
        <v>78</v>
      </c>
      <c r="E172" s="1">
        <v>2592</v>
      </c>
      <c r="F172" s="1">
        <v>18.5</v>
      </c>
      <c r="G172" s="1">
        <v>75</v>
      </c>
      <c r="H172" s="1" t="s">
        <v>54</v>
      </c>
    </row>
    <row r="173" spans="1:8" x14ac:dyDescent="0.75">
      <c r="A173" s="1">
        <v>24</v>
      </c>
      <c r="B173" s="1">
        <v>4</v>
      </c>
      <c r="C173" s="1">
        <v>134</v>
      </c>
      <c r="D173" s="1">
        <v>96</v>
      </c>
      <c r="E173" s="1">
        <v>2702</v>
      </c>
      <c r="F173" s="1">
        <v>13.5</v>
      </c>
      <c r="G173" s="1">
        <v>75</v>
      </c>
      <c r="H173" s="1" t="s">
        <v>55</v>
      </c>
    </row>
    <row r="174" spans="1:8" x14ac:dyDescent="0.75">
      <c r="A174" s="1">
        <v>25</v>
      </c>
      <c r="B174" s="1">
        <v>4</v>
      </c>
      <c r="C174" s="1">
        <v>90</v>
      </c>
      <c r="D174" s="1">
        <v>71</v>
      </c>
      <c r="E174" s="1">
        <v>2223</v>
      </c>
      <c r="F174" s="1">
        <v>16.5</v>
      </c>
      <c r="G174" s="1">
        <v>75</v>
      </c>
      <c r="H174" s="1" t="s">
        <v>56</v>
      </c>
    </row>
    <row r="175" spans="1:8" x14ac:dyDescent="0.75">
      <c r="A175" s="1">
        <v>24</v>
      </c>
      <c r="B175" s="1">
        <v>4</v>
      </c>
      <c r="C175" s="1">
        <v>119</v>
      </c>
      <c r="D175" s="1">
        <v>97</v>
      </c>
      <c r="E175" s="1">
        <v>2545</v>
      </c>
      <c r="F175" s="1">
        <v>17</v>
      </c>
      <c r="G175" s="1">
        <v>75</v>
      </c>
      <c r="H175" s="1" t="s">
        <v>55</v>
      </c>
    </row>
    <row r="176" spans="1:8" x14ac:dyDescent="0.75">
      <c r="A176" s="1">
        <v>18</v>
      </c>
      <c r="B176" s="1">
        <v>6</v>
      </c>
      <c r="C176" s="1">
        <v>171</v>
      </c>
      <c r="D176" s="1">
        <v>97</v>
      </c>
      <c r="E176" s="1">
        <v>2984</v>
      </c>
      <c r="F176" s="1">
        <v>14.5</v>
      </c>
      <c r="G176" s="1">
        <v>75</v>
      </c>
      <c r="H176" s="1" t="s">
        <v>54</v>
      </c>
    </row>
    <row r="177" spans="1:8" x14ac:dyDescent="0.75">
      <c r="A177" s="1">
        <v>29</v>
      </c>
      <c r="B177" s="1">
        <v>4</v>
      </c>
      <c r="C177" s="1">
        <v>90</v>
      </c>
      <c r="D177" s="1">
        <v>70</v>
      </c>
      <c r="E177" s="1">
        <v>1937</v>
      </c>
      <c r="F177" s="1">
        <v>14</v>
      </c>
      <c r="G177" s="1">
        <v>75</v>
      </c>
      <c r="H177" s="1" t="s">
        <v>56</v>
      </c>
    </row>
    <row r="178" spans="1:8" x14ac:dyDescent="0.75">
      <c r="A178" s="1">
        <v>19</v>
      </c>
      <c r="B178" s="1">
        <v>6</v>
      </c>
      <c r="C178" s="1">
        <v>232</v>
      </c>
      <c r="D178" s="1">
        <v>90</v>
      </c>
      <c r="E178" s="1">
        <v>3211</v>
      </c>
      <c r="F178" s="1">
        <v>17</v>
      </c>
      <c r="G178" s="1">
        <v>75</v>
      </c>
      <c r="H178" s="1" t="s">
        <v>54</v>
      </c>
    </row>
    <row r="179" spans="1:8" x14ac:dyDescent="0.75">
      <c r="A179" s="1">
        <v>23</v>
      </c>
      <c r="B179" s="1">
        <v>4</v>
      </c>
      <c r="C179" s="1">
        <v>115</v>
      </c>
      <c r="D179" s="1">
        <v>95</v>
      </c>
      <c r="E179" s="1">
        <v>2694</v>
      </c>
      <c r="F179" s="1">
        <v>15</v>
      </c>
      <c r="G179" s="1">
        <v>75</v>
      </c>
      <c r="H179" s="1" t="s">
        <v>56</v>
      </c>
    </row>
    <row r="180" spans="1:8" x14ac:dyDescent="0.75">
      <c r="A180" s="1">
        <v>23</v>
      </c>
      <c r="B180" s="1">
        <v>4</v>
      </c>
      <c r="C180" s="1">
        <v>120</v>
      </c>
      <c r="D180" s="1">
        <v>88</v>
      </c>
      <c r="E180" s="1">
        <v>2957</v>
      </c>
      <c r="F180" s="1">
        <v>17</v>
      </c>
      <c r="G180" s="1">
        <v>75</v>
      </c>
      <c r="H180" s="1" t="s">
        <v>56</v>
      </c>
    </row>
    <row r="181" spans="1:8" x14ac:dyDescent="0.75">
      <c r="A181" s="1">
        <v>22</v>
      </c>
      <c r="B181" s="1">
        <v>4</v>
      </c>
      <c r="C181" s="1">
        <v>121</v>
      </c>
      <c r="D181" s="1">
        <v>98</v>
      </c>
      <c r="E181" s="1">
        <v>2945</v>
      </c>
      <c r="F181" s="1">
        <v>14.5</v>
      </c>
      <c r="G181" s="1">
        <v>75</v>
      </c>
      <c r="H181" s="1" t="s">
        <v>56</v>
      </c>
    </row>
    <row r="182" spans="1:8" x14ac:dyDescent="0.75">
      <c r="A182" s="1">
        <v>25</v>
      </c>
      <c r="B182" s="1">
        <v>4</v>
      </c>
      <c r="C182" s="1">
        <v>121</v>
      </c>
      <c r="D182" s="1">
        <v>115</v>
      </c>
      <c r="E182" s="1">
        <v>2671</v>
      </c>
      <c r="F182" s="1">
        <v>13.5</v>
      </c>
      <c r="G182" s="1">
        <v>75</v>
      </c>
      <c r="H182" s="1" t="s">
        <v>56</v>
      </c>
    </row>
    <row r="183" spans="1:8" x14ac:dyDescent="0.75">
      <c r="A183" s="1">
        <v>33</v>
      </c>
      <c r="B183" s="1">
        <v>4</v>
      </c>
      <c r="C183" s="1">
        <v>91</v>
      </c>
      <c r="D183" s="1">
        <v>53</v>
      </c>
      <c r="E183" s="1">
        <v>1795</v>
      </c>
      <c r="F183" s="1">
        <v>17.5</v>
      </c>
      <c r="G183" s="1">
        <v>75</v>
      </c>
      <c r="H183" s="1" t="s">
        <v>55</v>
      </c>
    </row>
    <row r="184" spans="1:8" x14ac:dyDescent="0.75">
      <c r="A184" s="1">
        <v>28</v>
      </c>
      <c r="B184" s="1">
        <v>4</v>
      </c>
      <c r="C184" s="1">
        <v>107</v>
      </c>
      <c r="D184" s="1">
        <v>86</v>
      </c>
      <c r="E184" s="1">
        <v>2464</v>
      </c>
      <c r="F184" s="1">
        <v>15.5</v>
      </c>
      <c r="G184" s="1">
        <v>76</v>
      </c>
      <c r="H184" s="1" t="s">
        <v>56</v>
      </c>
    </row>
    <row r="185" spans="1:8" x14ac:dyDescent="0.75">
      <c r="A185" s="1">
        <v>25</v>
      </c>
      <c r="B185" s="1">
        <v>4</v>
      </c>
      <c r="C185" s="1">
        <v>116</v>
      </c>
      <c r="D185" s="1">
        <v>81</v>
      </c>
      <c r="E185" s="1">
        <v>2220</v>
      </c>
      <c r="F185" s="1">
        <v>16.899999999999999</v>
      </c>
      <c r="G185" s="1">
        <v>76</v>
      </c>
      <c r="H185" s="1" t="s">
        <v>56</v>
      </c>
    </row>
    <row r="186" spans="1:8" x14ac:dyDescent="0.75">
      <c r="A186" s="1">
        <v>25</v>
      </c>
      <c r="B186" s="1">
        <v>4</v>
      </c>
      <c r="C186" s="1">
        <v>140</v>
      </c>
      <c r="D186" s="1">
        <v>92</v>
      </c>
      <c r="E186" s="1">
        <v>2572</v>
      </c>
      <c r="F186" s="1">
        <v>14.9</v>
      </c>
      <c r="G186" s="1">
        <v>76</v>
      </c>
      <c r="H186" s="1" t="s">
        <v>54</v>
      </c>
    </row>
    <row r="187" spans="1:8" x14ac:dyDescent="0.75">
      <c r="A187" s="1">
        <v>26</v>
      </c>
      <c r="B187" s="1">
        <v>4</v>
      </c>
      <c r="C187" s="1">
        <v>98</v>
      </c>
      <c r="D187" s="1">
        <v>79</v>
      </c>
      <c r="E187" s="1">
        <v>2255</v>
      </c>
      <c r="F187" s="1">
        <v>17.7</v>
      </c>
      <c r="G187" s="1">
        <v>76</v>
      </c>
      <c r="H187" s="1" t="s">
        <v>54</v>
      </c>
    </row>
    <row r="188" spans="1:8" x14ac:dyDescent="0.75">
      <c r="A188" s="1">
        <v>27</v>
      </c>
      <c r="B188" s="1">
        <v>4</v>
      </c>
      <c r="C188" s="1">
        <v>101</v>
      </c>
      <c r="D188" s="1">
        <v>83</v>
      </c>
      <c r="E188" s="1">
        <v>2202</v>
      </c>
      <c r="F188" s="1">
        <v>15.3</v>
      </c>
      <c r="G188" s="1">
        <v>76</v>
      </c>
      <c r="H188" s="1" t="s">
        <v>56</v>
      </c>
    </row>
    <row r="189" spans="1:8" x14ac:dyDescent="0.75">
      <c r="A189" s="1">
        <v>17.5</v>
      </c>
      <c r="B189" s="1">
        <v>8</v>
      </c>
      <c r="C189" s="1">
        <v>305</v>
      </c>
      <c r="D189" s="1">
        <v>140</v>
      </c>
      <c r="E189" s="1">
        <v>4215</v>
      </c>
      <c r="F189" s="1">
        <v>13</v>
      </c>
      <c r="G189" s="1">
        <v>76</v>
      </c>
      <c r="H189" s="1" t="s">
        <v>54</v>
      </c>
    </row>
    <row r="190" spans="1:8" x14ac:dyDescent="0.75">
      <c r="A190" s="1">
        <v>16</v>
      </c>
      <c r="B190" s="1">
        <v>8</v>
      </c>
      <c r="C190" s="1">
        <v>318</v>
      </c>
      <c r="D190" s="1">
        <v>150</v>
      </c>
      <c r="E190" s="1">
        <v>4190</v>
      </c>
      <c r="F190" s="1">
        <v>13</v>
      </c>
      <c r="G190" s="1">
        <v>76</v>
      </c>
      <c r="H190" s="1" t="s">
        <v>54</v>
      </c>
    </row>
    <row r="191" spans="1:8" x14ac:dyDescent="0.75">
      <c r="A191" s="1">
        <v>15.5</v>
      </c>
      <c r="B191" s="1">
        <v>8</v>
      </c>
      <c r="C191" s="1">
        <v>304</v>
      </c>
      <c r="D191" s="1">
        <v>120</v>
      </c>
      <c r="E191" s="1">
        <v>3962</v>
      </c>
      <c r="F191" s="1">
        <v>13.9</v>
      </c>
      <c r="G191" s="1">
        <v>76</v>
      </c>
      <c r="H191" s="1" t="s">
        <v>54</v>
      </c>
    </row>
    <row r="192" spans="1:8" x14ac:dyDescent="0.75">
      <c r="A192" s="1">
        <v>14.5</v>
      </c>
      <c r="B192" s="1">
        <v>8</v>
      </c>
      <c r="C192" s="1">
        <v>351</v>
      </c>
      <c r="D192" s="1">
        <v>152</v>
      </c>
      <c r="E192" s="1">
        <v>4215</v>
      </c>
      <c r="F192" s="1">
        <v>12.8</v>
      </c>
      <c r="G192" s="1">
        <v>76</v>
      </c>
      <c r="H192" s="1" t="s">
        <v>54</v>
      </c>
    </row>
    <row r="193" spans="1:8" x14ac:dyDescent="0.75">
      <c r="A193" s="1">
        <v>22</v>
      </c>
      <c r="B193" s="1">
        <v>6</v>
      </c>
      <c r="C193" s="1">
        <v>225</v>
      </c>
      <c r="D193" s="1">
        <v>100</v>
      </c>
      <c r="E193" s="1">
        <v>3233</v>
      </c>
      <c r="F193" s="1">
        <v>15.4</v>
      </c>
      <c r="G193" s="1">
        <v>76</v>
      </c>
      <c r="H193" s="1" t="s">
        <v>54</v>
      </c>
    </row>
    <row r="194" spans="1:8" x14ac:dyDescent="0.75">
      <c r="A194" s="1">
        <v>22</v>
      </c>
      <c r="B194" s="1">
        <v>6</v>
      </c>
      <c r="C194" s="1">
        <v>250</v>
      </c>
      <c r="D194" s="1">
        <v>105</v>
      </c>
      <c r="E194" s="1">
        <v>3353</v>
      </c>
      <c r="F194" s="1">
        <v>14.5</v>
      </c>
      <c r="G194" s="1">
        <v>76</v>
      </c>
      <c r="H194" s="1" t="s">
        <v>54</v>
      </c>
    </row>
    <row r="195" spans="1:8" x14ac:dyDescent="0.75">
      <c r="A195" s="1">
        <v>24</v>
      </c>
      <c r="B195" s="1">
        <v>6</v>
      </c>
      <c r="C195" s="1">
        <v>200</v>
      </c>
      <c r="D195" s="1">
        <v>81</v>
      </c>
      <c r="E195" s="1">
        <v>3012</v>
      </c>
      <c r="F195" s="1">
        <v>17.600000000000001</v>
      </c>
      <c r="G195" s="1">
        <v>76</v>
      </c>
      <c r="H195" s="1" t="s">
        <v>54</v>
      </c>
    </row>
    <row r="196" spans="1:8" x14ac:dyDescent="0.75">
      <c r="A196" s="1">
        <v>22.5</v>
      </c>
      <c r="B196" s="1">
        <v>6</v>
      </c>
      <c r="C196" s="1">
        <v>232</v>
      </c>
      <c r="D196" s="1">
        <v>90</v>
      </c>
      <c r="E196" s="1">
        <v>3085</v>
      </c>
      <c r="F196" s="1">
        <v>17.600000000000001</v>
      </c>
      <c r="G196" s="1">
        <v>76</v>
      </c>
      <c r="H196" s="1" t="s">
        <v>54</v>
      </c>
    </row>
    <row r="197" spans="1:8" x14ac:dyDescent="0.75">
      <c r="A197" s="1">
        <v>29</v>
      </c>
      <c r="B197" s="1">
        <v>4</v>
      </c>
      <c r="C197" s="1">
        <v>85</v>
      </c>
      <c r="D197" s="1">
        <v>52</v>
      </c>
      <c r="E197" s="1">
        <v>2035</v>
      </c>
      <c r="F197" s="1">
        <v>22.2</v>
      </c>
      <c r="G197" s="1">
        <v>76</v>
      </c>
      <c r="H197" s="1" t="s">
        <v>54</v>
      </c>
    </row>
    <row r="198" spans="1:8" x14ac:dyDescent="0.75">
      <c r="A198" s="1">
        <v>24.5</v>
      </c>
      <c r="B198" s="1">
        <v>4</v>
      </c>
      <c r="C198" s="1">
        <v>98</v>
      </c>
      <c r="D198" s="1">
        <v>60</v>
      </c>
      <c r="E198" s="1">
        <v>2164</v>
      </c>
      <c r="F198" s="1">
        <v>22.1</v>
      </c>
      <c r="G198" s="1">
        <v>76</v>
      </c>
      <c r="H198" s="1" t="s">
        <v>54</v>
      </c>
    </row>
    <row r="199" spans="1:8" x14ac:dyDescent="0.75">
      <c r="A199" s="1">
        <v>29</v>
      </c>
      <c r="B199" s="1">
        <v>4</v>
      </c>
      <c r="C199" s="1">
        <v>90</v>
      </c>
      <c r="D199" s="1">
        <v>70</v>
      </c>
      <c r="E199" s="1">
        <v>1937</v>
      </c>
      <c r="F199" s="1">
        <v>14.2</v>
      </c>
      <c r="G199" s="1">
        <v>76</v>
      </c>
      <c r="H199" s="1" t="s">
        <v>56</v>
      </c>
    </row>
    <row r="200" spans="1:8" x14ac:dyDescent="0.75">
      <c r="A200" s="1">
        <v>33</v>
      </c>
      <c r="B200" s="1">
        <v>4</v>
      </c>
      <c r="C200" s="1">
        <v>91</v>
      </c>
      <c r="D200" s="1">
        <v>53</v>
      </c>
      <c r="E200" s="1">
        <v>1795</v>
      </c>
      <c r="F200" s="1">
        <v>17.399999999999999</v>
      </c>
      <c r="G200" s="1">
        <v>76</v>
      </c>
      <c r="H200" s="1" t="s">
        <v>55</v>
      </c>
    </row>
    <row r="201" spans="1:8" x14ac:dyDescent="0.75">
      <c r="A201" s="1">
        <v>20</v>
      </c>
      <c r="B201" s="1">
        <v>6</v>
      </c>
      <c r="C201" s="1">
        <v>225</v>
      </c>
      <c r="D201" s="1">
        <v>100</v>
      </c>
      <c r="E201" s="1">
        <v>3651</v>
      </c>
      <c r="F201" s="1">
        <v>17.7</v>
      </c>
      <c r="G201" s="1">
        <v>76</v>
      </c>
      <c r="H201" s="1" t="s">
        <v>54</v>
      </c>
    </row>
    <row r="202" spans="1:8" x14ac:dyDescent="0.75">
      <c r="A202" s="1">
        <v>18</v>
      </c>
      <c r="B202" s="1">
        <v>6</v>
      </c>
      <c r="C202" s="1">
        <v>250</v>
      </c>
      <c r="D202" s="1">
        <v>78</v>
      </c>
      <c r="E202" s="1">
        <v>3574</v>
      </c>
      <c r="F202" s="1">
        <v>21</v>
      </c>
      <c r="G202" s="1">
        <v>76</v>
      </c>
      <c r="H202" s="1" t="s">
        <v>54</v>
      </c>
    </row>
    <row r="203" spans="1:8" x14ac:dyDescent="0.75">
      <c r="A203" s="1">
        <v>18.5</v>
      </c>
      <c r="B203" s="1">
        <v>6</v>
      </c>
      <c r="C203" s="1">
        <v>250</v>
      </c>
      <c r="D203" s="1">
        <v>110</v>
      </c>
      <c r="E203" s="1">
        <v>3645</v>
      </c>
      <c r="F203" s="1">
        <v>16.2</v>
      </c>
      <c r="G203" s="1">
        <v>76</v>
      </c>
      <c r="H203" s="1" t="s">
        <v>54</v>
      </c>
    </row>
    <row r="204" spans="1:8" x14ac:dyDescent="0.75">
      <c r="A204" s="1">
        <v>17.5</v>
      </c>
      <c r="B204" s="1">
        <v>6</v>
      </c>
      <c r="C204" s="1">
        <v>258</v>
      </c>
      <c r="D204" s="1">
        <v>95</v>
      </c>
      <c r="E204" s="1">
        <v>3193</v>
      </c>
      <c r="F204" s="1">
        <v>17.8</v>
      </c>
      <c r="G204" s="1">
        <v>76</v>
      </c>
      <c r="H204" s="1" t="s">
        <v>54</v>
      </c>
    </row>
    <row r="205" spans="1:8" x14ac:dyDescent="0.75">
      <c r="A205" s="1">
        <v>29.5</v>
      </c>
      <c r="B205" s="1">
        <v>4</v>
      </c>
      <c r="C205" s="1">
        <v>97</v>
      </c>
      <c r="D205" s="1">
        <v>71</v>
      </c>
      <c r="E205" s="1">
        <v>1825</v>
      </c>
      <c r="F205" s="1">
        <v>12.2</v>
      </c>
      <c r="G205" s="1">
        <v>76</v>
      </c>
      <c r="H205" s="1" t="s">
        <v>56</v>
      </c>
    </row>
    <row r="206" spans="1:8" x14ac:dyDescent="0.75">
      <c r="A206" s="1">
        <v>32</v>
      </c>
      <c r="B206" s="1">
        <v>4</v>
      </c>
      <c r="C206" s="1">
        <v>85</v>
      </c>
      <c r="D206" s="1">
        <v>70</v>
      </c>
      <c r="E206" s="1">
        <v>1990</v>
      </c>
      <c r="F206" s="1">
        <v>17</v>
      </c>
      <c r="G206" s="1">
        <v>76</v>
      </c>
      <c r="H206" s="1" t="s">
        <v>55</v>
      </c>
    </row>
    <row r="207" spans="1:8" x14ac:dyDescent="0.75">
      <c r="A207" s="1">
        <v>28</v>
      </c>
      <c r="B207" s="1">
        <v>4</v>
      </c>
      <c r="C207" s="1">
        <v>97</v>
      </c>
      <c r="D207" s="1">
        <v>75</v>
      </c>
      <c r="E207" s="1">
        <v>2155</v>
      </c>
      <c r="F207" s="1">
        <v>16.399999999999999</v>
      </c>
      <c r="G207" s="1">
        <v>76</v>
      </c>
      <c r="H207" s="1" t="s">
        <v>55</v>
      </c>
    </row>
    <row r="208" spans="1:8" x14ac:dyDescent="0.75">
      <c r="A208" s="1">
        <v>26.5</v>
      </c>
      <c r="B208" s="1">
        <v>4</v>
      </c>
      <c r="C208" s="1">
        <v>140</v>
      </c>
      <c r="D208" s="1">
        <v>72</v>
      </c>
      <c r="E208" s="1">
        <v>2565</v>
      </c>
      <c r="F208" s="1">
        <v>13.6</v>
      </c>
      <c r="G208" s="1">
        <v>76</v>
      </c>
      <c r="H208" s="1" t="s">
        <v>54</v>
      </c>
    </row>
    <row r="209" spans="1:8" x14ac:dyDescent="0.75">
      <c r="A209" s="1">
        <v>20</v>
      </c>
      <c r="B209" s="1">
        <v>4</v>
      </c>
      <c r="C209" s="1">
        <v>130</v>
      </c>
      <c r="D209" s="1">
        <v>102</v>
      </c>
      <c r="E209" s="1">
        <v>3150</v>
      </c>
      <c r="F209" s="1">
        <v>15.7</v>
      </c>
      <c r="G209" s="1">
        <v>76</v>
      </c>
      <c r="H209" s="1" t="s">
        <v>56</v>
      </c>
    </row>
    <row r="210" spans="1:8" x14ac:dyDescent="0.75">
      <c r="A210" s="1">
        <v>13</v>
      </c>
      <c r="B210" s="1">
        <v>8</v>
      </c>
      <c r="C210" s="1">
        <v>318</v>
      </c>
      <c r="D210" s="1">
        <v>150</v>
      </c>
      <c r="E210" s="1">
        <v>3940</v>
      </c>
      <c r="F210" s="1">
        <v>13.2</v>
      </c>
      <c r="G210" s="1">
        <v>76</v>
      </c>
      <c r="H210" s="1" t="s">
        <v>54</v>
      </c>
    </row>
    <row r="211" spans="1:8" x14ac:dyDescent="0.75">
      <c r="A211" s="1">
        <v>19</v>
      </c>
      <c r="B211" s="1">
        <v>4</v>
      </c>
      <c r="C211" s="1">
        <v>120</v>
      </c>
      <c r="D211" s="1">
        <v>88</v>
      </c>
      <c r="E211" s="1">
        <v>3270</v>
      </c>
      <c r="F211" s="1">
        <v>21.9</v>
      </c>
      <c r="G211" s="1">
        <v>76</v>
      </c>
      <c r="H211" s="1" t="s">
        <v>56</v>
      </c>
    </row>
    <row r="212" spans="1:8" x14ac:dyDescent="0.75">
      <c r="A212" s="1">
        <v>19</v>
      </c>
      <c r="B212" s="1">
        <v>6</v>
      </c>
      <c r="C212" s="1">
        <v>156</v>
      </c>
      <c r="D212" s="1">
        <v>108</v>
      </c>
      <c r="E212" s="1">
        <v>2930</v>
      </c>
      <c r="F212" s="1">
        <v>15.5</v>
      </c>
      <c r="G212" s="1">
        <v>76</v>
      </c>
      <c r="H212" s="1" t="s">
        <v>55</v>
      </c>
    </row>
    <row r="213" spans="1:8" x14ac:dyDescent="0.75">
      <c r="A213" s="1">
        <v>16.5</v>
      </c>
      <c r="B213" s="1">
        <v>6</v>
      </c>
      <c r="C213" s="1">
        <v>168</v>
      </c>
      <c r="D213" s="1">
        <v>120</v>
      </c>
      <c r="E213" s="1">
        <v>3820</v>
      </c>
      <c r="F213" s="1">
        <v>16.7</v>
      </c>
      <c r="G213" s="1">
        <v>76</v>
      </c>
      <c r="H213" s="1" t="s">
        <v>56</v>
      </c>
    </row>
    <row r="214" spans="1:8" x14ac:dyDescent="0.75">
      <c r="A214" s="1">
        <v>16.5</v>
      </c>
      <c r="B214" s="1">
        <v>8</v>
      </c>
      <c r="C214" s="1">
        <v>350</v>
      </c>
      <c r="D214" s="1">
        <v>180</v>
      </c>
      <c r="E214" s="1">
        <v>4380</v>
      </c>
      <c r="F214" s="1">
        <v>12.1</v>
      </c>
      <c r="G214" s="1">
        <v>76</v>
      </c>
      <c r="H214" s="1" t="s">
        <v>54</v>
      </c>
    </row>
    <row r="215" spans="1:8" x14ac:dyDescent="0.75">
      <c r="A215" s="1">
        <v>13</v>
      </c>
      <c r="B215" s="1">
        <v>8</v>
      </c>
      <c r="C215" s="1">
        <v>350</v>
      </c>
      <c r="D215" s="1">
        <v>145</v>
      </c>
      <c r="E215" s="1">
        <v>4055</v>
      </c>
      <c r="F215" s="1">
        <v>12</v>
      </c>
      <c r="G215" s="1">
        <v>76</v>
      </c>
      <c r="H215" s="1" t="s">
        <v>54</v>
      </c>
    </row>
    <row r="216" spans="1:8" x14ac:dyDescent="0.75">
      <c r="A216" s="1">
        <v>13</v>
      </c>
      <c r="B216" s="1">
        <v>8</v>
      </c>
      <c r="C216" s="1">
        <v>302</v>
      </c>
      <c r="D216" s="1">
        <v>130</v>
      </c>
      <c r="E216" s="1">
        <v>3870</v>
      </c>
      <c r="F216" s="1">
        <v>15</v>
      </c>
      <c r="G216" s="1">
        <v>76</v>
      </c>
      <c r="H216" s="1" t="s">
        <v>54</v>
      </c>
    </row>
    <row r="217" spans="1:8" x14ac:dyDescent="0.75">
      <c r="A217" s="1">
        <v>13</v>
      </c>
      <c r="B217" s="1">
        <v>8</v>
      </c>
      <c r="C217" s="1">
        <v>318</v>
      </c>
      <c r="D217" s="1">
        <v>150</v>
      </c>
      <c r="E217" s="1">
        <v>3755</v>
      </c>
      <c r="F217" s="1">
        <v>14</v>
      </c>
      <c r="G217" s="1">
        <v>76</v>
      </c>
      <c r="H217" s="1" t="s">
        <v>54</v>
      </c>
    </row>
    <row r="218" spans="1:8" x14ac:dyDescent="0.75">
      <c r="A218" s="1">
        <v>31.5</v>
      </c>
      <c r="B218" s="1">
        <v>4</v>
      </c>
      <c r="C218" s="1">
        <v>98</v>
      </c>
      <c r="D218" s="1">
        <v>68</v>
      </c>
      <c r="E218" s="1">
        <v>2045</v>
      </c>
      <c r="F218" s="1">
        <v>18.5</v>
      </c>
      <c r="G218" s="1">
        <v>77</v>
      </c>
      <c r="H218" s="1" t="s">
        <v>55</v>
      </c>
    </row>
    <row r="219" spans="1:8" x14ac:dyDescent="0.75">
      <c r="A219" s="1">
        <v>30</v>
      </c>
      <c r="B219" s="1">
        <v>4</v>
      </c>
      <c r="C219" s="1">
        <v>111</v>
      </c>
      <c r="D219" s="1">
        <v>80</v>
      </c>
      <c r="E219" s="1">
        <v>2155</v>
      </c>
      <c r="F219" s="1">
        <v>14.8</v>
      </c>
      <c r="G219" s="1">
        <v>77</v>
      </c>
      <c r="H219" s="1" t="s">
        <v>54</v>
      </c>
    </row>
    <row r="220" spans="1:8" x14ac:dyDescent="0.75">
      <c r="A220" s="1">
        <v>36</v>
      </c>
      <c r="B220" s="1">
        <v>4</v>
      </c>
      <c r="C220" s="1">
        <v>79</v>
      </c>
      <c r="D220" s="1">
        <v>58</v>
      </c>
      <c r="E220" s="1">
        <v>1825</v>
      </c>
      <c r="F220" s="1">
        <v>18.600000000000001</v>
      </c>
      <c r="G220" s="1">
        <v>77</v>
      </c>
      <c r="H220" s="1" t="s">
        <v>56</v>
      </c>
    </row>
    <row r="221" spans="1:8" x14ac:dyDescent="0.75">
      <c r="A221" s="1">
        <v>25.5</v>
      </c>
      <c r="B221" s="1">
        <v>4</v>
      </c>
      <c r="C221" s="1">
        <v>122</v>
      </c>
      <c r="D221" s="1">
        <v>96</v>
      </c>
      <c r="E221" s="1">
        <v>2300</v>
      </c>
      <c r="F221" s="1">
        <v>15.5</v>
      </c>
      <c r="G221" s="1">
        <v>77</v>
      </c>
      <c r="H221" s="1" t="s">
        <v>54</v>
      </c>
    </row>
    <row r="222" spans="1:8" x14ac:dyDescent="0.75">
      <c r="A222" s="1">
        <v>33.5</v>
      </c>
      <c r="B222" s="1">
        <v>4</v>
      </c>
      <c r="C222" s="1">
        <v>85</v>
      </c>
      <c r="D222" s="1">
        <v>70</v>
      </c>
      <c r="E222" s="1">
        <v>1945</v>
      </c>
      <c r="F222" s="1">
        <v>16.8</v>
      </c>
      <c r="G222" s="1">
        <v>77</v>
      </c>
      <c r="H222" s="1" t="s">
        <v>55</v>
      </c>
    </row>
    <row r="223" spans="1:8" x14ac:dyDescent="0.75">
      <c r="A223" s="1">
        <v>17.5</v>
      </c>
      <c r="B223" s="1">
        <v>8</v>
      </c>
      <c r="C223" s="1">
        <v>305</v>
      </c>
      <c r="D223" s="1">
        <v>145</v>
      </c>
      <c r="E223" s="1">
        <v>3880</v>
      </c>
      <c r="F223" s="1">
        <v>12.5</v>
      </c>
      <c r="G223" s="1">
        <v>77</v>
      </c>
      <c r="H223" s="1" t="s">
        <v>54</v>
      </c>
    </row>
    <row r="224" spans="1:8" x14ac:dyDescent="0.75">
      <c r="A224" s="1">
        <v>17</v>
      </c>
      <c r="B224" s="1">
        <v>8</v>
      </c>
      <c r="C224" s="1">
        <v>260</v>
      </c>
      <c r="D224" s="1">
        <v>110</v>
      </c>
      <c r="E224" s="1">
        <v>4060</v>
      </c>
      <c r="F224" s="1">
        <v>19</v>
      </c>
      <c r="G224" s="1">
        <v>77</v>
      </c>
      <c r="H224" s="1" t="s">
        <v>54</v>
      </c>
    </row>
    <row r="225" spans="1:8" x14ac:dyDescent="0.75">
      <c r="A225" s="1">
        <v>15.5</v>
      </c>
      <c r="B225" s="1">
        <v>8</v>
      </c>
      <c r="C225" s="1">
        <v>318</v>
      </c>
      <c r="D225" s="1">
        <v>145</v>
      </c>
      <c r="E225" s="1">
        <v>4140</v>
      </c>
      <c r="F225" s="1">
        <v>13.7</v>
      </c>
      <c r="G225" s="1">
        <v>77</v>
      </c>
      <c r="H225" s="1" t="s">
        <v>54</v>
      </c>
    </row>
    <row r="226" spans="1:8" x14ac:dyDescent="0.75">
      <c r="A226" s="1">
        <v>15</v>
      </c>
      <c r="B226" s="1">
        <v>8</v>
      </c>
      <c r="C226" s="1">
        <v>302</v>
      </c>
      <c r="D226" s="1">
        <v>130</v>
      </c>
      <c r="E226" s="1">
        <v>4295</v>
      </c>
      <c r="F226" s="1">
        <v>14.9</v>
      </c>
      <c r="G226" s="1">
        <v>77</v>
      </c>
      <c r="H226" s="1" t="s">
        <v>54</v>
      </c>
    </row>
    <row r="227" spans="1:8" x14ac:dyDescent="0.75">
      <c r="A227" s="1">
        <v>17.5</v>
      </c>
      <c r="B227" s="1">
        <v>6</v>
      </c>
      <c r="C227" s="1">
        <v>250</v>
      </c>
      <c r="D227" s="1">
        <v>110</v>
      </c>
      <c r="E227" s="1">
        <v>3520</v>
      </c>
      <c r="F227" s="1">
        <v>16.399999999999999</v>
      </c>
      <c r="G227" s="1">
        <v>77</v>
      </c>
      <c r="H227" s="1" t="s">
        <v>54</v>
      </c>
    </row>
    <row r="228" spans="1:8" x14ac:dyDescent="0.75">
      <c r="A228" s="1">
        <v>20.5</v>
      </c>
      <c r="B228" s="1">
        <v>6</v>
      </c>
      <c r="C228" s="1">
        <v>231</v>
      </c>
      <c r="D228" s="1">
        <v>105</v>
      </c>
      <c r="E228" s="1">
        <v>3425</v>
      </c>
      <c r="F228" s="1">
        <v>16.899999999999999</v>
      </c>
      <c r="G228" s="1">
        <v>77</v>
      </c>
      <c r="H228" s="1" t="s">
        <v>54</v>
      </c>
    </row>
    <row r="229" spans="1:8" x14ac:dyDescent="0.75">
      <c r="A229" s="1">
        <v>19</v>
      </c>
      <c r="B229" s="1">
        <v>6</v>
      </c>
      <c r="C229" s="1">
        <v>225</v>
      </c>
      <c r="D229" s="1">
        <v>100</v>
      </c>
      <c r="E229" s="1">
        <v>3630</v>
      </c>
      <c r="F229" s="1">
        <v>17.7</v>
      </c>
      <c r="G229" s="1">
        <v>77</v>
      </c>
      <c r="H229" s="1" t="s">
        <v>54</v>
      </c>
    </row>
    <row r="230" spans="1:8" x14ac:dyDescent="0.75">
      <c r="A230" s="1">
        <v>18.5</v>
      </c>
      <c r="B230" s="1">
        <v>6</v>
      </c>
      <c r="C230" s="1">
        <v>250</v>
      </c>
      <c r="D230" s="1">
        <v>98</v>
      </c>
      <c r="E230" s="1">
        <v>3525</v>
      </c>
      <c r="F230" s="1">
        <v>19</v>
      </c>
      <c r="G230" s="1">
        <v>77</v>
      </c>
      <c r="H230" s="1" t="s">
        <v>54</v>
      </c>
    </row>
    <row r="231" spans="1:8" x14ac:dyDescent="0.75">
      <c r="A231" s="1">
        <v>16</v>
      </c>
      <c r="B231" s="1">
        <v>8</v>
      </c>
      <c r="C231" s="1">
        <v>400</v>
      </c>
      <c r="D231" s="1">
        <v>180</v>
      </c>
      <c r="E231" s="1">
        <v>4220</v>
      </c>
      <c r="F231" s="1">
        <v>11.1</v>
      </c>
      <c r="G231" s="1">
        <v>77</v>
      </c>
      <c r="H231" s="1" t="s">
        <v>54</v>
      </c>
    </row>
    <row r="232" spans="1:8" x14ac:dyDescent="0.75">
      <c r="A232" s="1">
        <v>15.5</v>
      </c>
      <c r="B232" s="1">
        <v>8</v>
      </c>
      <c r="C232" s="1">
        <v>350</v>
      </c>
      <c r="D232" s="1">
        <v>170</v>
      </c>
      <c r="E232" s="1">
        <v>4165</v>
      </c>
      <c r="F232" s="1">
        <v>11.4</v>
      </c>
      <c r="G232" s="1">
        <v>77</v>
      </c>
      <c r="H232" s="1" t="s">
        <v>54</v>
      </c>
    </row>
    <row r="233" spans="1:8" x14ac:dyDescent="0.75">
      <c r="A233" s="1">
        <v>15.5</v>
      </c>
      <c r="B233" s="1">
        <v>8</v>
      </c>
      <c r="C233" s="1">
        <v>400</v>
      </c>
      <c r="D233" s="1">
        <v>190</v>
      </c>
      <c r="E233" s="1">
        <v>4325</v>
      </c>
      <c r="F233" s="1">
        <v>12.2</v>
      </c>
      <c r="G233" s="1">
        <v>77</v>
      </c>
      <c r="H233" s="1" t="s">
        <v>54</v>
      </c>
    </row>
    <row r="234" spans="1:8" x14ac:dyDescent="0.75">
      <c r="A234" s="1">
        <v>16</v>
      </c>
      <c r="B234" s="1">
        <v>8</v>
      </c>
      <c r="C234" s="1">
        <v>351</v>
      </c>
      <c r="D234" s="1">
        <v>149</v>
      </c>
      <c r="E234" s="1">
        <v>4335</v>
      </c>
      <c r="F234" s="1">
        <v>14.5</v>
      </c>
      <c r="G234" s="1">
        <v>77</v>
      </c>
      <c r="H234" s="1" t="s">
        <v>54</v>
      </c>
    </row>
    <row r="235" spans="1:8" x14ac:dyDescent="0.75">
      <c r="A235" s="1">
        <v>29</v>
      </c>
      <c r="B235" s="1">
        <v>4</v>
      </c>
      <c r="C235" s="1">
        <v>97</v>
      </c>
      <c r="D235" s="1">
        <v>78</v>
      </c>
      <c r="E235" s="1">
        <v>1940</v>
      </c>
      <c r="F235" s="1">
        <v>14.5</v>
      </c>
      <c r="G235" s="1">
        <v>77</v>
      </c>
      <c r="H235" s="1" t="s">
        <v>56</v>
      </c>
    </row>
    <row r="236" spans="1:8" x14ac:dyDescent="0.75">
      <c r="A236" s="1">
        <v>24.5</v>
      </c>
      <c r="B236" s="1">
        <v>4</v>
      </c>
      <c r="C236" s="1">
        <v>151</v>
      </c>
      <c r="D236" s="1">
        <v>88</v>
      </c>
      <c r="E236" s="1">
        <v>2740</v>
      </c>
      <c r="F236" s="1">
        <v>16</v>
      </c>
      <c r="G236" s="1">
        <v>77</v>
      </c>
      <c r="H236" s="1" t="s">
        <v>54</v>
      </c>
    </row>
    <row r="237" spans="1:8" x14ac:dyDescent="0.75">
      <c r="A237" s="1">
        <v>26</v>
      </c>
      <c r="B237" s="1">
        <v>4</v>
      </c>
      <c r="C237" s="1">
        <v>97</v>
      </c>
      <c r="D237" s="1">
        <v>75</v>
      </c>
      <c r="E237" s="1">
        <v>2265</v>
      </c>
      <c r="F237" s="1">
        <v>18.2</v>
      </c>
      <c r="G237" s="1">
        <v>77</v>
      </c>
      <c r="H237" s="1" t="s">
        <v>55</v>
      </c>
    </row>
    <row r="238" spans="1:8" x14ac:dyDescent="0.75">
      <c r="A238" s="1">
        <v>25.5</v>
      </c>
      <c r="B238" s="1">
        <v>4</v>
      </c>
      <c r="C238" s="1">
        <v>140</v>
      </c>
      <c r="D238" s="1">
        <v>89</v>
      </c>
      <c r="E238" s="1">
        <v>2755</v>
      </c>
      <c r="F238" s="1">
        <v>15.8</v>
      </c>
      <c r="G238" s="1">
        <v>77</v>
      </c>
      <c r="H238" s="1" t="s">
        <v>54</v>
      </c>
    </row>
    <row r="239" spans="1:8" x14ac:dyDescent="0.75">
      <c r="A239" s="1">
        <v>30.5</v>
      </c>
      <c r="B239" s="1">
        <v>4</v>
      </c>
      <c r="C239" s="1">
        <v>98</v>
      </c>
      <c r="D239" s="1">
        <v>63</v>
      </c>
      <c r="E239" s="1">
        <v>2051</v>
      </c>
      <c r="F239" s="1">
        <v>17</v>
      </c>
      <c r="G239" s="1">
        <v>77</v>
      </c>
      <c r="H239" s="1" t="s">
        <v>54</v>
      </c>
    </row>
    <row r="240" spans="1:8" x14ac:dyDescent="0.75">
      <c r="A240" s="1">
        <v>33.5</v>
      </c>
      <c r="B240" s="1">
        <v>4</v>
      </c>
      <c r="C240" s="1">
        <v>98</v>
      </c>
      <c r="D240" s="1">
        <v>83</v>
      </c>
      <c r="E240" s="1">
        <v>2075</v>
      </c>
      <c r="F240" s="1">
        <v>15.9</v>
      </c>
      <c r="G240" s="1">
        <v>77</v>
      </c>
      <c r="H240" s="1" t="s">
        <v>54</v>
      </c>
    </row>
    <row r="241" spans="1:8" x14ac:dyDescent="0.75">
      <c r="A241" s="1">
        <v>30</v>
      </c>
      <c r="B241" s="1">
        <v>4</v>
      </c>
      <c r="C241" s="1">
        <v>97</v>
      </c>
      <c r="D241" s="1">
        <v>67</v>
      </c>
      <c r="E241" s="1">
        <v>1985</v>
      </c>
      <c r="F241" s="1">
        <v>16.399999999999999</v>
      </c>
      <c r="G241" s="1">
        <v>77</v>
      </c>
      <c r="H241" s="1" t="s">
        <v>55</v>
      </c>
    </row>
    <row r="242" spans="1:8" x14ac:dyDescent="0.75">
      <c r="A242" s="1">
        <v>30.5</v>
      </c>
      <c r="B242" s="1">
        <v>4</v>
      </c>
      <c r="C242" s="1">
        <v>97</v>
      </c>
      <c r="D242" s="1">
        <v>78</v>
      </c>
      <c r="E242" s="1">
        <v>2190</v>
      </c>
      <c r="F242" s="1">
        <v>14.1</v>
      </c>
      <c r="G242" s="1">
        <v>77</v>
      </c>
      <c r="H242" s="1" t="s">
        <v>56</v>
      </c>
    </row>
    <row r="243" spans="1:8" x14ac:dyDescent="0.75">
      <c r="A243" s="1">
        <v>22</v>
      </c>
      <c r="B243" s="1">
        <v>6</v>
      </c>
      <c r="C243" s="1">
        <v>146</v>
      </c>
      <c r="D243" s="1">
        <v>97</v>
      </c>
      <c r="E243" s="1">
        <v>2815</v>
      </c>
      <c r="F243" s="1">
        <v>14.5</v>
      </c>
      <c r="G243" s="1">
        <v>77</v>
      </c>
      <c r="H243" s="1" t="s">
        <v>55</v>
      </c>
    </row>
    <row r="244" spans="1:8" x14ac:dyDescent="0.75">
      <c r="A244" s="1">
        <v>21.5</v>
      </c>
      <c r="B244" s="1">
        <v>4</v>
      </c>
      <c r="C244" s="1">
        <v>121</v>
      </c>
      <c r="D244" s="1">
        <v>110</v>
      </c>
      <c r="E244" s="1">
        <v>2600</v>
      </c>
      <c r="F244" s="1">
        <v>12.8</v>
      </c>
      <c r="G244" s="1">
        <v>77</v>
      </c>
      <c r="H244" s="1" t="s">
        <v>56</v>
      </c>
    </row>
    <row r="245" spans="1:8" x14ac:dyDescent="0.75">
      <c r="A245" s="1">
        <v>21.5</v>
      </c>
      <c r="B245" s="1">
        <v>3</v>
      </c>
      <c r="C245" s="1">
        <v>80</v>
      </c>
      <c r="D245" s="1">
        <v>110</v>
      </c>
      <c r="E245" s="1">
        <v>2720</v>
      </c>
      <c r="F245" s="1">
        <v>13.5</v>
      </c>
      <c r="G245" s="1">
        <v>77</v>
      </c>
      <c r="H245" s="1" t="s">
        <v>55</v>
      </c>
    </row>
    <row r="246" spans="1:8" x14ac:dyDescent="0.75">
      <c r="A246" s="1">
        <v>43.1</v>
      </c>
      <c r="B246" s="1">
        <v>4</v>
      </c>
      <c r="C246" s="1">
        <v>90</v>
      </c>
      <c r="D246" s="1">
        <v>48</v>
      </c>
      <c r="E246" s="1">
        <v>1985</v>
      </c>
      <c r="F246" s="1">
        <v>21.5</v>
      </c>
      <c r="G246" s="1">
        <v>78</v>
      </c>
      <c r="H246" s="1" t="s">
        <v>56</v>
      </c>
    </row>
    <row r="247" spans="1:8" x14ac:dyDescent="0.75">
      <c r="A247" s="1">
        <v>36.1</v>
      </c>
      <c r="B247" s="1">
        <v>4</v>
      </c>
      <c r="C247" s="1">
        <v>98</v>
      </c>
      <c r="D247" s="1">
        <v>66</v>
      </c>
      <c r="E247" s="1">
        <v>1800</v>
      </c>
      <c r="F247" s="1">
        <v>14.4</v>
      </c>
      <c r="G247" s="1">
        <v>78</v>
      </c>
      <c r="H247" s="1" t="s">
        <v>54</v>
      </c>
    </row>
    <row r="248" spans="1:8" x14ac:dyDescent="0.75">
      <c r="A248" s="1">
        <v>32.799999999999997</v>
      </c>
      <c r="B248" s="1">
        <v>4</v>
      </c>
      <c r="C248" s="1">
        <v>78</v>
      </c>
      <c r="D248" s="1">
        <v>52</v>
      </c>
      <c r="E248" s="1">
        <v>1985</v>
      </c>
      <c r="F248" s="1">
        <v>19.399999999999999</v>
      </c>
      <c r="G248" s="1">
        <v>78</v>
      </c>
      <c r="H248" s="1" t="s">
        <v>55</v>
      </c>
    </row>
    <row r="249" spans="1:8" x14ac:dyDescent="0.75">
      <c r="A249" s="1">
        <v>39.4</v>
      </c>
      <c r="B249" s="1">
        <v>4</v>
      </c>
      <c r="C249" s="1">
        <v>85</v>
      </c>
      <c r="D249" s="1">
        <v>70</v>
      </c>
      <c r="E249" s="1">
        <v>2070</v>
      </c>
      <c r="F249" s="1">
        <v>18.600000000000001</v>
      </c>
      <c r="G249" s="1">
        <v>78</v>
      </c>
      <c r="H249" s="1" t="s">
        <v>55</v>
      </c>
    </row>
    <row r="250" spans="1:8" x14ac:dyDescent="0.75">
      <c r="A250" s="1">
        <v>36.1</v>
      </c>
      <c r="B250" s="1">
        <v>4</v>
      </c>
      <c r="C250" s="1">
        <v>91</v>
      </c>
      <c r="D250" s="1">
        <v>60</v>
      </c>
      <c r="E250" s="1">
        <v>1800</v>
      </c>
      <c r="F250" s="1">
        <v>16.399999999999999</v>
      </c>
      <c r="G250" s="1">
        <v>78</v>
      </c>
      <c r="H250" s="1" t="s">
        <v>55</v>
      </c>
    </row>
    <row r="251" spans="1:8" x14ac:dyDescent="0.75">
      <c r="A251" s="1">
        <v>19.899999999999999</v>
      </c>
      <c r="B251" s="1">
        <v>8</v>
      </c>
      <c r="C251" s="1">
        <v>260</v>
      </c>
      <c r="D251" s="1">
        <v>110</v>
      </c>
      <c r="E251" s="1">
        <v>3365</v>
      </c>
      <c r="F251" s="1">
        <v>15.5</v>
      </c>
      <c r="G251" s="1">
        <v>78</v>
      </c>
      <c r="H251" s="1" t="s">
        <v>54</v>
      </c>
    </row>
    <row r="252" spans="1:8" x14ac:dyDescent="0.75">
      <c r="A252" s="1">
        <v>19.399999999999999</v>
      </c>
      <c r="B252" s="1">
        <v>8</v>
      </c>
      <c r="C252" s="1">
        <v>318</v>
      </c>
      <c r="D252" s="1">
        <v>140</v>
      </c>
      <c r="E252" s="1">
        <v>3735</v>
      </c>
      <c r="F252" s="1">
        <v>13.2</v>
      </c>
      <c r="G252" s="1">
        <v>78</v>
      </c>
      <c r="H252" s="1" t="s">
        <v>54</v>
      </c>
    </row>
    <row r="253" spans="1:8" x14ac:dyDescent="0.75">
      <c r="A253" s="1">
        <v>20.2</v>
      </c>
      <c r="B253" s="1">
        <v>8</v>
      </c>
      <c r="C253" s="1">
        <v>302</v>
      </c>
      <c r="D253" s="1">
        <v>139</v>
      </c>
      <c r="E253" s="1">
        <v>3570</v>
      </c>
      <c r="F253" s="1">
        <v>12.8</v>
      </c>
      <c r="G253" s="1">
        <v>78</v>
      </c>
      <c r="H253" s="1" t="s">
        <v>54</v>
      </c>
    </row>
    <row r="254" spans="1:8" x14ac:dyDescent="0.75">
      <c r="A254" s="1">
        <v>19.2</v>
      </c>
      <c r="B254" s="1">
        <v>6</v>
      </c>
      <c r="C254" s="1">
        <v>231</v>
      </c>
      <c r="D254" s="1">
        <v>105</v>
      </c>
      <c r="E254" s="1">
        <v>3535</v>
      </c>
      <c r="F254" s="1">
        <v>19.2</v>
      </c>
      <c r="G254" s="1">
        <v>78</v>
      </c>
      <c r="H254" s="1" t="s">
        <v>54</v>
      </c>
    </row>
    <row r="255" spans="1:8" x14ac:dyDescent="0.75">
      <c r="A255" s="1">
        <v>20.5</v>
      </c>
      <c r="B255" s="1">
        <v>6</v>
      </c>
      <c r="C255" s="1">
        <v>200</v>
      </c>
      <c r="D255" s="1">
        <v>95</v>
      </c>
      <c r="E255" s="1">
        <v>3155</v>
      </c>
      <c r="F255" s="1">
        <v>18.2</v>
      </c>
      <c r="G255" s="1">
        <v>78</v>
      </c>
      <c r="H255" s="1" t="s">
        <v>54</v>
      </c>
    </row>
    <row r="256" spans="1:8" x14ac:dyDescent="0.75">
      <c r="A256" s="1">
        <v>20.2</v>
      </c>
      <c r="B256" s="1">
        <v>6</v>
      </c>
      <c r="C256" s="1">
        <v>200</v>
      </c>
      <c r="D256" s="1">
        <v>85</v>
      </c>
      <c r="E256" s="1">
        <v>2965</v>
      </c>
      <c r="F256" s="1">
        <v>15.8</v>
      </c>
      <c r="G256" s="1">
        <v>78</v>
      </c>
      <c r="H256" s="1" t="s">
        <v>54</v>
      </c>
    </row>
    <row r="257" spans="1:8" x14ac:dyDescent="0.75">
      <c r="A257" s="1">
        <v>25.1</v>
      </c>
      <c r="B257" s="1">
        <v>4</v>
      </c>
      <c r="C257" s="1">
        <v>140</v>
      </c>
      <c r="D257" s="1">
        <v>88</v>
      </c>
      <c r="E257" s="1">
        <v>2720</v>
      </c>
      <c r="F257" s="1">
        <v>15.4</v>
      </c>
      <c r="G257" s="1">
        <v>78</v>
      </c>
      <c r="H257" s="1" t="s">
        <v>54</v>
      </c>
    </row>
    <row r="258" spans="1:8" x14ac:dyDescent="0.75">
      <c r="A258" s="1">
        <v>20.5</v>
      </c>
      <c r="B258" s="1">
        <v>6</v>
      </c>
      <c r="C258" s="1">
        <v>225</v>
      </c>
      <c r="D258" s="1">
        <v>100</v>
      </c>
      <c r="E258" s="1">
        <v>3430</v>
      </c>
      <c r="F258" s="1">
        <v>17.2</v>
      </c>
      <c r="G258" s="1">
        <v>78</v>
      </c>
      <c r="H258" s="1" t="s">
        <v>54</v>
      </c>
    </row>
    <row r="259" spans="1:8" x14ac:dyDescent="0.75">
      <c r="A259" s="1">
        <v>19.399999999999999</v>
      </c>
      <c r="B259" s="1">
        <v>6</v>
      </c>
      <c r="C259" s="1">
        <v>232</v>
      </c>
      <c r="D259" s="1">
        <v>90</v>
      </c>
      <c r="E259" s="1">
        <v>3210</v>
      </c>
      <c r="F259" s="1">
        <v>17.2</v>
      </c>
      <c r="G259" s="1">
        <v>78</v>
      </c>
      <c r="H259" s="1" t="s">
        <v>54</v>
      </c>
    </row>
    <row r="260" spans="1:8" x14ac:dyDescent="0.75">
      <c r="A260" s="1">
        <v>20.6</v>
      </c>
      <c r="B260" s="1">
        <v>6</v>
      </c>
      <c r="C260" s="1">
        <v>231</v>
      </c>
      <c r="D260" s="1">
        <v>105</v>
      </c>
      <c r="E260" s="1">
        <v>3380</v>
      </c>
      <c r="F260" s="1">
        <v>15.8</v>
      </c>
      <c r="G260" s="1">
        <v>78</v>
      </c>
      <c r="H260" s="1" t="s">
        <v>54</v>
      </c>
    </row>
    <row r="261" spans="1:8" x14ac:dyDescent="0.75">
      <c r="A261" s="1">
        <v>20.8</v>
      </c>
      <c r="B261" s="1">
        <v>6</v>
      </c>
      <c r="C261" s="1">
        <v>200</v>
      </c>
      <c r="D261" s="1">
        <v>85</v>
      </c>
      <c r="E261" s="1">
        <v>3070</v>
      </c>
      <c r="F261" s="1">
        <v>16.7</v>
      </c>
      <c r="G261" s="1">
        <v>78</v>
      </c>
      <c r="H261" s="1" t="s">
        <v>54</v>
      </c>
    </row>
    <row r="262" spans="1:8" x14ac:dyDescent="0.75">
      <c r="A262" s="1">
        <v>18.600000000000001</v>
      </c>
      <c r="B262" s="1">
        <v>6</v>
      </c>
      <c r="C262" s="1">
        <v>225</v>
      </c>
      <c r="D262" s="1">
        <v>110</v>
      </c>
      <c r="E262" s="1">
        <v>3620</v>
      </c>
      <c r="F262" s="1">
        <v>18.7</v>
      </c>
      <c r="G262" s="1">
        <v>78</v>
      </c>
      <c r="H262" s="1" t="s">
        <v>54</v>
      </c>
    </row>
    <row r="263" spans="1:8" x14ac:dyDescent="0.75">
      <c r="A263" s="1">
        <v>18.100000000000001</v>
      </c>
      <c r="B263" s="1">
        <v>6</v>
      </c>
      <c r="C263" s="1">
        <v>258</v>
      </c>
      <c r="D263" s="1">
        <v>120</v>
      </c>
      <c r="E263" s="1">
        <v>3410</v>
      </c>
      <c r="F263" s="1">
        <v>15.1</v>
      </c>
      <c r="G263" s="1">
        <v>78</v>
      </c>
      <c r="H263" s="1" t="s">
        <v>54</v>
      </c>
    </row>
    <row r="264" spans="1:8" x14ac:dyDescent="0.75">
      <c r="A264" s="1">
        <v>19.2</v>
      </c>
      <c r="B264" s="1">
        <v>8</v>
      </c>
      <c r="C264" s="1">
        <v>305</v>
      </c>
      <c r="D264" s="1">
        <v>145</v>
      </c>
      <c r="E264" s="1">
        <v>3425</v>
      </c>
      <c r="F264" s="1">
        <v>13.2</v>
      </c>
      <c r="G264" s="1">
        <v>78</v>
      </c>
      <c r="H264" s="1" t="s">
        <v>54</v>
      </c>
    </row>
    <row r="265" spans="1:8" x14ac:dyDescent="0.75">
      <c r="A265" s="1">
        <v>17.7</v>
      </c>
      <c r="B265" s="1">
        <v>6</v>
      </c>
      <c r="C265" s="1">
        <v>231</v>
      </c>
      <c r="D265" s="1">
        <v>165</v>
      </c>
      <c r="E265" s="1">
        <v>3445</v>
      </c>
      <c r="F265" s="1">
        <v>13.4</v>
      </c>
      <c r="G265" s="1">
        <v>78</v>
      </c>
      <c r="H265" s="1" t="s">
        <v>54</v>
      </c>
    </row>
    <row r="266" spans="1:8" x14ac:dyDescent="0.75">
      <c r="A266" s="1">
        <v>18.100000000000001</v>
      </c>
      <c r="B266" s="1">
        <v>8</v>
      </c>
      <c r="C266" s="1">
        <v>302</v>
      </c>
      <c r="D266" s="1">
        <v>139</v>
      </c>
      <c r="E266" s="1">
        <v>3205</v>
      </c>
      <c r="F266" s="1">
        <v>11.2</v>
      </c>
      <c r="G266" s="1">
        <v>78</v>
      </c>
      <c r="H266" s="1" t="s">
        <v>54</v>
      </c>
    </row>
    <row r="267" spans="1:8" x14ac:dyDescent="0.75">
      <c r="A267" s="1">
        <v>17.5</v>
      </c>
      <c r="B267" s="1">
        <v>8</v>
      </c>
      <c r="C267" s="1">
        <v>318</v>
      </c>
      <c r="D267" s="1">
        <v>140</v>
      </c>
      <c r="E267" s="1">
        <v>4080</v>
      </c>
      <c r="F267" s="1">
        <v>13.7</v>
      </c>
      <c r="G267" s="1">
        <v>78</v>
      </c>
      <c r="H267" s="1" t="s">
        <v>54</v>
      </c>
    </row>
    <row r="268" spans="1:8" x14ac:dyDescent="0.75">
      <c r="A268" s="1">
        <v>30</v>
      </c>
      <c r="B268" s="1">
        <v>4</v>
      </c>
      <c r="C268" s="1">
        <v>98</v>
      </c>
      <c r="D268" s="1">
        <v>68</v>
      </c>
      <c r="E268" s="1">
        <v>2155</v>
      </c>
      <c r="F268" s="1">
        <v>16.5</v>
      </c>
      <c r="G268" s="1">
        <v>78</v>
      </c>
      <c r="H268" s="1" t="s">
        <v>54</v>
      </c>
    </row>
    <row r="269" spans="1:8" x14ac:dyDescent="0.75">
      <c r="A269" s="1">
        <v>27.5</v>
      </c>
      <c r="B269" s="1">
        <v>4</v>
      </c>
      <c r="C269" s="1">
        <v>134</v>
      </c>
      <c r="D269" s="1">
        <v>95</v>
      </c>
      <c r="E269" s="1">
        <v>2560</v>
      </c>
      <c r="F269" s="1">
        <v>14.2</v>
      </c>
      <c r="G269" s="1">
        <v>78</v>
      </c>
      <c r="H269" s="1" t="s">
        <v>55</v>
      </c>
    </row>
    <row r="270" spans="1:8" x14ac:dyDescent="0.75">
      <c r="A270" s="1">
        <v>27.2</v>
      </c>
      <c r="B270" s="1">
        <v>4</v>
      </c>
      <c r="C270" s="1">
        <v>119</v>
      </c>
      <c r="D270" s="1">
        <v>97</v>
      </c>
      <c r="E270" s="1">
        <v>2300</v>
      </c>
      <c r="F270" s="1">
        <v>14.7</v>
      </c>
      <c r="G270" s="1">
        <v>78</v>
      </c>
      <c r="H270" s="1" t="s">
        <v>55</v>
      </c>
    </row>
    <row r="271" spans="1:8" x14ac:dyDescent="0.75">
      <c r="A271" s="1">
        <v>30.9</v>
      </c>
      <c r="B271" s="1">
        <v>4</v>
      </c>
      <c r="C271" s="1">
        <v>105</v>
      </c>
      <c r="D271" s="1">
        <v>75</v>
      </c>
      <c r="E271" s="1">
        <v>2230</v>
      </c>
      <c r="F271" s="1">
        <v>14.5</v>
      </c>
      <c r="G271" s="1">
        <v>78</v>
      </c>
      <c r="H271" s="1" t="s">
        <v>54</v>
      </c>
    </row>
    <row r="272" spans="1:8" x14ac:dyDescent="0.75">
      <c r="A272" s="1">
        <v>21.1</v>
      </c>
      <c r="B272" s="1">
        <v>4</v>
      </c>
      <c r="C272" s="1">
        <v>134</v>
      </c>
      <c r="D272" s="1">
        <v>95</v>
      </c>
      <c r="E272" s="1">
        <v>2515</v>
      </c>
      <c r="F272" s="1">
        <v>14.8</v>
      </c>
      <c r="G272" s="1">
        <v>78</v>
      </c>
      <c r="H272" s="1" t="s">
        <v>55</v>
      </c>
    </row>
    <row r="273" spans="1:8" x14ac:dyDescent="0.75">
      <c r="A273" s="1">
        <v>23.2</v>
      </c>
      <c r="B273" s="1">
        <v>4</v>
      </c>
      <c r="C273" s="1">
        <v>156</v>
      </c>
      <c r="D273" s="1">
        <v>105</v>
      </c>
      <c r="E273" s="1">
        <v>2745</v>
      </c>
      <c r="F273" s="1">
        <v>16.7</v>
      </c>
      <c r="G273" s="1">
        <v>78</v>
      </c>
      <c r="H273" s="1" t="s">
        <v>54</v>
      </c>
    </row>
    <row r="274" spans="1:8" x14ac:dyDescent="0.75">
      <c r="A274" s="1">
        <v>23.8</v>
      </c>
      <c r="B274" s="1">
        <v>4</v>
      </c>
      <c r="C274" s="1">
        <v>151</v>
      </c>
      <c r="D274" s="1">
        <v>85</v>
      </c>
      <c r="E274" s="1">
        <v>2855</v>
      </c>
      <c r="F274" s="1">
        <v>17.600000000000001</v>
      </c>
      <c r="G274" s="1">
        <v>78</v>
      </c>
      <c r="H274" s="1" t="s">
        <v>54</v>
      </c>
    </row>
    <row r="275" spans="1:8" x14ac:dyDescent="0.75">
      <c r="A275" s="1">
        <v>23.9</v>
      </c>
      <c r="B275" s="1">
        <v>4</v>
      </c>
      <c r="C275" s="1">
        <v>119</v>
      </c>
      <c r="D275" s="1">
        <v>97</v>
      </c>
      <c r="E275" s="1">
        <v>2405</v>
      </c>
      <c r="F275" s="1">
        <v>14.9</v>
      </c>
      <c r="G275" s="1">
        <v>78</v>
      </c>
      <c r="H275" s="1" t="s">
        <v>55</v>
      </c>
    </row>
    <row r="276" spans="1:8" x14ac:dyDescent="0.75">
      <c r="A276" s="1">
        <v>20.3</v>
      </c>
      <c r="B276" s="1">
        <v>5</v>
      </c>
      <c r="C276" s="1">
        <v>131</v>
      </c>
      <c r="D276" s="1">
        <v>103</v>
      </c>
      <c r="E276" s="1">
        <v>2830</v>
      </c>
      <c r="F276" s="1">
        <v>15.9</v>
      </c>
      <c r="G276" s="1">
        <v>78</v>
      </c>
      <c r="H276" s="1" t="s">
        <v>56</v>
      </c>
    </row>
    <row r="277" spans="1:8" x14ac:dyDescent="0.75">
      <c r="A277" s="1">
        <v>17</v>
      </c>
      <c r="B277" s="1">
        <v>6</v>
      </c>
      <c r="C277" s="1">
        <v>163</v>
      </c>
      <c r="D277" s="1">
        <v>125</v>
      </c>
      <c r="E277" s="1">
        <v>3140</v>
      </c>
      <c r="F277" s="1">
        <v>13.6</v>
      </c>
      <c r="G277" s="1">
        <v>78</v>
      </c>
      <c r="H277" s="1" t="s">
        <v>56</v>
      </c>
    </row>
    <row r="278" spans="1:8" x14ac:dyDescent="0.75">
      <c r="A278" s="1">
        <v>21.6</v>
      </c>
      <c r="B278" s="1">
        <v>4</v>
      </c>
      <c r="C278" s="1">
        <v>121</v>
      </c>
      <c r="D278" s="1">
        <v>115</v>
      </c>
      <c r="E278" s="1">
        <v>2795</v>
      </c>
      <c r="F278" s="1">
        <v>15.7</v>
      </c>
      <c r="G278" s="1">
        <v>78</v>
      </c>
      <c r="H278" s="1" t="s">
        <v>56</v>
      </c>
    </row>
    <row r="279" spans="1:8" x14ac:dyDescent="0.75">
      <c r="A279" s="1">
        <v>16.2</v>
      </c>
      <c r="B279" s="1">
        <v>6</v>
      </c>
      <c r="C279" s="1">
        <v>163</v>
      </c>
      <c r="D279" s="1">
        <v>133</v>
      </c>
      <c r="E279" s="1">
        <v>3410</v>
      </c>
      <c r="F279" s="1">
        <v>15.8</v>
      </c>
      <c r="G279" s="1">
        <v>78</v>
      </c>
      <c r="H279" s="1" t="s">
        <v>56</v>
      </c>
    </row>
    <row r="280" spans="1:8" x14ac:dyDescent="0.75">
      <c r="A280" s="1">
        <v>31.5</v>
      </c>
      <c r="B280" s="1">
        <v>4</v>
      </c>
      <c r="C280" s="1">
        <v>89</v>
      </c>
      <c r="D280" s="1">
        <v>71</v>
      </c>
      <c r="E280" s="1">
        <v>1990</v>
      </c>
      <c r="F280" s="1">
        <v>14.9</v>
      </c>
      <c r="G280" s="1">
        <v>78</v>
      </c>
      <c r="H280" s="1" t="s">
        <v>56</v>
      </c>
    </row>
    <row r="281" spans="1:8" x14ac:dyDescent="0.75">
      <c r="A281" s="1">
        <v>29.5</v>
      </c>
      <c r="B281" s="1">
        <v>4</v>
      </c>
      <c r="C281" s="1">
        <v>98</v>
      </c>
      <c r="D281" s="1">
        <v>68</v>
      </c>
      <c r="E281" s="1">
        <v>2135</v>
      </c>
      <c r="F281" s="1">
        <v>16.600000000000001</v>
      </c>
      <c r="G281" s="1">
        <v>78</v>
      </c>
      <c r="H281" s="1" t="s">
        <v>55</v>
      </c>
    </row>
    <row r="282" spans="1:8" x14ac:dyDescent="0.75">
      <c r="A282" s="1">
        <v>21.5</v>
      </c>
      <c r="B282" s="1">
        <v>6</v>
      </c>
      <c r="C282" s="1">
        <v>231</v>
      </c>
      <c r="D282" s="1">
        <v>115</v>
      </c>
      <c r="E282" s="1">
        <v>3245</v>
      </c>
      <c r="F282" s="1">
        <v>15.4</v>
      </c>
      <c r="G282" s="1">
        <v>79</v>
      </c>
      <c r="H282" s="1" t="s">
        <v>54</v>
      </c>
    </row>
    <row r="283" spans="1:8" x14ac:dyDescent="0.75">
      <c r="A283" s="1">
        <v>19.8</v>
      </c>
      <c r="B283" s="1">
        <v>6</v>
      </c>
      <c r="C283" s="1">
        <v>200</v>
      </c>
      <c r="D283" s="1">
        <v>85</v>
      </c>
      <c r="E283" s="1">
        <v>2990</v>
      </c>
      <c r="F283" s="1">
        <v>18.2</v>
      </c>
      <c r="G283" s="1">
        <v>79</v>
      </c>
      <c r="H283" s="1" t="s">
        <v>54</v>
      </c>
    </row>
    <row r="284" spans="1:8" x14ac:dyDescent="0.75">
      <c r="A284" s="1">
        <v>22.3</v>
      </c>
      <c r="B284" s="1">
        <v>4</v>
      </c>
      <c r="C284" s="1">
        <v>140</v>
      </c>
      <c r="D284" s="1">
        <v>88</v>
      </c>
      <c r="E284" s="1">
        <v>2890</v>
      </c>
      <c r="F284" s="1">
        <v>17.3</v>
      </c>
      <c r="G284" s="1">
        <v>79</v>
      </c>
      <c r="H284" s="1" t="s">
        <v>54</v>
      </c>
    </row>
    <row r="285" spans="1:8" x14ac:dyDescent="0.75">
      <c r="A285" s="1">
        <v>20.2</v>
      </c>
      <c r="B285" s="1">
        <v>6</v>
      </c>
      <c r="C285" s="1">
        <v>232</v>
      </c>
      <c r="D285" s="1">
        <v>90</v>
      </c>
      <c r="E285" s="1">
        <v>3265</v>
      </c>
      <c r="F285" s="1">
        <v>18.2</v>
      </c>
      <c r="G285" s="1">
        <v>79</v>
      </c>
      <c r="H285" s="1" t="s">
        <v>54</v>
      </c>
    </row>
    <row r="286" spans="1:8" x14ac:dyDescent="0.75">
      <c r="A286" s="1">
        <v>20.6</v>
      </c>
      <c r="B286" s="1">
        <v>6</v>
      </c>
      <c r="C286" s="1">
        <v>225</v>
      </c>
      <c r="D286" s="1">
        <v>110</v>
      </c>
      <c r="E286" s="1">
        <v>3360</v>
      </c>
      <c r="F286" s="1">
        <v>16.600000000000001</v>
      </c>
      <c r="G286" s="1">
        <v>79</v>
      </c>
      <c r="H286" s="1" t="s">
        <v>54</v>
      </c>
    </row>
    <row r="287" spans="1:8" x14ac:dyDescent="0.75">
      <c r="A287" s="1">
        <v>17</v>
      </c>
      <c r="B287" s="1">
        <v>8</v>
      </c>
      <c r="C287" s="1">
        <v>305</v>
      </c>
      <c r="D287" s="1">
        <v>130</v>
      </c>
      <c r="E287" s="1">
        <v>3840</v>
      </c>
      <c r="F287" s="1">
        <v>15.4</v>
      </c>
      <c r="G287" s="1">
        <v>79</v>
      </c>
      <c r="H287" s="1" t="s">
        <v>54</v>
      </c>
    </row>
    <row r="288" spans="1:8" x14ac:dyDescent="0.75">
      <c r="A288" s="1">
        <v>17.600000000000001</v>
      </c>
      <c r="B288" s="1">
        <v>8</v>
      </c>
      <c r="C288" s="1">
        <v>302</v>
      </c>
      <c r="D288" s="1">
        <v>129</v>
      </c>
      <c r="E288" s="1">
        <v>3725</v>
      </c>
      <c r="F288" s="1">
        <v>13.4</v>
      </c>
      <c r="G288" s="1">
        <v>79</v>
      </c>
      <c r="H288" s="1" t="s">
        <v>54</v>
      </c>
    </row>
    <row r="289" spans="1:8" x14ac:dyDescent="0.75">
      <c r="A289" s="1">
        <v>16.5</v>
      </c>
      <c r="B289" s="1">
        <v>8</v>
      </c>
      <c r="C289" s="1">
        <v>351</v>
      </c>
      <c r="D289" s="1">
        <v>138</v>
      </c>
      <c r="E289" s="1">
        <v>3955</v>
      </c>
      <c r="F289" s="1">
        <v>13.2</v>
      </c>
      <c r="G289" s="1">
        <v>79</v>
      </c>
      <c r="H289" s="1" t="s">
        <v>54</v>
      </c>
    </row>
    <row r="290" spans="1:8" x14ac:dyDescent="0.75">
      <c r="A290" s="1">
        <v>18.2</v>
      </c>
      <c r="B290" s="1">
        <v>8</v>
      </c>
      <c r="C290" s="1">
        <v>318</v>
      </c>
      <c r="D290" s="1">
        <v>135</v>
      </c>
      <c r="E290" s="1">
        <v>3830</v>
      </c>
      <c r="F290" s="1">
        <v>15.2</v>
      </c>
      <c r="G290" s="1">
        <v>79</v>
      </c>
      <c r="H290" s="1" t="s">
        <v>54</v>
      </c>
    </row>
    <row r="291" spans="1:8" x14ac:dyDescent="0.75">
      <c r="A291" s="1">
        <v>16.899999999999999</v>
      </c>
      <c r="B291" s="1">
        <v>8</v>
      </c>
      <c r="C291" s="1">
        <v>350</v>
      </c>
      <c r="D291" s="1">
        <v>155</v>
      </c>
      <c r="E291" s="1">
        <v>4360</v>
      </c>
      <c r="F291" s="1">
        <v>14.9</v>
      </c>
      <c r="G291" s="1">
        <v>79</v>
      </c>
      <c r="H291" s="1" t="s">
        <v>54</v>
      </c>
    </row>
    <row r="292" spans="1:8" x14ac:dyDescent="0.75">
      <c r="A292" s="1">
        <v>15.5</v>
      </c>
      <c r="B292" s="1">
        <v>8</v>
      </c>
      <c r="C292" s="1">
        <v>351</v>
      </c>
      <c r="D292" s="1">
        <v>142</v>
      </c>
      <c r="E292" s="1">
        <v>4054</v>
      </c>
      <c r="F292" s="1">
        <v>14.3</v>
      </c>
      <c r="G292" s="1">
        <v>79</v>
      </c>
      <c r="H292" s="1" t="s">
        <v>54</v>
      </c>
    </row>
    <row r="293" spans="1:8" x14ac:dyDescent="0.75">
      <c r="A293" s="1">
        <v>19.2</v>
      </c>
      <c r="B293" s="1">
        <v>8</v>
      </c>
      <c r="C293" s="1">
        <v>267</v>
      </c>
      <c r="D293" s="1">
        <v>125</v>
      </c>
      <c r="E293" s="1">
        <v>3605</v>
      </c>
      <c r="F293" s="1">
        <v>15</v>
      </c>
      <c r="G293" s="1">
        <v>79</v>
      </c>
      <c r="H293" s="1" t="s">
        <v>54</v>
      </c>
    </row>
    <row r="294" spans="1:8" x14ac:dyDescent="0.75">
      <c r="A294" s="1">
        <v>18.5</v>
      </c>
      <c r="B294" s="1">
        <v>8</v>
      </c>
      <c r="C294" s="1">
        <v>360</v>
      </c>
      <c r="D294" s="1">
        <v>150</v>
      </c>
      <c r="E294" s="1">
        <v>3940</v>
      </c>
      <c r="F294" s="1">
        <v>13</v>
      </c>
      <c r="G294" s="1">
        <v>79</v>
      </c>
      <c r="H294" s="1" t="s">
        <v>54</v>
      </c>
    </row>
    <row r="295" spans="1:8" x14ac:dyDescent="0.75">
      <c r="A295" s="1">
        <v>31.9</v>
      </c>
      <c r="B295" s="1">
        <v>4</v>
      </c>
      <c r="C295" s="1">
        <v>89</v>
      </c>
      <c r="D295" s="1">
        <v>71</v>
      </c>
      <c r="E295" s="1">
        <v>1925</v>
      </c>
      <c r="F295" s="1">
        <v>14</v>
      </c>
      <c r="G295" s="1">
        <v>79</v>
      </c>
      <c r="H295" s="1" t="s">
        <v>56</v>
      </c>
    </row>
    <row r="296" spans="1:8" x14ac:dyDescent="0.75">
      <c r="A296" s="1">
        <v>34.1</v>
      </c>
      <c r="B296" s="1">
        <v>4</v>
      </c>
      <c r="C296" s="1">
        <v>86</v>
      </c>
      <c r="D296" s="1">
        <v>65</v>
      </c>
      <c r="E296" s="1">
        <v>1975</v>
      </c>
      <c r="F296" s="1">
        <v>15.2</v>
      </c>
      <c r="G296" s="1">
        <v>79</v>
      </c>
      <c r="H296" s="1" t="s">
        <v>55</v>
      </c>
    </row>
    <row r="297" spans="1:8" x14ac:dyDescent="0.75">
      <c r="A297" s="1">
        <v>35.700000000000003</v>
      </c>
      <c r="B297" s="1">
        <v>4</v>
      </c>
      <c r="C297" s="1">
        <v>98</v>
      </c>
      <c r="D297" s="1">
        <v>80</v>
      </c>
      <c r="E297" s="1">
        <v>1915</v>
      </c>
      <c r="F297" s="1">
        <v>14.4</v>
      </c>
      <c r="G297" s="1">
        <v>79</v>
      </c>
      <c r="H297" s="1" t="s">
        <v>54</v>
      </c>
    </row>
    <row r="298" spans="1:8" x14ac:dyDescent="0.75">
      <c r="A298" s="1">
        <v>27.4</v>
      </c>
      <c r="B298" s="1">
        <v>4</v>
      </c>
      <c r="C298" s="1">
        <v>121</v>
      </c>
      <c r="D298" s="1">
        <v>80</v>
      </c>
      <c r="E298" s="1">
        <v>2670</v>
      </c>
      <c r="F298" s="1">
        <v>15</v>
      </c>
      <c r="G298" s="1">
        <v>79</v>
      </c>
      <c r="H298" s="1" t="s">
        <v>54</v>
      </c>
    </row>
    <row r="299" spans="1:8" x14ac:dyDescent="0.75">
      <c r="A299" s="1">
        <v>25.4</v>
      </c>
      <c r="B299" s="1">
        <v>5</v>
      </c>
      <c r="C299" s="1">
        <v>183</v>
      </c>
      <c r="D299" s="1">
        <v>77</v>
      </c>
      <c r="E299" s="1">
        <v>3530</v>
      </c>
      <c r="F299" s="1">
        <v>20.100000000000001</v>
      </c>
      <c r="G299" s="1">
        <v>79</v>
      </c>
      <c r="H299" s="1" t="s">
        <v>56</v>
      </c>
    </row>
    <row r="300" spans="1:8" x14ac:dyDescent="0.75">
      <c r="A300" s="1">
        <v>23</v>
      </c>
      <c r="B300" s="1">
        <v>8</v>
      </c>
      <c r="C300" s="1">
        <v>350</v>
      </c>
      <c r="D300" s="1">
        <v>125</v>
      </c>
      <c r="E300" s="1">
        <v>3900</v>
      </c>
      <c r="F300" s="1">
        <v>17.399999999999999</v>
      </c>
      <c r="G300" s="1">
        <v>79</v>
      </c>
      <c r="H300" s="1" t="s">
        <v>54</v>
      </c>
    </row>
    <row r="301" spans="1:8" x14ac:dyDescent="0.75">
      <c r="A301" s="1">
        <v>27.2</v>
      </c>
      <c r="B301" s="1">
        <v>4</v>
      </c>
      <c r="C301" s="1">
        <v>141</v>
      </c>
      <c r="D301" s="1">
        <v>71</v>
      </c>
      <c r="E301" s="1">
        <v>3190</v>
      </c>
      <c r="F301" s="1">
        <v>24.8</v>
      </c>
      <c r="G301" s="1">
        <v>79</v>
      </c>
      <c r="H301" s="1" t="s">
        <v>56</v>
      </c>
    </row>
    <row r="302" spans="1:8" x14ac:dyDescent="0.75">
      <c r="A302" s="1">
        <v>23.9</v>
      </c>
      <c r="B302" s="1">
        <v>8</v>
      </c>
      <c r="C302" s="1">
        <v>260</v>
      </c>
      <c r="D302" s="1">
        <v>90</v>
      </c>
      <c r="E302" s="1">
        <v>3420</v>
      </c>
      <c r="F302" s="1">
        <v>22.2</v>
      </c>
      <c r="G302" s="1">
        <v>79</v>
      </c>
      <c r="H302" s="1" t="s">
        <v>54</v>
      </c>
    </row>
    <row r="303" spans="1:8" x14ac:dyDescent="0.75">
      <c r="A303" s="1">
        <v>34.200000000000003</v>
      </c>
      <c r="B303" s="1">
        <v>4</v>
      </c>
      <c r="C303" s="1">
        <v>105</v>
      </c>
      <c r="D303" s="1">
        <v>70</v>
      </c>
      <c r="E303" s="1">
        <v>2200</v>
      </c>
      <c r="F303" s="1">
        <v>13.2</v>
      </c>
      <c r="G303" s="1">
        <v>79</v>
      </c>
      <c r="H303" s="1" t="s">
        <v>54</v>
      </c>
    </row>
    <row r="304" spans="1:8" x14ac:dyDescent="0.75">
      <c r="A304" s="1">
        <v>34.5</v>
      </c>
      <c r="B304" s="1">
        <v>4</v>
      </c>
      <c r="C304" s="1">
        <v>105</v>
      </c>
      <c r="D304" s="1">
        <v>70</v>
      </c>
      <c r="E304" s="1">
        <v>2150</v>
      </c>
      <c r="F304" s="1">
        <v>14.9</v>
      </c>
      <c r="G304" s="1">
        <v>79</v>
      </c>
      <c r="H304" s="1" t="s">
        <v>54</v>
      </c>
    </row>
    <row r="305" spans="1:8" x14ac:dyDescent="0.75">
      <c r="A305" s="1">
        <v>31.8</v>
      </c>
      <c r="B305" s="1">
        <v>4</v>
      </c>
      <c r="C305" s="1">
        <v>85</v>
      </c>
      <c r="D305" s="1">
        <v>65</v>
      </c>
      <c r="E305" s="1">
        <v>2020</v>
      </c>
      <c r="F305" s="1">
        <v>19.2</v>
      </c>
      <c r="G305" s="1">
        <v>79</v>
      </c>
      <c r="H305" s="1" t="s">
        <v>55</v>
      </c>
    </row>
    <row r="306" spans="1:8" x14ac:dyDescent="0.75">
      <c r="A306" s="1">
        <v>37.299999999999997</v>
      </c>
      <c r="B306" s="1">
        <v>4</v>
      </c>
      <c r="C306" s="1">
        <v>91</v>
      </c>
      <c r="D306" s="1">
        <v>69</v>
      </c>
      <c r="E306" s="1">
        <v>2130</v>
      </c>
      <c r="F306" s="1">
        <v>14.7</v>
      </c>
      <c r="G306" s="1">
        <v>79</v>
      </c>
      <c r="H306" s="1" t="s">
        <v>56</v>
      </c>
    </row>
    <row r="307" spans="1:8" x14ac:dyDescent="0.75">
      <c r="A307" s="1">
        <v>28.4</v>
      </c>
      <c r="B307" s="1">
        <v>4</v>
      </c>
      <c r="C307" s="1">
        <v>151</v>
      </c>
      <c r="D307" s="1">
        <v>90</v>
      </c>
      <c r="E307" s="1">
        <v>2670</v>
      </c>
      <c r="F307" s="1">
        <v>16</v>
      </c>
      <c r="G307" s="1">
        <v>79</v>
      </c>
      <c r="H307" s="1" t="s">
        <v>54</v>
      </c>
    </row>
    <row r="308" spans="1:8" x14ac:dyDescent="0.75">
      <c r="A308" s="1">
        <v>28.8</v>
      </c>
      <c r="B308" s="1">
        <v>6</v>
      </c>
      <c r="C308" s="1">
        <v>173</v>
      </c>
      <c r="D308" s="1">
        <v>115</v>
      </c>
      <c r="E308" s="1">
        <v>2595</v>
      </c>
      <c r="F308" s="1">
        <v>11.3</v>
      </c>
      <c r="G308" s="1">
        <v>79</v>
      </c>
      <c r="H308" s="1" t="s">
        <v>54</v>
      </c>
    </row>
    <row r="309" spans="1:8" x14ac:dyDescent="0.75">
      <c r="A309" s="1">
        <v>26.8</v>
      </c>
      <c r="B309" s="1">
        <v>6</v>
      </c>
      <c r="C309" s="1">
        <v>173</v>
      </c>
      <c r="D309" s="1">
        <v>115</v>
      </c>
      <c r="E309" s="1">
        <v>2700</v>
      </c>
      <c r="F309" s="1">
        <v>12.9</v>
      </c>
      <c r="G309" s="1">
        <v>79</v>
      </c>
      <c r="H309" s="1" t="s">
        <v>54</v>
      </c>
    </row>
    <row r="310" spans="1:8" x14ac:dyDescent="0.75">
      <c r="A310" s="1">
        <v>33.5</v>
      </c>
      <c r="B310" s="1">
        <v>4</v>
      </c>
      <c r="C310" s="1">
        <v>151</v>
      </c>
      <c r="D310" s="1">
        <v>90</v>
      </c>
      <c r="E310" s="1">
        <v>2556</v>
      </c>
      <c r="F310" s="1">
        <v>13.2</v>
      </c>
      <c r="G310" s="1">
        <v>79</v>
      </c>
      <c r="H310" s="1" t="s">
        <v>54</v>
      </c>
    </row>
    <row r="311" spans="1:8" x14ac:dyDescent="0.75">
      <c r="A311" s="1">
        <v>41.5</v>
      </c>
      <c r="B311" s="1">
        <v>4</v>
      </c>
      <c r="C311" s="1">
        <v>98</v>
      </c>
      <c r="D311" s="1">
        <v>76</v>
      </c>
      <c r="E311" s="1">
        <v>2144</v>
      </c>
      <c r="F311" s="1">
        <v>14.7</v>
      </c>
      <c r="G311" s="1">
        <v>80</v>
      </c>
      <c r="H311" s="1" t="s">
        <v>56</v>
      </c>
    </row>
    <row r="312" spans="1:8" x14ac:dyDescent="0.75">
      <c r="A312" s="1">
        <v>38.1</v>
      </c>
      <c r="B312" s="1">
        <v>4</v>
      </c>
      <c r="C312" s="1">
        <v>89</v>
      </c>
      <c r="D312" s="1">
        <v>60</v>
      </c>
      <c r="E312" s="1">
        <v>1968</v>
      </c>
      <c r="F312" s="1">
        <v>18.8</v>
      </c>
      <c r="G312" s="1">
        <v>80</v>
      </c>
      <c r="H312" s="1" t="s">
        <v>55</v>
      </c>
    </row>
    <row r="313" spans="1:8" x14ac:dyDescent="0.75">
      <c r="A313" s="1">
        <v>32.1</v>
      </c>
      <c r="B313" s="1">
        <v>4</v>
      </c>
      <c r="C313" s="1">
        <v>98</v>
      </c>
      <c r="D313" s="1">
        <v>70</v>
      </c>
      <c r="E313" s="1">
        <v>2120</v>
      </c>
      <c r="F313" s="1">
        <v>15.5</v>
      </c>
      <c r="G313" s="1">
        <v>80</v>
      </c>
      <c r="H313" s="1" t="s">
        <v>54</v>
      </c>
    </row>
    <row r="314" spans="1:8" x14ac:dyDescent="0.75">
      <c r="A314" s="1">
        <v>37.200000000000003</v>
      </c>
      <c r="B314" s="1">
        <v>4</v>
      </c>
      <c r="C314" s="1">
        <v>86</v>
      </c>
      <c r="D314" s="1">
        <v>65</v>
      </c>
      <c r="E314" s="1">
        <v>2019</v>
      </c>
      <c r="F314" s="1">
        <v>16.399999999999999</v>
      </c>
      <c r="G314" s="1">
        <v>80</v>
      </c>
      <c r="H314" s="1" t="s">
        <v>55</v>
      </c>
    </row>
    <row r="315" spans="1:8" x14ac:dyDescent="0.75">
      <c r="A315" s="1">
        <v>28</v>
      </c>
      <c r="B315" s="1">
        <v>4</v>
      </c>
      <c r="C315" s="1">
        <v>151</v>
      </c>
      <c r="D315" s="1">
        <v>90</v>
      </c>
      <c r="E315" s="1">
        <v>2678</v>
      </c>
      <c r="F315" s="1">
        <v>16.5</v>
      </c>
      <c r="G315" s="1">
        <v>80</v>
      </c>
      <c r="H315" s="1" t="s">
        <v>54</v>
      </c>
    </row>
    <row r="316" spans="1:8" x14ac:dyDescent="0.75">
      <c r="A316" s="1">
        <v>26.4</v>
      </c>
      <c r="B316" s="1">
        <v>4</v>
      </c>
      <c r="C316" s="1">
        <v>140</v>
      </c>
      <c r="D316" s="1">
        <v>88</v>
      </c>
      <c r="E316" s="1">
        <v>2870</v>
      </c>
      <c r="F316" s="1">
        <v>18.100000000000001</v>
      </c>
      <c r="G316" s="1">
        <v>80</v>
      </c>
      <c r="H316" s="1" t="s">
        <v>54</v>
      </c>
    </row>
    <row r="317" spans="1:8" x14ac:dyDescent="0.75">
      <c r="A317" s="1">
        <v>24.3</v>
      </c>
      <c r="B317" s="1">
        <v>4</v>
      </c>
      <c r="C317" s="1">
        <v>151</v>
      </c>
      <c r="D317" s="1">
        <v>90</v>
      </c>
      <c r="E317" s="1">
        <v>3003</v>
      </c>
      <c r="F317" s="1">
        <v>20.100000000000001</v>
      </c>
      <c r="G317" s="1">
        <v>80</v>
      </c>
      <c r="H317" s="1" t="s">
        <v>54</v>
      </c>
    </row>
    <row r="318" spans="1:8" x14ac:dyDescent="0.75">
      <c r="A318" s="1">
        <v>19.100000000000001</v>
      </c>
      <c r="B318" s="1">
        <v>6</v>
      </c>
      <c r="C318" s="1">
        <v>225</v>
      </c>
      <c r="D318" s="1">
        <v>90</v>
      </c>
      <c r="E318" s="1">
        <v>3381</v>
      </c>
      <c r="F318" s="1">
        <v>18.7</v>
      </c>
      <c r="G318" s="1">
        <v>80</v>
      </c>
      <c r="H318" s="1" t="s">
        <v>54</v>
      </c>
    </row>
    <row r="319" spans="1:8" x14ac:dyDescent="0.75">
      <c r="A319" s="1">
        <v>34.299999999999997</v>
      </c>
      <c r="B319" s="1">
        <v>4</v>
      </c>
      <c r="C319" s="1">
        <v>97</v>
      </c>
      <c r="D319" s="1">
        <v>78</v>
      </c>
      <c r="E319" s="1">
        <v>2188</v>
      </c>
      <c r="F319" s="1">
        <v>15.8</v>
      </c>
      <c r="G319" s="1">
        <v>80</v>
      </c>
      <c r="H319" s="1" t="s">
        <v>56</v>
      </c>
    </row>
    <row r="320" spans="1:8" x14ac:dyDescent="0.75">
      <c r="A320" s="1">
        <v>29.8</v>
      </c>
      <c r="B320" s="1">
        <v>4</v>
      </c>
      <c r="C320" s="1">
        <v>134</v>
      </c>
      <c r="D320" s="1">
        <v>90</v>
      </c>
      <c r="E320" s="1">
        <v>2711</v>
      </c>
      <c r="F320" s="1">
        <v>15.5</v>
      </c>
      <c r="G320" s="1">
        <v>80</v>
      </c>
      <c r="H320" s="1" t="s">
        <v>55</v>
      </c>
    </row>
    <row r="321" spans="1:8" x14ac:dyDescent="0.75">
      <c r="A321" s="1">
        <v>31.3</v>
      </c>
      <c r="B321" s="1">
        <v>4</v>
      </c>
      <c r="C321" s="1">
        <v>120</v>
      </c>
      <c r="D321" s="1">
        <v>75</v>
      </c>
      <c r="E321" s="1">
        <v>2542</v>
      </c>
      <c r="F321" s="1">
        <v>17.5</v>
      </c>
      <c r="G321" s="1">
        <v>80</v>
      </c>
      <c r="H321" s="1" t="s">
        <v>55</v>
      </c>
    </row>
    <row r="322" spans="1:8" x14ac:dyDescent="0.75">
      <c r="A322" s="1">
        <v>37</v>
      </c>
      <c r="B322" s="1">
        <v>4</v>
      </c>
      <c r="C322" s="1">
        <v>119</v>
      </c>
      <c r="D322" s="1">
        <v>92</v>
      </c>
      <c r="E322" s="1">
        <v>2434</v>
      </c>
      <c r="F322" s="1">
        <v>15</v>
      </c>
      <c r="G322" s="1">
        <v>80</v>
      </c>
      <c r="H322" s="1" t="s">
        <v>55</v>
      </c>
    </row>
    <row r="323" spans="1:8" x14ac:dyDescent="0.75">
      <c r="A323" s="1">
        <v>32.200000000000003</v>
      </c>
      <c r="B323" s="1">
        <v>4</v>
      </c>
      <c r="C323" s="1">
        <v>108</v>
      </c>
      <c r="D323" s="1">
        <v>75</v>
      </c>
      <c r="E323" s="1">
        <v>2265</v>
      </c>
      <c r="F323" s="1">
        <v>15.2</v>
      </c>
      <c r="G323" s="1">
        <v>80</v>
      </c>
      <c r="H323" s="1" t="s">
        <v>55</v>
      </c>
    </row>
    <row r="324" spans="1:8" x14ac:dyDescent="0.75">
      <c r="A324" s="1">
        <v>46.6</v>
      </c>
      <c r="B324" s="1">
        <v>4</v>
      </c>
      <c r="C324" s="1">
        <v>86</v>
      </c>
      <c r="D324" s="1">
        <v>65</v>
      </c>
      <c r="E324" s="1">
        <v>2110</v>
      </c>
      <c r="F324" s="1">
        <v>17.899999999999999</v>
      </c>
      <c r="G324" s="1">
        <v>80</v>
      </c>
      <c r="H324" s="1" t="s">
        <v>55</v>
      </c>
    </row>
    <row r="325" spans="1:8" x14ac:dyDescent="0.75">
      <c r="A325" s="1">
        <v>27.9</v>
      </c>
      <c r="B325" s="1">
        <v>4</v>
      </c>
      <c r="C325" s="1">
        <v>156</v>
      </c>
      <c r="D325" s="1">
        <v>105</v>
      </c>
      <c r="E325" s="1">
        <v>2800</v>
      </c>
      <c r="F325" s="1">
        <v>14.4</v>
      </c>
      <c r="G325" s="1">
        <v>80</v>
      </c>
      <c r="H325" s="1" t="s">
        <v>54</v>
      </c>
    </row>
    <row r="326" spans="1:8" x14ac:dyDescent="0.75">
      <c r="A326" s="1">
        <v>40.799999999999997</v>
      </c>
      <c r="B326" s="1">
        <v>4</v>
      </c>
      <c r="C326" s="1">
        <v>85</v>
      </c>
      <c r="D326" s="1">
        <v>65</v>
      </c>
      <c r="E326" s="1">
        <v>2110</v>
      </c>
      <c r="F326" s="1">
        <v>19.2</v>
      </c>
      <c r="G326" s="1">
        <v>80</v>
      </c>
      <c r="H326" s="1" t="s">
        <v>55</v>
      </c>
    </row>
    <row r="327" spans="1:8" x14ac:dyDescent="0.75">
      <c r="A327" s="1">
        <v>44.3</v>
      </c>
      <c r="B327" s="1">
        <v>4</v>
      </c>
      <c r="C327" s="1">
        <v>90</v>
      </c>
      <c r="D327" s="1">
        <v>48</v>
      </c>
      <c r="E327" s="1">
        <v>2085</v>
      </c>
      <c r="F327" s="1">
        <v>21.7</v>
      </c>
      <c r="G327" s="1">
        <v>80</v>
      </c>
      <c r="H327" s="1" t="s">
        <v>56</v>
      </c>
    </row>
    <row r="328" spans="1:8" x14ac:dyDescent="0.75">
      <c r="A328" s="1">
        <v>43.4</v>
      </c>
      <c r="B328" s="1">
        <v>4</v>
      </c>
      <c r="C328" s="1">
        <v>90</v>
      </c>
      <c r="D328" s="1">
        <v>48</v>
      </c>
      <c r="E328" s="1">
        <v>2335</v>
      </c>
      <c r="F328" s="1">
        <v>23.7</v>
      </c>
      <c r="G328" s="1">
        <v>80</v>
      </c>
      <c r="H328" s="1" t="s">
        <v>56</v>
      </c>
    </row>
    <row r="329" spans="1:8" x14ac:dyDescent="0.75">
      <c r="A329" s="1">
        <v>36.4</v>
      </c>
      <c r="B329" s="1">
        <v>5</v>
      </c>
      <c r="C329" s="1">
        <v>121</v>
      </c>
      <c r="D329" s="1">
        <v>67</v>
      </c>
      <c r="E329" s="1">
        <v>2950</v>
      </c>
      <c r="F329" s="1">
        <v>19.899999999999999</v>
      </c>
      <c r="G329" s="1">
        <v>80</v>
      </c>
      <c r="H329" s="1" t="s">
        <v>56</v>
      </c>
    </row>
    <row r="330" spans="1:8" x14ac:dyDescent="0.75">
      <c r="A330" s="1">
        <v>30</v>
      </c>
      <c r="B330" s="1">
        <v>4</v>
      </c>
      <c r="C330" s="1">
        <v>146</v>
      </c>
      <c r="D330" s="1">
        <v>67</v>
      </c>
      <c r="E330" s="1">
        <v>3250</v>
      </c>
      <c r="F330" s="1">
        <v>21.8</v>
      </c>
      <c r="G330" s="1">
        <v>80</v>
      </c>
      <c r="H330" s="1" t="s">
        <v>56</v>
      </c>
    </row>
    <row r="331" spans="1:8" x14ac:dyDescent="0.75">
      <c r="A331" s="1">
        <v>44.6</v>
      </c>
      <c r="B331" s="1">
        <v>4</v>
      </c>
      <c r="C331" s="1">
        <v>91</v>
      </c>
      <c r="D331" s="1">
        <v>67</v>
      </c>
      <c r="E331" s="1">
        <v>1850</v>
      </c>
      <c r="F331" s="1">
        <v>13.8</v>
      </c>
      <c r="G331" s="1">
        <v>80</v>
      </c>
      <c r="H331" s="1" t="s">
        <v>55</v>
      </c>
    </row>
    <row r="332" spans="1:8" x14ac:dyDescent="0.75">
      <c r="A332" s="1">
        <v>40.9</v>
      </c>
      <c r="B332" s="1">
        <v>4</v>
      </c>
      <c r="C332" s="1">
        <v>85</v>
      </c>
      <c r="E332" s="1">
        <v>1835</v>
      </c>
      <c r="F332" s="1">
        <v>17.3</v>
      </c>
      <c r="G332" s="1">
        <v>80</v>
      </c>
      <c r="H332" s="1" t="s">
        <v>56</v>
      </c>
    </row>
    <row r="333" spans="1:8" x14ac:dyDescent="0.75">
      <c r="A333" s="1">
        <v>33.799999999999997</v>
      </c>
      <c r="B333" s="1">
        <v>4</v>
      </c>
      <c r="C333" s="1">
        <v>97</v>
      </c>
      <c r="D333" s="1">
        <v>67</v>
      </c>
      <c r="E333" s="1">
        <v>2145</v>
      </c>
      <c r="F333" s="1">
        <v>18</v>
      </c>
      <c r="G333" s="1">
        <v>80</v>
      </c>
      <c r="H333" s="1" t="s">
        <v>55</v>
      </c>
    </row>
    <row r="334" spans="1:8" x14ac:dyDescent="0.75">
      <c r="A334" s="1">
        <v>29.8</v>
      </c>
      <c r="B334" s="1">
        <v>4</v>
      </c>
      <c r="C334" s="1">
        <v>89</v>
      </c>
      <c r="D334" s="1">
        <v>62</v>
      </c>
      <c r="E334" s="1">
        <v>1845</v>
      </c>
      <c r="F334" s="1">
        <v>15.3</v>
      </c>
      <c r="G334" s="1">
        <v>80</v>
      </c>
      <c r="H334" s="1" t="s">
        <v>56</v>
      </c>
    </row>
    <row r="335" spans="1:8" x14ac:dyDescent="0.75">
      <c r="A335" s="1">
        <v>32.700000000000003</v>
      </c>
      <c r="B335" s="1">
        <v>6</v>
      </c>
      <c r="C335" s="1">
        <v>168</v>
      </c>
      <c r="D335" s="1">
        <v>132</v>
      </c>
      <c r="E335" s="1">
        <v>2910</v>
      </c>
      <c r="F335" s="1">
        <v>11.4</v>
      </c>
      <c r="G335" s="1">
        <v>80</v>
      </c>
      <c r="H335" s="1" t="s">
        <v>55</v>
      </c>
    </row>
    <row r="336" spans="1:8" x14ac:dyDescent="0.75">
      <c r="A336" s="1">
        <v>23.7</v>
      </c>
      <c r="B336" s="1">
        <v>3</v>
      </c>
      <c r="C336" s="1">
        <v>70</v>
      </c>
      <c r="D336" s="1">
        <v>100</v>
      </c>
      <c r="E336" s="1">
        <v>2420</v>
      </c>
      <c r="F336" s="1">
        <v>12.5</v>
      </c>
      <c r="G336" s="1">
        <v>80</v>
      </c>
      <c r="H336" s="1" t="s">
        <v>55</v>
      </c>
    </row>
    <row r="337" spans="1:8" x14ac:dyDescent="0.75">
      <c r="A337" s="1">
        <v>35</v>
      </c>
      <c r="B337" s="1">
        <v>4</v>
      </c>
      <c r="C337" s="1">
        <v>122</v>
      </c>
      <c r="D337" s="1">
        <v>88</v>
      </c>
      <c r="E337" s="1">
        <v>2500</v>
      </c>
      <c r="F337" s="1">
        <v>15.1</v>
      </c>
      <c r="G337" s="1">
        <v>80</v>
      </c>
      <c r="H337" s="1" t="s">
        <v>56</v>
      </c>
    </row>
    <row r="338" spans="1:8" x14ac:dyDescent="0.75">
      <c r="A338" s="1">
        <v>23.6</v>
      </c>
      <c r="B338" s="1">
        <v>4</v>
      </c>
      <c r="C338" s="1">
        <v>140</v>
      </c>
      <c r="E338" s="1">
        <v>2905</v>
      </c>
      <c r="F338" s="1">
        <v>14.3</v>
      </c>
      <c r="G338" s="1">
        <v>80</v>
      </c>
      <c r="H338" s="1" t="s">
        <v>54</v>
      </c>
    </row>
    <row r="339" spans="1:8" x14ac:dyDescent="0.75">
      <c r="A339" s="1">
        <v>32.4</v>
      </c>
      <c r="B339" s="1">
        <v>4</v>
      </c>
      <c r="C339" s="1">
        <v>107</v>
      </c>
      <c r="D339" s="1">
        <v>72</v>
      </c>
      <c r="E339" s="1">
        <v>2290</v>
      </c>
      <c r="F339" s="1">
        <v>17</v>
      </c>
      <c r="G339" s="1">
        <v>80</v>
      </c>
      <c r="H339" s="1" t="s">
        <v>55</v>
      </c>
    </row>
    <row r="340" spans="1:8" x14ac:dyDescent="0.75">
      <c r="A340" s="1">
        <v>27.2</v>
      </c>
      <c r="B340" s="1">
        <v>4</v>
      </c>
      <c r="C340" s="1">
        <v>135</v>
      </c>
      <c r="D340" s="1">
        <v>84</v>
      </c>
      <c r="E340" s="1">
        <v>2490</v>
      </c>
      <c r="F340" s="1">
        <v>15.7</v>
      </c>
      <c r="G340" s="1">
        <v>81</v>
      </c>
      <c r="H340" s="1" t="s">
        <v>54</v>
      </c>
    </row>
    <row r="341" spans="1:8" x14ac:dyDescent="0.75">
      <c r="A341" s="1">
        <v>26.6</v>
      </c>
      <c r="B341" s="1">
        <v>4</v>
      </c>
      <c r="C341" s="1">
        <v>151</v>
      </c>
      <c r="D341" s="1">
        <v>84</v>
      </c>
      <c r="E341" s="1">
        <v>2635</v>
      </c>
      <c r="F341" s="1">
        <v>16.399999999999999</v>
      </c>
      <c r="G341" s="1">
        <v>81</v>
      </c>
      <c r="H341" s="1" t="s">
        <v>54</v>
      </c>
    </row>
    <row r="342" spans="1:8" x14ac:dyDescent="0.75">
      <c r="A342" s="1">
        <v>25.8</v>
      </c>
      <c r="B342" s="1">
        <v>4</v>
      </c>
      <c r="C342" s="1">
        <v>156</v>
      </c>
      <c r="D342" s="1">
        <v>92</v>
      </c>
      <c r="E342" s="1">
        <v>2620</v>
      </c>
      <c r="F342" s="1">
        <v>14.4</v>
      </c>
      <c r="G342" s="1">
        <v>81</v>
      </c>
      <c r="H342" s="1" t="s">
        <v>54</v>
      </c>
    </row>
    <row r="343" spans="1:8" x14ac:dyDescent="0.75">
      <c r="A343" s="1">
        <v>23.5</v>
      </c>
      <c r="B343" s="1">
        <v>6</v>
      </c>
      <c r="C343" s="1">
        <v>173</v>
      </c>
      <c r="D343" s="1">
        <v>110</v>
      </c>
      <c r="E343" s="1">
        <v>2725</v>
      </c>
      <c r="F343" s="1">
        <v>12.6</v>
      </c>
      <c r="G343" s="1">
        <v>81</v>
      </c>
      <c r="H343" s="1" t="s">
        <v>54</v>
      </c>
    </row>
    <row r="344" spans="1:8" x14ac:dyDescent="0.75">
      <c r="A344" s="1">
        <v>30</v>
      </c>
      <c r="B344" s="1">
        <v>4</v>
      </c>
      <c r="C344" s="1">
        <v>135</v>
      </c>
      <c r="D344" s="1">
        <v>84</v>
      </c>
      <c r="E344" s="1">
        <v>2385</v>
      </c>
      <c r="F344" s="1">
        <v>12.9</v>
      </c>
      <c r="G344" s="1">
        <v>81</v>
      </c>
      <c r="H344" s="1" t="s">
        <v>54</v>
      </c>
    </row>
    <row r="345" spans="1:8" x14ac:dyDescent="0.75">
      <c r="A345" s="1">
        <v>39.1</v>
      </c>
      <c r="B345" s="1">
        <v>4</v>
      </c>
      <c r="C345" s="1">
        <v>79</v>
      </c>
      <c r="D345" s="1">
        <v>58</v>
      </c>
      <c r="E345" s="1">
        <v>1755</v>
      </c>
      <c r="F345" s="1">
        <v>16.899999999999999</v>
      </c>
      <c r="G345" s="1">
        <v>81</v>
      </c>
      <c r="H345" s="1" t="s">
        <v>55</v>
      </c>
    </row>
    <row r="346" spans="1:8" x14ac:dyDescent="0.75">
      <c r="A346" s="1">
        <v>39</v>
      </c>
      <c r="B346" s="1">
        <v>4</v>
      </c>
      <c r="C346" s="1">
        <v>86</v>
      </c>
      <c r="D346" s="1">
        <v>64</v>
      </c>
      <c r="E346" s="1">
        <v>1875</v>
      </c>
      <c r="F346" s="1">
        <v>16.399999999999999</v>
      </c>
      <c r="G346" s="1">
        <v>81</v>
      </c>
      <c r="H346" s="1" t="s">
        <v>54</v>
      </c>
    </row>
    <row r="347" spans="1:8" x14ac:dyDescent="0.75">
      <c r="A347" s="1">
        <v>35.1</v>
      </c>
      <c r="B347" s="1">
        <v>4</v>
      </c>
      <c r="C347" s="1">
        <v>81</v>
      </c>
      <c r="D347" s="1">
        <v>60</v>
      </c>
      <c r="E347" s="1">
        <v>1760</v>
      </c>
      <c r="F347" s="1">
        <v>16.100000000000001</v>
      </c>
      <c r="G347" s="1">
        <v>81</v>
      </c>
      <c r="H347" s="1" t="s">
        <v>55</v>
      </c>
    </row>
    <row r="348" spans="1:8" x14ac:dyDescent="0.75">
      <c r="A348" s="1">
        <v>32.299999999999997</v>
      </c>
      <c r="B348" s="1">
        <v>4</v>
      </c>
      <c r="C348" s="1">
        <v>97</v>
      </c>
      <c r="D348" s="1">
        <v>67</v>
      </c>
      <c r="E348" s="1">
        <v>2065</v>
      </c>
      <c r="F348" s="1">
        <v>17.8</v>
      </c>
      <c r="G348" s="1">
        <v>81</v>
      </c>
      <c r="H348" s="1" t="s">
        <v>55</v>
      </c>
    </row>
    <row r="349" spans="1:8" x14ac:dyDescent="0.75">
      <c r="A349" s="1">
        <v>37</v>
      </c>
      <c r="B349" s="1">
        <v>4</v>
      </c>
      <c r="C349" s="1">
        <v>85</v>
      </c>
      <c r="D349" s="1">
        <v>65</v>
      </c>
      <c r="E349" s="1">
        <v>1975</v>
      </c>
      <c r="F349" s="1">
        <v>19.399999999999999</v>
      </c>
      <c r="G349" s="1">
        <v>81</v>
      </c>
      <c r="H349" s="1" t="s">
        <v>55</v>
      </c>
    </row>
    <row r="350" spans="1:8" x14ac:dyDescent="0.75">
      <c r="A350" s="1">
        <v>37.700000000000003</v>
      </c>
      <c r="B350" s="1">
        <v>4</v>
      </c>
      <c r="C350" s="1">
        <v>89</v>
      </c>
      <c r="D350" s="1">
        <v>62</v>
      </c>
      <c r="E350" s="1">
        <v>2050</v>
      </c>
      <c r="F350" s="1">
        <v>17.3</v>
      </c>
      <c r="G350" s="1">
        <v>81</v>
      </c>
      <c r="H350" s="1" t="s">
        <v>55</v>
      </c>
    </row>
    <row r="351" spans="1:8" x14ac:dyDescent="0.75">
      <c r="A351" s="1">
        <v>34.1</v>
      </c>
      <c r="B351" s="1">
        <v>4</v>
      </c>
      <c r="C351" s="1">
        <v>91</v>
      </c>
      <c r="D351" s="1">
        <v>68</v>
      </c>
      <c r="E351" s="1">
        <v>1985</v>
      </c>
      <c r="F351" s="1">
        <v>16</v>
      </c>
      <c r="G351" s="1">
        <v>81</v>
      </c>
      <c r="H351" s="1" t="s">
        <v>55</v>
      </c>
    </row>
    <row r="352" spans="1:8" x14ac:dyDescent="0.75">
      <c r="A352" s="1">
        <v>34.700000000000003</v>
      </c>
      <c r="B352" s="1">
        <v>4</v>
      </c>
      <c r="C352" s="1">
        <v>105</v>
      </c>
      <c r="D352" s="1">
        <v>63</v>
      </c>
      <c r="E352" s="1">
        <v>2215</v>
      </c>
      <c r="F352" s="1">
        <v>14.9</v>
      </c>
      <c r="G352" s="1">
        <v>81</v>
      </c>
      <c r="H352" s="1" t="s">
        <v>54</v>
      </c>
    </row>
    <row r="353" spans="1:8" x14ac:dyDescent="0.75">
      <c r="A353" s="1">
        <v>34.4</v>
      </c>
      <c r="B353" s="1">
        <v>4</v>
      </c>
      <c r="C353" s="1">
        <v>98</v>
      </c>
      <c r="D353" s="1">
        <v>65</v>
      </c>
      <c r="E353" s="1">
        <v>2045</v>
      </c>
      <c r="F353" s="1">
        <v>16.2</v>
      </c>
      <c r="G353" s="1">
        <v>81</v>
      </c>
      <c r="H353" s="1" t="s">
        <v>54</v>
      </c>
    </row>
    <row r="354" spans="1:8" x14ac:dyDescent="0.75">
      <c r="A354" s="1">
        <v>29.9</v>
      </c>
      <c r="B354" s="1">
        <v>4</v>
      </c>
      <c r="C354" s="1">
        <v>98</v>
      </c>
      <c r="D354" s="1">
        <v>65</v>
      </c>
      <c r="E354" s="1">
        <v>2380</v>
      </c>
      <c r="F354" s="1">
        <v>20.7</v>
      </c>
      <c r="G354" s="1">
        <v>81</v>
      </c>
      <c r="H354" s="1" t="s">
        <v>54</v>
      </c>
    </row>
    <row r="355" spans="1:8" x14ac:dyDescent="0.75">
      <c r="A355" s="1">
        <v>33</v>
      </c>
      <c r="B355" s="1">
        <v>4</v>
      </c>
      <c r="C355" s="1">
        <v>105</v>
      </c>
      <c r="D355" s="1">
        <v>74</v>
      </c>
      <c r="E355" s="1">
        <v>2190</v>
      </c>
      <c r="F355" s="1">
        <v>14.2</v>
      </c>
      <c r="G355" s="1">
        <v>81</v>
      </c>
      <c r="H355" s="1" t="s">
        <v>56</v>
      </c>
    </row>
    <row r="356" spans="1:8" x14ac:dyDescent="0.75">
      <c r="A356" s="1">
        <v>34.5</v>
      </c>
      <c r="B356" s="1">
        <v>4</v>
      </c>
      <c r="C356" s="1">
        <v>100</v>
      </c>
      <c r="E356" s="1">
        <v>2320</v>
      </c>
      <c r="F356" s="1">
        <v>15.8</v>
      </c>
      <c r="G356" s="1">
        <v>81</v>
      </c>
      <c r="H356" s="1" t="s">
        <v>56</v>
      </c>
    </row>
    <row r="357" spans="1:8" x14ac:dyDescent="0.75">
      <c r="A357" s="1">
        <v>33.700000000000003</v>
      </c>
      <c r="B357" s="1">
        <v>4</v>
      </c>
      <c r="C357" s="1">
        <v>107</v>
      </c>
      <c r="D357" s="1">
        <v>75</v>
      </c>
      <c r="E357" s="1">
        <v>2210</v>
      </c>
      <c r="F357" s="1">
        <v>14.4</v>
      </c>
      <c r="G357" s="1">
        <v>81</v>
      </c>
      <c r="H357" s="1" t="s">
        <v>55</v>
      </c>
    </row>
    <row r="358" spans="1:8" x14ac:dyDescent="0.75">
      <c r="A358" s="1">
        <v>32.4</v>
      </c>
      <c r="B358" s="1">
        <v>4</v>
      </c>
      <c r="C358" s="1">
        <v>108</v>
      </c>
      <c r="D358" s="1">
        <v>75</v>
      </c>
      <c r="E358" s="1">
        <v>2350</v>
      </c>
      <c r="F358" s="1">
        <v>16.8</v>
      </c>
      <c r="G358" s="1">
        <v>81</v>
      </c>
      <c r="H358" s="1" t="s">
        <v>55</v>
      </c>
    </row>
    <row r="359" spans="1:8" x14ac:dyDescent="0.75">
      <c r="A359" s="1">
        <v>32.9</v>
      </c>
      <c r="B359" s="1">
        <v>4</v>
      </c>
      <c r="C359" s="1">
        <v>119</v>
      </c>
      <c r="D359" s="1">
        <v>100</v>
      </c>
      <c r="E359" s="1">
        <v>2615</v>
      </c>
      <c r="F359" s="1">
        <v>14.8</v>
      </c>
      <c r="G359" s="1">
        <v>81</v>
      </c>
      <c r="H359" s="1" t="s">
        <v>55</v>
      </c>
    </row>
    <row r="360" spans="1:8" x14ac:dyDescent="0.75">
      <c r="A360" s="1">
        <v>31.6</v>
      </c>
      <c r="B360" s="1">
        <v>4</v>
      </c>
      <c r="C360" s="1">
        <v>120</v>
      </c>
      <c r="D360" s="1">
        <v>74</v>
      </c>
      <c r="E360" s="1">
        <v>2635</v>
      </c>
      <c r="F360" s="1">
        <v>18.3</v>
      </c>
      <c r="G360" s="1">
        <v>81</v>
      </c>
      <c r="H360" s="1" t="s">
        <v>55</v>
      </c>
    </row>
    <row r="361" spans="1:8" x14ac:dyDescent="0.75">
      <c r="A361" s="1">
        <v>28.1</v>
      </c>
      <c r="B361" s="1">
        <v>4</v>
      </c>
      <c r="C361" s="1">
        <v>141</v>
      </c>
      <c r="D361" s="1">
        <v>80</v>
      </c>
      <c r="E361" s="1">
        <v>3230</v>
      </c>
      <c r="F361" s="1">
        <v>20.399999999999999</v>
      </c>
      <c r="G361" s="1">
        <v>81</v>
      </c>
      <c r="H361" s="1" t="s">
        <v>56</v>
      </c>
    </row>
    <row r="362" spans="1:8" x14ac:dyDescent="0.75">
      <c r="A362" s="1">
        <v>30.7</v>
      </c>
      <c r="B362" s="1">
        <v>6</v>
      </c>
      <c r="C362" s="1">
        <v>145</v>
      </c>
      <c r="D362" s="1">
        <v>76</v>
      </c>
      <c r="E362" s="1">
        <v>3160</v>
      </c>
      <c r="F362" s="1">
        <v>19.600000000000001</v>
      </c>
      <c r="G362" s="1">
        <v>81</v>
      </c>
      <c r="H362" s="1" t="s">
        <v>56</v>
      </c>
    </row>
    <row r="363" spans="1:8" x14ac:dyDescent="0.75">
      <c r="A363" s="1">
        <v>25.4</v>
      </c>
      <c r="B363" s="1">
        <v>6</v>
      </c>
      <c r="C363" s="1">
        <v>168</v>
      </c>
      <c r="D363" s="1">
        <v>116</v>
      </c>
      <c r="E363" s="1">
        <v>2900</v>
      </c>
      <c r="F363" s="1">
        <v>12.6</v>
      </c>
      <c r="G363" s="1">
        <v>81</v>
      </c>
      <c r="H363" s="1" t="s">
        <v>55</v>
      </c>
    </row>
    <row r="364" spans="1:8" x14ac:dyDescent="0.75">
      <c r="A364" s="1">
        <v>24.2</v>
      </c>
      <c r="B364" s="1">
        <v>6</v>
      </c>
      <c r="C364" s="1">
        <v>146</v>
      </c>
      <c r="D364" s="1">
        <v>120</v>
      </c>
      <c r="E364" s="1">
        <v>2930</v>
      </c>
      <c r="F364" s="1">
        <v>13.8</v>
      </c>
      <c r="G364" s="1">
        <v>81</v>
      </c>
      <c r="H364" s="1" t="s">
        <v>55</v>
      </c>
    </row>
    <row r="365" spans="1:8" x14ac:dyDescent="0.75">
      <c r="A365" s="1">
        <v>22.4</v>
      </c>
      <c r="B365" s="1">
        <v>6</v>
      </c>
      <c r="C365" s="1">
        <v>231</v>
      </c>
      <c r="D365" s="1">
        <v>110</v>
      </c>
      <c r="E365" s="1">
        <v>3415</v>
      </c>
      <c r="F365" s="1">
        <v>15.8</v>
      </c>
      <c r="G365" s="1">
        <v>81</v>
      </c>
      <c r="H365" s="1" t="s">
        <v>54</v>
      </c>
    </row>
    <row r="366" spans="1:8" x14ac:dyDescent="0.75">
      <c r="A366" s="1">
        <v>26.6</v>
      </c>
      <c r="B366" s="1">
        <v>8</v>
      </c>
      <c r="C366" s="1">
        <v>350</v>
      </c>
      <c r="D366" s="1">
        <v>105</v>
      </c>
      <c r="E366" s="1">
        <v>3725</v>
      </c>
      <c r="F366" s="1">
        <v>19</v>
      </c>
      <c r="G366" s="1">
        <v>81</v>
      </c>
      <c r="H366" s="1" t="s">
        <v>54</v>
      </c>
    </row>
    <row r="367" spans="1:8" x14ac:dyDescent="0.75">
      <c r="A367" s="1">
        <v>20.2</v>
      </c>
      <c r="B367" s="1">
        <v>6</v>
      </c>
      <c r="C367" s="1">
        <v>200</v>
      </c>
      <c r="D367" s="1">
        <v>88</v>
      </c>
      <c r="E367" s="1">
        <v>3060</v>
      </c>
      <c r="F367" s="1">
        <v>17.100000000000001</v>
      </c>
      <c r="G367" s="1">
        <v>81</v>
      </c>
      <c r="H367" s="1" t="s">
        <v>54</v>
      </c>
    </row>
    <row r="368" spans="1:8" x14ac:dyDescent="0.75">
      <c r="A368" s="1">
        <v>17.600000000000001</v>
      </c>
      <c r="B368" s="1">
        <v>6</v>
      </c>
      <c r="C368" s="1">
        <v>225</v>
      </c>
      <c r="D368" s="1">
        <v>85</v>
      </c>
      <c r="E368" s="1">
        <v>3465</v>
      </c>
      <c r="F368" s="1">
        <v>16.600000000000001</v>
      </c>
      <c r="G368" s="1">
        <v>81</v>
      </c>
      <c r="H368" s="1" t="s">
        <v>54</v>
      </c>
    </row>
    <row r="369" spans="1:8" x14ac:dyDescent="0.75">
      <c r="A369" s="1">
        <v>28</v>
      </c>
      <c r="B369" s="1">
        <v>4</v>
      </c>
      <c r="C369" s="1">
        <v>112</v>
      </c>
      <c r="D369" s="1">
        <v>88</v>
      </c>
      <c r="E369" s="1">
        <v>2605</v>
      </c>
      <c r="F369" s="1">
        <v>19.600000000000001</v>
      </c>
      <c r="G369" s="1">
        <v>82</v>
      </c>
      <c r="H369" s="1" t="s">
        <v>54</v>
      </c>
    </row>
    <row r="370" spans="1:8" x14ac:dyDescent="0.75">
      <c r="A370" s="1">
        <v>27</v>
      </c>
      <c r="B370" s="1">
        <v>4</v>
      </c>
      <c r="C370" s="1">
        <v>112</v>
      </c>
      <c r="D370" s="1">
        <v>88</v>
      </c>
      <c r="E370" s="1">
        <v>2640</v>
      </c>
      <c r="F370" s="1">
        <v>18.600000000000001</v>
      </c>
      <c r="G370" s="1">
        <v>82</v>
      </c>
      <c r="H370" s="1" t="s">
        <v>54</v>
      </c>
    </row>
    <row r="371" spans="1:8" x14ac:dyDescent="0.75">
      <c r="A371" s="1">
        <v>34</v>
      </c>
      <c r="B371" s="1">
        <v>4</v>
      </c>
      <c r="C371" s="1">
        <v>112</v>
      </c>
      <c r="D371" s="1">
        <v>88</v>
      </c>
      <c r="E371" s="1">
        <v>2395</v>
      </c>
      <c r="F371" s="1">
        <v>18</v>
      </c>
      <c r="G371" s="1">
        <v>82</v>
      </c>
      <c r="H371" s="1" t="s">
        <v>54</v>
      </c>
    </row>
    <row r="372" spans="1:8" x14ac:dyDescent="0.75">
      <c r="A372" s="1">
        <v>31</v>
      </c>
      <c r="B372" s="1">
        <v>4</v>
      </c>
      <c r="C372" s="1">
        <v>112</v>
      </c>
      <c r="D372" s="1">
        <v>85</v>
      </c>
      <c r="E372" s="1">
        <v>2575</v>
      </c>
      <c r="F372" s="1">
        <v>16.2</v>
      </c>
      <c r="G372" s="1">
        <v>82</v>
      </c>
      <c r="H372" s="1" t="s">
        <v>54</v>
      </c>
    </row>
    <row r="373" spans="1:8" x14ac:dyDescent="0.75">
      <c r="A373" s="1">
        <v>29</v>
      </c>
      <c r="B373" s="1">
        <v>4</v>
      </c>
      <c r="C373" s="1">
        <v>135</v>
      </c>
      <c r="D373" s="1">
        <v>84</v>
      </c>
      <c r="E373" s="1">
        <v>2525</v>
      </c>
      <c r="F373" s="1">
        <v>16</v>
      </c>
      <c r="G373" s="1">
        <v>82</v>
      </c>
      <c r="H373" s="1" t="s">
        <v>54</v>
      </c>
    </row>
    <row r="374" spans="1:8" x14ac:dyDescent="0.75">
      <c r="A374" s="1">
        <v>27</v>
      </c>
      <c r="B374" s="1">
        <v>4</v>
      </c>
      <c r="C374" s="1">
        <v>151</v>
      </c>
      <c r="D374" s="1">
        <v>90</v>
      </c>
      <c r="E374" s="1">
        <v>2735</v>
      </c>
      <c r="F374" s="1">
        <v>18</v>
      </c>
      <c r="G374" s="1">
        <v>82</v>
      </c>
      <c r="H374" s="1" t="s">
        <v>54</v>
      </c>
    </row>
    <row r="375" spans="1:8" x14ac:dyDescent="0.75">
      <c r="A375" s="1">
        <v>24</v>
      </c>
      <c r="B375" s="1">
        <v>4</v>
      </c>
      <c r="C375" s="1">
        <v>140</v>
      </c>
      <c r="D375" s="1">
        <v>92</v>
      </c>
      <c r="E375" s="1">
        <v>2865</v>
      </c>
      <c r="F375" s="1">
        <v>16.399999999999999</v>
      </c>
      <c r="G375" s="1">
        <v>82</v>
      </c>
      <c r="H375" s="1" t="s">
        <v>54</v>
      </c>
    </row>
    <row r="376" spans="1:8" x14ac:dyDescent="0.75">
      <c r="A376" s="1">
        <v>23</v>
      </c>
      <c r="B376" s="1">
        <v>4</v>
      </c>
      <c r="C376" s="1">
        <v>151</v>
      </c>
      <c r="E376" s="1">
        <v>3035</v>
      </c>
      <c r="F376" s="1">
        <v>20.5</v>
      </c>
      <c r="G376" s="1">
        <v>82</v>
      </c>
      <c r="H376" s="1" t="s">
        <v>54</v>
      </c>
    </row>
    <row r="377" spans="1:8" x14ac:dyDescent="0.75">
      <c r="A377" s="1">
        <v>36</v>
      </c>
      <c r="B377" s="1">
        <v>4</v>
      </c>
      <c r="C377" s="1">
        <v>105</v>
      </c>
      <c r="D377" s="1">
        <v>74</v>
      </c>
      <c r="E377" s="1">
        <v>1980</v>
      </c>
      <c r="F377" s="1">
        <v>15.3</v>
      </c>
      <c r="G377" s="1">
        <v>82</v>
      </c>
      <c r="H377" s="1" t="s">
        <v>56</v>
      </c>
    </row>
    <row r="378" spans="1:8" x14ac:dyDescent="0.75">
      <c r="A378" s="1">
        <v>37</v>
      </c>
      <c r="B378" s="1">
        <v>4</v>
      </c>
      <c r="C378" s="1">
        <v>91</v>
      </c>
      <c r="D378" s="1">
        <v>68</v>
      </c>
      <c r="E378" s="1">
        <v>2025</v>
      </c>
      <c r="F378" s="1">
        <v>18.2</v>
      </c>
      <c r="G378" s="1">
        <v>82</v>
      </c>
      <c r="H378" s="1" t="s">
        <v>55</v>
      </c>
    </row>
    <row r="379" spans="1:8" x14ac:dyDescent="0.75">
      <c r="A379" s="1">
        <v>31</v>
      </c>
      <c r="B379" s="1">
        <v>4</v>
      </c>
      <c r="C379" s="1">
        <v>91</v>
      </c>
      <c r="D379" s="1">
        <v>68</v>
      </c>
      <c r="E379" s="1">
        <v>1970</v>
      </c>
      <c r="F379" s="1">
        <v>17.600000000000001</v>
      </c>
      <c r="G379" s="1">
        <v>82</v>
      </c>
      <c r="H379" s="1" t="s">
        <v>55</v>
      </c>
    </row>
    <row r="380" spans="1:8" x14ac:dyDescent="0.75">
      <c r="A380" s="1">
        <v>38</v>
      </c>
      <c r="B380" s="1">
        <v>4</v>
      </c>
      <c r="C380" s="1">
        <v>105</v>
      </c>
      <c r="D380" s="1">
        <v>63</v>
      </c>
      <c r="E380" s="1">
        <v>2125</v>
      </c>
      <c r="F380" s="1">
        <v>14.7</v>
      </c>
      <c r="G380" s="1">
        <v>82</v>
      </c>
      <c r="H380" s="1" t="s">
        <v>54</v>
      </c>
    </row>
    <row r="381" spans="1:8" x14ac:dyDescent="0.75">
      <c r="A381" s="1">
        <v>36</v>
      </c>
      <c r="B381" s="1">
        <v>4</v>
      </c>
      <c r="C381" s="1">
        <v>98</v>
      </c>
      <c r="D381" s="1">
        <v>70</v>
      </c>
      <c r="E381" s="1">
        <v>2125</v>
      </c>
      <c r="F381" s="1">
        <v>17.3</v>
      </c>
      <c r="G381" s="1">
        <v>82</v>
      </c>
      <c r="H381" s="1" t="s">
        <v>54</v>
      </c>
    </row>
    <row r="382" spans="1:8" x14ac:dyDescent="0.75">
      <c r="A382" s="1">
        <v>36</v>
      </c>
      <c r="B382" s="1">
        <v>4</v>
      </c>
      <c r="C382" s="1">
        <v>120</v>
      </c>
      <c r="D382" s="1">
        <v>88</v>
      </c>
      <c r="E382" s="1">
        <v>2160</v>
      </c>
      <c r="F382" s="1">
        <v>14.5</v>
      </c>
      <c r="G382" s="1">
        <v>82</v>
      </c>
      <c r="H382" s="1" t="s">
        <v>55</v>
      </c>
    </row>
    <row r="383" spans="1:8" x14ac:dyDescent="0.75">
      <c r="A383" s="1">
        <v>36</v>
      </c>
      <c r="B383" s="1">
        <v>4</v>
      </c>
      <c r="C383" s="1">
        <v>107</v>
      </c>
      <c r="D383" s="1">
        <v>75</v>
      </c>
      <c r="E383" s="1">
        <v>2205</v>
      </c>
      <c r="F383" s="1">
        <v>14.5</v>
      </c>
      <c r="G383" s="1">
        <v>82</v>
      </c>
      <c r="H383" s="1" t="s">
        <v>55</v>
      </c>
    </row>
    <row r="384" spans="1:8" x14ac:dyDescent="0.75">
      <c r="A384" s="1">
        <v>34</v>
      </c>
      <c r="B384" s="1">
        <v>4</v>
      </c>
      <c r="C384" s="1">
        <v>108</v>
      </c>
      <c r="D384" s="1">
        <v>70</v>
      </c>
      <c r="E384" s="1">
        <v>2245</v>
      </c>
      <c r="F384" s="1">
        <v>16.899999999999999</v>
      </c>
      <c r="G384" s="1">
        <v>82</v>
      </c>
      <c r="H384" s="1" t="s">
        <v>55</v>
      </c>
    </row>
    <row r="385" spans="1:8" x14ac:dyDescent="0.75">
      <c r="A385" s="1">
        <v>38</v>
      </c>
      <c r="B385" s="1">
        <v>4</v>
      </c>
      <c r="C385" s="1">
        <v>91</v>
      </c>
      <c r="D385" s="1">
        <v>67</v>
      </c>
      <c r="E385" s="1">
        <v>1965</v>
      </c>
      <c r="F385" s="1">
        <v>15</v>
      </c>
      <c r="G385" s="1">
        <v>82</v>
      </c>
      <c r="H385" s="1" t="s">
        <v>55</v>
      </c>
    </row>
    <row r="386" spans="1:8" x14ac:dyDescent="0.75">
      <c r="A386" s="1">
        <v>32</v>
      </c>
      <c r="B386" s="1">
        <v>4</v>
      </c>
      <c r="C386" s="1">
        <v>91</v>
      </c>
      <c r="D386" s="1">
        <v>67</v>
      </c>
      <c r="E386" s="1">
        <v>1965</v>
      </c>
      <c r="F386" s="1">
        <v>15.7</v>
      </c>
      <c r="G386" s="1">
        <v>82</v>
      </c>
      <c r="H386" s="1" t="s">
        <v>55</v>
      </c>
    </row>
    <row r="387" spans="1:8" x14ac:dyDescent="0.75">
      <c r="A387" s="1">
        <v>38</v>
      </c>
      <c r="B387" s="1">
        <v>4</v>
      </c>
      <c r="C387" s="1">
        <v>91</v>
      </c>
      <c r="D387" s="1">
        <v>67</v>
      </c>
      <c r="E387" s="1">
        <v>1995</v>
      </c>
      <c r="F387" s="1">
        <v>16.2</v>
      </c>
      <c r="G387" s="1">
        <v>82</v>
      </c>
      <c r="H387" s="1" t="s">
        <v>55</v>
      </c>
    </row>
    <row r="388" spans="1:8" x14ac:dyDescent="0.75">
      <c r="A388" s="1">
        <v>25</v>
      </c>
      <c r="B388" s="1">
        <v>6</v>
      </c>
      <c r="C388" s="1">
        <v>181</v>
      </c>
      <c r="D388" s="1">
        <v>110</v>
      </c>
      <c r="E388" s="1">
        <v>2945</v>
      </c>
      <c r="F388" s="1">
        <v>16.399999999999999</v>
      </c>
      <c r="G388" s="1">
        <v>82</v>
      </c>
      <c r="H388" s="1" t="s">
        <v>54</v>
      </c>
    </row>
    <row r="389" spans="1:8" x14ac:dyDescent="0.75">
      <c r="A389" s="1">
        <v>38</v>
      </c>
      <c r="B389" s="1">
        <v>6</v>
      </c>
      <c r="C389" s="1">
        <v>262</v>
      </c>
      <c r="D389" s="1">
        <v>85</v>
      </c>
      <c r="E389" s="1">
        <v>3015</v>
      </c>
      <c r="F389" s="1">
        <v>17</v>
      </c>
      <c r="G389" s="1">
        <v>82</v>
      </c>
      <c r="H389" s="1" t="s">
        <v>54</v>
      </c>
    </row>
    <row r="390" spans="1:8" x14ac:dyDescent="0.75">
      <c r="A390" s="1">
        <v>26</v>
      </c>
      <c r="B390" s="1">
        <v>4</v>
      </c>
      <c r="C390" s="1">
        <v>156</v>
      </c>
      <c r="D390" s="1">
        <v>92</v>
      </c>
      <c r="E390" s="1">
        <v>2585</v>
      </c>
      <c r="F390" s="1">
        <v>14.5</v>
      </c>
      <c r="G390" s="1">
        <v>82</v>
      </c>
      <c r="H390" s="1" t="s">
        <v>54</v>
      </c>
    </row>
    <row r="391" spans="1:8" x14ac:dyDescent="0.75">
      <c r="A391" s="1">
        <v>22</v>
      </c>
      <c r="B391" s="1">
        <v>6</v>
      </c>
      <c r="C391" s="1">
        <v>232</v>
      </c>
      <c r="D391" s="1">
        <v>112</v>
      </c>
      <c r="E391" s="1">
        <v>2835</v>
      </c>
      <c r="F391" s="1">
        <v>14.7</v>
      </c>
      <c r="G391" s="1">
        <v>82</v>
      </c>
      <c r="H391" s="1" t="s">
        <v>54</v>
      </c>
    </row>
    <row r="392" spans="1:8" x14ac:dyDescent="0.75">
      <c r="A392" s="1">
        <v>32</v>
      </c>
      <c r="B392" s="1">
        <v>4</v>
      </c>
      <c r="C392" s="1">
        <v>144</v>
      </c>
      <c r="D392" s="1">
        <v>96</v>
      </c>
      <c r="E392" s="1">
        <v>2665</v>
      </c>
      <c r="F392" s="1">
        <v>13.9</v>
      </c>
      <c r="G392" s="1">
        <v>82</v>
      </c>
      <c r="H392" s="1" t="s">
        <v>55</v>
      </c>
    </row>
    <row r="393" spans="1:8" x14ac:dyDescent="0.75">
      <c r="A393" s="1">
        <v>36</v>
      </c>
      <c r="B393" s="1">
        <v>4</v>
      </c>
      <c r="C393" s="1">
        <v>135</v>
      </c>
      <c r="D393" s="1">
        <v>84</v>
      </c>
      <c r="E393" s="1">
        <v>2370</v>
      </c>
      <c r="F393" s="1">
        <v>13</v>
      </c>
      <c r="G393" s="1">
        <v>82</v>
      </c>
      <c r="H393" s="1" t="s">
        <v>54</v>
      </c>
    </row>
    <row r="394" spans="1:8" x14ac:dyDescent="0.75">
      <c r="A394" s="1">
        <v>27</v>
      </c>
      <c r="B394" s="1">
        <v>4</v>
      </c>
      <c r="C394" s="1">
        <v>151</v>
      </c>
      <c r="D394" s="1">
        <v>90</v>
      </c>
      <c r="E394" s="1">
        <v>2950</v>
      </c>
      <c r="F394" s="1">
        <v>17.3</v>
      </c>
      <c r="G394" s="1">
        <v>82</v>
      </c>
      <c r="H394" s="1" t="s">
        <v>54</v>
      </c>
    </row>
    <row r="395" spans="1:8" x14ac:dyDescent="0.75">
      <c r="A395" s="1">
        <v>27</v>
      </c>
      <c r="B395" s="1">
        <v>4</v>
      </c>
      <c r="C395" s="1">
        <v>140</v>
      </c>
      <c r="D395" s="1">
        <v>86</v>
      </c>
      <c r="E395" s="1">
        <v>2790</v>
      </c>
      <c r="F395" s="1">
        <v>15.6</v>
      </c>
      <c r="G395" s="1">
        <v>82</v>
      </c>
      <c r="H395" s="1" t="s">
        <v>54</v>
      </c>
    </row>
    <row r="396" spans="1:8" x14ac:dyDescent="0.75">
      <c r="A396" s="1">
        <v>44</v>
      </c>
      <c r="B396" s="1">
        <v>4</v>
      </c>
      <c r="C396" s="1">
        <v>97</v>
      </c>
      <c r="D396" s="1">
        <v>52</v>
      </c>
      <c r="E396" s="1">
        <v>2130</v>
      </c>
      <c r="F396" s="1">
        <v>24.6</v>
      </c>
      <c r="G396" s="1">
        <v>82</v>
      </c>
      <c r="H396" s="1" t="s">
        <v>56</v>
      </c>
    </row>
    <row r="397" spans="1:8" x14ac:dyDescent="0.75">
      <c r="A397" s="1">
        <v>32</v>
      </c>
      <c r="B397" s="1">
        <v>4</v>
      </c>
      <c r="C397" s="1">
        <v>135</v>
      </c>
      <c r="D397" s="1">
        <v>84</v>
      </c>
      <c r="E397" s="1">
        <v>2295</v>
      </c>
      <c r="F397" s="1">
        <v>11.6</v>
      </c>
      <c r="G397" s="1">
        <v>82</v>
      </c>
      <c r="H397" s="1" t="s">
        <v>54</v>
      </c>
    </row>
    <row r="398" spans="1:8" x14ac:dyDescent="0.75">
      <c r="A398" s="1">
        <v>28</v>
      </c>
      <c r="B398" s="1">
        <v>4</v>
      </c>
      <c r="C398" s="1">
        <v>120</v>
      </c>
      <c r="D398" s="1">
        <v>79</v>
      </c>
      <c r="E398" s="1">
        <v>2625</v>
      </c>
      <c r="F398" s="1">
        <v>18.600000000000001</v>
      </c>
      <c r="G398" s="1">
        <v>82</v>
      </c>
      <c r="H398" s="1" t="s">
        <v>54</v>
      </c>
    </row>
    <row r="399" spans="1:8" x14ac:dyDescent="0.75">
      <c r="A399" s="1">
        <v>31</v>
      </c>
      <c r="B399" s="1">
        <v>4</v>
      </c>
      <c r="C399" s="1">
        <v>119</v>
      </c>
      <c r="D399" s="1">
        <v>82</v>
      </c>
      <c r="E399" s="1">
        <v>2720</v>
      </c>
      <c r="F399" s="1">
        <v>19.399999999999999</v>
      </c>
      <c r="G399" s="1">
        <v>82</v>
      </c>
      <c r="H399" s="1" t="s">
        <v>54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1E667-D33A-4068-A4EA-7EDA9CB74161}">
  <dimension ref="A1:Q547"/>
  <sheetViews>
    <sheetView workbookViewId="0"/>
  </sheetViews>
  <sheetFormatPr defaultRowHeight="23.1" x14ac:dyDescent="0.85"/>
  <cols>
    <col min="1" max="2" width="8.83984375" style="4"/>
    <col min="3" max="3" width="15.89453125" style="4" customWidth="1"/>
    <col min="4" max="5" width="8.83984375" style="4"/>
    <col min="6" max="6" width="14.734375" style="4" customWidth="1"/>
    <col min="7" max="10" width="8.83984375" style="4"/>
    <col min="11" max="11" width="13.9453125" style="4" customWidth="1"/>
    <col min="12" max="12" width="13.7890625" style="4" customWidth="1"/>
    <col min="13" max="13" width="8.83984375" style="4"/>
    <col min="14" max="14" width="22.7890625" style="4" customWidth="1"/>
    <col min="15" max="16384" width="8.83984375" style="4"/>
  </cols>
  <sheetData>
    <row r="1" spans="1:16" x14ac:dyDescent="0.85">
      <c r="A1" s="4" t="s">
        <v>57</v>
      </c>
      <c r="B1" s="4" t="s">
        <v>58</v>
      </c>
      <c r="C1" s="4" t="s">
        <v>59</v>
      </c>
      <c r="D1" s="4" t="s">
        <v>60</v>
      </c>
      <c r="E1" s="4" t="s">
        <v>61</v>
      </c>
      <c r="F1" s="4" t="s">
        <v>62</v>
      </c>
      <c r="G1" s="4" t="s">
        <v>63</v>
      </c>
      <c r="H1" s="4" t="s">
        <v>64</v>
      </c>
      <c r="I1" s="4" t="s">
        <v>65</v>
      </c>
      <c r="J1" s="4" t="s">
        <v>66</v>
      </c>
      <c r="K1" s="4" t="s">
        <v>67</v>
      </c>
      <c r="L1" s="4" t="s">
        <v>68</v>
      </c>
      <c r="N1" s="4" t="e" cm="1" vm="26">
        <f t="array" ref="N1">_xlfn._xlws.PY(12,1,housing[#All])</f>
        <v>#VALUE!</v>
      </c>
    </row>
    <row r="2" spans="1:16" x14ac:dyDescent="0.85">
      <c r="A2" s="4">
        <v>42000</v>
      </c>
      <c r="B2" s="4">
        <v>5850</v>
      </c>
      <c r="C2" s="4">
        <v>3</v>
      </c>
      <c r="D2" s="4">
        <v>1</v>
      </c>
      <c r="E2" s="4">
        <v>2</v>
      </c>
      <c r="F2" s="4" t="s">
        <v>69</v>
      </c>
      <c r="G2" s="4" t="s">
        <v>70</v>
      </c>
      <c r="H2" s="4" t="s">
        <v>69</v>
      </c>
      <c r="I2" s="4" t="s">
        <v>70</v>
      </c>
      <c r="J2" s="4" t="s">
        <v>70</v>
      </c>
      <c r="K2" s="4">
        <v>1</v>
      </c>
      <c r="L2" s="4" t="s">
        <v>70</v>
      </c>
    </row>
    <row r="3" spans="1:16" x14ac:dyDescent="0.85">
      <c r="A3" s="4">
        <v>38500</v>
      </c>
      <c r="B3" s="4">
        <v>4000</v>
      </c>
      <c r="C3" s="4">
        <v>2</v>
      </c>
      <c r="D3" s="4">
        <v>1</v>
      </c>
      <c r="E3" s="4">
        <v>1</v>
      </c>
      <c r="F3" s="4" t="s">
        <v>69</v>
      </c>
      <c r="G3" s="4" t="s">
        <v>70</v>
      </c>
      <c r="H3" s="4" t="s">
        <v>70</v>
      </c>
      <c r="I3" s="4" t="s">
        <v>70</v>
      </c>
      <c r="J3" s="4" t="s">
        <v>70</v>
      </c>
      <c r="K3" s="4">
        <v>0</v>
      </c>
      <c r="L3" s="4" t="s">
        <v>70</v>
      </c>
      <c r="N3" s="4" t="str" cm="1">
        <f t="array" ref="N3:O7">_xlfn._xlws.PY(13,0)</f>
        <v>stories</v>
      </c>
      <c r="O3" s="4" t="str">
        <v>count</v>
      </c>
    </row>
    <row r="4" spans="1:16" x14ac:dyDescent="0.85">
      <c r="A4" s="4">
        <v>49500</v>
      </c>
      <c r="B4" s="4">
        <v>3060</v>
      </c>
      <c r="C4" s="4">
        <v>3</v>
      </c>
      <c r="D4" s="4">
        <v>1</v>
      </c>
      <c r="E4" s="4">
        <v>1</v>
      </c>
      <c r="F4" s="4" t="s">
        <v>69</v>
      </c>
      <c r="G4" s="4" t="s">
        <v>70</v>
      </c>
      <c r="H4" s="4" t="s">
        <v>70</v>
      </c>
      <c r="I4" s="4" t="s">
        <v>70</v>
      </c>
      <c r="J4" s="4" t="s">
        <v>70</v>
      </c>
      <c r="K4" s="4">
        <v>0</v>
      </c>
      <c r="L4" s="4" t="s">
        <v>70</v>
      </c>
      <c r="N4" s="4">
        <v>2</v>
      </c>
      <c r="O4" s="4">
        <v>238</v>
      </c>
    </row>
    <row r="5" spans="1:16" x14ac:dyDescent="0.85">
      <c r="A5" s="4">
        <v>60500</v>
      </c>
      <c r="B5" s="4">
        <v>6650</v>
      </c>
      <c r="C5" s="4">
        <v>3</v>
      </c>
      <c r="D5" s="4">
        <v>1</v>
      </c>
      <c r="E5" s="4">
        <v>2</v>
      </c>
      <c r="F5" s="4" t="s">
        <v>69</v>
      </c>
      <c r="G5" s="4" t="s">
        <v>69</v>
      </c>
      <c r="H5" s="4" t="s">
        <v>70</v>
      </c>
      <c r="I5" s="4" t="s">
        <v>70</v>
      </c>
      <c r="J5" s="4" t="s">
        <v>70</v>
      </c>
      <c r="K5" s="4">
        <v>0</v>
      </c>
      <c r="L5" s="4" t="s">
        <v>70</v>
      </c>
      <c r="N5" s="4">
        <v>1</v>
      </c>
      <c r="O5" s="4">
        <v>227</v>
      </c>
    </row>
    <row r="6" spans="1:16" x14ac:dyDescent="0.85">
      <c r="A6" s="4">
        <v>61000</v>
      </c>
      <c r="B6" s="4">
        <v>6360</v>
      </c>
      <c r="C6" s="4">
        <v>2</v>
      </c>
      <c r="D6" s="4">
        <v>1</v>
      </c>
      <c r="E6" s="4">
        <v>1</v>
      </c>
      <c r="F6" s="4" t="s">
        <v>69</v>
      </c>
      <c r="G6" s="4" t="s">
        <v>70</v>
      </c>
      <c r="H6" s="4" t="s">
        <v>70</v>
      </c>
      <c r="I6" s="4" t="s">
        <v>70</v>
      </c>
      <c r="J6" s="4" t="s">
        <v>70</v>
      </c>
      <c r="K6" s="4">
        <v>0</v>
      </c>
      <c r="L6" s="4" t="s">
        <v>70</v>
      </c>
      <c r="N6" s="4">
        <v>4</v>
      </c>
      <c r="O6" s="4">
        <v>41</v>
      </c>
    </row>
    <row r="7" spans="1:16" x14ac:dyDescent="0.85">
      <c r="A7" s="4">
        <v>66000</v>
      </c>
      <c r="B7" s="4">
        <v>4160</v>
      </c>
      <c r="C7" s="4">
        <v>3</v>
      </c>
      <c r="D7" s="4">
        <v>1</v>
      </c>
      <c r="E7" s="4">
        <v>1</v>
      </c>
      <c r="F7" s="4" t="s">
        <v>69</v>
      </c>
      <c r="G7" s="4" t="s">
        <v>69</v>
      </c>
      <c r="H7" s="4" t="s">
        <v>69</v>
      </c>
      <c r="I7" s="4" t="s">
        <v>70</v>
      </c>
      <c r="J7" s="4" t="s">
        <v>69</v>
      </c>
      <c r="K7" s="4">
        <v>0</v>
      </c>
      <c r="L7" s="4" t="s">
        <v>70</v>
      </c>
      <c r="N7" s="4">
        <v>3</v>
      </c>
      <c r="O7" s="4">
        <v>40</v>
      </c>
    </row>
    <row r="8" spans="1:16" x14ac:dyDescent="0.85">
      <c r="A8" s="4">
        <v>66000</v>
      </c>
      <c r="B8" s="4">
        <v>3880</v>
      </c>
      <c r="C8" s="4">
        <v>3</v>
      </c>
      <c r="D8" s="4">
        <v>2</v>
      </c>
      <c r="E8" s="4">
        <v>2</v>
      </c>
      <c r="F8" s="4" t="s">
        <v>69</v>
      </c>
      <c r="G8" s="4" t="s">
        <v>70</v>
      </c>
      <c r="H8" s="4" t="s">
        <v>69</v>
      </c>
      <c r="I8" s="4" t="s">
        <v>70</v>
      </c>
      <c r="J8" s="4" t="s">
        <v>70</v>
      </c>
      <c r="K8" s="4">
        <v>2</v>
      </c>
      <c r="L8" s="4" t="s">
        <v>70</v>
      </c>
    </row>
    <row r="9" spans="1:16" x14ac:dyDescent="0.85">
      <c r="A9" s="4">
        <v>69000</v>
      </c>
      <c r="B9" s="4">
        <v>4160</v>
      </c>
      <c r="C9" s="4">
        <v>3</v>
      </c>
      <c r="D9" s="4">
        <v>1</v>
      </c>
      <c r="E9" s="4">
        <v>3</v>
      </c>
      <c r="F9" s="4" t="s">
        <v>69</v>
      </c>
      <c r="G9" s="4" t="s">
        <v>70</v>
      </c>
      <c r="H9" s="4" t="s">
        <v>70</v>
      </c>
      <c r="I9" s="4" t="s">
        <v>70</v>
      </c>
      <c r="J9" s="4" t="s">
        <v>70</v>
      </c>
      <c r="K9" s="4">
        <v>0</v>
      </c>
      <c r="L9" s="4" t="s">
        <v>70</v>
      </c>
      <c r="O9" s="5"/>
    </row>
    <row r="10" spans="1:16" x14ac:dyDescent="0.85">
      <c r="A10" s="4">
        <v>83800</v>
      </c>
      <c r="B10" s="4">
        <v>4800</v>
      </c>
      <c r="C10" s="4">
        <v>3</v>
      </c>
      <c r="D10" s="4">
        <v>1</v>
      </c>
      <c r="E10" s="4">
        <v>1</v>
      </c>
      <c r="F10" s="4" t="s">
        <v>69</v>
      </c>
      <c r="G10" s="4" t="s">
        <v>69</v>
      </c>
      <c r="H10" s="4" t="s">
        <v>69</v>
      </c>
      <c r="I10" s="4" t="s">
        <v>70</v>
      </c>
      <c r="J10" s="4" t="s">
        <v>70</v>
      </c>
      <c r="K10" s="4">
        <v>0</v>
      </c>
      <c r="L10" s="4" t="s">
        <v>70</v>
      </c>
      <c r="N10" s="4" t="str" cm="1">
        <f t="array" ref="N10:O14">_xlfn._xlws.PY(14,0)</f>
        <v>stories</v>
      </c>
      <c r="O10" s="5" t="str">
        <v>proportion</v>
      </c>
    </row>
    <row r="11" spans="1:16" x14ac:dyDescent="0.85">
      <c r="A11" s="4">
        <v>88500</v>
      </c>
      <c r="B11" s="4">
        <v>5500</v>
      </c>
      <c r="C11" s="4">
        <v>3</v>
      </c>
      <c r="D11" s="4">
        <v>2</v>
      </c>
      <c r="E11" s="4">
        <v>4</v>
      </c>
      <c r="F11" s="4" t="s">
        <v>69</v>
      </c>
      <c r="G11" s="4" t="s">
        <v>69</v>
      </c>
      <c r="H11" s="4" t="s">
        <v>70</v>
      </c>
      <c r="I11" s="4" t="s">
        <v>70</v>
      </c>
      <c r="J11" s="4" t="s">
        <v>69</v>
      </c>
      <c r="K11" s="4">
        <v>1</v>
      </c>
      <c r="L11" s="4" t="s">
        <v>70</v>
      </c>
      <c r="N11" s="4">
        <v>2</v>
      </c>
      <c r="O11" s="5">
        <v>0.4358974358974359</v>
      </c>
    </row>
    <row r="12" spans="1:16" x14ac:dyDescent="0.85">
      <c r="A12" s="4">
        <v>90000</v>
      </c>
      <c r="B12" s="4">
        <v>7200</v>
      </c>
      <c r="C12" s="4">
        <v>3</v>
      </c>
      <c r="D12" s="4">
        <v>2</v>
      </c>
      <c r="E12" s="4">
        <v>1</v>
      </c>
      <c r="F12" s="4" t="s">
        <v>69</v>
      </c>
      <c r="G12" s="4" t="s">
        <v>70</v>
      </c>
      <c r="H12" s="4" t="s">
        <v>69</v>
      </c>
      <c r="I12" s="4" t="s">
        <v>70</v>
      </c>
      <c r="J12" s="4" t="s">
        <v>69</v>
      </c>
      <c r="K12" s="4">
        <v>3</v>
      </c>
      <c r="L12" s="4" t="s">
        <v>70</v>
      </c>
      <c r="N12" s="4">
        <v>1</v>
      </c>
      <c r="O12" s="5">
        <v>0.41575091575091577</v>
      </c>
    </row>
    <row r="13" spans="1:16" x14ac:dyDescent="0.85">
      <c r="A13" s="4">
        <v>30500</v>
      </c>
      <c r="B13" s="4">
        <v>3000</v>
      </c>
      <c r="C13" s="4">
        <v>2</v>
      </c>
      <c r="D13" s="4">
        <v>1</v>
      </c>
      <c r="E13" s="4">
        <v>1</v>
      </c>
      <c r="F13" s="4" t="s">
        <v>70</v>
      </c>
      <c r="G13" s="4" t="s">
        <v>70</v>
      </c>
      <c r="H13" s="4" t="s">
        <v>70</v>
      </c>
      <c r="I13" s="4" t="s">
        <v>70</v>
      </c>
      <c r="J13" s="4" t="s">
        <v>70</v>
      </c>
      <c r="K13" s="4">
        <v>0</v>
      </c>
      <c r="L13" s="4" t="s">
        <v>70</v>
      </c>
      <c r="N13" s="4">
        <v>4</v>
      </c>
      <c r="O13" s="5">
        <v>7.5091575091575088E-2</v>
      </c>
    </row>
    <row r="14" spans="1:16" x14ac:dyDescent="0.85">
      <c r="A14" s="4">
        <v>27000</v>
      </c>
      <c r="B14" s="4">
        <v>1700</v>
      </c>
      <c r="C14" s="4">
        <v>3</v>
      </c>
      <c r="D14" s="4">
        <v>1</v>
      </c>
      <c r="E14" s="4">
        <v>2</v>
      </c>
      <c r="F14" s="4" t="s">
        <v>69</v>
      </c>
      <c r="G14" s="4" t="s">
        <v>70</v>
      </c>
      <c r="H14" s="4" t="s">
        <v>70</v>
      </c>
      <c r="I14" s="4" t="s">
        <v>70</v>
      </c>
      <c r="J14" s="4" t="s">
        <v>70</v>
      </c>
      <c r="K14" s="4">
        <v>0</v>
      </c>
      <c r="L14" s="4" t="s">
        <v>70</v>
      </c>
      <c r="N14" s="4">
        <v>3</v>
      </c>
      <c r="O14" s="5">
        <v>7.3260073260073263E-2</v>
      </c>
    </row>
    <row r="15" spans="1:16" x14ac:dyDescent="0.85">
      <c r="A15" s="4">
        <v>36000</v>
      </c>
      <c r="B15" s="4">
        <v>2880</v>
      </c>
      <c r="C15" s="4">
        <v>3</v>
      </c>
      <c r="D15" s="4">
        <v>1</v>
      </c>
      <c r="E15" s="4">
        <v>1</v>
      </c>
      <c r="F15" s="4" t="s">
        <v>70</v>
      </c>
      <c r="G15" s="4" t="s">
        <v>70</v>
      </c>
      <c r="H15" s="4" t="s">
        <v>70</v>
      </c>
      <c r="I15" s="4" t="s">
        <v>70</v>
      </c>
      <c r="J15" s="4" t="s">
        <v>70</v>
      </c>
      <c r="K15" s="4">
        <v>0</v>
      </c>
      <c r="L15" s="4" t="s">
        <v>70</v>
      </c>
    </row>
    <row r="16" spans="1:16" x14ac:dyDescent="0.85">
      <c r="A16" s="4">
        <v>37000</v>
      </c>
      <c r="B16" s="4">
        <v>3600</v>
      </c>
      <c r="C16" s="4">
        <v>2</v>
      </c>
      <c r="D16" s="4">
        <v>1</v>
      </c>
      <c r="E16" s="4">
        <v>1</v>
      </c>
      <c r="F16" s="4" t="s">
        <v>69</v>
      </c>
      <c r="G16" s="4" t="s">
        <v>70</v>
      </c>
      <c r="H16" s="4" t="s">
        <v>70</v>
      </c>
      <c r="I16" s="4" t="s">
        <v>70</v>
      </c>
      <c r="J16" s="4" t="s">
        <v>70</v>
      </c>
      <c r="K16" s="4">
        <v>0</v>
      </c>
      <c r="L16" s="4" t="s">
        <v>70</v>
      </c>
      <c r="N16" s="4" t="str" cm="1">
        <f t="array" ref="N16:P21">_xlfn._xlws.PY(15,0)</f>
        <v>driveway</v>
      </c>
      <c r="O16" s="4" t="str">
        <v>no</v>
      </c>
      <c r="P16" s="4" t="str">
        <v>yes</v>
      </c>
    </row>
    <row r="17" spans="1:17" x14ac:dyDescent="0.85">
      <c r="A17" s="4">
        <v>37900</v>
      </c>
      <c r="B17" s="4">
        <v>3185</v>
      </c>
      <c r="C17" s="4">
        <v>2</v>
      </c>
      <c r="D17" s="4">
        <v>1</v>
      </c>
      <c r="E17" s="4">
        <v>1</v>
      </c>
      <c r="F17" s="4" t="s">
        <v>69</v>
      </c>
      <c r="G17" s="4" t="s">
        <v>70</v>
      </c>
      <c r="H17" s="4" t="s">
        <v>70</v>
      </c>
      <c r="I17" s="4" t="s">
        <v>70</v>
      </c>
      <c r="J17" s="4" t="s">
        <v>69</v>
      </c>
      <c r="K17" s="4">
        <v>0</v>
      </c>
      <c r="L17" s="4" t="s">
        <v>70</v>
      </c>
      <c r="N17" s="4" t="str">
        <v>stories</v>
      </c>
      <c r="O17" s="4" t="str">
        <v/>
      </c>
      <c r="P17" s="4" t="str">
        <v/>
      </c>
    </row>
    <row r="18" spans="1:17" x14ac:dyDescent="0.85">
      <c r="A18" s="4">
        <v>40500</v>
      </c>
      <c r="B18" s="4">
        <v>3300</v>
      </c>
      <c r="C18" s="4">
        <v>3</v>
      </c>
      <c r="D18" s="4">
        <v>1</v>
      </c>
      <c r="E18" s="4">
        <v>2</v>
      </c>
      <c r="F18" s="4" t="s">
        <v>70</v>
      </c>
      <c r="G18" s="4" t="s">
        <v>70</v>
      </c>
      <c r="H18" s="4" t="s">
        <v>70</v>
      </c>
      <c r="I18" s="4" t="s">
        <v>70</v>
      </c>
      <c r="J18" s="4" t="s">
        <v>70</v>
      </c>
      <c r="K18" s="4">
        <v>1</v>
      </c>
      <c r="L18" s="4" t="s">
        <v>70</v>
      </c>
      <c r="N18" s="4">
        <v>1</v>
      </c>
      <c r="O18" s="4">
        <v>37</v>
      </c>
      <c r="P18" s="4">
        <v>190</v>
      </c>
    </row>
    <row r="19" spans="1:17" x14ac:dyDescent="0.85">
      <c r="A19" s="4">
        <v>40750</v>
      </c>
      <c r="B19" s="4">
        <v>5200</v>
      </c>
      <c r="C19" s="4">
        <v>4</v>
      </c>
      <c r="D19" s="4">
        <v>1</v>
      </c>
      <c r="E19" s="4">
        <v>3</v>
      </c>
      <c r="F19" s="4" t="s">
        <v>69</v>
      </c>
      <c r="G19" s="4" t="s">
        <v>70</v>
      </c>
      <c r="H19" s="4" t="s">
        <v>70</v>
      </c>
      <c r="I19" s="4" t="s">
        <v>70</v>
      </c>
      <c r="J19" s="4" t="s">
        <v>70</v>
      </c>
      <c r="K19" s="4">
        <v>0</v>
      </c>
      <c r="L19" s="4" t="s">
        <v>70</v>
      </c>
      <c r="N19" s="4">
        <v>2</v>
      </c>
      <c r="O19" s="4">
        <v>38</v>
      </c>
      <c r="P19" s="4">
        <v>200</v>
      </c>
    </row>
    <row r="20" spans="1:17" x14ac:dyDescent="0.85">
      <c r="A20" s="4">
        <v>45000</v>
      </c>
      <c r="B20" s="4">
        <v>3450</v>
      </c>
      <c r="C20" s="4">
        <v>1</v>
      </c>
      <c r="D20" s="4">
        <v>1</v>
      </c>
      <c r="E20" s="4">
        <v>1</v>
      </c>
      <c r="F20" s="4" t="s">
        <v>69</v>
      </c>
      <c r="G20" s="4" t="s">
        <v>70</v>
      </c>
      <c r="H20" s="4" t="s">
        <v>70</v>
      </c>
      <c r="I20" s="4" t="s">
        <v>70</v>
      </c>
      <c r="J20" s="4" t="s">
        <v>70</v>
      </c>
      <c r="K20" s="4">
        <v>0</v>
      </c>
      <c r="L20" s="4" t="s">
        <v>70</v>
      </c>
      <c r="N20" s="4">
        <v>3</v>
      </c>
      <c r="O20" s="4">
        <v>2</v>
      </c>
      <c r="P20" s="4">
        <v>38</v>
      </c>
    </row>
    <row r="21" spans="1:17" x14ac:dyDescent="0.85">
      <c r="A21" s="4">
        <v>45000</v>
      </c>
      <c r="B21" s="4">
        <v>3986</v>
      </c>
      <c r="C21" s="4">
        <v>2</v>
      </c>
      <c r="D21" s="4">
        <v>2</v>
      </c>
      <c r="E21" s="4">
        <v>1</v>
      </c>
      <c r="F21" s="4" t="s">
        <v>70</v>
      </c>
      <c r="G21" s="4" t="s">
        <v>69</v>
      </c>
      <c r="H21" s="4" t="s">
        <v>69</v>
      </c>
      <c r="I21" s="4" t="s">
        <v>70</v>
      </c>
      <c r="J21" s="4" t="s">
        <v>70</v>
      </c>
      <c r="K21" s="4">
        <v>1</v>
      </c>
      <c r="L21" s="4" t="s">
        <v>70</v>
      </c>
      <c r="N21" s="4">
        <v>4</v>
      </c>
      <c r="O21" s="4">
        <v>0</v>
      </c>
      <c r="P21" s="4">
        <v>41</v>
      </c>
    </row>
    <row r="22" spans="1:17" x14ac:dyDescent="0.85">
      <c r="A22" s="4">
        <v>48500</v>
      </c>
      <c r="B22" s="4">
        <v>4785</v>
      </c>
      <c r="C22" s="4">
        <v>3</v>
      </c>
      <c r="D22" s="4">
        <v>1</v>
      </c>
      <c r="E22" s="4">
        <v>2</v>
      </c>
      <c r="F22" s="4" t="s">
        <v>69</v>
      </c>
      <c r="G22" s="4" t="s">
        <v>69</v>
      </c>
      <c r="H22" s="4" t="s">
        <v>69</v>
      </c>
      <c r="I22" s="4" t="s">
        <v>70</v>
      </c>
      <c r="J22" s="4" t="s">
        <v>69</v>
      </c>
      <c r="K22" s="4">
        <v>1</v>
      </c>
      <c r="L22" s="4" t="s">
        <v>70</v>
      </c>
      <c r="O22" s="6"/>
      <c r="P22" s="6"/>
      <c r="Q22" s="6"/>
    </row>
    <row r="23" spans="1:17" x14ac:dyDescent="0.85">
      <c r="A23" s="4">
        <v>65900</v>
      </c>
      <c r="B23" s="4">
        <v>4510</v>
      </c>
      <c r="C23" s="4">
        <v>4</v>
      </c>
      <c r="D23" s="4">
        <v>2</v>
      </c>
      <c r="E23" s="4">
        <v>2</v>
      </c>
      <c r="F23" s="4" t="s">
        <v>69</v>
      </c>
      <c r="G23" s="4" t="s">
        <v>70</v>
      </c>
      <c r="H23" s="4" t="s">
        <v>69</v>
      </c>
      <c r="I23" s="4" t="s">
        <v>70</v>
      </c>
      <c r="J23" s="4" t="s">
        <v>70</v>
      </c>
      <c r="K23" s="4">
        <v>0</v>
      </c>
      <c r="L23" s="4" t="s">
        <v>70</v>
      </c>
      <c r="N23" s="4" t="str" cm="1">
        <f t="array" ref="N23:Q29">_xlfn._xlws.PY(16,0)</f>
        <v>driveway</v>
      </c>
      <c r="O23" s="6" t="str">
        <v>no</v>
      </c>
      <c r="P23" s="6" t="str">
        <v>yes</v>
      </c>
      <c r="Q23" s="6" t="str">
        <v>All</v>
      </c>
    </row>
    <row r="24" spans="1:17" x14ac:dyDescent="0.85">
      <c r="A24" s="4">
        <v>37900</v>
      </c>
      <c r="B24" s="4">
        <v>4000</v>
      </c>
      <c r="C24" s="4">
        <v>3</v>
      </c>
      <c r="D24" s="4">
        <v>1</v>
      </c>
      <c r="E24" s="4">
        <v>2</v>
      </c>
      <c r="F24" s="4" t="s">
        <v>69</v>
      </c>
      <c r="G24" s="4" t="s">
        <v>70</v>
      </c>
      <c r="H24" s="4" t="s">
        <v>70</v>
      </c>
      <c r="I24" s="4" t="s">
        <v>70</v>
      </c>
      <c r="J24" s="4" t="s">
        <v>69</v>
      </c>
      <c r="K24" s="4">
        <v>0</v>
      </c>
      <c r="L24" s="4" t="s">
        <v>70</v>
      </c>
      <c r="N24" s="4" t="str">
        <v>stories</v>
      </c>
      <c r="O24" s="6" t="str">
        <v/>
      </c>
      <c r="P24" s="6" t="str">
        <v/>
      </c>
      <c r="Q24" s="6" t="str">
        <v/>
      </c>
    </row>
    <row r="25" spans="1:17" x14ac:dyDescent="0.85">
      <c r="A25" s="4">
        <v>38000</v>
      </c>
      <c r="B25" s="4">
        <v>3934</v>
      </c>
      <c r="C25" s="4">
        <v>2</v>
      </c>
      <c r="D25" s="4">
        <v>1</v>
      </c>
      <c r="E25" s="4">
        <v>1</v>
      </c>
      <c r="F25" s="4" t="s">
        <v>69</v>
      </c>
      <c r="G25" s="4" t="s">
        <v>70</v>
      </c>
      <c r="H25" s="4" t="s">
        <v>70</v>
      </c>
      <c r="I25" s="4" t="s">
        <v>70</v>
      </c>
      <c r="J25" s="4" t="s">
        <v>70</v>
      </c>
      <c r="K25" s="4">
        <v>0</v>
      </c>
      <c r="L25" s="4" t="s">
        <v>70</v>
      </c>
      <c r="N25" s="4">
        <v>1</v>
      </c>
      <c r="O25" s="5">
        <v>6.7765567765567761E-2</v>
      </c>
      <c r="P25" s="5">
        <v>0.34798534798534797</v>
      </c>
      <c r="Q25" s="5">
        <v>0.41575091575091577</v>
      </c>
    </row>
    <row r="26" spans="1:17" x14ac:dyDescent="0.85">
      <c r="A26" s="4">
        <v>42000</v>
      </c>
      <c r="B26" s="4">
        <v>4960</v>
      </c>
      <c r="C26" s="4">
        <v>2</v>
      </c>
      <c r="D26" s="4">
        <v>1</v>
      </c>
      <c r="E26" s="4">
        <v>1</v>
      </c>
      <c r="F26" s="4" t="s">
        <v>69</v>
      </c>
      <c r="G26" s="4" t="s">
        <v>70</v>
      </c>
      <c r="H26" s="4" t="s">
        <v>70</v>
      </c>
      <c r="I26" s="4" t="s">
        <v>70</v>
      </c>
      <c r="J26" s="4" t="s">
        <v>70</v>
      </c>
      <c r="K26" s="4">
        <v>0</v>
      </c>
      <c r="L26" s="4" t="s">
        <v>70</v>
      </c>
      <c r="N26" s="4">
        <v>2</v>
      </c>
      <c r="O26" s="5">
        <v>6.95970695970696E-2</v>
      </c>
      <c r="P26" s="5">
        <v>0.36630036630036628</v>
      </c>
      <c r="Q26" s="5">
        <v>0.4358974358974359</v>
      </c>
    </row>
    <row r="27" spans="1:17" x14ac:dyDescent="0.85">
      <c r="A27" s="4">
        <v>42300</v>
      </c>
      <c r="B27" s="4">
        <v>3000</v>
      </c>
      <c r="C27" s="4">
        <v>2</v>
      </c>
      <c r="D27" s="4">
        <v>1</v>
      </c>
      <c r="E27" s="4">
        <v>2</v>
      </c>
      <c r="F27" s="4" t="s">
        <v>69</v>
      </c>
      <c r="G27" s="4" t="s">
        <v>70</v>
      </c>
      <c r="H27" s="4" t="s">
        <v>70</v>
      </c>
      <c r="I27" s="4" t="s">
        <v>70</v>
      </c>
      <c r="J27" s="4" t="s">
        <v>70</v>
      </c>
      <c r="K27" s="4">
        <v>0</v>
      </c>
      <c r="L27" s="4" t="s">
        <v>70</v>
      </c>
      <c r="N27" s="4">
        <v>3</v>
      </c>
      <c r="O27" s="5">
        <v>3.663003663003663E-3</v>
      </c>
      <c r="P27" s="5">
        <v>6.95970695970696E-2</v>
      </c>
      <c r="Q27" s="5">
        <v>7.3260073260073263E-2</v>
      </c>
    </row>
    <row r="28" spans="1:17" x14ac:dyDescent="0.85">
      <c r="A28" s="4">
        <v>43500</v>
      </c>
      <c r="B28" s="4">
        <v>3800</v>
      </c>
      <c r="C28" s="4">
        <v>2</v>
      </c>
      <c r="D28" s="4">
        <v>1</v>
      </c>
      <c r="E28" s="4">
        <v>1</v>
      </c>
      <c r="F28" s="4" t="s">
        <v>69</v>
      </c>
      <c r="G28" s="4" t="s">
        <v>70</v>
      </c>
      <c r="H28" s="4" t="s">
        <v>70</v>
      </c>
      <c r="I28" s="4" t="s">
        <v>70</v>
      </c>
      <c r="J28" s="4" t="s">
        <v>70</v>
      </c>
      <c r="K28" s="4">
        <v>0</v>
      </c>
      <c r="L28" s="4" t="s">
        <v>70</v>
      </c>
      <c r="N28" s="4">
        <v>4</v>
      </c>
      <c r="O28" s="5">
        <v>0</v>
      </c>
      <c r="P28" s="5">
        <v>7.5091575091575088E-2</v>
      </c>
      <c r="Q28" s="5">
        <v>7.5091575091575088E-2</v>
      </c>
    </row>
    <row r="29" spans="1:17" x14ac:dyDescent="0.85">
      <c r="A29" s="4">
        <v>44000</v>
      </c>
      <c r="B29" s="4">
        <v>4960</v>
      </c>
      <c r="C29" s="4">
        <v>2</v>
      </c>
      <c r="D29" s="4">
        <v>1</v>
      </c>
      <c r="E29" s="4">
        <v>1</v>
      </c>
      <c r="F29" s="4" t="s">
        <v>69</v>
      </c>
      <c r="G29" s="4" t="s">
        <v>70</v>
      </c>
      <c r="H29" s="4" t="s">
        <v>69</v>
      </c>
      <c r="I29" s="4" t="s">
        <v>70</v>
      </c>
      <c r="J29" s="4" t="s">
        <v>69</v>
      </c>
      <c r="K29" s="4">
        <v>0</v>
      </c>
      <c r="L29" s="4" t="s">
        <v>70</v>
      </c>
      <c r="N29" s="4" t="str">
        <v>All</v>
      </c>
      <c r="O29" s="5">
        <v>0.14102564102564102</v>
      </c>
      <c r="P29" s="5">
        <v>0.85897435897435892</v>
      </c>
      <c r="Q29" s="5">
        <v>1</v>
      </c>
    </row>
    <row r="30" spans="1:17" x14ac:dyDescent="0.85">
      <c r="A30" s="4">
        <v>44500</v>
      </c>
      <c r="B30" s="4">
        <v>3000</v>
      </c>
      <c r="C30" s="4">
        <v>3</v>
      </c>
      <c r="D30" s="4">
        <v>1</v>
      </c>
      <c r="E30" s="4">
        <v>1</v>
      </c>
      <c r="F30" s="4" t="s">
        <v>70</v>
      </c>
      <c r="G30" s="4" t="s">
        <v>70</v>
      </c>
      <c r="H30" s="4" t="s">
        <v>70</v>
      </c>
      <c r="I30" s="4" t="s">
        <v>70</v>
      </c>
      <c r="J30" s="4" t="s">
        <v>69</v>
      </c>
      <c r="K30" s="4">
        <v>0</v>
      </c>
      <c r="L30" s="4" t="s">
        <v>70</v>
      </c>
      <c r="O30" s="5"/>
      <c r="P30" s="5"/>
      <c r="Q30" s="5"/>
    </row>
    <row r="31" spans="1:17" x14ac:dyDescent="0.85">
      <c r="A31" s="4">
        <v>44900</v>
      </c>
      <c r="B31" s="4">
        <v>4500</v>
      </c>
      <c r="C31" s="4">
        <v>3</v>
      </c>
      <c r="D31" s="4">
        <v>1</v>
      </c>
      <c r="E31" s="4">
        <v>2</v>
      </c>
      <c r="F31" s="4" t="s">
        <v>69</v>
      </c>
      <c r="G31" s="4" t="s">
        <v>70</v>
      </c>
      <c r="H31" s="4" t="s">
        <v>70</v>
      </c>
      <c r="I31" s="4" t="s">
        <v>70</v>
      </c>
      <c r="J31" s="4" t="s">
        <v>69</v>
      </c>
      <c r="K31" s="4">
        <v>0</v>
      </c>
      <c r="L31" s="4" t="s">
        <v>70</v>
      </c>
    </row>
    <row r="32" spans="1:17" x14ac:dyDescent="0.85">
      <c r="A32" s="4">
        <v>45000</v>
      </c>
      <c r="B32" s="4">
        <v>3500</v>
      </c>
      <c r="C32" s="4">
        <v>2</v>
      </c>
      <c r="D32" s="4">
        <v>1</v>
      </c>
      <c r="E32" s="4">
        <v>1</v>
      </c>
      <c r="F32" s="4" t="s">
        <v>70</v>
      </c>
      <c r="G32" s="4" t="s">
        <v>70</v>
      </c>
      <c r="H32" s="4" t="s">
        <v>69</v>
      </c>
      <c r="I32" s="4" t="s">
        <v>70</v>
      </c>
      <c r="J32" s="4" t="s">
        <v>70</v>
      </c>
      <c r="K32" s="4">
        <v>0</v>
      </c>
      <c r="L32" s="4" t="s">
        <v>70</v>
      </c>
    </row>
    <row r="33" spans="1:12" x14ac:dyDescent="0.85">
      <c r="A33" s="4">
        <v>48000</v>
      </c>
      <c r="B33" s="4">
        <v>3500</v>
      </c>
      <c r="C33" s="4">
        <v>4</v>
      </c>
      <c r="D33" s="4">
        <v>1</v>
      </c>
      <c r="E33" s="4">
        <v>2</v>
      </c>
      <c r="F33" s="4" t="s">
        <v>69</v>
      </c>
      <c r="G33" s="4" t="s">
        <v>70</v>
      </c>
      <c r="H33" s="4" t="s">
        <v>70</v>
      </c>
      <c r="I33" s="4" t="s">
        <v>70</v>
      </c>
      <c r="J33" s="4" t="s">
        <v>69</v>
      </c>
      <c r="K33" s="4">
        <v>2</v>
      </c>
      <c r="L33" s="4" t="s">
        <v>70</v>
      </c>
    </row>
    <row r="34" spans="1:12" x14ac:dyDescent="0.85">
      <c r="A34" s="4">
        <v>49000</v>
      </c>
      <c r="B34" s="4">
        <v>4000</v>
      </c>
      <c r="C34" s="4">
        <v>2</v>
      </c>
      <c r="D34" s="4">
        <v>1</v>
      </c>
      <c r="E34" s="4">
        <v>1</v>
      </c>
      <c r="F34" s="4" t="s">
        <v>69</v>
      </c>
      <c r="G34" s="4" t="s">
        <v>70</v>
      </c>
      <c r="H34" s="4" t="s">
        <v>70</v>
      </c>
      <c r="I34" s="4" t="s">
        <v>70</v>
      </c>
      <c r="J34" s="4" t="s">
        <v>70</v>
      </c>
      <c r="K34" s="4">
        <v>0</v>
      </c>
      <c r="L34" s="4" t="s">
        <v>70</v>
      </c>
    </row>
    <row r="35" spans="1:12" x14ac:dyDescent="0.85">
      <c r="A35" s="4">
        <v>51500</v>
      </c>
      <c r="B35" s="4">
        <v>4500</v>
      </c>
      <c r="C35" s="4">
        <v>2</v>
      </c>
      <c r="D35" s="4">
        <v>1</v>
      </c>
      <c r="E35" s="4">
        <v>1</v>
      </c>
      <c r="F35" s="4" t="s">
        <v>69</v>
      </c>
      <c r="G35" s="4" t="s">
        <v>70</v>
      </c>
      <c r="H35" s="4" t="s">
        <v>70</v>
      </c>
      <c r="I35" s="4" t="s">
        <v>70</v>
      </c>
      <c r="J35" s="4" t="s">
        <v>70</v>
      </c>
      <c r="K35" s="4">
        <v>0</v>
      </c>
      <c r="L35" s="4" t="s">
        <v>70</v>
      </c>
    </row>
    <row r="36" spans="1:12" x14ac:dyDescent="0.85">
      <c r="A36" s="4">
        <v>61000</v>
      </c>
      <c r="B36" s="4">
        <v>6360</v>
      </c>
      <c r="C36" s="4">
        <v>2</v>
      </c>
      <c r="D36" s="4">
        <v>1</v>
      </c>
      <c r="E36" s="4">
        <v>2</v>
      </c>
      <c r="F36" s="4" t="s">
        <v>69</v>
      </c>
      <c r="G36" s="4" t="s">
        <v>70</v>
      </c>
      <c r="H36" s="4" t="s">
        <v>70</v>
      </c>
      <c r="I36" s="4" t="s">
        <v>70</v>
      </c>
      <c r="J36" s="4" t="s">
        <v>70</v>
      </c>
      <c r="K36" s="4">
        <v>0</v>
      </c>
      <c r="L36" s="4" t="s">
        <v>70</v>
      </c>
    </row>
    <row r="37" spans="1:12" x14ac:dyDescent="0.85">
      <c r="A37" s="4">
        <v>61000</v>
      </c>
      <c r="B37" s="4">
        <v>4500</v>
      </c>
      <c r="C37" s="4">
        <v>2</v>
      </c>
      <c r="D37" s="4">
        <v>1</v>
      </c>
      <c r="E37" s="4">
        <v>1</v>
      </c>
      <c r="F37" s="4" t="s">
        <v>69</v>
      </c>
      <c r="G37" s="4" t="s">
        <v>70</v>
      </c>
      <c r="H37" s="4" t="s">
        <v>70</v>
      </c>
      <c r="I37" s="4" t="s">
        <v>70</v>
      </c>
      <c r="J37" s="4" t="s">
        <v>69</v>
      </c>
      <c r="K37" s="4">
        <v>2</v>
      </c>
      <c r="L37" s="4" t="s">
        <v>70</v>
      </c>
    </row>
    <row r="38" spans="1:12" x14ac:dyDescent="0.85">
      <c r="A38" s="4">
        <v>61700</v>
      </c>
      <c r="B38" s="4">
        <v>4032</v>
      </c>
      <c r="C38" s="4">
        <v>2</v>
      </c>
      <c r="D38" s="4">
        <v>1</v>
      </c>
      <c r="E38" s="4">
        <v>1</v>
      </c>
      <c r="F38" s="4" t="s">
        <v>69</v>
      </c>
      <c r="G38" s="4" t="s">
        <v>70</v>
      </c>
      <c r="H38" s="4" t="s">
        <v>69</v>
      </c>
      <c r="I38" s="4" t="s">
        <v>70</v>
      </c>
      <c r="J38" s="4" t="s">
        <v>70</v>
      </c>
      <c r="K38" s="4">
        <v>0</v>
      </c>
      <c r="L38" s="4" t="s">
        <v>70</v>
      </c>
    </row>
    <row r="39" spans="1:12" x14ac:dyDescent="0.85">
      <c r="A39" s="4">
        <v>67000</v>
      </c>
      <c r="B39" s="4">
        <v>5170</v>
      </c>
      <c r="C39" s="4">
        <v>3</v>
      </c>
      <c r="D39" s="4">
        <v>1</v>
      </c>
      <c r="E39" s="4">
        <v>4</v>
      </c>
      <c r="F39" s="4" t="s">
        <v>69</v>
      </c>
      <c r="G39" s="4" t="s">
        <v>70</v>
      </c>
      <c r="H39" s="4" t="s">
        <v>70</v>
      </c>
      <c r="I39" s="4" t="s">
        <v>70</v>
      </c>
      <c r="J39" s="4" t="s">
        <v>69</v>
      </c>
      <c r="K39" s="4">
        <v>0</v>
      </c>
      <c r="L39" s="4" t="s">
        <v>70</v>
      </c>
    </row>
    <row r="40" spans="1:12" x14ac:dyDescent="0.85">
      <c r="A40" s="4">
        <v>82000</v>
      </c>
      <c r="B40" s="4">
        <v>5400</v>
      </c>
      <c r="C40" s="4">
        <v>4</v>
      </c>
      <c r="D40" s="4">
        <v>2</v>
      </c>
      <c r="E40" s="4">
        <v>2</v>
      </c>
      <c r="F40" s="4" t="s">
        <v>69</v>
      </c>
      <c r="G40" s="4" t="s">
        <v>70</v>
      </c>
      <c r="H40" s="4" t="s">
        <v>70</v>
      </c>
      <c r="I40" s="4" t="s">
        <v>70</v>
      </c>
      <c r="J40" s="4" t="s">
        <v>69</v>
      </c>
      <c r="K40" s="4">
        <v>2</v>
      </c>
      <c r="L40" s="4" t="s">
        <v>70</v>
      </c>
    </row>
    <row r="41" spans="1:12" x14ac:dyDescent="0.85">
      <c r="A41" s="4">
        <v>54500</v>
      </c>
      <c r="B41" s="4">
        <v>3150</v>
      </c>
      <c r="C41" s="4">
        <v>2</v>
      </c>
      <c r="D41" s="4">
        <v>2</v>
      </c>
      <c r="E41" s="4">
        <v>1</v>
      </c>
      <c r="F41" s="4" t="s">
        <v>70</v>
      </c>
      <c r="G41" s="4" t="s">
        <v>70</v>
      </c>
      <c r="H41" s="4" t="s">
        <v>69</v>
      </c>
      <c r="I41" s="4" t="s">
        <v>70</v>
      </c>
      <c r="J41" s="4" t="s">
        <v>70</v>
      </c>
      <c r="K41" s="4">
        <v>0</v>
      </c>
      <c r="L41" s="4" t="s">
        <v>70</v>
      </c>
    </row>
    <row r="42" spans="1:12" x14ac:dyDescent="0.85">
      <c r="A42" s="4">
        <v>66500</v>
      </c>
      <c r="B42" s="4">
        <v>3745</v>
      </c>
      <c r="C42" s="4">
        <v>3</v>
      </c>
      <c r="D42" s="4">
        <v>1</v>
      </c>
      <c r="E42" s="4">
        <v>2</v>
      </c>
      <c r="F42" s="4" t="s">
        <v>69</v>
      </c>
      <c r="G42" s="4" t="s">
        <v>70</v>
      </c>
      <c r="H42" s="4" t="s">
        <v>69</v>
      </c>
      <c r="I42" s="4" t="s">
        <v>70</v>
      </c>
      <c r="J42" s="4" t="s">
        <v>70</v>
      </c>
      <c r="K42" s="4">
        <v>0</v>
      </c>
      <c r="L42" s="4" t="s">
        <v>70</v>
      </c>
    </row>
    <row r="43" spans="1:12" x14ac:dyDescent="0.85">
      <c r="A43" s="4">
        <v>70000</v>
      </c>
      <c r="B43" s="4">
        <v>4520</v>
      </c>
      <c r="C43" s="4">
        <v>3</v>
      </c>
      <c r="D43" s="4">
        <v>1</v>
      </c>
      <c r="E43" s="4">
        <v>2</v>
      </c>
      <c r="F43" s="4" t="s">
        <v>69</v>
      </c>
      <c r="G43" s="4" t="s">
        <v>70</v>
      </c>
      <c r="H43" s="4" t="s">
        <v>69</v>
      </c>
      <c r="I43" s="4" t="s">
        <v>70</v>
      </c>
      <c r="J43" s="4" t="s">
        <v>69</v>
      </c>
      <c r="K43" s="4">
        <v>0</v>
      </c>
      <c r="L43" s="4" t="s">
        <v>70</v>
      </c>
    </row>
    <row r="44" spans="1:12" x14ac:dyDescent="0.85">
      <c r="A44" s="4">
        <v>82000</v>
      </c>
      <c r="B44" s="4">
        <v>4640</v>
      </c>
      <c r="C44" s="4">
        <v>4</v>
      </c>
      <c r="D44" s="4">
        <v>1</v>
      </c>
      <c r="E44" s="4">
        <v>2</v>
      </c>
      <c r="F44" s="4" t="s">
        <v>69</v>
      </c>
      <c r="G44" s="4" t="s">
        <v>70</v>
      </c>
      <c r="H44" s="4" t="s">
        <v>70</v>
      </c>
      <c r="I44" s="4" t="s">
        <v>70</v>
      </c>
      <c r="J44" s="4" t="s">
        <v>70</v>
      </c>
      <c r="K44" s="4">
        <v>1</v>
      </c>
      <c r="L44" s="4" t="s">
        <v>70</v>
      </c>
    </row>
    <row r="45" spans="1:12" x14ac:dyDescent="0.85">
      <c r="A45" s="4">
        <v>92000</v>
      </c>
      <c r="B45" s="4">
        <v>8580</v>
      </c>
      <c r="C45" s="4">
        <v>5</v>
      </c>
      <c r="D45" s="4">
        <v>3</v>
      </c>
      <c r="E45" s="4">
        <v>2</v>
      </c>
      <c r="F45" s="4" t="s">
        <v>69</v>
      </c>
      <c r="G45" s="4" t="s">
        <v>70</v>
      </c>
      <c r="H45" s="4" t="s">
        <v>70</v>
      </c>
      <c r="I45" s="4" t="s">
        <v>70</v>
      </c>
      <c r="J45" s="4" t="s">
        <v>70</v>
      </c>
      <c r="K45" s="4">
        <v>2</v>
      </c>
      <c r="L45" s="4" t="s">
        <v>70</v>
      </c>
    </row>
    <row r="46" spans="1:12" x14ac:dyDescent="0.85">
      <c r="A46" s="4">
        <v>38000</v>
      </c>
      <c r="B46" s="4">
        <v>2000</v>
      </c>
      <c r="C46" s="4">
        <v>2</v>
      </c>
      <c r="D46" s="4">
        <v>1</v>
      </c>
      <c r="E46" s="4">
        <v>2</v>
      </c>
      <c r="F46" s="4" t="s">
        <v>69</v>
      </c>
      <c r="G46" s="4" t="s">
        <v>70</v>
      </c>
      <c r="H46" s="4" t="s">
        <v>70</v>
      </c>
      <c r="I46" s="4" t="s">
        <v>70</v>
      </c>
      <c r="J46" s="4" t="s">
        <v>70</v>
      </c>
      <c r="K46" s="4">
        <v>0</v>
      </c>
      <c r="L46" s="4" t="s">
        <v>70</v>
      </c>
    </row>
    <row r="47" spans="1:12" x14ac:dyDescent="0.85">
      <c r="A47" s="4">
        <v>44000</v>
      </c>
      <c r="B47" s="4">
        <v>2160</v>
      </c>
      <c r="C47" s="4">
        <v>3</v>
      </c>
      <c r="D47" s="4">
        <v>1</v>
      </c>
      <c r="E47" s="4">
        <v>2</v>
      </c>
      <c r="F47" s="4" t="s">
        <v>70</v>
      </c>
      <c r="G47" s="4" t="s">
        <v>70</v>
      </c>
      <c r="H47" s="4" t="s">
        <v>69</v>
      </c>
      <c r="I47" s="4" t="s">
        <v>70</v>
      </c>
      <c r="J47" s="4" t="s">
        <v>70</v>
      </c>
      <c r="K47" s="4">
        <v>0</v>
      </c>
      <c r="L47" s="4" t="s">
        <v>70</v>
      </c>
    </row>
    <row r="48" spans="1:12" x14ac:dyDescent="0.85">
      <c r="A48" s="4">
        <v>41000</v>
      </c>
      <c r="B48" s="4">
        <v>3040</v>
      </c>
      <c r="C48" s="4">
        <v>2</v>
      </c>
      <c r="D48" s="4">
        <v>1</v>
      </c>
      <c r="E48" s="4">
        <v>1</v>
      </c>
      <c r="F48" s="4" t="s">
        <v>70</v>
      </c>
      <c r="G48" s="4" t="s">
        <v>70</v>
      </c>
      <c r="H48" s="4" t="s">
        <v>70</v>
      </c>
      <c r="I48" s="4" t="s">
        <v>70</v>
      </c>
      <c r="J48" s="4" t="s">
        <v>70</v>
      </c>
      <c r="K48" s="4">
        <v>0</v>
      </c>
      <c r="L48" s="4" t="s">
        <v>70</v>
      </c>
    </row>
    <row r="49" spans="1:12" x14ac:dyDescent="0.85">
      <c r="A49" s="4">
        <v>43000</v>
      </c>
      <c r="B49" s="4">
        <v>3090</v>
      </c>
      <c r="C49" s="4">
        <v>3</v>
      </c>
      <c r="D49" s="4">
        <v>1</v>
      </c>
      <c r="E49" s="4">
        <v>2</v>
      </c>
      <c r="F49" s="4" t="s">
        <v>70</v>
      </c>
      <c r="G49" s="4" t="s">
        <v>70</v>
      </c>
      <c r="H49" s="4" t="s">
        <v>70</v>
      </c>
      <c r="I49" s="4" t="s">
        <v>70</v>
      </c>
      <c r="J49" s="4" t="s">
        <v>70</v>
      </c>
      <c r="K49" s="4">
        <v>0</v>
      </c>
      <c r="L49" s="4" t="s">
        <v>70</v>
      </c>
    </row>
    <row r="50" spans="1:12" x14ac:dyDescent="0.85">
      <c r="A50" s="4">
        <v>48000</v>
      </c>
      <c r="B50" s="4">
        <v>4960</v>
      </c>
      <c r="C50" s="4">
        <v>4</v>
      </c>
      <c r="D50" s="4">
        <v>1</v>
      </c>
      <c r="E50" s="4">
        <v>3</v>
      </c>
      <c r="F50" s="4" t="s">
        <v>70</v>
      </c>
      <c r="G50" s="4" t="s">
        <v>70</v>
      </c>
      <c r="H50" s="4" t="s">
        <v>70</v>
      </c>
      <c r="I50" s="4" t="s">
        <v>70</v>
      </c>
      <c r="J50" s="4" t="s">
        <v>70</v>
      </c>
      <c r="K50" s="4">
        <v>0</v>
      </c>
      <c r="L50" s="4" t="s">
        <v>70</v>
      </c>
    </row>
    <row r="51" spans="1:12" x14ac:dyDescent="0.85">
      <c r="A51" s="4">
        <v>54800</v>
      </c>
      <c r="B51" s="4">
        <v>3350</v>
      </c>
      <c r="C51" s="4">
        <v>3</v>
      </c>
      <c r="D51" s="4">
        <v>1</v>
      </c>
      <c r="E51" s="4">
        <v>2</v>
      </c>
      <c r="F51" s="4" t="s">
        <v>69</v>
      </c>
      <c r="G51" s="4" t="s">
        <v>70</v>
      </c>
      <c r="H51" s="4" t="s">
        <v>70</v>
      </c>
      <c r="I51" s="4" t="s">
        <v>70</v>
      </c>
      <c r="J51" s="4" t="s">
        <v>70</v>
      </c>
      <c r="K51" s="4">
        <v>0</v>
      </c>
      <c r="L51" s="4" t="s">
        <v>70</v>
      </c>
    </row>
    <row r="52" spans="1:12" x14ac:dyDescent="0.85">
      <c r="A52" s="4">
        <v>55000</v>
      </c>
      <c r="B52" s="4">
        <v>5300</v>
      </c>
      <c r="C52" s="4">
        <v>5</v>
      </c>
      <c r="D52" s="4">
        <v>2</v>
      </c>
      <c r="E52" s="4">
        <v>2</v>
      </c>
      <c r="F52" s="4" t="s">
        <v>69</v>
      </c>
      <c r="G52" s="4" t="s">
        <v>70</v>
      </c>
      <c r="H52" s="4" t="s">
        <v>70</v>
      </c>
      <c r="I52" s="4" t="s">
        <v>70</v>
      </c>
      <c r="J52" s="4" t="s">
        <v>70</v>
      </c>
      <c r="K52" s="4">
        <v>0</v>
      </c>
      <c r="L52" s="4" t="s">
        <v>70</v>
      </c>
    </row>
    <row r="53" spans="1:12" x14ac:dyDescent="0.85">
      <c r="A53" s="4">
        <v>57000</v>
      </c>
      <c r="B53" s="4">
        <v>4100</v>
      </c>
      <c r="C53" s="4">
        <v>4</v>
      </c>
      <c r="D53" s="4">
        <v>1</v>
      </c>
      <c r="E53" s="4">
        <v>1</v>
      </c>
      <c r="F53" s="4" t="s">
        <v>70</v>
      </c>
      <c r="G53" s="4" t="s">
        <v>70</v>
      </c>
      <c r="H53" s="4" t="s">
        <v>69</v>
      </c>
      <c r="I53" s="4" t="s">
        <v>70</v>
      </c>
      <c r="J53" s="4" t="s">
        <v>70</v>
      </c>
      <c r="K53" s="4">
        <v>0</v>
      </c>
      <c r="L53" s="4" t="s">
        <v>70</v>
      </c>
    </row>
    <row r="54" spans="1:12" x14ac:dyDescent="0.85">
      <c r="A54" s="4">
        <v>68000</v>
      </c>
      <c r="B54" s="4">
        <v>9166</v>
      </c>
      <c r="C54" s="4">
        <v>2</v>
      </c>
      <c r="D54" s="4">
        <v>1</v>
      </c>
      <c r="E54" s="4">
        <v>1</v>
      </c>
      <c r="F54" s="4" t="s">
        <v>69</v>
      </c>
      <c r="G54" s="4" t="s">
        <v>70</v>
      </c>
      <c r="H54" s="4" t="s">
        <v>69</v>
      </c>
      <c r="I54" s="4" t="s">
        <v>70</v>
      </c>
      <c r="J54" s="4" t="s">
        <v>69</v>
      </c>
      <c r="K54" s="4">
        <v>2</v>
      </c>
      <c r="L54" s="4" t="s">
        <v>70</v>
      </c>
    </row>
    <row r="55" spans="1:12" x14ac:dyDescent="0.85">
      <c r="A55" s="4">
        <v>95000</v>
      </c>
      <c r="B55" s="4">
        <v>4040</v>
      </c>
      <c r="C55" s="4">
        <v>3</v>
      </c>
      <c r="D55" s="4">
        <v>1</v>
      </c>
      <c r="E55" s="4">
        <v>2</v>
      </c>
      <c r="F55" s="4" t="s">
        <v>69</v>
      </c>
      <c r="G55" s="4" t="s">
        <v>70</v>
      </c>
      <c r="H55" s="4" t="s">
        <v>69</v>
      </c>
      <c r="I55" s="4" t="s">
        <v>69</v>
      </c>
      <c r="J55" s="4" t="s">
        <v>70</v>
      </c>
      <c r="K55" s="4">
        <v>1</v>
      </c>
      <c r="L55" s="4" t="s">
        <v>70</v>
      </c>
    </row>
    <row r="56" spans="1:12" x14ac:dyDescent="0.85">
      <c r="A56" s="4">
        <v>38000</v>
      </c>
      <c r="B56" s="4">
        <v>3630</v>
      </c>
      <c r="C56" s="4">
        <v>3</v>
      </c>
      <c r="D56" s="4">
        <v>3</v>
      </c>
      <c r="E56" s="4">
        <v>2</v>
      </c>
      <c r="F56" s="4" t="s">
        <v>70</v>
      </c>
      <c r="G56" s="4" t="s">
        <v>69</v>
      </c>
      <c r="H56" s="4" t="s">
        <v>70</v>
      </c>
      <c r="I56" s="4" t="s">
        <v>70</v>
      </c>
      <c r="J56" s="4" t="s">
        <v>70</v>
      </c>
      <c r="K56" s="4">
        <v>0</v>
      </c>
      <c r="L56" s="4" t="s">
        <v>70</v>
      </c>
    </row>
    <row r="57" spans="1:12" x14ac:dyDescent="0.85">
      <c r="A57" s="4">
        <v>25000</v>
      </c>
      <c r="B57" s="4">
        <v>3620</v>
      </c>
      <c r="C57" s="4">
        <v>2</v>
      </c>
      <c r="D57" s="4">
        <v>1</v>
      </c>
      <c r="E57" s="4">
        <v>1</v>
      </c>
      <c r="F57" s="4" t="s">
        <v>69</v>
      </c>
      <c r="G57" s="4" t="s">
        <v>70</v>
      </c>
      <c r="H57" s="4" t="s">
        <v>70</v>
      </c>
      <c r="I57" s="4" t="s">
        <v>70</v>
      </c>
      <c r="J57" s="4" t="s">
        <v>70</v>
      </c>
      <c r="K57" s="4">
        <v>0</v>
      </c>
      <c r="L57" s="4" t="s">
        <v>70</v>
      </c>
    </row>
    <row r="58" spans="1:12" x14ac:dyDescent="0.85">
      <c r="A58" s="4">
        <v>25245</v>
      </c>
      <c r="B58" s="4">
        <v>2400</v>
      </c>
      <c r="C58" s="4">
        <v>3</v>
      </c>
      <c r="D58" s="4">
        <v>1</v>
      </c>
      <c r="E58" s="4">
        <v>1</v>
      </c>
      <c r="F58" s="4" t="s">
        <v>70</v>
      </c>
      <c r="G58" s="4" t="s">
        <v>70</v>
      </c>
      <c r="H58" s="4" t="s">
        <v>70</v>
      </c>
      <c r="I58" s="4" t="s">
        <v>70</v>
      </c>
      <c r="J58" s="4" t="s">
        <v>70</v>
      </c>
      <c r="K58" s="4">
        <v>0</v>
      </c>
      <c r="L58" s="4" t="s">
        <v>70</v>
      </c>
    </row>
    <row r="59" spans="1:12" x14ac:dyDescent="0.85">
      <c r="A59" s="4">
        <v>56000</v>
      </c>
      <c r="B59" s="4">
        <v>7260</v>
      </c>
      <c r="C59" s="4">
        <v>3</v>
      </c>
      <c r="D59" s="4">
        <v>2</v>
      </c>
      <c r="E59" s="4">
        <v>1</v>
      </c>
      <c r="F59" s="4" t="s">
        <v>69</v>
      </c>
      <c r="G59" s="4" t="s">
        <v>69</v>
      </c>
      <c r="H59" s="4" t="s">
        <v>69</v>
      </c>
      <c r="I59" s="4" t="s">
        <v>70</v>
      </c>
      <c r="J59" s="4" t="s">
        <v>70</v>
      </c>
      <c r="K59" s="4">
        <v>3</v>
      </c>
      <c r="L59" s="4" t="s">
        <v>70</v>
      </c>
    </row>
    <row r="60" spans="1:12" x14ac:dyDescent="0.85">
      <c r="A60" s="4">
        <v>35500</v>
      </c>
      <c r="B60" s="4">
        <v>4400</v>
      </c>
      <c r="C60" s="4">
        <v>3</v>
      </c>
      <c r="D60" s="4">
        <v>1</v>
      </c>
      <c r="E60" s="4">
        <v>2</v>
      </c>
      <c r="F60" s="4" t="s">
        <v>69</v>
      </c>
      <c r="G60" s="4" t="s">
        <v>70</v>
      </c>
      <c r="H60" s="4" t="s">
        <v>70</v>
      </c>
      <c r="I60" s="4" t="s">
        <v>70</v>
      </c>
      <c r="J60" s="4" t="s">
        <v>70</v>
      </c>
      <c r="K60" s="4">
        <v>0</v>
      </c>
      <c r="L60" s="4" t="s">
        <v>70</v>
      </c>
    </row>
    <row r="61" spans="1:12" x14ac:dyDescent="0.85">
      <c r="A61" s="4">
        <v>30000</v>
      </c>
      <c r="B61" s="4">
        <v>2400</v>
      </c>
      <c r="C61" s="4">
        <v>3</v>
      </c>
      <c r="D61" s="4">
        <v>1</v>
      </c>
      <c r="E61" s="4">
        <v>2</v>
      </c>
      <c r="F61" s="4" t="s">
        <v>69</v>
      </c>
      <c r="G61" s="4" t="s">
        <v>70</v>
      </c>
      <c r="H61" s="4" t="s">
        <v>70</v>
      </c>
      <c r="I61" s="4" t="s">
        <v>70</v>
      </c>
      <c r="J61" s="4" t="s">
        <v>70</v>
      </c>
      <c r="K61" s="4">
        <v>0</v>
      </c>
      <c r="L61" s="4" t="s">
        <v>70</v>
      </c>
    </row>
    <row r="62" spans="1:12" x14ac:dyDescent="0.85">
      <c r="A62" s="4">
        <v>48000</v>
      </c>
      <c r="B62" s="4">
        <v>4120</v>
      </c>
      <c r="C62" s="4">
        <v>2</v>
      </c>
      <c r="D62" s="4">
        <v>1</v>
      </c>
      <c r="E62" s="4">
        <v>2</v>
      </c>
      <c r="F62" s="4" t="s">
        <v>69</v>
      </c>
      <c r="G62" s="4" t="s">
        <v>70</v>
      </c>
      <c r="H62" s="4" t="s">
        <v>70</v>
      </c>
      <c r="I62" s="4" t="s">
        <v>70</v>
      </c>
      <c r="J62" s="4" t="s">
        <v>70</v>
      </c>
      <c r="K62" s="4">
        <v>0</v>
      </c>
      <c r="L62" s="4" t="s">
        <v>70</v>
      </c>
    </row>
    <row r="63" spans="1:12" x14ac:dyDescent="0.85">
      <c r="A63" s="4">
        <v>48000</v>
      </c>
      <c r="B63" s="4">
        <v>4750</v>
      </c>
      <c r="C63" s="4">
        <v>2</v>
      </c>
      <c r="D63" s="4">
        <v>1</v>
      </c>
      <c r="E63" s="4">
        <v>1</v>
      </c>
      <c r="F63" s="4" t="s">
        <v>69</v>
      </c>
      <c r="G63" s="4" t="s">
        <v>70</v>
      </c>
      <c r="H63" s="4" t="s">
        <v>70</v>
      </c>
      <c r="I63" s="4" t="s">
        <v>70</v>
      </c>
      <c r="J63" s="4" t="s">
        <v>70</v>
      </c>
      <c r="K63" s="4">
        <v>0</v>
      </c>
      <c r="L63" s="4" t="s">
        <v>70</v>
      </c>
    </row>
    <row r="64" spans="1:12" x14ac:dyDescent="0.85">
      <c r="A64" s="4">
        <v>52000</v>
      </c>
      <c r="B64" s="4">
        <v>4280</v>
      </c>
      <c r="C64" s="4">
        <v>2</v>
      </c>
      <c r="D64" s="4">
        <v>1</v>
      </c>
      <c r="E64" s="4">
        <v>1</v>
      </c>
      <c r="F64" s="4" t="s">
        <v>69</v>
      </c>
      <c r="G64" s="4" t="s">
        <v>70</v>
      </c>
      <c r="H64" s="4" t="s">
        <v>70</v>
      </c>
      <c r="I64" s="4" t="s">
        <v>70</v>
      </c>
      <c r="J64" s="4" t="s">
        <v>69</v>
      </c>
      <c r="K64" s="4">
        <v>2</v>
      </c>
      <c r="L64" s="4" t="s">
        <v>70</v>
      </c>
    </row>
    <row r="65" spans="1:12" x14ac:dyDescent="0.85">
      <c r="A65" s="4">
        <v>54000</v>
      </c>
      <c r="B65" s="4">
        <v>4820</v>
      </c>
      <c r="C65" s="4">
        <v>3</v>
      </c>
      <c r="D65" s="4">
        <v>1</v>
      </c>
      <c r="E65" s="4">
        <v>2</v>
      </c>
      <c r="F65" s="4" t="s">
        <v>69</v>
      </c>
      <c r="G65" s="4" t="s">
        <v>70</v>
      </c>
      <c r="H65" s="4" t="s">
        <v>70</v>
      </c>
      <c r="I65" s="4" t="s">
        <v>70</v>
      </c>
      <c r="J65" s="4" t="s">
        <v>70</v>
      </c>
      <c r="K65" s="4">
        <v>0</v>
      </c>
      <c r="L65" s="4" t="s">
        <v>70</v>
      </c>
    </row>
    <row r="66" spans="1:12" x14ac:dyDescent="0.85">
      <c r="A66" s="4">
        <v>56000</v>
      </c>
      <c r="B66" s="4">
        <v>5500</v>
      </c>
      <c r="C66" s="4">
        <v>4</v>
      </c>
      <c r="D66" s="4">
        <v>1</v>
      </c>
      <c r="E66" s="4">
        <v>2</v>
      </c>
      <c r="F66" s="4" t="s">
        <v>69</v>
      </c>
      <c r="G66" s="4" t="s">
        <v>69</v>
      </c>
      <c r="H66" s="4" t="s">
        <v>69</v>
      </c>
      <c r="I66" s="4" t="s">
        <v>70</v>
      </c>
      <c r="J66" s="4" t="s">
        <v>70</v>
      </c>
      <c r="K66" s="4">
        <v>0</v>
      </c>
      <c r="L66" s="4" t="s">
        <v>70</v>
      </c>
    </row>
    <row r="67" spans="1:12" x14ac:dyDescent="0.85">
      <c r="A67" s="4">
        <v>60000</v>
      </c>
      <c r="B67" s="4">
        <v>5500</v>
      </c>
      <c r="C67" s="4">
        <v>3</v>
      </c>
      <c r="D67" s="4">
        <v>1</v>
      </c>
      <c r="E67" s="4">
        <v>2</v>
      </c>
      <c r="F67" s="4" t="s">
        <v>69</v>
      </c>
      <c r="G67" s="4" t="s">
        <v>70</v>
      </c>
      <c r="H67" s="4" t="s">
        <v>70</v>
      </c>
      <c r="I67" s="4" t="s">
        <v>70</v>
      </c>
      <c r="J67" s="4" t="s">
        <v>69</v>
      </c>
      <c r="K67" s="4">
        <v>0</v>
      </c>
      <c r="L67" s="4" t="s">
        <v>70</v>
      </c>
    </row>
    <row r="68" spans="1:12" x14ac:dyDescent="0.85">
      <c r="A68" s="4">
        <v>60000</v>
      </c>
      <c r="B68" s="4">
        <v>5040</v>
      </c>
      <c r="C68" s="4">
        <v>3</v>
      </c>
      <c r="D68" s="4">
        <v>1</v>
      </c>
      <c r="E68" s="4">
        <v>2</v>
      </c>
      <c r="F68" s="4" t="s">
        <v>69</v>
      </c>
      <c r="G68" s="4" t="s">
        <v>70</v>
      </c>
      <c r="H68" s="4" t="s">
        <v>69</v>
      </c>
      <c r="I68" s="4" t="s">
        <v>70</v>
      </c>
      <c r="J68" s="4" t="s">
        <v>69</v>
      </c>
      <c r="K68" s="4">
        <v>0</v>
      </c>
      <c r="L68" s="4" t="s">
        <v>70</v>
      </c>
    </row>
    <row r="69" spans="1:12" x14ac:dyDescent="0.85">
      <c r="A69" s="4">
        <v>67000</v>
      </c>
      <c r="B69" s="4">
        <v>6000</v>
      </c>
      <c r="C69" s="4">
        <v>2</v>
      </c>
      <c r="D69" s="4">
        <v>1</v>
      </c>
      <c r="E69" s="4">
        <v>1</v>
      </c>
      <c r="F69" s="4" t="s">
        <v>69</v>
      </c>
      <c r="G69" s="4" t="s">
        <v>70</v>
      </c>
      <c r="H69" s="4" t="s">
        <v>69</v>
      </c>
      <c r="I69" s="4" t="s">
        <v>70</v>
      </c>
      <c r="J69" s="4" t="s">
        <v>69</v>
      </c>
      <c r="K69" s="4">
        <v>1</v>
      </c>
      <c r="L69" s="4" t="s">
        <v>70</v>
      </c>
    </row>
    <row r="70" spans="1:12" x14ac:dyDescent="0.85">
      <c r="A70" s="4">
        <v>47000</v>
      </c>
      <c r="B70" s="4">
        <v>2500</v>
      </c>
      <c r="C70" s="4">
        <v>2</v>
      </c>
      <c r="D70" s="4">
        <v>1</v>
      </c>
      <c r="E70" s="4">
        <v>1</v>
      </c>
      <c r="F70" s="4" t="s">
        <v>70</v>
      </c>
      <c r="G70" s="4" t="s">
        <v>70</v>
      </c>
      <c r="H70" s="4" t="s">
        <v>70</v>
      </c>
      <c r="I70" s="4" t="s">
        <v>70</v>
      </c>
      <c r="J70" s="4" t="s">
        <v>69</v>
      </c>
      <c r="K70" s="4">
        <v>0</v>
      </c>
      <c r="L70" s="4" t="s">
        <v>70</v>
      </c>
    </row>
    <row r="71" spans="1:12" x14ac:dyDescent="0.85">
      <c r="A71" s="4">
        <v>70000</v>
      </c>
      <c r="B71" s="4">
        <v>4095</v>
      </c>
      <c r="C71" s="4">
        <v>3</v>
      </c>
      <c r="D71" s="4">
        <v>1</v>
      </c>
      <c r="E71" s="4">
        <v>2</v>
      </c>
      <c r="F71" s="4" t="s">
        <v>70</v>
      </c>
      <c r="G71" s="4" t="s">
        <v>69</v>
      </c>
      <c r="H71" s="4" t="s">
        <v>69</v>
      </c>
      <c r="I71" s="4" t="s">
        <v>70</v>
      </c>
      <c r="J71" s="4" t="s">
        <v>69</v>
      </c>
      <c r="K71" s="4">
        <v>0</v>
      </c>
      <c r="L71" s="4" t="s">
        <v>70</v>
      </c>
    </row>
    <row r="72" spans="1:12" x14ac:dyDescent="0.85">
      <c r="A72" s="4">
        <v>45000</v>
      </c>
      <c r="B72" s="4">
        <v>4095</v>
      </c>
      <c r="C72" s="4">
        <v>2</v>
      </c>
      <c r="D72" s="4">
        <v>1</v>
      </c>
      <c r="E72" s="4">
        <v>1</v>
      </c>
      <c r="F72" s="4" t="s">
        <v>69</v>
      </c>
      <c r="G72" s="4" t="s">
        <v>70</v>
      </c>
      <c r="H72" s="4" t="s">
        <v>70</v>
      </c>
      <c r="I72" s="4" t="s">
        <v>70</v>
      </c>
      <c r="J72" s="4" t="s">
        <v>70</v>
      </c>
      <c r="K72" s="4">
        <v>2</v>
      </c>
      <c r="L72" s="4" t="s">
        <v>70</v>
      </c>
    </row>
    <row r="73" spans="1:12" x14ac:dyDescent="0.85">
      <c r="A73" s="4">
        <v>51000</v>
      </c>
      <c r="B73" s="4">
        <v>3150</v>
      </c>
      <c r="C73" s="4">
        <v>3</v>
      </c>
      <c r="D73" s="4">
        <v>1</v>
      </c>
      <c r="E73" s="4">
        <v>2</v>
      </c>
      <c r="F73" s="4" t="s">
        <v>69</v>
      </c>
      <c r="G73" s="4" t="s">
        <v>70</v>
      </c>
      <c r="H73" s="4" t="s">
        <v>69</v>
      </c>
      <c r="I73" s="4" t="s">
        <v>70</v>
      </c>
      <c r="J73" s="4" t="s">
        <v>70</v>
      </c>
      <c r="K73" s="4">
        <v>0</v>
      </c>
      <c r="L73" s="4" t="s">
        <v>70</v>
      </c>
    </row>
    <row r="74" spans="1:12" x14ac:dyDescent="0.85">
      <c r="A74" s="4">
        <v>32500</v>
      </c>
      <c r="B74" s="4">
        <v>1836</v>
      </c>
      <c r="C74" s="4">
        <v>2</v>
      </c>
      <c r="D74" s="4">
        <v>1</v>
      </c>
      <c r="E74" s="4">
        <v>1</v>
      </c>
      <c r="F74" s="4" t="s">
        <v>70</v>
      </c>
      <c r="G74" s="4" t="s">
        <v>70</v>
      </c>
      <c r="H74" s="4" t="s">
        <v>69</v>
      </c>
      <c r="I74" s="4" t="s">
        <v>70</v>
      </c>
      <c r="J74" s="4" t="s">
        <v>70</v>
      </c>
      <c r="K74" s="4">
        <v>0</v>
      </c>
      <c r="L74" s="4" t="s">
        <v>70</v>
      </c>
    </row>
    <row r="75" spans="1:12" x14ac:dyDescent="0.85">
      <c r="A75" s="4">
        <v>34000</v>
      </c>
      <c r="B75" s="4">
        <v>2475</v>
      </c>
      <c r="C75" s="4">
        <v>3</v>
      </c>
      <c r="D75" s="4">
        <v>1</v>
      </c>
      <c r="E75" s="4">
        <v>2</v>
      </c>
      <c r="F75" s="4" t="s">
        <v>69</v>
      </c>
      <c r="G75" s="4" t="s">
        <v>70</v>
      </c>
      <c r="H75" s="4" t="s">
        <v>70</v>
      </c>
      <c r="I75" s="4" t="s">
        <v>70</v>
      </c>
      <c r="J75" s="4" t="s">
        <v>70</v>
      </c>
      <c r="K75" s="4">
        <v>0</v>
      </c>
      <c r="L75" s="4" t="s">
        <v>70</v>
      </c>
    </row>
    <row r="76" spans="1:12" x14ac:dyDescent="0.85">
      <c r="A76" s="4">
        <v>35000</v>
      </c>
      <c r="B76" s="4">
        <v>3210</v>
      </c>
      <c r="C76" s="4">
        <v>3</v>
      </c>
      <c r="D76" s="4">
        <v>1</v>
      </c>
      <c r="E76" s="4">
        <v>2</v>
      </c>
      <c r="F76" s="4" t="s">
        <v>69</v>
      </c>
      <c r="G76" s="4" t="s">
        <v>70</v>
      </c>
      <c r="H76" s="4" t="s">
        <v>69</v>
      </c>
      <c r="I76" s="4" t="s">
        <v>70</v>
      </c>
      <c r="J76" s="4" t="s">
        <v>70</v>
      </c>
      <c r="K76" s="4">
        <v>0</v>
      </c>
      <c r="L76" s="4" t="s">
        <v>70</v>
      </c>
    </row>
    <row r="77" spans="1:12" x14ac:dyDescent="0.85">
      <c r="A77" s="4">
        <v>36000</v>
      </c>
      <c r="B77" s="4">
        <v>3180</v>
      </c>
      <c r="C77" s="4">
        <v>3</v>
      </c>
      <c r="D77" s="4">
        <v>1</v>
      </c>
      <c r="E77" s="4">
        <v>1</v>
      </c>
      <c r="F77" s="4" t="s">
        <v>70</v>
      </c>
      <c r="G77" s="4" t="s">
        <v>70</v>
      </c>
      <c r="H77" s="4" t="s">
        <v>70</v>
      </c>
      <c r="I77" s="4" t="s">
        <v>70</v>
      </c>
      <c r="J77" s="4" t="s">
        <v>70</v>
      </c>
      <c r="K77" s="4">
        <v>0</v>
      </c>
      <c r="L77" s="4" t="s">
        <v>70</v>
      </c>
    </row>
    <row r="78" spans="1:12" x14ac:dyDescent="0.85">
      <c r="A78" s="4">
        <v>45000</v>
      </c>
      <c r="B78" s="4">
        <v>1650</v>
      </c>
      <c r="C78" s="4">
        <v>3</v>
      </c>
      <c r="D78" s="4">
        <v>1</v>
      </c>
      <c r="E78" s="4">
        <v>2</v>
      </c>
      <c r="F78" s="4" t="s">
        <v>70</v>
      </c>
      <c r="G78" s="4" t="s">
        <v>70</v>
      </c>
      <c r="H78" s="4" t="s">
        <v>69</v>
      </c>
      <c r="I78" s="4" t="s">
        <v>70</v>
      </c>
      <c r="J78" s="4" t="s">
        <v>70</v>
      </c>
      <c r="K78" s="4">
        <v>0</v>
      </c>
      <c r="L78" s="4" t="s">
        <v>70</v>
      </c>
    </row>
    <row r="79" spans="1:12" x14ac:dyDescent="0.85">
      <c r="A79" s="4">
        <v>47000</v>
      </c>
      <c r="B79" s="4">
        <v>3180</v>
      </c>
      <c r="C79" s="4">
        <v>4</v>
      </c>
      <c r="D79" s="4">
        <v>1</v>
      </c>
      <c r="E79" s="4">
        <v>2</v>
      </c>
      <c r="F79" s="4" t="s">
        <v>69</v>
      </c>
      <c r="G79" s="4" t="s">
        <v>70</v>
      </c>
      <c r="H79" s="4" t="s">
        <v>69</v>
      </c>
      <c r="I79" s="4" t="s">
        <v>70</v>
      </c>
      <c r="J79" s="4" t="s">
        <v>69</v>
      </c>
      <c r="K79" s="4">
        <v>0</v>
      </c>
      <c r="L79" s="4" t="s">
        <v>70</v>
      </c>
    </row>
    <row r="80" spans="1:12" x14ac:dyDescent="0.85">
      <c r="A80" s="4">
        <v>55000</v>
      </c>
      <c r="B80" s="4">
        <v>3180</v>
      </c>
      <c r="C80" s="4">
        <v>2</v>
      </c>
      <c r="D80" s="4">
        <v>2</v>
      </c>
      <c r="E80" s="4">
        <v>1</v>
      </c>
      <c r="F80" s="4" t="s">
        <v>69</v>
      </c>
      <c r="G80" s="4" t="s">
        <v>70</v>
      </c>
      <c r="H80" s="4" t="s">
        <v>69</v>
      </c>
      <c r="I80" s="4" t="s">
        <v>70</v>
      </c>
      <c r="J80" s="4" t="s">
        <v>70</v>
      </c>
      <c r="K80" s="4">
        <v>2</v>
      </c>
      <c r="L80" s="4" t="s">
        <v>70</v>
      </c>
    </row>
    <row r="81" spans="1:12" x14ac:dyDescent="0.85">
      <c r="A81" s="4">
        <v>63900</v>
      </c>
      <c r="B81" s="4">
        <v>6360</v>
      </c>
      <c r="C81" s="4">
        <v>2</v>
      </c>
      <c r="D81" s="4">
        <v>1</v>
      </c>
      <c r="E81" s="4">
        <v>1</v>
      </c>
      <c r="F81" s="4" t="s">
        <v>69</v>
      </c>
      <c r="G81" s="4" t="s">
        <v>70</v>
      </c>
      <c r="H81" s="4" t="s">
        <v>69</v>
      </c>
      <c r="I81" s="4" t="s">
        <v>70</v>
      </c>
      <c r="J81" s="4" t="s">
        <v>69</v>
      </c>
      <c r="K81" s="4">
        <v>1</v>
      </c>
      <c r="L81" s="4" t="s">
        <v>70</v>
      </c>
    </row>
    <row r="82" spans="1:12" x14ac:dyDescent="0.85">
      <c r="A82" s="4">
        <v>50000</v>
      </c>
      <c r="B82" s="4">
        <v>4240</v>
      </c>
      <c r="C82" s="4">
        <v>3</v>
      </c>
      <c r="D82" s="4">
        <v>1</v>
      </c>
      <c r="E82" s="4">
        <v>2</v>
      </c>
      <c r="F82" s="4" t="s">
        <v>69</v>
      </c>
      <c r="G82" s="4" t="s">
        <v>70</v>
      </c>
      <c r="H82" s="4" t="s">
        <v>70</v>
      </c>
      <c r="I82" s="4" t="s">
        <v>70</v>
      </c>
      <c r="J82" s="4" t="s">
        <v>69</v>
      </c>
      <c r="K82" s="4">
        <v>0</v>
      </c>
      <c r="L82" s="4" t="s">
        <v>70</v>
      </c>
    </row>
    <row r="83" spans="1:12" x14ac:dyDescent="0.85">
      <c r="A83" s="4">
        <v>35000</v>
      </c>
      <c r="B83" s="4">
        <v>3240</v>
      </c>
      <c r="C83" s="4">
        <v>2</v>
      </c>
      <c r="D83" s="4">
        <v>1</v>
      </c>
      <c r="E83" s="4">
        <v>1</v>
      </c>
      <c r="F83" s="4" t="s">
        <v>70</v>
      </c>
      <c r="G83" s="4" t="s">
        <v>69</v>
      </c>
      <c r="H83" s="4" t="s">
        <v>70</v>
      </c>
      <c r="I83" s="4" t="s">
        <v>70</v>
      </c>
      <c r="J83" s="4" t="s">
        <v>70</v>
      </c>
      <c r="K83" s="4">
        <v>1</v>
      </c>
      <c r="L83" s="4" t="s">
        <v>70</v>
      </c>
    </row>
    <row r="84" spans="1:12" x14ac:dyDescent="0.85">
      <c r="A84" s="4">
        <v>50000</v>
      </c>
      <c r="B84" s="4">
        <v>3650</v>
      </c>
      <c r="C84" s="4">
        <v>3</v>
      </c>
      <c r="D84" s="4">
        <v>1</v>
      </c>
      <c r="E84" s="4">
        <v>2</v>
      </c>
      <c r="F84" s="4" t="s">
        <v>69</v>
      </c>
      <c r="G84" s="4" t="s">
        <v>70</v>
      </c>
      <c r="H84" s="4" t="s">
        <v>70</v>
      </c>
      <c r="I84" s="4" t="s">
        <v>70</v>
      </c>
      <c r="J84" s="4" t="s">
        <v>70</v>
      </c>
      <c r="K84" s="4">
        <v>0</v>
      </c>
      <c r="L84" s="4" t="s">
        <v>70</v>
      </c>
    </row>
    <row r="85" spans="1:12" x14ac:dyDescent="0.85">
      <c r="A85" s="4">
        <v>43000</v>
      </c>
      <c r="B85" s="4">
        <v>3240</v>
      </c>
      <c r="C85" s="4">
        <v>3</v>
      </c>
      <c r="D85" s="4">
        <v>1</v>
      </c>
      <c r="E85" s="4">
        <v>2</v>
      </c>
      <c r="F85" s="4" t="s">
        <v>69</v>
      </c>
      <c r="G85" s="4" t="s">
        <v>70</v>
      </c>
      <c r="H85" s="4" t="s">
        <v>70</v>
      </c>
      <c r="I85" s="4" t="s">
        <v>70</v>
      </c>
      <c r="J85" s="4" t="s">
        <v>70</v>
      </c>
      <c r="K85" s="4">
        <v>2</v>
      </c>
      <c r="L85" s="4" t="s">
        <v>70</v>
      </c>
    </row>
    <row r="86" spans="1:12" x14ac:dyDescent="0.85">
      <c r="A86" s="4">
        <v>55500</v>
      </c>
      <c r="B86" s="4">
        <v>3780</v>
      </c>
      <c r="C86" s="4">
        <v>2</v>
      </c>
      <c r="D86" s="4">
        <v>1</v>
      </c>
      <c r="E86" s="4">
        <v>2</v>
      </c>
      <c r="F86" s="4" t="s">
        <v>69</v>
      </c>
      <c r="G86" s="4" t="s">
        <v>69</v>
      </c>
      <c r="H86" s="4" t="s">
        <v>69</v>
      </c>
      <c r="I86" s="4" t="s">
        <v>70</v>
      </c>
      <c r="J86" s="4" t="s">
        <v>70</v>
      </c>
      <c r="K86" s="4">
        <v>0</v>
      </c>
      <c r="L86" s="4" t="s">
        <v>70</v>
      </c>
    </row>
    <row r="87" spans="1:12" x14ac:dyDescent="0.85">
      <c r="A87" s="4">
        <v>57000</v>
      </c>
      <c r="B87" s="4">
        <v>6480</v>
      </c>
      <c r="C87" s="4">
        <v>3</v>
      </c>
      <c r="D87" s="4">
        <v>1</v>
      </c>
      <c r="E87" s="4">
        <v>2</v>
      </c>
      <c r="F87" s="4" t="s">
        <v>70</v>
      </c>
      <c r="G87" s="4" t="s">
        <v>70</v>
      </c>
      <c r="H87" s="4" t="s">
        <v>70</v>
      </c>
      <c r="I87" s="4" t="s">
        <v>70</v>
      </c>
      <c r="J87" s="4" t="s">
        <v>69</v>
      </c>
      <c r="K87" s="4">
        <v>1</v>
      </c>
      <c r="L87" s="4" t="s">
        <v>70</v>
      </c>
    </row>
    <row r="88" spans="1:12" x14ac:dyDescent="0.85">
      <c r="A88" s="4">
        <v>60000</v>
      </c>
      <c r="B88" s="4">
        <v>5850</v>
      </c>
      <c r="C88" s="4">
        <v>2</v>
      </c>
      <c r="D88" s="4">
        <v>1</v>
      </c>
      <c r="E88" s="4">
        <v>1</v>
      </c>
      <c r="F88" s="4" t="s">
        <v>69</v>
      </c>
      <c r="G88" s="4" t="s">
        <v>69</v>
      </c>
      <c r="H88" s="4" t="s">
        <v>69</v>
      </c>
      <c r="I88" s="4" t="s">
        <v>70</v>
      </c>
      <c r="J88" s="4" t="s">
        <v>70</v>
      </c>
      <c r="K88" s="4">
        <v>2</v>
      </c>
      <c r="L88" s="4" t="s">
        <v>70</v>
      </c>
    </row>
    <row r="89" spans="1:12" x14ac:dyDescent="0.85">
      <c r="A89" s="4">
        <v>78000</v>
      </c>
      <c r="B89" s="4">
        <v>3150</v>
      </c>
      <c r="C89" s="4">
        <v>3</v>
      </c>
      <c r="D89" s="4">
        <v>2</v>
      </c>
      <c r="E89" s="4">
        <v>1</v>
      </c>
      <c r="F89" s="4" t="s">
        <v>69</v>
      </c>
      <c r="G89" s="4" t="s">
        <v>69</v>
      </c>
      <c r="H89" s="4" t="s">
        <v>69</v>
      </c>
      <c r="I89" s="4" t="s">
        <v>70</v>
      </c>
      <c r="J89" s="4" t="s">
        <v>69</v>
      </c>
      <c r="K89" s="4">
        <v>0</v>
      </c>
      <c r="L89" s="4" t="s">
        <v>70</v>
      </c>
    </row>
    <row r="90" spans="1:12" x14ac:dyDescent="0.85">
      <c r="A90" s="4">
        <v>35000</v>
      </c>
      <c r="B90" s="4">
        <v>3000</v>
      </c>
      <c r="C90" s="4">
        <v>2</v>
      </c>
      <c r="D90" s="4">
        <v>1</v>
      </c>
      <c r="E90" s="4">
        <v>1</v>
      </c>
      <c r="F90" s="4" t="s">
        <v>69</v>
      </c>
      <c r="G90" s="4" t="s">
        <v>70</v>
      </c>
      <c r="H90" s="4" t="s">
        <v>70</v>
      </c>
      <c r="I90" s="4" t="s">
        <v>70</v>
      </c>
      <c r="J90" s="4" t="s">
        <v>70</v>
      </c>
      <c r="K90" s="4">
        <v>1</v>
      </c>
      <c r="L90" s="4" t="s">
        <v>70</v>
      </c>
    </row>
    <row r="91" spans="1:12" x14ac:dyDescent="0.85">
      <c r="A91" s="4">
        <v>44000</v>
      </c>
      <c r="B91" s="4">
        <v>3090</v>
      </c>
      <c r="C91" s="4">
        <v>2</v>
      </c>
      <c r="D91" s="4">
        <v>1</v>
      </c>
      <c r="E91" s="4">
        <v>1</v>
      </c>
      <c r="F91" s="4" t="s">
        <v>69</v>
      </c>
      <c r="G91" s="4" t="s">
        <v>69</v>
      </c>
      <c r="H91" s="4" t="s">
        <v>69</v>
      </c>
      <c r="I91" s="4" t="s">
        <v>70</v>
      </c>
      <c r="J91" s="4" t="s">
        <v>70</v>
      </c>
      <c r="K91" s="4">
        <v>0</v>
      </c>
      <c r="L91" s="4" t="s">
        <v>70</v>
      </c>
    </row>
    <row r="92" spans="1:12" x14ac:dyDescent="0.85">
      <c r="A92" s="4">
        <v>47000</v>
      </c>
      <c r="B92" s="4">
        <v>6060</v>
      </c>
      <c r="C92" s="4">
        <v>3</v>
      </c>
      <c r="D92" s="4">
        <v>1</v>
      </c>
      <c r="E92" s="4">
        <v>1</v>
      </c>
      <c r="F92" s="4" t="s">
        <v>69</v>
      </c>
      <c r="G92" s="4" t="s">
        <v>69</v>
      </c>
      <c r="H92" s="4" t="s">
        <v>69</v>
      </c>
      <c r="I92" s="4" t="s">
        <v>70</v>
      </c>
      <c r="J92" s="4" t="s">
        <v>70</v>
      </c>
      <c r="K92" s="4">
        <v>0</v>
      </c>
      <c r="L92" s="4" t="s">
        <v>70</v>
      </c>
    </row>
    <row r="93" spans="1:12" x14ac:dyDescent="0.85">
      <c r="A93" s="4">
        <v>58000</v>
      </c>
      <c r="B93" s="4">
        <v>5900</v>
      </c>
      <c r="C93" s="4">
        <v>4</v>
      </c>
      <c r="D93" s="4">
        <v>2</v>
      </c>
      <c r="E93" s="4">
        <v>2</v>
      </c>
      <c r="F93" s="4" t="s">
        <v>70</v>
      </c>
      <c r="G93" s="4" t="s">
        <v>70</v>
      </c>
      <c r="H93" s="4" t="s">
        <v>69</v>
      </c>
      <c r="I93" s="4" t="s">
        <v>70</v>
      </c>
      <c r="J93" s="4" t="s">
        <v>70</v>
      </c>
      <c r="K93" s="4">
        <v>1</v>
      </c>
      <c r="L93" s="4" t="s">
        <v>70</v>
      </c>
    </row>
    <row r="94" spans="1:12" x14ac:dyDescent="0.85">
      <c r="A94" s="4">
        <v>163000</v>
      </c>
      <c r="B94" s="4">
        <v>7420</v>
      </c>
      <c r="C94" s="4">
        <v>4</v>
      </c>
      <c r="D94" s="4">
        <v>1</v>
      </c>
      <c r="E94" s="4">
        <v>2</v>
      </c>
      <c r="F94" s="4" t="s">
        <v>69</v>
      </c>
      <c r="G94" s="4" t="s">
        <v>69</v>
      </c>
      <c r="H94" s="4" t="s">
        <v>69</v>
      </c>
      <c r="I94" s="4" t="s">
        <v>70</v>
      </c>
      <c r="J94" s="4" t="s">
        <v>69</v>
      </c>
      <c r="K94" s="4">
        <v>2</v>
      </c>
      <c r="L94" s="4" t="s">
        <v>70</v>
      </c>
    </row>
    <row r="95" spans="1:12" x14ac:dyDescent="0.85">
      <c r="A95" s="4">
        <v>128000</v>
      </c>
      <c r="B95" s="4">
        <v>8500</v>
      </c>
      <c r="C95" s="4">
        <v>3</v>
      </c>
      <c r="D95" s="4">
        <v>2</v>
      </c>
      <c r="E95" s="4">
        <v>4</v>
      </c>
      <c r="F95" s="4" t="s">
        <v>69</v>
      </c>
      <c r="G95" s="4" t="s">
        <v>70</v>
      </c>
      <c r="H95" s="4" t="s">
        <v>70</v>
      </c>
      <c r="I95" s="4" t="s">
        <v>70</v>
      </c>
      <c r="J95" s="4" t="s">
        <v>69</v>
      </c>
      <c r="K95" s="4">
        <v>2</v>
      </c>
      <c r="L95" s="4" t="s">
        <v>70</v>
      </c>
    </row>
    <row r="96" spans="1:12" x14ac:dyDescent="0.85">
      <c r="A96" s="4">
        <v>123500</v>
      </c>
      <c r="B96" s="4">
        <v>8050</v>
      </c>
      <c r="C96" s="4">
        <v>3</v>
      </c>
      <c r="D96" s="4">
        <v>1</v>
      </c>
      <c r="E96" s="4">
        <v>1</v>
      </c>
      <c r="F96" s="4" t="s">
        <v>69</v>
      </c>
      <c r="G96" s="4" t="s">
        <v>69</v>
      </c>
      <c r="H96" s="4" t="s">
        <v>69</v>
      </c>
      <c r="I96" s="4" t="s">
        <v>70</v>
      </c>
      <c r="J96" s="4" t="s">
        <v>69</v>
      </c>
      <c r="K96" s="4">
        <v>1</v>
      </c>
      <c r="L96" s="4" t="s">
        <v>70</v>
      </c>
    </row>
    <row r="97" spans="1:12" x14ac:dyDescent="0.85">
      <c r="A97" s="4">
        <v>39000</v>
      </c>
      <c r="B97" s="4">
        <v>6800</v>
      </c>
      <c r="C97" s="4">
        <v>2</v>
      </c>
      <c r="D97" s="4">
        <v>1</v>
      </c>
      <c r="E97" s="4">
        <v>1</v>
      </c>
      <c r="F97" s="4" t="s">
        <v>69</v>
      </c>
      <c r="G97" s="4" t="s">
        <v>70</v>
      </c>
      <c r="H97" s="4" t="s">
        <v>70</v>
      </c>
      <c r="I97" s="4" t="s">
        <v>70</v>
      </c>
      <c r="J97" s="4" t="s">
        <v>70</v>
      </c>
      <c r="K97" s="4">
        <v>0</v>
      </c>
      <c r="L97" s="4" t="s">
        <v>70</v>
      </c>
    </row>
    <row r="98" spans="1:12" x14ac:dyDescent="0.85">
      <c r="A98" s="4">
        <v>53900</v>
      </c>
      <c r="B98" s="4">
        <v>8250</v>
      </c>
      <c r="C98" s="4">
        <v>3</v>
      </c>
      <c r="D98" s="4">
        <v>1</v>
      </c>
      <c r="E98" s="4">
        <v>1</v>
      </c>
      <c r="F98" s="4" t="s">
        <v>69</v>
      </c>
      <c r="G98" s="4" t="s">
        <v>70</v>
      </c>
      <c r="H98" s="4" t="s">
        <v>70</v>
      </c>
      <c r="I98" s="4" t="s">
        <v>70</v>
      </c>
      <c r="J98" s="4" t="s">
        <v>70</v>
      </c>
      <c r="K98" s="4">
        <v>2</v>
      </c>
      <c r="L98" s="4" t="s">
        <v>70</v>
      </c>
    </row>
    <row r="99" spans="1:12" x14ac:dyDescent="0.85">
      <c r="A99" s="4">
        <v>59900</v>
      </c>
      <c r="B99" s="4">
        <v>8250</v>
      </c>
      <c r="C99" s="4">
        <v>3</v>
      </c>
      <c r="D99" s="4">
        <v>1</v>
      </c>
      <c r="E99" s="4">
        <v>1</v>
      </c>
      <c r="F99" s="4" t="s">
        <v>69</v>
      </c>
      <c r="G99" s="4" t="s">
        <v>70</v>
      </c>
      <c r="H99" s="4" t="s">
        <v>69</v>
      </c>
      <c r="I99" s="4" t="s">
        <v>70</v>
      </c>
      <c r="J99" s="4" t="s">
        <v>70</v>
      </c>
      <c r="K99" s="4">
        <v>3</v>
      </c>
      <c r="L99" s="4" t="s">
        <v>70</v>
      </c>
    </row>
    <row r="100" spans="1:12" x14ac:dyDescent="0.85">
      <c r="A100" s="4">
        <v>35000</v>
      </c>
      <c r="B100" s="4">
        <v>3500</v>
      </c>
      <c r="C100" s="4">
        <v>2</v>
      </c>
      <c r="D100" s="4">
        <v>1</v>
      </c>
      <c r="E100" s="4">
        <v>1</v>
      </c>
      <c r="F100" s="4" t="s">
        <v>69</v>
      </c>
      <c r="G100" s="4" t="s">
        <v>69</v>
      </c>
      <c r="H100" s="4" t="s">
        <v>70</v>
      </c>
      <c r="I100" s="4" t="s">
        <v>70</v>
      </c>
      <c r="J100" s="4" t="s">
        <v>70</v>
      </c>
      <c r="K100" s="4">
        <v>0</v>
      </c>
      <c r="L100" s="4" t="s">
        <v>70</v>
      </c>
    </row>
    <row r="101" spans="1:12" x14ac:dyDescent="0.85">
      <c r="A101" s="4">
        <v>43000</v>
      </c>
      <c r="B101" s="4">
        <v>2835</v>
      </c>
      <c r="C101" s="4">
        <v>2</v>
      </c>
      <c r="D101" s="4">
        <v>1</v>
      </c>
      <c r="E101" s="4">
        <v>1</v>
      </c>
      <c r="F101" s="4" t="s">
        <v>69</v>
      </c>
      <c r="G101" s="4" t="s">
        <v>70</v>
      </c>
      <c r="H101" s="4" t="s">
        <v>70</v>
      </c>
      <c r="I101" s="4" t="s">
        <v>70</v>
      </c>
      <c r="J101" s="4" t="s">
        <v>70</v>
      </c>
      <c r="K101" s="4">
        <v>0</v>
      </c>
      <c r="L101" s="4" t="s">
        <v>70</v>
      </c>
    </row>
    <row r="102" spans="1:12" x14ac:dyDescent="0.85">
      <c r="A102" s="4">
        <v>57000</v>
      </c>
      <c r="B102" s="4">
        <v>4500</v>
      </c>
      <c r="C102" s="4">
        <v>3</v>
      </c>
      <c r="D102" s="4">
        <v>2</v>
      </c>
      <c r="E102" s="4">
        <v>2</v>
      </c>
      <c r="F102" s="4" t="s">
        <v>70</v>
      </c>
      <c r="G102" s="4" t="s">
        <v>70</v>
      </c>
      <c r="H102" s="4" t="s">
        <v>69</v>
      </c>
      <c r="I102" s="4" t="s">
        <v>70</v>
      </c>
      <c r="J102" s="4" t="s">
        <v>69</v>
      </c>
      <c r="K102" s="4">
        <v>0</v>
      </c>
      <c r="L102" s="4" t="s">
        <v>70</v>
      </c>
    </row>
    <row r="103" spans="1:12" x14ac:dyDescent="0.85">
      <c r="A103" s="4">
        <v>79000</v>
      </c>
      <c r="B103" s="4">
        <v>3300</v>
      </c>
      <c r="C103" s="4">
        <v>3</v>
      </c>
      <c r="D103" s="4">
        <v>3</v>
      </c>
      <c r="E103" s="4">
        <v>2</v>
      </c>
      <c r="F103" s="4" t="s">
        <v>69</v>
      </c>
      <c r="G103" s="4" t="s">
        <v>70</v>
      </c>
      <c r="H103" s="4" t="s">
        <v>69</v>
      </c>
      <c r="I103" s="4" t="s">
        <v>70</v>
      </c>
      <c r="J103" s="4" t="s">
        <v>70</v>
      </c>
      <c r="K103" s="4">
        <v>0</v>
      </c>
      <c r="L103" s="4" t="s">
        <v>70</v>
      </c>
    </row>
    <row r="104" spans="1:12" x14ac:dyDescent="0.85">
      <c r="A104" s="4">
        <v>125000</v>
      </c>
      <c r="B104" s="4">
        <v>4320</v>
      </c>
      <c r="C104" s="4">
        <v>3</v>
      </c>
      <c r="D104" s="4">
        <v>1</v>
      </c>
      <c r="E104" s="4">
        <v>2</v>
      </c>
      <c r="F104" s="4" t="s">
        <v>69</v>
      </c>
      <c r="G104" s="4" t="s">
        <v>70</v>
      </c>
      <c r="H104" s="4" t="s">
        <v>69</v>
      </c>
      <c r="I104" s="4" t="s">
        <v>69</v>
      </c>
      <c r="J104" s="4" t="s">
        <v>70</v>
      </c>
      <c r="K104" s="4">
        <v>2</v>
      </c>
      <c r="L104" s="4" t="s">
        <v>70</v>
      </c>
    </row>
    <row r="105" spans="1:12" x14ac:dyDescent="0.85">
      <c r="A105" s="4">
        <v>132000</v>
      </c>
      <c r="B105" s="4">
        <v>3500</v>
      </c>
      <c r="C105" s="4">
        <v>4</v>
      </c>
      <c r="D105" s="4">
        <v>2</v>
      </c>
      <c r="E105" s="4">
        <v>2</v>
      </c>
      <c r="F105" s="4" t="s">
        <v>69</v>
      </c>
      <c r="G105" s="4" t="s">
        <v>70</v>
      </c>
      <c r="H105" s="4" t="s">
        <v>70</v>
      </c>
      <c r="I105" s="4" t="s">
        <v>69</v>
      </c>
      <c r="J105" s="4" t="s">
        <v>70</v>
      </c>
      <c r="K105" s="4">
        <v>2</v>
      </c>
      <c r="L105" s="4" t="s">
        <v>70</v>
      </c>
    </row>
    <row r="106" spans="1:12" x14ac:dyDescent="0.85">
      <c r="A106" s="4">
        <v>58000</v>
      </c>
      <c r="B106" s="4">
        <v>4992</v>
      </c>
      <c r="C106" s="4">
        <v>3</v>
      </c>
      <c r="D106" s="4">
        <v>2</v>
      </c>
      <c r="E106" s="4">
        <v>2</v>
      </c>
      <c r="F106" s="4" t="s">
        <v>69</v>
      </c>
      <c r="G106" s="4" t="s">
        <v>70</v>
      </c>
      <c r="H106" s="4" t="s">
        <v>70</v>
      </c>
      <c r="I106" s="4" t="s">
        <v>70</v>
      </c>
      <c r="J106" s="4" t="s">
        <v>70</v>
      </c>
      <c r="K106" s="4">
        <v>2</v>
      </c>
      <c r="L106" s="4" t="s">
        <v>70</v>
      </c>
    </row>
    <row r="107" spans="1:12" x14ac:dyDescent="0.85">
      <c r="A107" s="4">
        <v>43000</v>
      </c>
      <c r="B107" s="4">
        <v>4600</v>
      </c>
      <c r="C107" s="4">
        <v>2</v>
      </c>
      <c r="D107" s="4">
        <v>1</v>
      </c>
      <c r="E107" s="4">
        <v>1</v>
      </c>
      <c r="F107" s="4" t="s">
        <v>69</v>
      </c>
      <c r="G107" s="4" t="s">
        <v>70</v>
      </c>
      <c r="H107" s="4" t="s">
        <v>70</v>
      </c>
      <c r="I107" s="4" t="s">
        <v>70</v>
      </c>
      <c r="J107" s="4" t="s">
        <v>70</v>
      </c>
      <c r="K107" s="4">
        <v>0</v>
      </c>
      <c r="L107" s="4" t="s">
        <v>70</v>
      </c>
    </row>
    <row r="108" spans="1:12" x14ac:dyDescent="0.85">
      <c r="A108" s="4">
        <v>48000</v>
      </c>
      <c r="B108" s="4">
        <v>3720</v>
      </c>
      <c r="C108" s="4">
        <v>2</v>
      </c>
      <c r="D108" s="4">
        <v>1</v>
      </c>
      <c r="E108" s="4">
        <v>1</v>
      </c>
      <c r="F108" s="4" t="s">
        <v>70</v>
      </c>
      <c r="G108" s="4" t="s">
        <v>70</v>
      </c>
      <c r="H108" s="4" t="s">
        <v>70</v>
      </c>
      <c r="I108" s="4" t="s">
        <v>70</v>
      </c>
      <c r="J108" s="4" t="s">
        <v>69</v>
      </c>
      <c r="K108" s="4">
        <v>0</v>
      </c>
      <c r="L108" s="4" t="s">
        <v>70</v>
      </c>
    </row>
    <row r="109" spans="1:12" x14ac:dyDescent="0.85">
      <c r="A109" s="4">
        <v>58500</v>
      </c>
      <c r="B109" s="4">
        <v>3680</v>
      </c>
      <c r="C109" s="4">
        <v>3</v>
      </c>
      <c r="D109" s="4">
        <v>2</v>
      </c>
      <c r="E109" s="4">
        <v>2</v>
      </c>
      <c r="F109" s="4" t="s">
        <v>69</v>
      </c>
      <c r="G109" s="4" t="s">
        <v>70</v>
      </c>
      <c r="H109" s="4" t="s">
        <v>70</v>
      </c>
      <c r="I109" s="4" t="s">
        <v>70</v>
      </c>
      <c r="J109" s="4" t="s">
        <v>70</v>
      </c>
      <c r="K109" s="4">
        <v>0</v>
      </c>
      <c r="L109" s="4" t="s">
        <v>70</v>
      </c>
    </row>
    <row r="110" spans="1:12" x14ac:dyDescent="0.85">
      <c r="A110" s="4">
        <v>73000</v>
      </c>
      <c r="B110" s="4">
        <v>3000</v>
      </c>
      <c r="C110" s="4">
        <v>3</v>
      </c>
      <c r="D110" s="4">
        <v>2</v>
      </c>
      <c r="E110" s="4">
        <v>2</v>
      </c>
      <c r="F110" s="4" t="s">
        <v>69</v>
      </c>
      <c r="G110" s="4" t="s">
        <v>69</v>
      </c>
      <c r="H110" s="4" t="s">
        <v>69</v>
      </c>
      <c r="I110" s="4" t="s">
        <v>70</v>
      </c>
      <c r="J110" s="4" t="s">
        <v>70</v>
      </c>
      <c r="K110" s="4">
        <v>0</v>
      </c>
      <c r="L110" s="4" t="s">
        <v>70</v>
      </c>
    </row>
    <row r="111" spans="1:12" x14ac:dyDescent="0.85">
      <c r="A111" s="4">
        <v>63500</v>
      </c>
      <c r="B111" s="4">
        <v>3750</v>
      </c>
      <c r="C111" s="4">
        <v>2</v>
      </c>
      <c r="D111" s="4">
        <v>1</v>
      </c>
      <c r="E111" s="4">
        <v>1</v>
      </c>
      <c r="F111" s="4" t="s">
        <v>69</v>
      </c>
      <c r="G111" s="4" t="s">
        <v>69</v>
      </c>
      <c r="H111" s="4" t="s">
        <v>69</v>
      </c>
      <c r="I111" s="4" t="s">
        <v>70</v>
      </c>
      <c r="J111" s="4" t="s">
        <v>70</v>
      </c>
      <c r="K111" s="4">
        <v>0</v>
      </c>
      <c r="L111" s="4" t="s">
        <v>70</v>
      </c>
    </row>
    <row r="112" spans="1:12" x14ac:dyDescent="0.85">
      <c r="A112" s="4">
        <v>43000</v>
      </c>
      <c r="B112" s="4">
        <v>5076</v>
      </c>
      <c r="C112" s="4">
        <v>3</v>
      </c>
      <c r="D112" s="4">
        <v>1</v>
      </c>
      <c r="E112" s="4">
        <v>1</v>
      </c>
      <c r="F112" s="4" t="s">
        <v>70</v>
      </c>
      <c r="G112" s="4" t="s">
        <v>70</v>
      </c>
      <c r="H112" s="4" t="s">
        <v>70</v>
      </c>
      <c r="I112" s="4" t="s">
        <v>70</v>
      </c>
      <c r="J112" s="4" t="s">
        <v>70</v>
      </c>
      <c r="K112" s="4">
        <v>0</v>
      </c>
      <c r="L112" s="4" t="s">
        <v>70</v>
      </c>
    </row>
    <row r="113" spans="1:12" x14ac:dyDescent="0.85">
      <c r="A113" s="4">
        <v>46500</v>
      </c>
      <c r="B113" s="4">
        <v>4500</v>
      </c>
      <c r="C113" s="4">
        <v>2</v>
      </c>
      <c r="D113" s="4">
        <v>1</v>
      </c>
      <c r="E113" s="4">
        <v>1</v>
      </c>
      <c r="F113" s="4" t="s">
        <v>70</v>
      </c>
      <c r="G113" s="4" t="s">
        <v>70</v>
      </c>
      <c r="H113" s="4" t="s">
        <v>70</v>
      </c>
      <c r="I113" s="4" t="s">
        <v>70</v>
      </c>
      <c r="J113" s="4" t="s">
        <v>70</v>
      </c>
      <c r="K113" s="4">
        <v>0</v>
      </c>
      <c r="L113" s="4" t="s">
        <v>70</v>
      </c>
    </row>
    <row r="114" spans="1:12" x14ac:dyDescent="0.85">
      <c r="A114" s="4">
        <v>92000</v>
      </c>
      <c r="B114" s="4">
        <v>5000</v>
      </c>
      <c r="C114" s="4">
        <v>3</v>
      </c>
      <c r="D114" s="4">
        <v>1</v>
      </c>
      <c r="E114" s="4">
        <v>2</v>
      </c>
      <c r="F114" s="4" t="s">
        <v>69</v>
      </c>
      <c r="G114" s="4" t="s">
        <v>70</v>
      </c>
      <c r="H114" s="4" t="s">
        <v>70</v>
      </c>
      <c r="I114" s="4" t="s">
        <v>70</v>
      </c>
      <c r="J114" s="4" t="s">
        <v>69</v>
      </c>
      <c r="K114" s="4">
        <v>0</v>
      </c>
      <c r="L114" s="4" t="s">
        <v>70</v>
      </c>
    </row>
    <row r="115" spans="1:12" x14ac:dyDescent="0.85">
      <c r="A115" s="4">
        <v>75000</v>
      </c>
      <c r="B115" s="4">
        <v>4260</v>
      </c>
      <c r="C115" s="4">
        <v>4</v>
      </c>
      <c r="D115" s="4">
        <v>1</v>
      </c>
      <c r="E115" s="4">
        <v>2</v>
      </c>
      <c r="F115" s="4" t="s">
        <v>69</v>
      </c>
      <c r="G115" s="4" t="s">
        <v>70</v>
      </c>
      <c r="H115" s="4" t="s">
        <v>69</v>
      </c>
      <c r="I115" s="4" t="s">
        <v>70</v>
      </c>
      <c r="J115" s="4" t="s">
        <v>69</v>
      </c>
      <c r="K115" s="4">
        <v>0</v>
      </c>
      <c r="L115" s="4" t="s">
        <v>70</v>
      </c>
    </row>
    <row r="116" spans="1:12" x14ac:dyDescent="0.85">
      <c r="A116" s="4">
        <v>75000</v>
      </c>
      <c r="B116" s="4">
        <v>6540</v>
      </c>
      <c r="C116" s="4">
        <v>4</v>
      </c>
      <c r="D116" s="4">
        <v>2</v>
      </c>
      <c r="E116" s="4">
        <v>2</v>
      </c>
      <c r="F116" s="4" t="s">
        <v>70</v>
      </c>
      <c r="G116" s="4" t="s">
        <v>70</v>
      </c>
      <c r="H116" s="4" t="s">
        <v>70</v>
      </c>
      <c r="I116" s="4" t="s">
        <v>70</v>
      </c>
      <c r="J116" s="4" t="s">
        <v>69</v>
      </c>
      <c r="K116" s="4">
        <v>0</v>
      </c>
      <c r="L116" s="4" t="s">
        <v>70</v>
      </c>
    </row>
    <row r="117" spans="1:12" x14ac:dyDescent="0.85">
      <c r="A117" s="4">
        <v>85000</v>
      </c>
      <c r="B117" s="4">
        <v>3700</v>
      </c>
      <c r="C117" s="4">
        <v>4</v>
      </c>
      <c r="D117" s="4">
        <v>1</v>
      </c>
      <c r="E117" s="4">
        <v>2</v>
      </c>
      <c r="F117" s="4" t="s">
        <v>69</v>
      </c>
      <c r="G117" s="4" t="s">
        <v>69</v>
      </c>
      <c r="H117" s="4" t="s">
        <v>70</v>
      </c>
      <c r="I117" s="4" t="s">
        <v>70</v>
      </c>
      <c r="J117" s="4" t="s">
        <v>69</v>
      </c>
      <c r="K117" s="4">
        <v>0</v>
      </c>
      <c r="L117" s="4" t="s">
        <v>70</v>
      </c>
    </row>
    <row r="118" spans="1:12" x14ac:dyDescent="0.85">
      <c r="A118" s="4">
        <v>93000</v>
      </c>
      <c r="B118" s="4">
        <v>3760</v>
      </c>
      <c r="C118" s="4">
        <v>3</v>
      </c>
      <c r="D118" s="4">
        <v>1</v>
      </c>
      <c r="E118" s="4">
        <v>2</v>
      </c>
      <c r="F118" s="4" t="s">
        <v>69</v>
      </c>
      <c r="G118" s="4" t="s">
        <v>70</v>
      </c>
      <c r="H118" s="4" t="s">
        <v>70</v>
      </c>
      <c r="I118" s="4" t="s">
        <v>69</v>
      </c>
      <c r="J118" s="4" t="s">
        <v>70</v>
      </c>
      <c r="K118" s="4">
        <v>2</v>
      </c>
      <c r="L118" s="4" t="s">
        <v>70</v>
      </c>
    </row>
    <row r="119" spans="1:12" x14ac:dyDescent="0.85">
      <c r="A119" s="4">
        <v>94500</v>
      </c>
      <c r="B119" s="4">
        <v>4000</v>
      </c>
      <c r="C119" s="4">
        <v>3</v>
      </c>
      <c r="D119" s="4">
        <v>2</v>
      </c>
      <c r="E119" s="4">
        <v>2</v>
      </c>
      <c r="F119" s="4" t="s">
        <v>69</v>
      </c>
      <c r="G119" s="4" t="s">
        <v>70</v>
      </c>
      <c r="H119" s="4" t="s">
        <v>69</v>
      </c>
      <c r="I119" s="4" t="s">
        <v>70</v>
      </c>
      <c r="J119" s="4" t="s">
        <v>69</v>
      </c>
      <c r="K119" s="4">
        <v>1</v>
      </c>
      <c r="L119" s="4" t="s">
        <v>70</v>
      </c>
    </row>
    <row r="120" spans="1:12" x14ac:dyDescent="0.85">
      <c r="A120" s="4">
        <v>106500</v>
      </c>
      <c r="B120" s="4">
        <v>4300</v>
      </c>
      <c r="C120" s="4">
        <v>3</v>
      </c>
      <c r="D120" s="4">
        <v>2</v>
      </c>
      <c r="E120" s="4">
        <v>2</v>
      </c>
      <c r="F120" s="4" t="s">
        <v>69</v>
      </c>
      <c r="G120" s="4" t="s">
        <v>70</v>
      </c>
      <c r="H120" s="4" t="s">
        <v>69</v>
      </c>
      <c r="I120" s="4" t="s">
        <v>70</v>
      </c>
      <c r="J120" s="4" t="s">
        <v>70</v>
      </c>
      <c r="K120" s="4">
        <v>1</v>
      </c>
      <c r="L120" s="4" t="s">
        <v>70</v>
      </c>
    </row>
    <row r="121" spans="1:12" x14ac:dyDescent="0.85">
      <c r="A121" s="4">
        <v>116000</v>
      </c>
      <c r="B121" s="4">
        <v>6840</v>
      </c>
      <c r="C121" s="4">
        <v>5</v>
      </c>
      <c r="D121" s="4">
        <v>1</v>
      </c>
      <c r="E121" s="4">
        <v>2</v>
      </c>
      <c r="F121" s="4" t="s">
        <v>69</v>
      </c>
      <c r="G121" s="4" t="s">
        <v>69</v>
      </c>
      <c r="H121" s="4" t="s">
        <v>69</v>
      </c>
      <c r="I121" s="4" t="s">
        <v>70</v>
      </c>
      <c r="J121" s="4" t="s">
        <v>69</v>
      </c>
      <c r="K121" s="4">
        <v>1</v>
      </c>
      <c r="L121" s="4" t="s">
        <v>70</v>
      </c>
    </row>
    <row r="122" spans="1:12" x14ac:dyDescent="0.85">
      <c r="A122" s="4">
        <v>61500</v>
      </c>
      <c r="B122" s="4">
        <v>4400</v>
      </c>
      <c r="C122" s="4">
        <v>2</v>
      </c>
      <c r="D122" s="4">
        <v>1</v>
      </c>
      <c r="E122" s="4">
        <v>1</v>
      </c>
      <c r="F122" s="4" t="s">
        <v>69</v>
      </c>
      <c r="G122" s="4" t="s">
        <v>70</v>
      </c>
      <c r="H122" s="4" t="s">
        <v>70</v>
      </c>
      <c r="I122" s="4" t="s">
        <v>70</v>
      </c>
      <c r="J122" s="4" t="s">
        <v>70</v>
      </c>
      <c r="K122" s="4">
        <v>1</v>
      </c>
      <c r="L122" s="4" t="s">
        <v>70</v>
      </c>
    </row>
    <row r="123" spans="1:12" x14ac:dyDescent="0.85">
      <c r="A123" s="4">
        <v>80000</v>
      </c>
      <c r="B123" s="4">
        <v>10500</v>
      </c>
      <c r="C123" s="4">
        <v>4</v>
      </c>
      <c r="D123" s="4">
        <v>2</v>
      </c>
      <c r="E123" s="4">
        <v>2</v>
      </c>
      <c r="F123" s="4" t="s">
        <v>69</v>
      </c>
      <c r="G123" s="4" t="s">
        <v>70</v>
      </c>
      <c r="H123" s="4" t="s">
        <v>70</v>
      </c>
      <c r="I123" s="4" t="s">
        <v>70</v>
      </c>
      <c r="J123" s="4" t="s">
        <v>70</v>
      </c>
      <c r="K123" s="4">
        <v>1</v>
      </c>
      <c r="L123" s="4" t="s">
        <v>70</v>
      </c>
    </row>
    <row r="124" spans="1:12" x14ac:dyDescent="0.85">
      <c r="A124" s="4">
        <v>37000</v>
      </c>
      <c r="B124" s="4">
        <v>4400</v>
      </c>
      <c r="C124" s="4">
        <v>2</v>
      </c>
      <c r="D124" s="4">
        <v>1</v>
      </c>
      <c r="E124" s="4">
        <v>1</v>
      </c>
      <c r="F124" s="4" t="s">
        <v>69</v>
      </c>
      <c r="G124" s="4" t="s">
        <v>70</v>
      </c>
      <c r="H124" s="4" t="s">
        <v>70</v>
      </c>
      <c r="I124" s="4" t="s">
        <v>70</v>
      </c>
      <c r="J124" s="4" t="s">
        <v>70</v>
      </c>
      <c r="K124" s="4">
        <v>0</v>
      </c>
      <c r="L124" s="4" t="s">
        <v>70</v>
      </c>
    </row>
    <row r="125" spans="1:12" x14ac:dyDescent="0.85">
      <c r="A125" s="4">
        <v>59500</v>
      </c>
      <c r="B125" s="4">
        <v>4840</v>
      </c>
      <c r="C125" s="4">
        <v>3</v>
      </c>
      <c r="D125" s="4">
        <v>1</v>
      </c>
      <c r="E125" s="4">
        <v>2</v>
      </c>
      <c r="F125" s="4" t="s">
        <v>69</v>
      </c>
      <c r="G125" s="4" t="s">
        <v>70</v>
      </c>
      <c r="H125" s="4" t="s">
        <v>70</v>
      </c>
      <c r="I125" s="4" t="s">
        <v>70</v>
      </c>
      <c r="J125" s="4" t="s">
        <v>70</v>
      </c>
      <c r="K125" s="4">
        <v>1</v>
      </c>
      <c r="L125" s="4" t="s">
        <v>70</v>
      </c>
    </row>
    <row r="126" spans="1:12" x14ac:dyDescent="0.85">
      <c r="A126" s="4">
        <v>70000</v>
      </c>
      <c r="B126" s="4">
        <v>4120</v>
      </c>
      <c r="C126" s="4">
        <v>2</v>
      </c>
      <c r="D126" s="4">
        <v>1</v>
      </c>
      <c r="E126" s="4">
        <v>1</v>
      </c>
      <c r="F126" s="4" t="s">
        <v>69</v>
      </c>
      <c r="G126" s="4" t="s">
        <v>70</v>
      </c>
      <c r="H126" s="4" t="s">
        <v>69</v>
      </c>
      <c r="I126" s="4" t="s">
        <v>70</v>
      </c>
      <c r="J126" s="4" t="s">
        <v>70</v>
      </c>
      <c r="K126" s="4">
        <v>1</v>
      </c>
      <c r="L126" s="4" t="s">
        <v>70</v>
      </c>
    </row>
    <row r="127" spans="1:12" x14ac:dyDescent="0.85">
      <c r="A127" s="4">
        <v>95000</v>
      </c>
      <c r="B127" s="4">
        <v>4260</v>
      </c>
      <c r="C127" s="4">
        <v>4</v>
      </c>
      <c r="D127" s="4">
        <v>2</v>
      </c>
      <c r="E127" s="4">
        <v>2</v>
      </c>
      <c r="F127" s="4" t="s">
        <v>69</v>
      </c>
      <c r="G127" s="4" t="s">
        <v>70</v>
      </c>
      <c r="H127" s="4" t="s">
        <v>70</v>
      </c>
      <c r="I127" s="4" t="s">
        <v>69</v>
      </c>
      <c r="J127" s="4" t="s">
        <v>70</v>
      </c>
      <c r="K127" s="4">
        <v>0</v>
      </c>
      <c r="L127" s="4" t="s">
        <v>70</v>
      </c>
    </row>
    <row r="128" spans="1:12" x14ac:dyDescent="0.85">
      <c r="A128" s="4">
        <v>117000</v>
      </c>
      <c r="B128" s="4">
        <v>5960</v>
      </c>
      <c r="C128" s="4">
        <v>3</v>
      </c>
      <c r="D128" s="4">
        <v>3</v>
      </c>
      <c r="E128" s="4">
        <v>2</v>
      </c>
      <c r="F128" s="4" t="s">
        <v>69</v>
      </c>
      <c r="G128" s="4" t="s">
        <v>69</v>
      </c>
      <c r="H128" s="4" t="s">
        <v>69</v>
      </c>
      <c r="I128" s="4" t="s">
        <v>70</v>
      </c>
      <c r="J128" s="4" t="s">
        <v>70</v>
      </c>
      <c r="K128" s="4">
        <v>1</v>
      </c>
      <c r="L128" s="4" t="s">
        <v>70</v>
      </c>
    </row>
    <row r="129" spans="1:12" x14ac:dyDescent="0.85">
      <c r="A129" s="4">
        <v>122500</v>
      </c>
      <c r="B129" s="4">
        <v>8800</v>
      </c>
      <c r="C129" s="4">
        <v>3</v>
      </c>
      <c r="D129" s="4">
        <v>2</v>
      </c>
      <c r="E129" s="4">
        <v>2</v>
      </c>
      <c r="F129" s="4" t="s">
        <v>69</v>
      </c>
      <c r="G129" s="4" t="s">
        <v>70</v>
      </c>
      <c r="H129" s="4" t="s">
        <v>70</v>
      </c>
      <c r="I129" s="4" t="s">
        <v>70</v>
      </c>
      <c r="J129" s="4" t="s">
        <v>69</v>
      </c>
      <c r="K129" s="4">
        <v>2</v>
      </c>
      <c r="L129" s="4" t="s">
        <v>70</v>
      </c>
    </row>
    <row r="130" spans="1:12" x14ac:dyDescent="0.85">
      <c r="A130" s="4">
        <v>123500</v>
      </c>
      <c r="B130" s="4">
        <v>4560</v>
      </c>
      <c r="C130" s="4">
        <v>3</v>
      </c>
      <c r="D130" s="4">
        <v>2</v>
      </c>
      <c r="E130" s="4">
        <v>2</v>
      </c>
      <c r="F130" s="4" t="s">
        <v>69</v>
      </c>
      <c r="G130" s="4" t="s">
        <v>69</v>
      </c>
      <c r="H130" s="4" t="s">
        <v>69</v>
      </c>
      <c r="I130" s="4" t="s">
        <v>70</v>
      </c>
      <c r="J130" s="4" t="s">
        <v>69</v>
      </c>
      <c r="K130" s="4">
        <v>1</v>
      </c>
      <c r="L130" s="4" t="s">
        <v>70</v>
      </c>
    </row>
    <row r="131" spans="1:12" x14ac:dyDescent="0.85">
      <c r="A131" s="4">
        <v>127000</v>
      </c>
      <c r="B131" s="4">
        <v>4600</v>
      </c>
      <c r="C131" s="4">
        <v>3</v>
      </c>
      <c r="D131" s="4">
        <v>2</v>
      </c>
      <c r="E131" s="4">
        <v>2</v>
      </c>
      <c r="F131" s="4" t="s">
        <v>69</v>
      </c>
      <c r="G131" s="4" t="s">
        <v>69</v>
      </c>
      <c r="H131" s="4" t="s">
        <v>70</v>
      </c>
      <c r="I131" s="4" t="s">
        <v>70</v>
      </c>
      <c r="J131" s="4" t="s">
        <v>69</v>
      </c>
      <c r="K131" s="4">
        <v>2</v>
      </c>
      <c r="L131" s="4" t="s">
        <v>70</v>
      </c>
    </row>
    <row r="132" spans="1:12" x14ac:dyDescent="0.85">
      <c r="A132" s="4">
        <v>35000</v>
      </c>
      <c r="B132" s="4">
        <v>4840</v>
      </c>
      <c r="C132" s="4">
        <v>2</v>
      </c>
      <c r="D132" s="4">
        <v>1</v>
      </c>
      <c r="E132" s="4">
        <v>2</v>
      </c>
      <c r="F132" s="4" t="s">
        <v>69</v>
      </c>
      <c r="G132" s="4" t="s">
        <v>70</v>
      </c>
      <c r="H132" s="4" t="s">
        <v>70</v>
      </c>
      <c r="I132" s="4" t="s">
        <v>70</v>
      </c>
      <c r="J132" s="4" t="s">
        <v>70</v>
      </c>
      <c r="K132" s="4">
        <v>0</v>
      </c>
      <c r="L132" s="4" t="s">
        <v>70</v>
      </c>
    </row>
    <row r="133" spans="1:12" x14ac:dyDescent="0.85">
      <c r="A133" s="4">
        <v>44500</v>
      </c>
      <c r="B133" s="4">
        <v>3850</v>
      </c>
      <c r="C133" s="4">
        <v>3</v>
      </c>
      <c r="D133" s="4">
        <v>1</v>
      </c>
      <c r="E133" s="4">
        <v>2</v>
      </c>
      <c r="F133" s="4" t="s">
        <v>69</v>
      </c>
      <c r="G133" s="4" t="s">
        <v>70</v>
      </c>
      <c r="H133" s="4" t="s">
        <v>70</v>
      </c>
      <c r="I133" s="4" t="s">
        <v>70</v>
      </c>
      <c r="J133" s="4" t="s">
        <v>70</v>
      </c>
      <c r="K133" s="4">
        <v>0</v>
      </c>
      <c r="L133" s="4" t="s">
        <v>70</v>
      </c>
    </row>
    <row r="134" spans="1:12" x14ac:dyDescent="0.85">
      <c r="A134" s="4">
        <v>49900</v>
      </c>
      <c r="B134" s="4">
        <v>4900</v>
      </c>
      <c r="C134" s="4">
        <v>3</v>
      </c>
      <c r="D134" s="4">
        <v>1</v>
      </c>
      <c r="E134" s="4">
        <v>2</v>
      </c>
      <c r="F134" s="4" t="s">
        <v>70</v>
      </c>
      <c r="G134" s="4" t="s">
        <v>70</v>
      </c>
      <c r="H134" s="4" t="s">
        <v>70</v>
      </c>
      <c r="I134" s="4" t="s">
        <v>70</v>
      </c>
      <c r="J134" s="4" t="s">
        <v>70</v>
      </c>
      <c r="K134" s="4">
        <v>0</v>
      </c>
      <c r="L134" s="4" t="s">
        <v>70</v>
      </c>
    </row>
    <row r="135" spans="1:12" x14ac:dyDescent="0.85">
      <c r="A135" s="4">
        <v>50500</v>
      </c>
      <c r="B135" s="4">
        <v>3850</v>
      </c>
      <c r="C135" s="4">
        <v>3</v>
      </c>
      <c r="D135" s="4">
        <v>1</v>
      </c>
      <c r="E135" s="4">
        <v>1</v>
      </c>
      <c r="F135" s="4" t="s">
        <v>69</v>
      </c>
      <c r="G135" s="4" t="s">
        <v>70</v>
      </c>
      <c r="H135" s="4" t="s">
        <v>70</v>
      </c>
      <c r="I135" s="4" t="s">
        <v>70</v>
      </c>
      <c r="J135" s="4" t="s">
        <v>70</v>
      </c>
      <c r="K135" s="4">
        <v>2</v>
      </c>
      <c r="L135" s="4" t="s">
        <v>70</v>
      </c>
    </row>
    <row r="136" spans="1:12" x14ac:dyDescent="0.85">
      <c r="A136" s="4">
        <v>65000</v>
      </c>
      <c r="B136" s="4">
        <v>3760</v>
      </c>
      <c r="C136" s="4">
        <v>3</v>
      </c>
      <c r="D136" s="4">
        <v>1</v>
      </c>
      <c r="E136" s="4">
        <v>1</v>
      </c>
      <c r="F136" s="4" t="s">
        <v>69</v>
      </c>
      <c r="G136" s="4" t="s">
        <v>70</v>
      </c>
      <c r="H136" s="4" t="s">
        <v>70</v>
      </c>
      <c r="I136" s="4" t="s">
        <v>70</v>
      </c>
      <c r="J136" s="4" t="s">
        <v>70</v>
      </c>
      <c r="K136" s="4">
        <v>2</v>
      </c>
      <c r="L136" s="4" t="s">
        <v>70</v>
      </c>
    </row>
    <row r="137" spans="1:12" x14ac:dyDescent="0.85">
      <c r="A137" s="4">
        <v>90000</v>
      </c>
      <c r="B137" s="4">
        <v>6000</v>
      </c>
      <c r="C137" s="4">
        <v>4</v>
      </c>
      <c r="D137" s="4">
        <v>2</v>
      </c>
      <c r="E137" s="4">
        <v>4</v>
      </c>
      <c r="F137" s="4" t="s">
        <v>69</v>
      </c>
      <c r="G137" s="4" t="s">
        <v>70</v>
      </c>
      <c r="H137" s="4" t="s">
        <v>70</v>
      </c>
      <c r="I137" s="4" t="s">
        <v>70</v>
      </c>
      <c r="J137" s="4" t="s">
        <v>70</v>
      </c>
      <c r="K137" s="4">
        <v>1</v>
      </c>
      <c r="L137" s="4" t="s">
        <v>70</v>
      </c>
    </row>
    <row r="138" spans="1:12" x14ac:dyDescent="0.85">
      <c r="A138" s="4">
        <v>46000</v>
      </c>
      <c r="B138" s="4">
        <v>4370</v>
      </c>
      <c r="C138" s="4">
        <v>3</v>
      </c>
      <c r="D138" s="4">
        <v>1</v>
      </c>
      <c r="E138" s="4">
        <v>2</v>
      </c>
      <c r="F138" s="4" t="s">
        <v>69</v>
      </c>
      <c r="G138" s="4" t="s">
        <v>70</v>
      </c>
      <c r="H138" s="4" t="s">
        <v>70</v>
      </c>
      <c r="I138" s="4" t="s">
        <v>70</v>
      </c>
      <c r="J138" s="4" t="s">
        <v>70</v>
      </c>
      <c r="K138" s="4">
        <v>0</v>
      </c>
      <c r="L138" s="4" t="s">
        <v>70</v>
      </c>
    </row>
    <row r="139" spans="1:12" x14ac:dyDescent="0.85">
      <c r="A139" s="4">
        <v>35000</v>
      </c>
      <c r="B139" s="4">
        <v>7700</v>
      </c>
      <c r="C139" s="4">
        <v>2</v>
      </c>
      <c r="D139" s="4">
        <v>1</v>
      </c>
      <c r="E139" s="4">
        <v>1</v>
      </c>
      <c r="F139" s="4" t="s">
        <v>69</v>
      </c>
      <c r="G139" s="4" t="s">
        <v>70</v>
      </c>
      <c r="H139" s="4" t="s">
        <v>70</v>
      </c>
      <c r="I139" s="4" t="s">
        <v>70</v>
      </c>
      <c r="J139" s="4" t="s">
        <v>70</v>
      </c>
      <c r="K139" s="4">
        <v>0</v>
      </c>
      <c r="L139" s="4" t="s">
        <v>70</v>
      </c>
    </row>
    <row r="140" spans="1:12" x14ac:dyDescent="0.85">
      <c r="A140" s="4">
        <v>26500</v>
      </c>
      <c r="B140" s="4">
        <v>2990</v>
      </c>
      <c r="C140" s="4">
        <v>2</v>
      </c>
      <c r="D140" s="4">
        <v>1</v>
      </c>
      <c r="E140" s="4">
        <v>1</v>
      </c>
      <c r="F140" s="4" t="s">
        <v>70</v>
      </c>
      <c r="G140" s="4" t="s">
        <v>70</v>
      </c>
      <c r="H140" s="4" t="s">
        <v>70</v>
      </c>
      <c r="I140" s="4" t="s">
        <v>70</v>
      </c>
      <c r="J140" s="4" t="s">
        <v>70</v>
      </c>
      <c r="K140" s="4">
        <v>1</v>
      </c>
      <c r="L140" s="4" t="s">
        <v>70</v>
      </c>
    </row>
    <row r="141" spans="1:12" x14ac:dyDescent="0.85">
      <c r="A141" s="4">
        <v>43000</v>
      </c>
      <c r="B141" s="4">
        <v>3750</v>
      </c>
      <c r="C141" s="4">
        <v>3</v>
      </c>
      <c r="D141" s="4">
        <v>1</v>
      </c>
      <c r="E141" s="4">
        <v>2</v>
      </c>
      <c r="F141" s="4" t="s">
        <v>69</v>
      </c>
      <c r="G141" s="4" t="s">
        <v>70</v>
      </c>
      <c r="H141" s="4" t="s">
        <v>70</v>
      </c>
      <c r="I141" s="4" t="s">
        <v>70</v>
      </c>
      <c r="J141" s="4" t="s">
        <v>70</v>
      </c>
      <c r="K141" s="4">
        <v>0</v>
      </c>
      <c r="L141" s="4" t="s">
        <v>70</v>
      </c>
    </row>
    <row r="142" spans="1:12" x14ac:dyDescent="0.85">
      <c r="A142" s="4">
        <v>56000</v>
      </c>
      <c r="B142" s="4">
        <v>3000</v>
      </c>
      <c r="C142" s="4">
        <v>3</v>
      </c>
      <c r="D142" s="4">
        <v>1</v>
      </c>
      <c r="E142" s="4">
        <v>2</v>
      </c>
      <c r="F142" s="4" t="s">
        <v>69</v>
      </c>
      <c r="G142" s="4" t="s">
        <v>70</v>
      </c>
      <c r="H142" s="4" t="s">
        <v>70</v>
      </c>
      <c r="I142" s="4" t="s">
        <v>70</v>
      </c>
      <c r="J142" s="4" t="s">
        <v>70</v>
      </c>
      <c r="K142" s="4">
        <v>0</v>
      </c>
      <c r="L142" s="4" t="s">
        <v>70</v>
      </c>
    </row>
    <row r="143" spans="1:12" x14ac:dyDescent="0.85">
      <c r="A143" s="4">
        <v>40000</v>
      </c>
      <c r="B143" s="4">
        <v>2650</v>
      </c>
      <c r="C143" s="4">
        <v>3</v>
      </c>
      <c r="D143" s="4">
        <v>1</v>
      </c>
      <c r="E143" s="4">
        <v>2</v>
      </c>
      <c r="F143" s="4" t="s">
        <v>69</v>
      </c>
      <c r="G143" s="4" t="s">
        <v>70</v>
      </c>
      <c r="H143" s="4" t="s">
        <v>69</v>
      </c>
      <c r="I143" s="4" t="s">
        <v>70</v>
      </c>
      <c r="J143" s="4" t="s">
        <v>70</v>
      </c>
      <c r="K143" s="4">
        <v>1</v>
      </c>
      <c r="L143" s="4" t="s">
        <v>70</v>
      </c>
    </row>
    <row r="144" spans="1:12" x14ac:dyDescent="0.85">
      <c r="A144" s="4">
        <v>51000</v>
      </c>
      <c r="B144" s="4">
        <v>4500</v>
      </c>
      <c r="C144" s="4">
        <v>4</v>
      </c>
      <c r="D144" s="4">
        <v>2</v>
      </c>
      <c r="E144" s="4">
        <v>2</v>
      </c>
      <c r="F144" s="4" t="s">
        <v>69</v>
      </c>
      <c r="G144" s="4" t="s">
        <v>70</v>
      </c>
      <c r="H144" s="4" t="s">
        <v>69</v>
      </c>
      <c r="I144" s="4" t="s">
        <v>70</v>
      </c>
      <c r="J144" s="4" t="s">
        <v>70</v>
      </c>
      <c r="K144" s="4">
        <v>2</v>
      </c>
      <c r="L144" s="4" t="s">
        <v>70</v>
      </c>
    </row>
    <row r="145" spans="1:12" x14ac:dyDescent="0.85">
      <c r="A145" s="4">
        <v>51000</v>
      </c>
      <c r="B145" s="4">
        <v>4500</v>
      </c>
      <c r="C145" s="4">
        <v>2</v>
      </c>
      <c r="D145" s="4">
        <v>1</v>
      </c>
      <c r="E145" s="4">
        <v>1</v>
      </c>
      <c r="F145" s="4" t="s">
        <v>70</v>
      </c>
      <c r="G145" s="4" t="s">
        <v>70</v>
      </c>
      <c r="H145" s="4" t="s">
        <v>70</v>
      </c>
      <c r="I145" s="4" t="s">
        <v>70</v>
      </c>
      <c r="J145" s="4" t="s">
        <v>70</v>
      </c>
      <c r="K145" s="4">
        <v>0</v>
      </c>
      <c r="L145" s="4" t="s">
        <v>70</v>
      </c>
    </row>
    <row r="146" spans="1:12" x14ac:dyDescent="0.85">
      <c r="A146" s="4">
        <v>57250</v>
      </c>
      <c r="B146" s="4">
        <v>4500</v>
      </c>
      <c r="C146" s="4">
        <v>3</v>
      </c>
      <c r="D146" s="4">
        <v>1</v>
      </c>
      <c r="E146" s="4">
        <v>2</v>
      </c>
      <c r="F146" s="4" t="s">
        <v>70</v>
      </c>
      <c r="G146" s="4" t="s">
        <v>70</v>
      </c>
      <c r="H146" s="4" t="s">
        <v>69</v>
      </c>
      <c r="I146" s="4" t="s">
        <v>70</v>
      </c>
      <c r="J146" s="4" t="s">
        <v>69</v>
      </c>
      <c r="K146" s="4">
        <v>0</v>
      </c>
      <c r="L146" s="4" t="s">
        <v>70</v>
      </c>
    </row>
    <row r="147" spans="1:12" x14ac:dyDescent="0.85">
      <c r="A147" s="4">
        <v>44000</v>
      </c>
      <c r="B147" s="4">
        <v>4500</v>
      </c>
      <c r="C147" s="4">
        <v>2</v>
      </c>
      <c r="D147" s="4">
        <v>1</v>
      </c>
      <c r="E147" s="4">
        <v>2</v>
      </c>
      <c r="F147" s="4" t="s">
        <v>69</v>
      </c>
      <c r="G147" s="4" t="s">
        <v>70</v>
      </c>
      <c r="H147" s="4" t="s">
        <v>70</v>
      </c>
      <c r="I147" s="4" t="s">
        <v>69</v>
      </c>
      <c r="J147" s="4" t="s">
        <v>70</v>
      </c>
      <c r="K147" s="4">
        <v>1</v>
      </c>
      <c r="L147" s="4" t="s">
        <v>70</v>
      </c>
    </row>
    <row r="148" spans="1:12" x14ac:dyDescent="0.85">
      <c r="A148" s="4">
        <v>61000</v>
      </c>
      <c r="B148" s="4">
        <v>2175</v>
      </c>
      <c r="C148" s="4">
        <v>3</v>
      </c>
      <c r="D148" s="4">
        <v>1</v>
      </c>
      <c r="E148" s="4">
        <v>2</v>
      </c>
      <c r="F148" s="4" t="s">
        <v>70</v>
      </c>
      <c r="G148" s="4" t="s">
        <v>69</v>
      </c>
      <c r="H148" s="4" t="s">
        <v>69</v>
      </c>
      <c r="I148" s="4" t="s">
        <v>70</v>
      </c>
      <c r="J148" s="4" t="s">
        <v>69</v>
      </c>
      <c r="K148" s="4">
        <v>0</v>
      </c>
      <c r="L148" s="4" t="s">
        <v>70</v>
      </c>
    </row>
    <row r="149" spans="1:12" x14ac:dyDescent="0.85">
      <c r="A149" s="4">
        <v>62000</v>
      </c>
      <c r="B149" s="4">
        <v>4500</v>
      </c>
      <c r="C149" s="4">
        <v>3</v>
      </c>
      <c r="D149" s="4">
        <v>2</v>
      </c>
      <c r="E149" s="4">
        <v>3</v>
      </c>
      <c r="F149" s="4" t="s">
        <v>69</v>
      </c>
      <c r="G149" s="4" t="s">
        <v>70</v>
      </c>
      <c r="H149" s="4" t="s">
        <v>70</v>
      </c>
      <c r="I149" s="4" t="s">
        <v>69</v>
      </c>
      <c r="J149" s="4" t="s">
        <v>70</v>
      </c>
      <c r="K149" s="4">
        <v>1</v>
      </c>
      <c r="L149" s="4" t="s">
        <v>70</v>
      </c>
    </row>
    <row r="150" spans="1:12" x14ac:dyDescent="0.85">
      <c r="A150" s="4">
        <v>80000</v>
      </c>
      <c r="B150" s="4">
        <v>4800</v>
      </c>
      <c r="C150" s="4">
        <v>5</v>
      </c>
      <c r="D150" s="4">
        <v>2</v>
      </c>
      <c r="E150" s="4">
        <v>3</v>
      </c>
      <c r="F150" s="4" t="s">
        <v>70</v>
      </c>
      <c r="G150" s="4" t="s">
        <v>70</v>
      </c>
      <c r="H150" s="4" t="s">
        <v>69</v>
      </c>
      <c r="I150" s="4" t="s">
        <v>69</v>
      </c>
      <c r="J150" s="4" t="s">
        <v>70</v>
      </c>
      <c r="K150" s="4">
        <v>0</v>
      </c>
      <c r="L150" s="4" t="s">
        <v>70</v>
      </c>
    </row>
    <row r="151" spans="1:12" x14ac:dyDescent="0.85">
      <c r="A151" s="4">
        <v>50000</v>
      </c>
      <c r="B151" s="4">
        <v>4600</v>
      </c>
      <c r="C151" s="4">
        <v>4</v>
      </c>
      <c r="D151" s="4">
        <v>1</v>
      </c>
      <c r="E151" s="4">
        <v>2</v>
      </c>
      <c r="F151" s="4" t="s">
        <v>69</v>
      </c>
      <c r="G151" s="4" t="s">
        <v>70</v>
      </c>
      <c r="H151" s="4" t="s">
        <v>70</v>
      </c>
      <c r="I151" s="4" t="s">
        <v>70</v>
      </c>
      <c r="J151" s="4" t="s">
        <v>70</v>
      </c>
      <c r="K151" s="4">
        <v>0</v>
      </c>
      <c r="L151" s="4" t="s">
        <v>70</v>
      </c>
    </row>
    <row r="152" spans="1:12" x14ac:dyDescent="0.85">
      <c r="A152" s="4">
        <v>59900</v>
      </c>
      <c r="B152" s="4">
        <v>3450</v>
      </c>
      <c r="C152" s="4">
        <v>3</v>
      </c>
      <c r="D152" s="4">
        <v>1</v>
      </c>
      <c r="E152" s="4">
        <v>2</v>
      </c>
      <c r="F152" s="4" t="s">
        <v>69</v>
      </c>
      <c r="G152" s="4" t="s">
        <v>70</v>
      </c>
      <c r="H152" s="4" t="s">
        <v>70</v>
      </c>
      <c r="I152" s="4" t="s">
        <v>70</v>
      </c>
      <c r="J152" s="4" t="s">
        <v>70</v>
      </c>
      <c r="K152" s="4">
        <v>1</v>
      </c>
      <c r="L152" s="4" t="s">
        <v>70</v>
      </c>
    </row>
    <row r="153" spans="1:12" x14ac:dyDescent="0.85">
      <c r="A153" s="4">
        <v>35500</v>
      </c>
      <c r="B153" s="4">
        <v>3000</v>
      </c>
      <c r="C153" s="4">
        <v>3</v>
      </c>
      <c r="D153" s="4">
        <v>1</v>
      </c>
      <c r="E153" s="4">
        <v>2</v>
      </c>
      <c r="F153" s="4" t="s">
        <v>70</v>
      </c>
      <c r="G153" s="4" t="s">
        <v>70</v>
      </c>
      <c r="H153" s="4" t="s">
        <v>70</v>
      </c>
      <c r="I153" s="4" t="s">
        <v>70</v>
      </c>
      <c r="J153" s="4" t="s">
        <v>70</v>
      </c>
      <c r="K153" s="4">
        <v>0</v>
      </c>
      <c r="L153" s="4" t="s">
        <v>70</v>
      </c>
    </row>
    <row r="154" spans="1:12" x14ac:dyDescent="0.85">
      <c r="A154" s="4">
        <v>37000</v>
      </c>
      <c r="B154" s="4">
        <v>3600</v>
      </c>
      <c r="C154" s="4">
        <v>2</v>
      </c>
      <c r="D154" s="4">
        <v>2</v>
      </c>
      <c r="E154" s="4">
        <v>2</v>
      </c>
      <c r="F154" s="4" t="s">
        <v>69</v>
      </c>
      <c r="G154" s="4" t="s">
        <v>70</v>
      </c>
      <c r="H154" s="4" t="s">
        <v>69</v>
      </c>
      <c r="I154" s="4" t="s">
        <v>70</v>
      </c>
      <c r="J154" s="4" t="s">
        <v>70</v>
      </c>
      <c r="K154" s="4">
        <v>1</v>
      </c>
      <c r="L154" s="4" t="s">
        <v>70</v>
      </c>
    </row>
    <row r="155" spans="1:12" x14ac:dyDescent="0.85">
      <c r="A155" s="4">
        <v>42000</v>
      </c>
      <c r="B155" s="4">
        <v>3600</v>
      </c>
      <c r="C155" s="4">
        <v>3</v>
      </c>
      <c r="D155" s="4">
        <v>1</v>
      </c>
      <c r="E155" s="4">
        <v>2</v>
      </c>
      <c r="F155" s="4" t="s">
        <v>70</v>
      </c>
      <c r="G155" s="4" t="s">
        <v>70</v>
      </c>
      <c r="H155" s="4" t="s">
        <v>70</v>
      </c>
      <c r="I155" s="4" t="s">
        <v>70</v>
      </c>
      <c r="J155" s="4" t="s">
        <v>70</v>
      </c>
      <c r="K155" s="4">
        <v>1</v>
      </c>
      <c r="L155" s="4" t="s">
        <v>70</v>
      </c>
    </row>
    <row r="156" spans="1:12" x14ac:dyDescent="0.85">
      <c r="A156" s="4">
        <v>48000</v>
      </c>
      <c r="B156" s="4">
        <v>3750</v>
      </c>
      <c r="C156" s="4">
        <v>3</v>
      </c>
      <c r="D156" s="4">
        <v>1</v>
      </c>
      <c r="E156" s="4">
        <v>1</v>
      </c>
      <c r="F156" s="4" t="s">
        <v>69</v>
      </c>
      <c r="G156" s="4" t="s">
        <v>70</v>
      </c>
      <c r="H156" s="4" t="s">
        <v>70</v>
      </c>
      <c r="I156" s="4" t="s">
        <v>70</v>
      </c>
      <c r="J156" s="4" t="s">
        <v>70</v>
      </c>
      <c r="K156" s="4">
        <v>0</v>
      </c>
      <c r="L156" s="4" t="s">
        <v>70</v>
      </c>
    </row>
    <row r="157" spans="1:12" x14ac:dyDescent="0.85">
      <c r="A157" s="4">
        <v>60000</v>
      </c>
      <c r="B157" s="4">
        <v>2610</v>
      </c>
      <c r="C157" s="4">
        <v>4</v>
      </c>
      <c r="D157" s="4">
        <v>3</v>
      </c>
      <c r="E157" s="4">
        <v>2</v>
      </c>
      <c r="F157" s="4" t="s">
        <v>70</v>
      </c>
      <c r="G157" s="4" t="s">
        <v>70</v>
      </c>
      <c r="H157" s="4" t="s">
        <v>70</v>
      </c>
      <c r="I157" s="4" t="s">
        <v>70</v>
      </c>
      <c r="J157" s="4" t="s">
        <v>70</v>
      </c>
      <c r="K157" s="4">
        <v>0</v>
      </c>
      <c r="L157" s="4" t="s">
        <v>70</v>
      </c>
    </row>
    <row r="158" spans="1:12" x14ac:dyDescent="0.85">
      <c r="A158" s="4">
        <v>60000</v>
      </c>
      <c r="B158" s="4">
        <v>2953</v>
      </c>
      <c r="C158" s="4">
        <v>3</v>
      </c>
      <c r="D158" s="4">
        <v>1</v>
      </c>
      <c r="E158" s="4">
        <v>2</v>
      </c>
      <c r="F158" s="4" t="s">
        <v>69</v>
      </c>
      <c r="G158" s="4" t="s">
        <v>70</v>
      </c>
      <c r="H158" s="4" t="s">
        <v>69</v>
      </c>
      <c r="I158" s="4" t="s">
        <v>70</v>
      </c>
      <c r="J158" s="4" t="s">
        <v>69</v>
      </c>
      <c r="K158" s="4">
        <v>0</v>
      </c>
      <c r="L158" s="4" t="s">
        <v>70</v>
      </c>
    </row>
    <row r="159" spans="1:12" x14ac:dyDescent="0.85">
      <c r="A159" s="4">
        <v>60000</v>
      </c>
      <c r="B159" s="4">
        <v>2747</v>
      </c>
      <c r="C159" s="4">
        <v>4</v>
      </c>
      <c r="D159" s="4">
        <v>2</v>
      </c>
      <c r="E159" s="4">
        <v>2</v>
      </c>
      <c r="F159" s="4" t="s">
        <v>70</v>
      </c>
      <c r="G159" s="4" t="s">
        <v>70</v>
      </c>
      <c r="H159" s="4" t="s">
        <v>70</v>
      </c>
      <c r="I159" s="4" t="s">
        <v>70</v>
      </c>
      <c r="J159" s="4" t="s">
        <v>70</v>
      </c>
      <c r="K159" s="4">
        <v>0</v>
      </c>
      <c r="L159" s="4" t="s">
        <v>70</v>
      </c>
    </row>
    <row r="160" spans="1:12" x14ac:dyDescent="0.85">
      <c r="A160" s="4">
        <v>62000</v>
      </c>
      <c r="B160" s="4">
        <v>1905</v>
      </c>
      <c r="C160" s="4">
        <v>5</v>
      </c>
      <c r="D160" s="4">
        <v>1</v>
      </c>
      <c r="E160" s="4">
        <v>2</v>
      </c>
      <c r="F160" s="4" t="s">
        <v>70</v>
      </c>
      <c r="G160" s="4" t="s">
        <v>70</v>
      </c>
      <c r="H160" s="4" t="s">
        <v>69</v>
      </c>
      <c r="I160" s="4" t="s">
        <v>70</v>
      </c>
      <c r="J160" s="4" t="s">
        <v>70</v>
      </c>
      <c r="K160" s="4">
        <v>0</v>
      </c>
      <c r="L160" s="4" t="s">
        <v>70</v>
      </c>
    </row>
    <row r="161" spans="1:12" x14ac:dyDescent="0.85">
      <c r="A161" s="4">
        <v>63000</v>
      </c>
      <c r="B161" s="4">
        <v>3968</v>
      </c>
      <c r="C161" s="4">
        <v>3</v>
      </c>
      <c r="D161" s="4">
        <v>1</v>
      </c>
      <c r="E161" s="4">
        <v>2</v>
      </c>
      <c r="F161" s="4" t="s">
        <v>70</v>
      </c>
      <c r="G161" s="4" t="s">
        <v>70</v>
      </c>
      <c r="H161" s="4" t="s">
        <v>70</v>
      </c>
      <c r="I161" s="4" t="s">
        <v>70</v>
      </c>
      <c r="J161" s="4" t="s">
        <v>70</v>
      </c>
      <c r="K161" s="4">
        <v>0</v>
      </c>
      <c r="L161" s="4" t="s">
        <v>70</v>
      </c>
    </row>
    <row r="162" spans="1:12" x14ac:dyDescent="0.85">
      <c r="A162" s="4">
        <v>63900</v>
      </c>
      <c r="B162" s="4">
        <v>3162</v>
      </c>
      <c r="C162" s="4">
        <v>3</v>
      </c>
      <c r="D162" s="4">
        <v>1</v>
      </c>
      <c r="E162" s="4">
        <v>2</v>
      </c>
      <c r="F162" s="4" t="s">
        <v>69</v>
      </c>
      <c r="G162" s="4" t="s">
        <v>70</v>
      </c>
      <c r="H162" s="4" t="s">
        <v>70</v>
      </c>
      <c r="I162" s="4" t="s">
        <v>70</v>
      </c>
      <c r="J162" s="4" t="s">
        <v>69</v>
      </c>
      <c r="K162" s="4">
        <v>1</v>
      </c>
      <c r="L162" s="4" t="s">
        <v>70</v>
      </c>
    </row>
    <row r="163" spans="1:12" x14ac:dyDescent="0.85">
      <c r="A163" s="4">
        <v>130000</v>
      </c>
      <c r="B163" s="4">
        <v>6000</v>
      </c>
      <c r="C163" s="4">
        <v>4</v>
      </c>
      <c r="D163" s="4">
        <v>1</v>
      </c>
      <c r="E163" s="4">
        <v>2</v>
      </c>
      <c r="F163" s="4" t="s">
        <v>69</v>
      </c>
      <c r="G163" s="4" t="s">
        <v>70</v>
      </c>
      <c r="H163" s="4" t="s">
        <v>69</v>
      </c>
      <c r="I163" s="4" t="s">
        <v>70</v>
      </c>
      <c r="J163" s="4" t="s">
        <v>70</v>
      </c>
      <c r="K163" s="4">
        <v>2</v>
      </c>
      <c r="L163" s="4" t="s">
        <v>70</v>
      </c>
    </row>
    <row r="164" spans="1:12" x14ac:dyDescent="0.85">
      <c r="A164" s="4">
        <v>25000</v>
      </c>
      <c r="B164" s="4">
        <v>2910</v>
      </c>
      <c r="C164" s="4">
        <v>3</v>
      </c>
      <c r="D164" s="4">
        <v>1</v>
      </c>
      <c r="E164" s="4">
        <v>1</v>
      </c>
      <c r="F164" s="4" t="s">
        <v>70</v>
      </c>
      <c r="G164" s="4" t="s">
        <v>70</v>
      </c>
      <c r="H164" s="4" t="s">
        <v>70</v>
      </c>
      <c r="I164" s="4" t="s">
        <v>70</v>
      </c>
      <c r="J164" s="4" t="s">
        <v>70</v>
      </c>
      <c r="K164" s="4">
        <v>0</v>
      </c>
      <c r="L164" s="4" t="s">
        <v>70</v>
      </c>
    </row>
    <row r="165" spans="1:12" x14ac:dyDescent="0.85">
      <c r="A165" s="4">
        <v>50000</v>
      </c>
      <c r="B165" s="4">
        <v>2135</v>
      </c>
      <c r="C165" s="4">
        <v>3</v>
      </c>
      <c r="D165" s="4">
        <v>2</v>
      </c>
      <c r="E165" s="4">
        <v>2</v>
      </c>
      <c r="F165" s="4" t="s">
        <v>70</v>
      </c>
      <c r="G165" s="4" t="s">
        <v>70</v>
      </c>
      <c r="H165" s="4" t="s">
        <v>70</v>
      </c>
      <c r="I165" s="4" t="s">
        <v>70</v>
      </c>
      <c r="J165" s="4" t="s">
        <v>70</v>
      </c>
      <c r="K165" s="4">
        <v>0</v>
      </c>
      <c r="L165" s="4" t="s">
        <v>70</v>
      </c>
    </row>
    <row r="166" spans="1:12" x14ac:dyDescent="0.85">
      <c r="A166" s="4">
        <v>52900</v>
      </c>
      <c r="B166" s="4">
        <v>3120</v>
      </c>
      <c r="C166" s="4">
        <v>3</v>
      </c>
      <c r="D166" s="4">
        <v>1</v>
      </c>
      <c r="E166" s="4">
        <v>2</v>
      </c>
      <c r="F166" s="4" t="s">
        <v>70</v>
      </c>
      <c r="G166" s="4" t="s">
        <v>70</v>
      </c>
      <c r="H166" s="4" t="s">
        <v>69</v>
      </c>
      <c r="I166" s="4" t="s">
        <v>69</v>
      </c>
      <c r="J166" s="4" t="s">
        <v>70</v>
      </c>
      <c r="K166" s="4">
        <v>0</v>
      </c>
      <c r="L166" s="4" t="s">
        <v>70</v>
      </c>
    </row>
    <row r="167" spans="1:12" x14ac:dyDescent="0.85">
      <c r="A167" s="4">
        <v>62000</v>
      </c>
      <c r="B167" s="4">
        <v>4075</v>
      </c>
      <c r="C167" s="4">
        <v>3</v>
      </c>
      <c r="D167" s="4">
        <v>1</v>
      </c>
      <c r="E167" s="4">
        <v>1</v>
      </c>
      <c r="F167" s="4" t="s">
        <v>69</v>
      </c>
      <c r="G167" s="4" t="s">
        <v>69</v>
      </c>
      <c r="H167" s="4" t="s">
        <v>69</v>
      </c>
      <c r="I167" s="4" t="s">
        <v>70</v>
      </c>
      <c r="J167" s="4" t="s">
        <v>70</v>
      </c>
      <c r="K167" s="4">
        <v>2</v>
      </c>
      <c r="L167" s="4" t="s">
        <v>70</v>
      </c>
    </row>
    <row r="168" spans="1:12" x14ac:dyDescent="0.85">
      <c r="A168" s="4">
        <v>73500</v>
      </c>
      <c r="B168" s="4">
        <v>3410</v>
      </c>
      <c r="C168" s="4">
        <v>3</v>
      </c>
      <c r="D168" s="4">
        <v>1</v>
      </c>
      <c r="E168" s="4">
        <v>2</v>
      </c>
      <c r="F168" s="4" t="s">
        <v>70</v>
      </c>
      <c r="G168" s="4" t="s">
        <v>70</v>
      </c>
      <c r="H168" s="4" t="s">
        <v>70</v>
      </c>
      <c r="I168" s="4" t="s">
        <v>70</v>
      </c>
      <c r="J168" s="4" t="s">
        <v>69</v>
      </c>
      <c r="K168" s="4">
        <v>0</v>
      </c>
      <c r="L168" s="4" t="s">
        <v>70</v>
      </c>
    </row>
    <row r="169" spans="1:12" x14ac:dyDescent="0.85">
      <c r="A169" s="4">
        <v>38000</v>
      </c>
      <c r="B169" s="4">
        <v>2800</v>
      </c>
      <c r="C169" s="4">
        <v>3</v>
      </c>
      <c r="D169" s="4">
        <v>1</v>
      </c>
      <c r="E169" s="4">
        <v>1</v>
      </c>
      <c r="F169" s="4" t="s">
        <v>69</v>
      </c>
      <c r="G169" s="4" t="s">
        <v>70</v>
      </c>
      <c r="H169" s="4" t="s">
        <v>70</v>
      </c>
      <c r="I169" s="4" t="s">
        <v>70</v>
      </c>
      <c r="J169" s="4" t="s">
        <v>70</v>
      </c>
      <c r="K169" s="4">
        <v>0</v>
      </c>
      <c r="L169" s="4" t="s">
        <v>70</v>
      </c>
    </row>
    <row r="170" spans="1:12" x14ac:dyDescent="0.85">
      <c r="A170" s="4">
        <v>46000</v>
      </c>
      <c r="B170" s="4">
        <v>2684</v>
      </c>
      <c r="C170" s="4">
        <v>2</v>
      </c>
      <c r="D170" s="4">
        <v>1</v>
      </c>
      <c r="E170" s="4">
        <v>1</v>
      </c>
      <c r="F170" s="4" t="s">
        <v>69</v>
      </c>
      <c r="G170" s="4" t="s">
        <v>70</v>
      </c>
      <c r="H170" s="4" t="s">
        <v>70</v>
      </c>
      <c r="I170" s="4" t="s">
        <v>70</v>
      </c>
      <c r="J170" s="4" t="s">
        <v>69</v>
      </c>
      <c r="K170" s="4">
        <v>1</v>
      </c>
      <c r="L170" s="4" t="s">
        <v>70</v>
      </c>
    </row>
    <row r="171" spans="1:12" x14ac:dyDescent="0.85">
      <c r="A171" s="4">
        <v>48000</v>
      </c>
      <c r="B171" s="4">
        <v>3100</v>
      </c>
      <c r="C171" s="4">
        <v>3</v>
      </c>
      <c r="D171" s="4">
        <v>1</v>
      </c>
      <c r="E171" s="4">
        <v>2</v>
      </c>
      <c r="F171" s="4" t="s">
        <v>70</v>
      </c>
      <c r="G171" s="4" t="s">
        <v>70</v>
      </c>
      <c r="H171" s="4" t="s">
        <v>69</v>
      </c>
      <c r="I171" s="4" t="s">
        <v>70</v>
      </c>
      <c r="J171" s="4" t="s">
        <v>70</v>
      </c>
      <c r="K171" s="4">
        <v>0</v>
      </c>
      <c r="L171" s="4" t="s">
        <v>70</v>
      </c>
    </row>
    <row r="172" spans="1:12" x14ac:dyDescent="0.85">
      <c r="A172" s="4">
        <v>52500</v>
      </c>
      <c r="B172" s="4">
        <v>3630</v>
      </c>
      <c r="C172" s="4">
        <v>2</v>
      </c>
      <c r="D172" s="4">
        <v>1</v>
      </c>
      <c r="E172" s="4">
        <v>1</v>
      </c>
      <c r="F172" s="4" t="s">
        <v>69</v>
      </c>
      <c r="G172" s="4" t="s">
        <v>70</v>
      </c>
      <c r="H172" s="4" t="s">
        <v>69</v>
      </c>
      <c r="I172" s="4" t="s">
        <v>70</v>
      </c>
      <c r="J172" s="4" t="s">
        <v>70</v>
      </c>
      <c r="K172" s="4">
        <v>0</v>
      </c>
      <c r="L172" s="4" t="s">
        <v>70</v>
      </c>
    </row>
    <row r="173" spans="1:12" x14ac:dyDescent="0.85">
      <c r="A173" s="4">
        <v>32000</v>
      </c>
      <c r="B173" s="4">
        <v>1950</v>
      </c>
      <c r="C173" s="4">
        <v>3</v>
      </c>
      <c r="D173" s="4">
        <v>1</v>
      </c>
      <c r="E173" s="4">
        <v>1</v>
      </c>
      <c r="F173" s="4" t="s">
        <v>70</v>
      </c>
      <c r="G173" s="4" t="s">
        <v>70</v>
      </c>
      <c r="H173" s="4" t="s">
        <v>70</v>
      </c>
      <c r="I173" s="4" t="s">
        <v>69</v>
      </c>
      <c r="J173" s="4" t="s">
        <v>70</v>
      </c>
      <c r="K173" s="4">
        <v>0</v>
      </c>
      <c r="L173" s="4" t="s">
        <v>70</v>
      </c>
    </row>
    <row r="174" spans="1:12" x14ac:dyDescent="0.85">
      <c r="A174" s="4">
        <v>38000</v>
      </c>
      <c r="B174" s="4">
        <v>2430</v>
      </c>
      <c r="C174" s="4">
        <v>3</v>
      </c>
      <c r="D174" s="4">
        <v>1</v>
      </c>
      <c r="E174" s="4">
        <v>1</v>
      </c>
      <c r="F174" s="4" t="s">
        <v>70</v>
      </c>
      <c r="G174" s="4" t="s">
        <v>70</v>
      </c>
      <c r="H174" s="4" t="s">
        <v>70</v>
      </c>
      <c r="I174" s="4" t="s">
        <v>70</v>
      </c>
      <c r="J174" s="4" t="s">
        <v>70</v>
      </c>
      <c r="K174" s="4">
        <v>0</v>
      </c>
      <c r="L174" s="4" t="s">
        <v>70</v>
      </c>
    </row>
    <row r="175" spans="1:12" x14ac:dyDescent="0.85">
      <c r="A175" s="4">
        <v>46000</v>
      </c>
      <c r="B175" s="4">
        <v>4320</v>
      </c>
      <c r="C175" s="4">
        <v>3</v>
      </c>
      <c r="D175" s="4">
        <v>1</v>
      </c>
      <c r="E175" s="4">
        <v>1</v>
      </c>
      <c r="F175" s="4" t="s">
        <v>70</v>
      </c>
      <c r="G175" s="4" t="s">
        <v>70</v>
      </c>
      <c r="H175" s="4" t="s">
        <v>70</v>
      </c>
      <c r="I175" s="4" t="s">
        <v>70</v>
      </c>
      <c r="J175" s="4" t="s">
        <v>70</v>
      </c>
      <c r="K175" s="4">
        <v>1</v>
      </c>
      <c r="L175" s="4" t="s">
        <v>70</v>
      </c>
    </row>
    <row r="176" spans="1:12" x14ac:dyDescent="0.85">
      <c r="A176" s="4">
        <v>50000</v>
      </c>
      <c r="B176" s="4">
        <v>3036</v>
      </c>
      <c r="C176" s="4">
        <v>3</v>
      </c>
      <c r="D176" s="4">
        <v>1</v>
      </c>
      <c r="E176" s="4">
        <v>2</v>
      </c>
      <c r="F176" s="4" t="s">
        <v>69</v>
      </c>
      <c r="G176" s="4" t="s">
        <v>70</v>
      </c>
      <c r="H176" s="4" t="s">
        <v>69</v>
      </c>
      <c r="I176" s="4" t="s">
        <v>70</v>
      </c>
      <c r="J176" s="4" t="s">
        <v>70</v>
      </c>
      <c r="K176" s="4">
        <v>0</v>
      </c>
      <c r="L176" s="4" t="s">
        <v>70</v>
      </c>
    </row>
    <row r="177" spans="1:12" x14ac:dyDescent="0.85">
      <c r="A177" s="4">
        <v>57500</v>
      </c>
      <c r="B177" s="4">
        <v>3630</v>
      </c>
      <c r="C177" s="4">
        <v>3</v>
      </c>
      <c r="D177" s="4">
        <v>2</v>
      </c>
      <c r="E177" s="4">
        <v>2</v>
      </c>
      <c r="F177" s="4" t="s">
        <v>69</v>
      </c>
      <c r="G177" s="4" t="s">
        <v>70</v>
      </c>
      <c r="H177" s="4" t="s">
        <v>70</v>
      </c>
      <c r="I177" s="4" t="s">
        <v>69</v>
      </c>
      <c r="J177" s="4" t="s">
        <v>70</v>
      </c>
      <c r="K177" s="4">
        <v>2</v>
      </c>
      <c r="L177" s="4" t="s">
        <v>70</v>
      </c>
    </row>
    <row r="178" spans="1:12" x14ac:dyDescent="0.85">
      <c r="A178" s="4">
        <v>70000</v>
      </c>
      <c r="B178" s="4">
        <v>5400</v>
      </c>
      <c r="C178" s="4">
        <v>4</v>
      </c>
      <c r="D178" s="4">
        <v>1</v>
      </c>
      <c r="E178" s="4">
        <v>2</v>
      </c>
      <c r="F178" s="4" t="s">
        <v>69</v>
      </c>
      <c r="G178" s="4" t="s">
        <v>70</v>
      </c>
      <c r="H178" s="4" t="s">
        <v>70</v>
      </c>
      <c r="I178" s="4" t="s">
        <v>70</v>
      </c>
      <c r="J178" s="4" t="s">
        <v>70</v>
      </c>
      <c r="K178" s="4">
        <v>0</v>
      </c>
      <c r="L178" s="4" t="s">
        <v>70</v>
      </c>
    </row>
    <row r="179" spans="1:12" x14ac:dyDescent="0.85">
      <c r="A179" s="4">
        <v>69900</v>
      </c>
      <c r="B179" s="4">
        <v>3420</v>
      </c>
      <c r="C179" s="4">
        <v>4</v>
      </c>
      <c r="D179" s="4">
        <v>2</v>
      </c>
      <c r="E179" s="4">
        <v>2</v>
      </c>
      <c r="F179" s="4" t="s">
        <v>69</v>
      </c>
      <c r="G179" s="4" t="s">
        <v>70</v>
      </c>
      <c r="H179" s="4" t="s">
        <v>69</v>
      </c>
      <c r="I179" s="4" t="s">
        <v>70</v>
      </c>
      <c r="J179" s="4" t="s">
        <v>69</v>
      </c>
      <c r="K179" s="4">
        <v>2</v>
      </c>
      <c r="L179" s="4" t="s">
        <v>70</v>
      </c>
    </row>
    <row r="180" spans="1:12" x14ac:dyDescent="0.85">
      <c r="A180" s="4">
        <v>74500</v>
      </c>
      <c r="B180" s="4">
        <v>3180</v>
      </c>
      <c r="C180" s="4">
        <v>3</v>
      </c>
      <c r="D180" s="4">
        <v>2</v>
      </c>
      <c r="E180" s="4">
        <v>2</v>
      </c>
      <c r="F180" s="4" t="s">
        <v>69</v>
      </c>
      <c r="G180" s="4" t="s">
        <v>70</v>
      </c>
      <c r="H180" s="4" t="s">
        <v>70</v>
      </c>
      <c r="I180" s="4" t="s">
        <v>70</v>
      </c>
      <c r="J180" s="4" t="s">
        <v>70</v>
      </c>
      <c r="K180" s="4">
        <v>2</v>
      </c>
      <c r="L180" s="4" t="s">
        <v>70</v>
      </c>
    </row>
    <row r="181" spans="1:12" x14ac:dyDescent="0.85">
      <c r="A181" s="4">
        <v>42000</v>
      </c>
      <c r="B181" s="4">
        <v>3660</v>
      </c>
      <c r="C181" s="4">
        <v>4</v>
      </c>
      <c r="D181" s="4">
        <v>1</v>
      </c>
      <c r="E181" s="4">
        <v>2</v>
      </c>
      <c r="F181" s="4" t="s">
        <v>70</v>
      </c>
      <c r="G181" s="4" t="s">
        <v>70</v>
      </c>
      <c r="H181" s="4" t="s">
        <v>70</v>
      </c>
      <c r="I181" s="4" t="s">
        <v>70</v>
      </c>
      <c r="J181" s="4" t="s">
        <v>70</v>
      </c>
      <c r="K181" s="4">
        <v>0</v>
      </c>
      <c r="L181" s="4" t="s">
        <v>70</v>
      </c>
    </row>
    <row r="182" spans="1:12" x14ac:dyDescent="0.85">
      <c r="A182" s="4">
        <v>60000</v>
      </c>
      <c r="B182" s="4">
        <v>4410</v>
      </c>
      <c r="C182" s="4">
        <v>2</v>
      </c>
      <c r="D182" s="4">
        <v>1</v>
      </c>
      <c r="E182" s="4">
        <v>1</v>
      </c>
      <c r="F182" s="4" t="s">
        <v>70</v>
      </c>
      <c r="G182" s="4" t="s">
        <v>70</v>
      </c>
      <c r="H182" s="4" t="s">
        <v>70</v>
      </c>
      <c r="I182" s="4" t="s">
        <v>70</v>
      </c>
      <c r="J182" s="4" t="s">
        <v>70</v>
      </c>
      <c r="K182" s="4">
        <v>1</v>
      </c>
      <c r="L182" s="4" t="s">
        <v>70</v>
      </c>
    </row>
    <row r="183" spans="1:12" x14ac:dyDescent="0.85">
      <c r="A183" s="4">
        <v>50000</v>
      </c>
      <c r="B183" s="4">
        <v>3990</v>
      </c>
      <c r="C183" s="4">
        <v>3</v>
      </c>
      <c r="D183" s="4">
        <v>1</v>
      </c>
      <c r="E183" s="4">
        <v>2</v>
      </c>
      <c r="F183" s="4" t="s">
        <v>69</v>
      </c>
      <c r="G183" s="4" t="s">
        <v>70</v>
      </c>
      <c r="H183" s="4" t="s">
        <v>70</v>
      </c>
      <c r="I183" s="4" t="s">
        <v>70</v>
      </c>
      <c r="J183" s="4" t="s">
        <v>70</v>
      </c>
      <c r="K183" s="4">
        <v>0</v>
      </c>
      <c r="L183" s="4" t="s">
        <v>70</v>
      </c>
    </row>
    <row r="184" spans="1:12" x14ac:dyDescent="0.85">
      <c r="A184" s="4">
        <v>58000</v>
      </c>
      <c r="B184" s="4">
        <v>4340</v>
      </c>
      <c r="C184" s="4">
        <v>3</v>
      </c>
      <c r="D184" s="4">
        <v>1</v>
      </c>
      <c r="E184" s="4">
        <v>1</v>
      </c>
      <c r="F184" s="4" t="s">
        <v>69</v>
      </c>
      <c r="G184" s="4" t="s">
        <v>70</v>
      </c>
      <c r="H184" s="4" t="s">
        <v>70</v>
      </c>
      <c r="I184" s="4" t="s">
        <v>70</v>
      </c>
      <c r="J184" s="4" t="s">
        <v>70</v>
      </c>
      <c r="K184" s="4">
        <v>0</v>
      </c>
      <c r="L184" s="4" t="s">
        <v>70</v>
      </c>
    </row>
    <row r="185" spans="1:12" x14ac:dyDescent="0.85">
      <c r="A185" s="4">
        <v>63900</v>
      </c>
      <c r="B185" s="4">
        <v>3510</v>
      </c>
      <c r="C185" s="4">
        <v>3</v>
      </c>
      <c r="D185" s="4">
        <v>1</v>
      </c>
      <c r="E185" s="4">
        <v>2</v>
      </c>
      <c r="F185" s="4" t="s">
        <v>69</v>
      </c>
      <c r="G185" s="4" t="s">
        <v>70</v>
      </c>
      <c r="H185" s="4" t="s">
        <v>70</v>
      </c>
      <c r="I185" s="4" t="s">
        <v>70</v>
      </c>
      <c r="J185" s="4" t="s">
        <v>70</v>
      </c>
      <c r="K185" s="4">
        <v>0</v>
      </c>
      <c r="L185" s="4" t="s">
        <v>70</v>
      </c>
    </row>
    <row r="186" spans="1:12" x14ac:dyDescent="0.85">
      <c r="A186" s="4">
        <v>28000</v>
      </c>
      <c r="B186" s="4">
        <v>3420</v>
      </c>
      <c r="C186" s="4">
        <v>5</v>
      </c>
      <c r="D186" s="4">
        <v>1</v>
      </c>
      <c r="E186" s="4">
        <v>2</v>
      </c>
      <c r="F186" s="4" t="s">
        <v>70</v>
      </c>
      <c r="G186" s="4" t="s">
        <v>70</v>
      </c>
      <c r="H186" s="4" t="s">
        <v>70</v>
      </c>
      <c r="I186" s="4" t="s">
        <v>70</v>
      </c>
      <c r="J186" s="4" t="s">
        <v>70</v>
      </c>
      <c r="K186" s="4">
        <v>0</v>
      </c>
      <c r="L186" s="4" t="s">
        <v>70</v>
      </c>
    </row>
    <row r="187" spans="1:12" x14ac:dyDescent="0.85">
      <c r="A187" s="4">
        <v>54000</v>
      </c>
      <c r="B187" s="4">
        <v>3420</v>
      </c>
      <c r="C187" s="4">
        <v>2</v>
      </c>
      <c r="D187" s="4">
        <v>1</v>
      </c>
      <c r="E187" s="4">
        <v>2</v>
      </c>
      <c r="F187" s="4" t="s">
        <v>69</v>
      </c>
      <c r="G187" s="4" t="s">
        <v>70</v>
      </c>
      <c r="H187" s="4" t="s">
        <v>70</v>
      </c>
      <c r="I187" s="4" t="s">
        <v>69</v>
      </c>
      <c r="J187" s="4" t="s">
        <v>70</v>
      </c>
      <c r="K187" s="4">
        <v>1</v>
      </c>
      <c r="L187" s="4" t="s">
        <v>70</v>
      </c>
    </row>
    <row r="188" spans="1:12" x14ac:dyDescent="0.85">
      <c r="A188" s="4">
        <v>44700</v>
      </c>
      <c r="B188" s="4">
        <v>5495</v>
      </c>
      <c r="C188" s="4">
        <v>3</v>
      </c>
      <c r="D188" s="4">
        <v>1</v>
      </c>
      <c r="E188" s="4">
        <v>1</v>
      </c>
      <c r="F188" s="4" t="s">
        <v>69</v>
      </c>
      <c r="G188" s="4" t="s">
        <v>70</v>
      </c>
      <c r="H188" s="4" t="s">
        <v>69</v>
      </c>
      <c r="I188" s="4" t="s">
        <v>70</v>
      </c>
      <c r="J188" s="4" t="s">
        <v>70</v>
      </c>
      <c r="K188" s="4">
        <v>0</v>
      </c>
      <c r="L188" s="4" t="s">
        <v>70</v>
      </c>
    </row>
    <row r="189" spans="1:12" x14ac:dyDescent="0.85">
      <c r="A189" s="4">
        <v>47000</v>
      </c>
      <c r="B189" s="4">
        <v>3480</v>
      </c>
      <c r="C189" s="4">
        <v>4</v>
      </c>
      <c r="D189" s="4">
        <v>1</v>
      </c>
      <c r="E189" s="4">
        <v>2</v>
      </c>
      <c r="F189" s="4" t="s">
        <v>70</v>
      </c>
      <c r="G189" s="4" t="s">
        <v>70</v>
      </c>
      <c r="H189" s="4" t="s">
        <v>70</v>
      </c>
      <c r="I189" s="4" t="s">
        <v>70</v>
      </c>
      <c r="J189" s="4" t="s">
        <v>70</v>
      </c>
      <c r="K189" s="4">
        <v>1</v>
      </c>
      <c r="L189" s="4" t="s">
        <v>70</v>
      </c>
    </row>
    <row r="190" spans="1:12" x14ac:dyDescent="0.85">
      <c r="A190" s="4">
        <v>50000</v>
      </c>
      <c r="B190" s="4">
        <v>7424</v>
      </c>
      <c r="C190" s="4">
        <v>3</v>
      </c>
      <c r="D190" s="4">
        <v>1</v>
      </c>
      <c r="E190" s="4">
        <v>1</v>
      </c>
      <c r="F190" s="4" t="s">
        <v>70</v>
      </c>
      <c r="G190" s="4" t="s">
        <v>70</v>
      </c>
      <c r="H190" s="4" t="s">
        <v>70</v>
      </c>
      <c r="I190" s="4" t="s">
        <v>70</v>
      </c>
      <c r="J190" s="4" t="s">
        <v>70</v>
      </c>
      <c r="K190" s="4">
        <v>0</v>
      </c>
      <c r="L190" s="4" t="s">
        <v>70</v>
      </c>
    </row>
    <row r="191" spans="1:12" x14ac:dyDescent="0.85">
      <c r="A191" s="4">
        <v>57250</v>
      </c>
      <c r="B191" s="4">
        <v>3460</v>
      </c>
      <c r="C191" s="4">
        <v>4</v>
      </c>
      <c r="D191" s="4">
        <v>1</v>
      </c>
      <c r="E191" s="4">
        <v>2</v>
      </c>
      <c r="F191" s="4" t="s">
        <v>69</v>
      </c>
      <c r="G191" s="4" t="s">
        <v>70</v>
      </c>
      <c r="H191" s="4" t="s">
        <v>70</v>
      </c>
      <c r="I191" s="4" t="s">
        <v>70</v>
      </c>
      <c r="J191" s="4" t="s">
        <v>69</v>
      </c>
      <c r="K191" s="4">
        <v>0</v>
      </c>
      <c r="L191" s="4" t="s">
        <v>70</v>
      </c>
    </row>
    <row r="192" spans="1:12" x14ac:dyDescent="0.85">
      <c r="A192" s="4">
        <v>67000</v>
      </c>
      <c r="B192" s="4">
        <v>3630</v>
      </c>
      <c r="C192" s="4">
        <v>3</v>
      </c>
      <c r="D192" s="4">
        <v>1</v>
      </c>
      <c r="E192" s="4">
        <v>2</v>
      </c>
      <c r="F192" s="4" t="s">
        <v>69</v>
      </c>
      <c r="G192" s="4" t="s">
        <v>70</v>
      </c>
      <c r="H192" s="4" t="s">
        <v>70</v>
      </c>
      <c r="I192" s="4" t="s">
        <v>70</v>
      </c>
      <c r="J192" s="4" t="s">
        <v>70</v>
      </c>
      <c r="K192" s="4">
        <v>2</v>
      </c>
      <c r="L192" s="4" t="s">
        <v>70</v>
      </c>
    </row>
    <row r="193" spans="1:12" x14ac:dyDescent="0.85">
      <c r="A193" s="4">
        <v>52500</v>
      </c>
      <c r="B193" s="4">
        <v>3630</v>
      </c>
      <c r="C193" s="4">
        <v>2</v>
      </c>
      <c r="D193" s="4">
        <v>1</v>
      </c>
      <c r="E193" s="4">
        <v>1</v>
      </c>
      <c r="F193" s="4" t="s">
        <v>69</v>
      </c>
      <c r="G193" s="4" t="s">
        <v>70</v>
      </c>
      <c r="H193" s="4" t="s">
        <v>70</v>
      </c>
      <c r="I193" s="4" t="s">
        <v>70</v>
      </c>
      <c r="J193" s="4" t="s">
        <v>69</v>
      </c>
      <c r="K193" s="4">
        <v>0</v>
      </c>
      <c r="L193" s="4" t="s">
        <v>70</v>
      </c>
    </row>
    <row r="194" spans="1:12" x14ac:dyDescent="0.85">
      <c r="A194" s="4">
        <v>42000</v>
      </c>
      <c r="B194" s="4">
        <v>3480</v>
      </c>
      <c r="C194" s="4">
        <v>3</v>
      </c>
      <c r="D194" s="4">
        <v>1</v>
      </c>
      <c r="E194" s="4">
        <v>2</v>
      </c>
      <c r="F194" s="4" t="s">
        <v>70</v>
      </c>
      <c r="G194" s="4" t="s">
        <v>70</v>
      </c>
      <c r="H194" s="4" t="s">
        <v>70</v>
      </c>
      <c r="I194" s="4" t="s">
        <v>70</v>
      </c>
      <c r="J194" s="4" t="s">
        <v>70</v>
      </c>
      <c r="K194" s="4">
        <v>1</v>
      </c>
      <c r="L194" s="4" t="s">
        <v>70</v>
      </c>
    </row>
    <row r="195" spans="1:12" x14ac:dyDescent="0.85">
      <c r="A195" s="4">
        <v>57500</v>
      </c>
      <c r="B195" s="4">
        <v>3460</v>
      </c>
      <c r="C195" s="4">
        <v>3</v>
      </c>
      <c r="D195" s="4">
        <v>2</v>
      </c>
      <c r="E195" s="4">
        <v>1</v>
      </c>
      <c r="F195" s="4" t="s">
        <v>69</v>
      </c>
      <c r="G195" s="4" t="s">
        <v>70</v>
      </c>
      <c r="H195" s="4" t="s">
        <v>69</v>
      </c>
      <c r="I195" s="4" t="s">
        <v>70</v>
      </c>
      <c r="J195" s="4" t="s">
        <v>69</v>
      </c>
      <c r="K195" s="4">
        <v>1</v>
      </c>
      <c r="L195" s="4" t="s">
        <v>70</v>
      </c>
    </row>
    <row r="196" spans="1:12" x14ac:dyDescent="0.85">
      <c r="A196" s="4">
        <v>33000</v>
      </c>
      <c r="B196" s="4">
        <v>3180</v>
      </c>
      <c r="C196" s="4">
        <v>2</v>
      </c>
      <c r="D196" s="4">
        <v>1</v>
      </c>
      <c r="E196" s="4">
        <v>1</v>
      </c>
      <c r="F196" s="4" t="s">
        <v>69</v>
      </c>
      <c r="G196" s="4" t="s">
        <v>70</v>
      </c>
      <c r="H196" s="4" t="s">
        <v>70</v>
      </c>
      <c r="I196" s="4" t="s">
        <v>70</v>
      </c>
      <c r="J196" s="4" t="s">
        <v>70</v>
      </c>
      <c r="K196" s="4">
        <v>0</v>
      </c>
      <c r="L196" s="4" t="s">
        <v>70</v>
      </c>
    </row>
    <row r="197" spans="1:12" x14ac:dyDescent="0.85">
      <c r="A197" s="4">
        <v>34400</v>
      </c>
      <c r="B197" s="4">
        <v>3635</v>
      </c>
      <c r="C197" s="4">
        <v>2</v>
      </c>
      <c r="D197" s="4">
        <v>1</v>
      </c>
      <c r="E197" s="4">
        <v>1</v>
      </c>
      <c r="F197" s="4" t="s">
        <v>70</v>
      </c>
      <c r="G197" s="4" t="s">
        <v>70</v>
      </c>
      <c r="H197" s="4" t="s">
        <v>70</v>
      </c>
      <c r="I197" s="4" t="s">
        <v>70</v>
      </c>
      <c r="J197" s="4" t="s">
        <v>70</v>
      </c>
      <c r="K197" s="4">
        <v>0</v>
      </c>
      <c r="L197" s="4" t="s">
        <v>70</v>
      </c>
    </row>
    <row r="198" spans="1:12" x14ac:dyDescent="0.85">
      <c r="A198" s="4">
        <v>40000</v>
      </c>
      <c r="B198" s="4">
        <v>3960</v>
      </c>
      <c r="C198" s="4">
        <v>3</v>
      </c>
      <c r="D198" s="4">
        <v>1</v>
      </c>
      <c r="E198" s="4">
        <v>1</v>
      </c>
      <c r="F198" s="4" t="s">
        <v>69</v>
      </c>
      <c r="G198" s="4" t="s">
        <v>70</v>
      </c>
      <c r="H198" s="4" t="s">
        <v>70</v>
      </c>
      <c r="I198" s="4" t="s">
        <v>70</v>
      </c>
      <c r="J198" s="4" t="s">
        <v>70</v>
      </c>
      <c r="K198" s="4">
        <v>0</v>
      </c>
      <c r="L198" s="4" t="s">
        <v>70</v>
      </c>
    </row>
    <row r="199" spans="1:12" x14ac:dyDescent="0.85">
      <c r="A199" s="4">
        <v>40500</v>
      </c>
      <c r="B199" s="4">
        <v>4350</v>
      </c>
      <c r="C199" s="4">
        <v>3</v>
      </c>
      <c r="D199" s="4">
        <v>1</v>
      </c>
      <c r="E199" s="4">
        <v>2</v>
      </c>
      <c r="F199" s="4" t="s">
        <v>70</v>
      </c>
      <c r="G199" s="4" t="s">
        <v>70</v>
      </c>
      <c r="H199" s="4" t="s">
        <v>70</v>
      </c>
      <c r="I199" s="4" t="s">
        <v>69</v>
      </c>
      <c r="J199" s="4" t="s">
        <v>70</v>
      </c>
      <c r="K199" s="4">
        <v>1</v>
      </c>
      <c r="L199" s="4" t="s">
        <v>70</v>
      </c>
    </row>
    <row r="200" spans="1:12" x14ac:dyDescent="0.85">
      <c r="A200" s="4">
        <v>46500</v>
      </c>
      <c r="B200" s="4">
        <v>3930</v>
      </c>
      <c r="C200" s="4">
        <v>2</v>
      </c>
      <c r="D200" s="4">
        <v>1</v>
      </c>
      <c r="E200" s="4">
        <v>1</v>
      </c>
      <c r="F200" s="4" t="s">
        <v>70</v>
      </c>
      <c r="G200" s="4" t="s">
        <v>70</v>
      </c>
      <c r="H200" s="4" t="s">
        <v>70</v>
      </c>
      <c r="I200" s="4" t="s">
        <v>70</v>
      </c>
      <c r="J200" s="4" t="s">
        <v>70</v>
      </c>
      <c r="K200" s="4">
        <v>0</v>
      </c>
      <c r="L200" s="4" t="s">
        <v>70</v>
      </c>
    </row>
    <row r="201" spans="1:12" x14ac:dyDescent="0.85">
      <c r="A201" s="4">
        <v>52000</v>
      </c>
      <c r="B201" s="4">
        <v>3570</v>
      </c>
      <c r="C201" s="4">
        <v>3</v>
      </c>
      <c r="D201" s="4">
        <v>1</v>
      </c>
      <c r="E201" s="4">
        <v>2</v>
      </c>
      <c r="F201" s="4" t="s">
        <v>69</v>
      </c>
      <c r="G201" s="4" t="s">
        <v>70</v>
      </c>
      <c r="H201" s="4" t="s">
        <v>69</v>
      </c>
      <c r="I201" s="4" t="s">
        <v>70</v>
      </c>
      <c r="J201" s="4" t="s">
        <v>70</v>
      </c>
      <c r="K201" s="4">
        <v>0</v>
      </c>
      <c r="L201" s="4" t="s">
        <v>70</v>
      </c>
    </row>
    <row r="202" spans="1:12" x14ac:dyDescent="0.85">
      <c r="A202" s="4">
        <v>53000</v>
      </c>
      <c r="B202" s="4">
        <v>3600</v>
      </c>
      <c r="C202" s="4">
        <v>3</v>
      </c>
      <c r="D202" s="4">
        <v>1</v>
      </c>
      <c r="E202" s="4">
        <v>1</v>
      </c>
      <c r="F202" s="4" t="s">
        <v>69</v>
      </c>
      <c r="G202" s="4" t="s">
        <v>70</v>
      </c>
      <c r="H202" s="4" t="s">
        <v>70</v>
      </c>
      <c r="I202" s="4" t="s">
        <v>70</v>
      </c>
      <c r="J202" s="4" t="s">
        <v>70</v>
      </c>
      <c r="K202" s="4">
        <v>1</v>
      </c>
      <c r="L202" s="4" t="s">
        <v>70</v>
      </c>
    </row>
    <row r="203" spans="1:12" x14ac:dyDescent="0.85">
      <c r="A203" s="4">
        <v>53900</v>
      </c>
      <c r="B203" s="4">
        <v>2520</v>
      </c>
      <c r="C203" s="4">
        <v>5</v>
      </c>
      <c r="D203" s="4">
        <v>2</v>
      </c>
      <c r="E203" s="4">
        <v>1</v>
      </c>
      <c r="F203" s="4" t="s">
        <v>70</v>
      </c>
      <c r="G203" s="4" t="s">
        <v>70</v>
      </c>
      <c r="H203" s="4" t="s">
        <v>69</v>
      </c>
      <c r="I203" s="4" t="s">
        <v>70</v>
      </c>
      <c r="J203" s="4" t="s">
        <v>69</v>
      </c>
      <c r="K203" s="4">
        <v>1</v>
      </c>
      <c r="L203" s="4" t="s">
        <v>70</v>
      </c>
    </row>
    <row r="204" spans="1:12" x14ac:dyDescent="0.85">
      <c r="A204" s="4">
        <v>50000</v>
      </c>
      <c r="B204" s="4">
        <v>3480</v>
      </c>
      <c r="C204" s="4">
        <v>3</v>
      </c>
      <c r="D204" s="4">
        <v>1</v>
      </c>
      <c r="E204" s="4">
        <v>1</v>
      </c>
      <c r="F204" s="4" t="s">
        <v>70</v>
      </c>
      <c r="G204" s="4" t="s">
        <v>70</v>
      </c>
      <c r="H204" s="4" t="s">
        <v>70</v>
      </c>
      <c r="I204" s="4" t="s">
        <v>70</v>
      </c>
      <c r="J204" s="4" t="s">
        <v>69</v>
      </c>
      <c r="K204" s="4">
        <v>0</v>
      </c>
      <c r="L204" s="4" t="s">
        <v>70</v>
      </c>
    </row>
    <row r="205" spans="1:12" x14ac:dyDescent="0.85">
      <c r="A205" s="4">
        <v>55500</v>
      </c>
      <c r="B205" s="4">
        <v>3180</v>
      </c>
      <c r="C205" s="4">
        <v>4</v>
      </c>
      <c r="D205" s="4">
        <v>2</v>
      </c>
      <c r="E205" s="4">
        <v>2</v>
      </c>
      <c r="F205" s="4" t="s">
        <v>69</v>
      </c>
      <c r="G205" s="4" t="s">
        <v>70</v>
      </c>
      <c r="H205" s="4" t="s">
        <v>70</v>
      </c>
      <c r="I205" s="4" t="s">
        <v>70</v>
      </c>
      <c r="J205" s="4" t="s">
        <v>70</v>
      </c>
      <c r="K205" s="4">
        <v>0</v>
      </c>
      <c r="L205" s="4" t="s">
        <v>70</v>
      </c>
    </row>
    <row r="206" spans="1:12" x14ac:dyDescent="0.85">
      <c r="A206" s="4">
        <v>56000</v>
      </c>
      <c r="B206" s="4">
        <v>3290</v>
      </c>
      <c r="C206" s="4">
        <v>2</v>
      </c>
      <c r="D206" s="4">
        <v>1</v>
      </c>
      <c r="E206" s="4">
        <v>1</v>
      </c>
      <c r="F206" s="4" t="s">
        <v>69</v>
      </c>
      <c r="G206" s="4" t="s">
        <v>70</v>
      </c>
      <c r="H206" s="4" t="s">
        <v>70</v>
      </c>
      <c r="I206" s="4" t="s">
        <v>69</v>
      </c>
      <c r="J206" s="4" t="s">
        <v>70</v>
      </c>
      <c r="K206" s="4">
        <v>1</v>
      </c>
      <c r="L206" s="4" t="s">
        <v>70</v>
      </c>
    </row>
    <row r="207" spans="1:12" x14ac:dyDescent="0.85">
      <c r="A207" s="4">
        <v>60000</v>
      </c>
      <c r="B207" s="4">
        <v>4000</v>
      </c>
      <c r="C207" s="4">
        <v>4</v>
      </c>
      <c r="D207" s="4">
        <v>2</v>
      </c>
      <c r="E207" s="4">
        <v>2</v>
      </c>
      <c r="F207" s="4" t="s">
        <v>70</v>
      </c>
      <c r="G207" s="4" t="s">
        <v>70</v>
      </c>
      <c r="H207" s="4" t="s">
        <v>70</v>
      </c>
      <c r="I207" s="4" t="s">
        <v>70</v>
      </c>
      <c r="J207" s="4" t="s">
        <v>70</v>
      </c>
      <c r="K207" s="4">
        <v>0</v>
      </c>
      <c r="L207" s="4" t="s">
        <v>70</v>
      </c>
    </row>
    <row r="208" spans="1:12" x14ac:dyDescent="0.85">
      <c r="A208" s="4">
        <v>60000</v>
      </c>
      <c r="B208" s="4">
        <v>2325</v>
      </c>
      <c r="C208" s="4">
        <v>3</v>
      </c>
      <c r="D208" s="4">
        <v>1</v>
      </c>
      <c r="E208" s="4">
        <v>2</v>
      </c>
      <c r="F208" s="4" t="s">
        <v>70</v>
      </c>
      <c r="G208" s="4" t="s">
        <v>70</v>
      </c>
      <c r="H208" s="4" t="s">
        <v>70</v>
      </c>
      <c r="I208" s="4" t="s">
        <v>70</v>
      </c>
      <c r="J208" s="4" t="s">
        <v>70</v>
      </c>
      <c r="K208" s="4">
        <v>0</v>
      </c>
      <c r="L208" s="4" t="s">
        <v>70</v>
      </c>
    </row>
    <row r="209" spans="1:12" x14ac:dyDescent="0.85">
      <c r="A209" s="4">
        <v>69500</v>
      </c>
      <c r="B209" s="4">
        <v>4350</v>
      </c>
      <c r="C209" s="4">
        <v>2</v>
      </c>
      <c r="D209" s="4">
        <v>1</v>
      </c>
      <c r="E209" s="4">
        <v>1</v>
      </c>
      <c r="F209" s="4" t="s">
        <v>69</v>
      </c>
      <c r="G209" s="4" t="s">
        <v>70</v>
      </c>
      <c r="H209" s="4" t="s">
        <v>69</v>
      </c>
      <c r="I209" s="4" t="s">
        <v>70</v>
      </c>
      <c r="J209" s="4" t="s">
        <v>70</v>
      </c>
      <c r="K209" s="4">
        <v>0</v>
      </c>
      <c r="L209" s="4" t="s">
        <v>70</v>
      </c>
    </row>
    <row r="210" spans="1:12" x14ac:dyDescent="0.85">
      <c r="A210" s="4">
        <v>72000</v>
      </c>
      <c r="B210" s="4">
        <v>3540</v>
      </c>
      <c r="C210" s="4">
        <v>2</v>
      </c>
      <c r="D210" s="4">
        <v>1</v>
      </c>
      <c r="E210" s="4">
        <v>1</v>
      </c>
      <c r="F210" s="4" t="s">
        <v>70</v>
      </c>
      <c r="G210" s="4" t="s">
        <v>69</v>
      </c>
      <c r="H210" s="4" t="s">
        <v>69</v>
      </c>
      <c r="I210" s="4" t="s">
        <v>70</v>
      </c>
      <c r="J210" s="4" t="s">
        <v>70</v>
      </c>
      <c r="K210" s="4">
        <v>0</v>
      </c>
      <c r="L210" s="4" t="s">
        <v>70</v>
      </c>
    </row>
    <row r="211" spans="1:12" x14ac:dyDescent="0.85">
      <c r="A211" s="4">
        <v>92500</v>
      </c>
      <c r="B211" s="4">
        <v>3960</v>
      </c>
      <c r="C211" s="4">
        <v>3</v>
      </c>
      <c r="D211" s="4">
        <v>1</v>
      </c>
      <c r="E211" s="4">
        <v>1</v>
      </c>
      <c r="F211" s="4" t="s">
        <v>69</v>
      </c>
      <c r="G211" s="4" t="s">
        <v>70</v>
      </c>
      <c r="H211" s="4" t="s">
        <v>69</v>
      </c>
      <c r="I211" s="4" t="s">
        <v>70</v>
      </c>
      <c r="J211" s="4" t="s">
        <v>70</v>
      </c>
      <c r="K211" s="4">
        <v>2</v>
      </c>
      <c r="L211" s="4" t="s">
        <v>70</v>
      </c>
    </row>
    <row r="212" spans="1:12" x14ac:dyDescent="0.85">
      <c r="A212" s="4">
        <v>40500</v>
      </c>
      <c r="B212" s="4">
        <v>2640</v>
      </c>
      <c r="C212" s="4">
        <v>2</v>
      </c>
      <c r="D212" s="4">
        <v>1</v>
      </c>
      <c r="E212" s="4">
        <v>1</v>
      </c>
      <c r="F212" s="4" t="s">
        <v>70</v>
      </c>
      <c r="G212" s="4" t="s">
        <v>70</v>
      </c>
      <c r="H212" s="4" t="s">
        <v>70</v>
      </c>
      <c r="I212" s="4" t="s">
        <v>70</v>
      </c>
      <c r="J212" s="4" t="s">
        <v>70</v>
      </c>
      <c r="K212" s="4">
        <v>1</v>
      </c>
      <c r="L212" s="4" t="s">
        <v>70</v>
      </c>
    </row>
    <row r="213" spans="1:12" x14ac:dyDescent="0.85">
      <c r="A213" s="4">
        <v>42000</v>
      </c>
      <c r="B213" s="4">
        <v>2700</v>
      </c>
      <c r="C213" s="4">
        <v>2</v>
      </c>
      <c r="D213" s="4">
        <v>1</v>
      </c>
      <c r="E213" s="4">
        <v>1</v>
      </c>
      <c r="F213" s="4" t="s">
        <v>70</v>
      </c>
      <c r="G213" s="4" t="s">
        <v>70</v>
      </c>
      <c r="H213" s="4" t="s">
        <v>70</v>
      </c>
      <c r="I213" s="4" t="s">
        <v>70</v>
      </c>
      <c r="J213" s="4" t="s">
        <v>70</v>
      </c>
      <c r="K213" s="4">
        <v>0</v>
      </c>
      <c r="L213" s="4" t="s">
        <v>70</v>
      </c>
    </row>
    <row r="214" spans="1:12" x14ac:dyDescent="0.85">
      <c r="A214" s="4">
        <v>47900</v>
      </c>
      <c r="B214" s="4">
        <v>2700</v>
      </c>
      <c r="C214" s="4">
        <v>3</v>
      </c>
      <c r="D214" s="4">
        <v>1</v>
      </c>
      <c r="E214" s="4">
        <v>1</v>
      </c>
      <c r="F214" s="4" t="s">
        <v>70</v>
      </c>
      <c r="G214" s="4" t="s">
        <v>70</v>
      </c>
      <c r="H214" s="4" t="s">
        <v>70</v>
      </c>
      <c r="I214" s="4" t="s">
        <v>70</v>
      </c>
      <c r="J214" s="4" t="s">
        <v>70</v>
      </c>
      <c r="K214" s="4">
        <v>0</v>
      </c>
      <c r="L214" s="4" t="s">
        <v>70</v>
      </c>
    </row>
    <row r="215" spans="1:12" x14ac:dyDescent="0.85">
      <c r="A215" s="4">
        <v>52000</v>
      </c>
      <c r="B215" s="4">
        <v>3180</v>
      </c>
      <c r="C215" s="4">
        <v>3</v>
      </c>
      <c r="D215" s="4">
        <v>1</v>
      </c>
      <c r="E215" s="4">
        <v>2</v>
      </c>
      <c r="F215" s="4" t="s">
        <v>70</v>
      </c>
      <c r="G215" s="4" t="s">
        <v>70</v>
      </c>
      <c r="H215" s="4" t="s">
        <v>69</v>
      </c>
      <c r="I215" s="4" t="s">
        <v>70</v>
      </c>
      <c r="J215" s="4" t="s">
        <v>70</v>
      </c>
      <c r="K215" s="4">
        <v>0</v>
      </c>
      <c r="L215" s="4" t="s">
        <v>70</v>
      </c>
    </row>
    <row r="216" spans="1:12" x14ac:dyDescent="0.85">
      <c r="A216" s="4">
        <v>62000</v>
      </c>
      <c r="B216" s="4">
        <v>3500</v>
      </c>
      <c r="C216" s="4">
        <v>4</v>
      </c>
      <c r="D216" s="4">
        <v>1</v>
      </c>
      <c r="E216" s="4">
        <v>2</v>
      </c>
      <c r="F216" s="4" t="s">
        <v>69</v>
      </c>
      <c r="G216" s="4" t="s">
        <v>70</v>
      </c>
      <c r="H216" s="4" t="s">
        <v>70</v>
      </c>
      <c r="I216" s="4" t="s">
        <v>70</v>
      </c>
      <c r="J216" s="4" t="s">
        <v>70</v>
      </c>
      <c r="K216" s="4">
        <v>2</v>
      </c>
      <c r="L216" s="4" t="s">
        <v>70</v>
      </c>
    </row>
    <row r="217" spans="1:12" x14ac:dyDescent="0.85">
      <c r="A217" s="4">
        <v>41000</v>
      </c>
      <c r="B217" s="4">
        <v>3630</v>
      </c>
      <c r="C217" s="4">
        <v>2</v>
      </c>
      <c r="D217" s="4">
        <v>1</v>
      </c>
      <c r="E217" s="4">
        <v>1</v>
      </c>
      <c r="F217" s="4" t="s">
        <v>69</v>
      </c>
      <c r="G217" s="4" t="s">
        <v>70</v>
      </c>
      <c r="H217" s="4" t="s">
        <v>70</v>
      </c>
      <c r="I217" s="4" t="s">
        <v>70</v>
      </c>
      <c r="J217" s="4" t="s">
        <v>70</v>
      </c>
      <c r="K217" s="4">
        <v>0</v>
      </c>
      <c r="L217" s="4" t="s">
        <v>70</v>
      </c>
    </row>
    <row r="218" spans="1:12" x14ac:dyDescent="0.85">
      <c r="A218" s="4">
        <v>138300</v>
      </c>
      <c r="B218" s="4">
        <v>6000</v>
      </c>
      <c r="C218" s="4">
        <v>4</v>
      </c>
      <c r="D218" s="4">
        <v>3</v>
      </c>
      <c r="E218" s="4">
        <v>2</v>
      </c>
      <c r="F218" s="4" t="s">
        <v>69</v>
      </c>
      <c r="G218" s="4" t="s">
        <v>69</v>
      </c>
      <c r="H218" s="4" t="s">
        <v>69</v>
      </c>
      <c r="I218" s="4" t="s">
        <v>69</v>
      </c>
      <c r="J218" s="4" t="s">
        <v>70</v>
      </c>
      <c r="K218" s="4">
        <v>2</v>
      </c>
      <c r="L218" s="4" t="s">
        <v>70</v>
      </c>
    </row>
    <row r="219" spans="1:12" x14ac:dyDescent="0.85">
      <c r="A219" s="4">
        <v>42000</v>
      </c>
      <c r="B219" s="4">
        <v>3150</v>
      </c>
      <c r="C219" s="4">
        <v>3</v>
      </c>
      <c r="D219" s="4">
        <v>1</v>
      </c>
      <c r="E219" s="4">
        <v>2</v>
      </c>
      <c r="F219" s="4" t="s">
        <v>70</v>
      </c>
      <c r="G219" s="4" t="s">
        <v>70</v>
      </c>
      <c r="H219" s="4" t="s">
        <v>70</v>
      </c>
      <c r="I219" s="4" t="s">
        <v>70</v>
      </c>
      <c r="J219" s="4" t="s">
        <v>70</v>
      </c>
      <c r="K219" s="4">
        <v>0</v>
      </c>
      <c r="L219" s="4" t="s">
        <v>70</v>
      </c>
    </row>
    <row r="220" spans="1:12" x14ac:dyDescent="0.85">
      <c r="A220" s="4">
        <v>47000</v>
      </c>
      <c r="B220" s="4">
        <v>3792</v>
      </c>
      <c r="C220" s="4">
        <v>4</v>
      </c>
      <c r="D220" s="4">
        <v>1</v>
      </c>
      <c r="E220" s="4">
        <v>2</v>
      </c>
      <c r="F220" s="4" t="s">
        <v>69</v>
      </c>
      <c r="G220" s="4" t="s">
        <v>70</v>
      </c>
      <c r="H220" s="4" t="s">
        <v>70</v>
      </c>
      <c r="I220" s="4" t="s">
        <v>70</v>
      </c>
      <c r="J220" s="4" t="s">
        <v>70</v>
      </c>
      <c r="K220" s="4">
        <v>0</v>
      </c>
      <c r="L220" s="4" t="s">
        <v>70</v>
      </c>
    </row>
    <row r="221" spans="1:12" x14ac:dyDescent="0.85">
      <c r="A221" s="4">
        <v>64500</v>
      </c>
      <c r="B221" s="4">
        <v>3510</v>
      </c>
      <c r="C221" s="4">
        <v>3</v>
      </c>
      <c r="D221" s="4">
        <v>1</v>
      </c>
      <c r="E221" s="4">
        <v>3</v>
      </c>
      <c r="F221" s="4" t="s">
        <v>69</v>
      </c>
      <c r="G221" s="4" t="s">
        <v>70</v>
      </c>
      <c r="H221" s="4" t="s">
        <v>70</v>
      </c>
      <c r="I221" s="4" t="s">
        <v>70</v>
      </c>
      <c r="J221" s="4" t="s">
        <v>70</v>
      </c>
      <c r="K221" s="4">
        <v>0</v>
      </c>
      <c r="L221" s="4" t="s">
        <v>70</v>
      </c>
    </row>
    <row r="222" spans="1:12" x14ac:dyDescent="0.85">
      <c r="A222" s="4">
        <v>46000</v>
      </c>
      <c r="B222" s="4">
        <v>3120</v>
      </c>
      <c r="C222" s="4">
        <v>3</v>
      </c>
      <c r="D222" s="4">
        <v>1</v>
      </c>
      <c r="E222" s="4">
        <v>2</v>
      </c>
      <c r="F222" s="4" t="s">
        <v>70</v>
      </c>
      <c r="G222" s="4" t="s">
        <v>70</v>
      </c>
      <c r="H222" s="4" t="s">
        <v>70</v>
      </c>
      <c r="I222" s="4" t="s">
        <v>70</v>
      </c>
      <c r="J222" s="4" t="s">
        <v>70</v>
      </c>
      <c r="K222" s="4">
        <v>0</v>
      </c>
      <c r="L222" s="4" t="s">
        <v>70</v>
      </c>
    </row>
    <row r="223" spans="1:12" x14ac:dyDescent="0.85">
      <c r="A223" s="4">
        <v>58000</v>
      </c>
      <c r="B223" s="4">
        <v>3000</v>
      </c>
      <c r="C223" s="4">
        <v>4</v>
      </c>
      <c r="D223" s="4">
        <v>1</v>
      </c>
      <c r="E223" s="4">
        <v>3</v>
      </c>
      <c r="F223" s="4" t="s">
        <v>69</v>
      </c>
      <c r="G223" s="4" t="s">
        <v>70</v>
      </c>
      <c r="H223" s="4" t="s">
        <v>69</v>
      </c>
      <c r="I223" s="4" t="s">
        <v>70</v>
      </c>
      <c r="J223" s="4" t="s">
        <v>69</v>
      </c>
      <c r="K223" s="4">
        <v>2</v>
      </c>
      <c r="L223" s="4" t="s">
        <v>70</v>
      </c>
    </row>
    <row r="224" spans="1:12" x14ac:dyDescent="0.85">
      <c r="A224" s="4">
        <v>70100</v>
      </c>
      <c r="B224" s="4">
        <v>4200</v>
      </c>
      <c r="C224" s="4">
        <v>3</v>
      </c>
      <c r="D224" s="4">
        <v>1</v>
      </c>
      <c r="E224" s="4">
        <v>2</v>
      </c>
      <c r="F224" s="4" t="s">
        <v>69</v>
      </c>
      <c r="G224" s="4" t="s">
        <v>70</v>
      </c>
      <c r="H224" s="4" t="s">
        <v>70</v>
      </c>
      <c r="I224" s="4" t="s">
        <v>70</v>
      </c>
      <c r="J224" s="4" t="s">
        <v>70</v>
      </c>
      <c r="K224" s="4">
        <v>1</v>
      </c>
      <c r="L224" s="4" t="s">
        <v>70</v>
      </c>
    </row>
    <row r="225" spans="1:12" x14ac:dyDescent="0.85">
      <c r="A225" s="4">
        <v>78500</v>
      </c>
      <c r="B225" s="4">
        <v>2817</v>
      </c>
      <c r="C225" s="4">
        <v>4</v>
      </c>
      <c r="D225" s="4">
        <v>2</v>
      </c>
      <c r="E225" s="4">
        <v>2</v>
      </c>
      <c r="F225" s="4" t="s">
        <v>70</v>
      </c>
      <c r="G225" s="4" t="s">
        <v>69</v>
      </c>
      <c r="H225" s="4" t="s">
        <v>69</v>
      </c>
      <c r="I225" s="4" t="s">
        <v>70</v>
      </c>
      <c r="J225" s="4" t="s">
        <v>70</v>
      </c>
      <c r="K225" s="4">
        <v>1</v>
      </c>
      <c r="L225" s="4" t="s">
        <v>70</v>
      </c>
    </row>
    <row r="226" spans="1:12" x14ac:dyDescent="0.85">
      <c r="A226" s="4">
        <v>87250</v>
      </c>
      <c r="B226" s="4">
        <v>3240</v>
      </c>
      <c r="C226" s="4">
        <v>4</v>
      </c>
      <c r="D226" s="4">
        <v>1</v>
      </c>
      <c r="E226" s="4">
        <v>3</v>
      </c>
      <c r="F226" s="4" t="s">
        <v>69</v>
      </c>
      <c r="G226" s="4" t="s">
        <v>70</v>
      </c>
      <c r="H226" s="4" t="s">
        <v>70</v>
      </c>
      <c r="I226" s="4" t="s">
        <v>70</v>
      </c>
      <c r="J226" s="4" t="s">
        <v>70</v>
      </c>
      <c r="K226" s="4">
        <v>1</v>
      </c>
      <c r="L226" s="4" t="s">
        <v>70</v>
      </c>
    </row>
    <row r="227" spans="1:12" x14ac:dyDescent="0.85">
      <c r="A227" s="4">
        <v>70800</v>
      </c>
      <c r="B227" s="4">
        <v>2800</v>
      </c>
      <c r="C227" s="4">
        <v>3</v>
      </c>
      <c r="D227" s="4">
        <v>2</v>
      </c>
      <c r="E227" s="4">
        <v>2</v>
      </c>
      <c r="F227" s="4" t="s">
        <v>70</v>
      </c>
      <c r="G227" s="4" t="s">
        <v>70</v>
      </c>
      <c r="H227" s="4" t="s">
        <v>69</v>
      </c>
      <c r="I227" s="4" t="s">
        <v>70</v>
      </c>
      <c r="J227" s="4" t="s">
        <v>69</v>
      </c>
      <c r="K227" s="4">
        <v>1</v>
      </c>
      <c r="L227" s="4" t="s">
        <v>70</v>
      </c>
    </row>
    <row r="228" spans="1:12" x14ac:dyDescent="0.85">
      <c r="A228" s="4">
        <v>56000</v>
      </c>
      <c r="B228" s="4">
        <v>3816</v>
      </c>
      <c r="C228" s="4">
        <v>2</v>
      </c>
      <c r="D228" s="4">
        <v>1</v>
      </c>
      <c r="E228" s="4">
        <v>1</v>
      </c>
      <c r="F228" s="4" t="s">
        <v>69</v>
      </c>
      <c r="G228" s="4" t="s">
        <v>70</v>
      </c>
      <c r="H228" s="4" t="s">
        <v>69</v>
      </c>
      <c r="I228" s="4" t="s">
        <v>70</v>
      </c>
      <c r="J228" s="4" t="s">
        <v>69</v>
      </c>
      <c r="K228" s="4">
        <v>2</v>
      </c>
      <c r="L228" s="4" t="s">
        <v>70</v>
      </c>
    </row>
    <row r="229" spans="1:12" x14ac:dyDescent="0.85">
      <c r="A229" s="4">
        <v>48000</v>
      </c>
      <c r="B229" s="4">
        <v>3185</v>
      </c>
      <c r="C229" s="4">
        <v>2</v>
      </c>
      <c r="D229" s="4">
        <v>1</v>
      </c>
      <c r="E229" s="4">
        <v>1</v>
      </c>
      <c r="F229" s="4" t="s">
        <v>69</v>
      </c>
      <c r="G229" s="4" t="s">
        <v>70</v>
      </c>
      <c r="H229" s="4" t="s">
        <v>69</v>
      </c>
      <c r="I229" s="4" t="s">
        <v>70</v>
      </c>
      <c r="J229" s="4" t="s">
        <v>70</v>
      </c>
      <c r="K229" s="4">
        <v>2</v>
      </c>
      <c r="L229" s="4" t="s">
        <v>70</v>
      </c>
    </row>
    <row r="230" spans="1:12" x14ac:dyDescent="0.85">
      <c r="A230" s="4">
        <v>68000</v>
      </c>
      <c r="B230" s="4">
        <v>6321</v>
      </c>
      <c r="C230" s="4">
        <v>3</v>
      </c>
      <c r="D230" s="4">
        <v>1</v>
      </c>
      <c r="E230" s="4">
        <v>2</v>
      </c>
      <c r="F230" s="4" t="s">
        <v>69</v>
      </c>
      <c r="G230" s="4" t="s">
        <v>70</v>
      </c>
      <c r="H230" s="4" t="s">
        <v>69</v>
      </c>
      <c r="I230" s="4" t="s">
        <v>70</v>
      </c>
      <c r="J230" s="4" t="s">
        <v>69</v>
      </c>
      <c r="K230" s="4">
        <v>1</v>
      </c>
      <c r="L230" s="4" t="s">
        <v>70</v>
      </c>
    </row>
    <row r="231" spans="1:12" x14ac:dyDescent="0.85">
      <c r="A231" s="4">
        <v>79000</v>
      </c>
      <c r="B231" s="4">
        <v>3650</v>
      </c>
      <c r="C231" s="4">
        <v>3</v>
      </c>
      <c r="D231" s="4">
        <v>2</v>
      </c>
      <c r="E231" s="4">
        <v>2</v>
      </c>
      <c r="F231" s="4" t="s">
        <v>69</v>
      </c>
      <c r="G231" s="4" t="s">
        <v>70</v>
      </c>
      <c r="H231" s="4" t="s">
        <v>70</v>
      </c>
      <c r="I231" s="4" t="s">
        <v>70</v>
      </c>
      <c r="J231" s="4" t="s">
        <v>70</v>
      </c>
      <c r="K231" s="4">
        <v>2</v>
      </c>
      <c r="L231" s="4" t="s">
        <v>70</v>
      </c>
    </row>
    <row r="232" spans="1:12" x14ac:dyDescent="0.85">
      <c r="A232" s="4">
        <v>80000</v>
      </c>
      <c r="B232" s="4">
        <v>4700</v>
      </c>
      <c r="C232" s="4">
        <v>4</v>
      </c>
      <c r="D232" s="4">
        <v>1</v>
      </c>
      <c r="E232" s="4">
        <v>2</v>
      </c>
      <c r="F232" s="4" t="s">
        <v>69</v>
      </c>
      <c r="G232" s="4" t="s">
        <v>69</v>
      </c>
      <c r="H232" s="4" t="s">
        <v>69</v>
      </c>
      <c r="I232" s="4" t="s">
        <v>70</v>
      </c>
      <c r="J232" s="4" t="s">
        <v>69</v>
      </c>
      <c r="K232" s="4">
        <v>1</v>
      </c>
      <c r="L232" s="4" t="s">
        <v>70</v>
      </c>
    </row>
    <row r="233" spans="1:12" x14ac:dyDescent="0.85">
      <c r="A233" s="4">
        <v>87000</v>
      </c>
      <c r="B233" s="4">
        <v>6615</v>
      </c>
      <c r="C233" s="4">
        <v>4</v>
      </c>
      <c r="D233" s="4">
        <v>2</v>
      </c>
      <c r="E233" s="4">
        <v>2</v>
      </c>
      <c r="F233" s="4" t="s">
        <v>69</v>
      </c>
      <c r="G233" s="4" t="s">
        <v>69</v>
      </c>
      <c r="H233" s="4" t="s">
        <v>70</v>
      </c>
      <c r="I233" s="4" t="s">
        <v>69</v>
      </c>
      <c r="J233" s="4" t="s">
        <v>70</v>
      </c>
      <c r="K233" s="4">
        <v>1</v>
      </c>
      <c r="L233" s="4" t="s">
        <v>70</v>
      </c>
    </row>
    <row r="234" spans="1:12" x14ac:dyDescent="0.85">
      <c r="A234" s="4">
        <v>25000</v>
      </c>
      <c r="B234" s="4">
        <v>3850</v>
      </c>
      <c r="C234" s="4">
        <v>3</v>
      </c>
      <c r="D234" s="4">
        <v>1</v>
      </c>
      <c r="E234" s="4">
        <v>2</v>
      </c>
      <c r="F234" s="4" t="s">
        <v>69</v>
      </c>
      <c r="G234" s="4" t="s">
        <v>70</v>
      </c>
      <c r="H234" s="4" t="s">
        <v>70</v>
      </c>
      <c r="I234" s="4" t="s">
        <v>70</v>
      </c>
      <c r="J234" s="4" t="s">
        <v>70</v>
      </c>
      <c r="K234" s="4">
        <v>0</v>
      </c>
      <c r="L234" s="4" t="s">
        <v>70</v>
      </c>
    </row>
    <row r="235" spans="1:12" x14ac:dyDescent="0.85">
      <c r="A235" s="4">
        <v>32500</v>
      </c>
      <c r="B235" s="4">
        <v>3970</v>
      </c>
      <c r="C235" s="4">
        <v>1</v>
      </c>
      <c r="D235" s="4">
        <v>1</v>
      </c>
      <c r="E235" s="4">
        <v>1</v>
      </c>
      <c r="F235" s="4" t="s">
        <v>70</v>
      </c>
      <c r="G235" s="4" t="s">
        <v>70</v>
      </c>
      <c r="H235" s="4" t="s">
        <v>70</v>
      </c>
      <c r="I235" s="4" t="s">
        <v>70</v>
      </c>
      <c r="J235" s="4" t="s">
        <v>70</v>
      </c>
      <c r="K235" s="4">
        <v>0</v>
      </c>
      <c r="L235" s="4" t="s">
        <v>70</v>
      </c>
    </row>
    <row r="236" spans="1:12" x14ac:dyDescent="0.85">
      <c r="A236" s="4">
        <v>36000</v>
      </c>
      <c r="B236" s="4">
        <v>3000</v>
      </c>
      <c r="C236" s="4">
        <v>2</v>
      </c>
      <c r="D236" s="4">
        <v>1</v>
      </c>
      <c r="E236" s="4">
        <v>2</v>
      </c>
      <c r="F236" s="4" t="s">
        <v>69</v>
      </c>
      <c r="G236" s="4" t="s">
        <v>70</v>
      </c>
      <c r="H236" s="4" t="s">
        <v>70</v>
      </c>
      <c r="I236" s="4" t="s">
        <v>70</v>
      </c>
      <c r="J236" s="4" t="s">
        <v>70</v>
      </c>
      <c r="K236" s="4">
        <v>0</v>
      </c>
      <c r="L236" s="4" t="s">
        <v>70</v>
      </c>
    </row>
    <row r="237" spans="1:12" x14ac:dyDescent="0.85">
      <c r="A237" s="4">
        <v>42500</v>
      </c>
      <c r="B237" s="4">
        <v>4352</v>
      </c>
      <c r="C237" s="4">
        <v>4</v>
      </c>
      <c r="D237" s="4">
        <v>1</v>
      </c>
      <c r="E237" s="4">
        <v>2</v>
      </c>
      <c r="F237" s="4" t="s">
        <v>70</v>
      </c>
      <c r="G237" s="4" t="s">
        <v>70</v>
      </c>
      <c r="H237" s="4" t="s">
        <v>70</v>
      </c>
      <c r="I237" s="4" t="s">
        <v>70</v>
      </c>
      <c r="J237" s="4" t="s">
        <v>70</v>
      </c>
      <c r="K237" s="4">
        <v>1</v>
      </c>
      <c r="L237" s="4" t="s">
        <v>70</v>
      </c>
    </row>
    <row r="238" spans="1:12" x14ac:dyDescent="0.85">
      <c r="A238" s="4">
        <v>43000</v>
      </c>
      <c r="B238" s="4">
        <v>3630</v>
      </c>
      <c r="C238" s="4">
        <v>4</v>
      </c>
      <c r="D238" s="4">
        <v>1</v>
      </c>
      <c r="E238" s="4">
        <v>2</v>
      </c>
      <c r="F238" s="4" t="s">
        <v>69</v>
      </c>
      <c r="G238" s="4" t="s">
        <v>70</v>
      </c>
      <c r="H238" s="4" t="s">
        <v>70</v>
      </c>
      <c r="I238" s="4" t="s">
        <v>70</v>
      </c>
      <c r="J238" s="4" t="s">
        <v>70</v>
      </c>
      <c r="K238" s="4">
        <v>3</v>
      </c>
      <c r="L238" s="4" t="s">
        <v>70</v>
      </c>
    </row>
    <row r="239" spans="1:12" x14ac:dyDescent="0.85">
      <c r="A239" s="4">
        <v>50000</v>
      </c>
      <c r="B239" s="4">
        <v>3600</v>
      </c>
      <c r="C239" s="4">
        <v>6</v>
      </c>
      <c r="D239" s="4">
        <v>1</v>
      </c>
      <c r="E239" s="4">
        <v>2</v>
      </c>
      <c r="F239" s="4" t="s">
        <v>69</v>
      </c>
      <c r="G239" s="4" t="s">
        <v>70</v>
      </c>
      <c r="H239" s="4" t="s">
        <v>70</v>
      </c>
      <c r="I239" s="4" t="s">
        <v>70</v>
      </c>
      <c r="J239" s="4" t="s">
        <v>70</v>
      </c>
      <c r="K239" s="4">
        <v>1</v>
      </c>
      <c r="L239" s="4" t="s">
        <v>70</v>
      </c>
    </row>
    <row r="240" spans="1:12" x14ac:dyDescent="0.85">
      <c r="A240" s="4">
        <v>26000</v>
      </c>
      <c r="B240" s="4">
        <v>3000</v>
      </c>
      <c r="C240" s="4">
        <v>2</v>
      </c>
      <c r="D240" s="4">
        <v>1</v>
      </c>
      <c r="E240" s="4">
        <v>1</v>
      </c>
      <c r="F240" s="4" t="s">
        <v>69</v>
      </c>
      <c r="G240" s="4" t="s">
        <v>70</v>
      </c>
      <c r="H240" s="4" t="s">
        <v>69</v>
      </c>
      <c r="I240" s="4" t="s">
        <v>70</v>
      </c>
      <c r="J240" s="4" t="s">
        <v>70</v>
      </c>
      <c r="K240" s="4">
        <v>2</v>
      </c>
      <c r="L240" s="4" t="s">
        <v>70</v>
      </c>
    </row>
    <row r="241" spans="1:12" x14ac:dyDescent="0.85">
      <c r="A241" s="4">
        <v>30000</v>
      </c>
      <c r="B241" s="4">
        <v>3000</v>
      </c>
      <c r="C241" s="4">
        <v>4</v>
      </c>
      <c r="D241" s="4">
        <v>1</v>
      </c>
      <c r="E241" s="4">
        <v>2</v>
      </c>
      <c r="F241" s="4" t="s">
        <v>69</v>
      </c>
      <c r="G241" s="4" t="s">
        <v>70</v>
      </c>
      <c r="H241" s="4" t="s">
        <v>70</v>
      </c>
      <c r="I241" s="4" t="s">
        <v>70</v>
      </c>
      <c r="J241" s="4" t="s">
        <v>70</v>
      </c>
      <c r="K241" s="4">
        <v>0</v>
      </c>
      <c r="L241" s="4" t="s">
        <v>70</v>
      </c>
    </row>
    <row r="242" spans="1:12" x14ac:dyDescent="0.85">
      <c r="A242" s="4">
        <v>34000</v>
      </c>
      <c r="B242" s="4">
        <v>2787</v>
      </c>
      <c r="C242" s="4">
        <v>4</v>
      </c>
      <c r="D242" s="4">
        <v>2</v>
      </c>
      <c r="E242" s="4">
        <v>2</v>
      </c>
      <c r="F242" s="4" t="s">
        <v>69</v>
      </c>
      <c r="G242" s="4" t="s">
        <v>70</v>
      </c>
      <c r="H242" s="4" t="s">
        <v>70</v>
      </c>
      <c r="I242" s="4" t="s">
        <v>70</v>
      </c>
      <c r="J242" s="4" t="s">
        <v>70</v>
      </c>
      <c r="K242" s="4">
        <v>0</v>
      </c>
      <c r="L242" s="4" t="s">
        <v>70</v>
      </c>
    </row>
    <row r="243" spans="1:12" x14ac:dyDescent="0.85">
      <c r="A243" s="4">
        <v>52000</v>
      </c>
      <c r="B243" s="4">
        <v>3000</v>
      </c>
      <c r="C243" s="4">
        <v>2</v>
      </c>
      <c r="D243" s="4">
        <v>1</v>
      </c>
      <c r="E243" s="4">
        <v>2</v>
      </c>
      <c r="F243" s="4" t="s">
        <v>69</v>
      </c>
      <c r="G243" s="4" t="s">
        <v>70</v>
      </c>
      <c r="H243" s="4" t="s">
        <v>70</v>
      </c>
      <c r="I243" s="4" t="s">
        <v>70</v>
      </c>
      <c r="J243" s="4" t="s">
        <v>69</v>
      </c>
      <c r="K243" s="4">
        <v>0</v>
      </c>
      <c r="L243" s="4" t="s">
        <v>70</v>
      </c>
    </row>
    <row r="244" spans="1:12" x14ac:dyDescent="0.85">
      <c r="A244" s="4">
        <v>70000</v>
      </c>
      <c r="B244" s="4">
        <v>4770</v>
      </c>
      <c r="C244" s="4">
        <v>3</v>
      </c>
      <c r="D244" s="4">
        <v>1</v>
      </c>
      <c r="E244" s="4">
        <v>1</v>
      </c>
      <c r="F244" s="4" t="s">
        <v>69</v>
      </c>
      <c r="G244" s="4" t="s">
        <v>69</v>
      </c>
      <c r="H244" s="4" t="s">
        <v>69</v>
      </c>
      <c r="I244" s="4" t="s">
        <v>70</v>
      </c>
      <c r="J244" s="4" t="s">
        <v>70</v>
      </c>
      <c r="K244" s="4">
        <v>0</v>
      </c>
      <c r="L244" s="4" t="s">
        <v>70</v>
      </c>
    </row>
    <row r="245" spans="1:12" x14ac:dyDescent="0.85">
      <c r="A245" s="4">
        <v>27000</v>
      </c>
      <c r="B245" s="4">
        <v>3649</v>
      </c>
      <c r="C245" s="4">
        <v>2</v>
      </c>
      <c r="D245" s="4">
        <v>1</v>
      </c>
      <c r="E245" s="4">
        <v>1</v>
      </c>
      <c r="F245" s="4" t="s">
        <v>69</v>
      </c>
      <c r="G245" s="4" t="s">
        <v>70</v>
      </c>
      <c r="H245" s="4" t="s">
        <v>70</v>
      </c>
      <c r="I245" s="4" t="s">
        <v>70</v>
      </c>
      <c r="J245" s="4" t="s">
        <v>70</v>
      </c>
      <c r="K245" s="4">
        <v>0</v>
      </c>
      <c r="L245" s="4" t="s">
        <v>70</v>
      </c>
    </row>
    <row r="246" spans="1:12" x14ac:dyDescent="0.85">
      <c r="A246" s="4">
        <v>32500</v>
      </c>
      <c r="B246" s="4">
        <v>3970</v>
      </c>
      <c r="C246" s="4">
        <v>3</v>
      </c>
      <c r="D246" s="4">
        <v>1</v>
      </c>
      <c r="E246" s="4">
        <v>2</v>
      </c>
      <c r="F246" s="4" t="s">
        <v>69</v>
      </c>
      <c r="G246" s="4" t="s">
        <v>70</v>
      </c>
      <c r="H246" s="4" t="s">
        <v>69</v>
      </c>
      <c r="I246" s="4" t="s">
        <v>70</v>
      </c>
      <c r="J246" s="4" t="s">
        <v>70</v>
      </c>
      <c r="K246" s="4">
        <v>0</v>
      </c>
      <c r="L246" s="4" t="s">
        <v>70</v>
      </c>
    </row>
    <row r="247" spans="1:12" x14ac:dyDescent="0.85">
      <c r="A247" s="4">
        <v>37200</v>
      </c>
      <c r="B247" s="4">
        <v>2910</v>
      </c>
      <c r="C247" s="4">
        <v>2</v>
      </c>
      <c r="D247" s="4">
        <v>1</v>
      </c>
      <c r="E247" s="4">
        <v>1</v>
      </c>
      <c r="F247" s="4" t="s">
        <v>70</v>
      </c>
      <c r="G247" s="4" t="s">
        <v>70</v>
      </c>
      <c r="H247" s="4" t="s">
        <v>70</v>
      </c>
      <c r="I247" s="4" t="s">
        <v>70</v>
      </c>
      <c r="J247" s="4" t="s">
        <v>70</v>
      </c>
      <c r="K247" s="4">
        <v>0</v>
      </c>
      <c r="L247" s="4" t="s">
        <v>70</v>
      </c>
    </row>
    <row r="248" spans="1:12" x14ac:dyDescent="0.85">
      <c r="A248" s="4">
        <v>38000</v>
      </c>
      <c r="B248" s="4">
        <v>3480</v>
      </c>
      <c r="C248" s="4">
        <v>2</v>
      </c>
      <c r="D248" s="4">
        <v>1</v>
      </c>
      <c r="E248" s="4">
        <v>1</v>
      </c>
      <c r="F248" s="4" t="s">
        <v>69</v>
      </c>
      <c r="G248" s="4" t="s">
        <v>70</v>
      </c>
      <c r="H248" s="4" t="s">
        <v>70</v>
      </c>
      <c r="I248" s="4" t="s">
        <v>70</v>
      </c>
      <c r="J248" s="4" t="s">
        <v>70</v>
      </c>
      <c r="K248" s="4">
        <v>1</v>
      </c>
      <c r="L248" s="4" t="s">
        <v>70</v>
      </c>
    </row>
    <row r="249" spans="1:12" x14ac:dyDescent="0.85">
      <c r="A249" s="4">
        <v>42000</v>
      </c>
      <c r="B249" s="4">
        <v>6615</v>
      </c>
      <c r="C249" s="4">
        <v>3</v>
      </c>
      <c r="D249" s="4">
        <v>1</v>
      </c>
      <c r="E249" s="4">
        <v>2</v>
      </c>
      <c r="F249" s="4" t="s">
        <v>69</v>
      </c>
      <c r="G249" s="4" t="s">
        <v>70</v>
      </c>
      <c r="H249" s="4" t="s">
        <v>70</v>
      </c>
      <c r="I249" s="4" t="s">
        <v>70</v>
      </c>
      <c r="J249" s="4" t="s">
        <v>70</v>
      </c>
      <c r="K249" s="4">
        <v>0</v>
      </c>
      <c r="L249" s="4" t="s">
        <v>70</v>
      </c>
    </row>
    <row r="250" spans="1:12" x14ac:dyDescent="0.85">
      <c r="A250" s="4">
        <v>44500</v>
      </c>
      <c r="B250" s="4">
        <v>3500</v>
      </c>
      <c r="C250" s="4">
        <v>2</v>
      </c>
      <c r="D250" s="4">
        <v>1</v>
      </c>
      <c r="E250" s="4">
        <v>1</v>
      </c>
      <c r="F250" s="4" t="s">
        <v>69</v>
      </c>
      <c r="G250" s="4" t="s">
        <v>70</v>
      </c>
      <c r="H250" s="4" t="s">
        <v>70</v>
      </c>
      <c r="I250" s="4" t="s">
        <v>70</v>
      </c>
      <c r="J250" s="4" t="s">
        <v>70</v>
      </c>
      <c r="K250" s="4">
        <v>0</v>
      </c>
      <c r="L250" s="4" t="s">
        <v>70</v>
      </c>
    </row>
    <row r="251" spans="1:12" x14ac:dyDescent="0.85">
      <c r="A251" s="4">
        <v>45000</v>
      </c>
      <c r="B251" s="4">
        <v>3450</v>
      </c>
      <c r="C251" s="4">
        <v>3</v>
      </c>
      <c r="D251" s="4">
        <v>1</v>
      </c>
      <c r="E251" s="4">
        <v>2</v>
      </c>
      <c r="F251" s="4" t="s">
        <v>69</v>
      </c>
      <c r="G251" s="4" t="s">
        <v>70</v>
      </c>
      <c r="H251" s="4" t="s">
        <v>69</v>
      </c>
      <c r="I251" s="4" t="s">
        <v>70</v>
      </c>
      <c r="J251" s="4" t="s">
        <v>70</v>
      </c>
      <c r="K251" s="4">
        <v>0</v>
      </c>
      <c r="L251" s="4" t="s">
        <v>70</v>
      </c>
    </row>
    <row r="252" spans="1:12" x14ac:dyDescent="0.85">
      <c r="A252" s="4">
        <v>48500</v>
      </c>
      <c r="B252" s="4">
        <v>3450</v>
      </c>
      <c r="C252" s="4">
        <v>3</v>
      </c>
      <c r="D252" s="4">
        <v>1</v>
      </c>
      <c r="E252" s="4">
        <v>1</v>
      </c>
      <c r="F252" s="4" t="s">
        <v>69</v>
      </c>
      <c r="G252" s="4" t="s">
        <v>70</v>
      </c>
      <c r="H252" s="4" t="s">
        <v>69</v>
      </c>
      <c r="I252" s="4" t="s">
        <v>70</v>
      </c>
      <c r="J252" s="4" t="s">
        <v>70</v>
      </c>
      <c r="K252" s="4">
        <v>2</v>
      </c>
      <c r="L252" s="4" t="s">
        <v>70</v>
      </c>
    </row>
    <row r="253" spans="1:12" x14ac:dyDescent="0.85">
      <c r="A253" s="4">
        <v>52000</v>
      </c>
      <c r="B253" s="4">
        <v>3520</v>
      </c>
      <c r="C253" s="4">
        <v>2</v>
      </c>
      <c r="D253" s="4">
        <v>2</v>
      </c>
      <c r="E253" s="4">
        <v>1</v>
      </c>
      <c r="F253" s="4" t="s">
        <v>69</v>
      </c>
      <c r="G253" s="4" t="s">
        <v>70</v>
      </c>
      <c r="H253" s="4" t="s">
        <v>69</v>
      </c>
      <c r="I253" s="4" t="s">
        <v>70</v>
      </c>
      <c r="J253" s="4" t="s">
        <v>70</v>
      </c>
      <c r="K253" s="4">
        <v>0</v>
      </c>
      <c r="L253" s="4" t="s">
        <v>70</v>
      </c>
    </row>
    <row r="254" spans="1:12" x14ac:dyDescent="0.85">
      <c r="A254" s="4">
        <v>53900</v>
      </c>
      <c r="B254" s="4">
        <v>6930</v>
      </c>
      <c r="C254" s="4">
        <v>4</v>
      </c>
      <c r="D254" s="4">
        <v>1</v>
      </c>
      <c r="E254" s="4">
        <v>2</v>
      </c>
      <c r="F254" s="4" t="s">
        <v>70</v>
      </c>
      <c r="G254" s="4" t="s">
        <v>70</v>
      </c>
      <c r="H254" s="4" t="s">
        <v>70</v>
      </c>
      <c r="I254" s="4" t="s">
        <v>70</v>
      </c>
      <c r="J254" s="4" t="s">
        <v>70</v>
      </c>
      <c r="K254" s="4">
        <v>1</v>
      </c>
      <c r="L254" s="4" t="s">
        <v>70</v>
      </c>
    </row>
    <row r="255" spans="1:12" x14ac:dyDescent="0.85">
      <c r="A255" s="4">
        <v>60000</v>
      </c>
      <c r="B255" s="4">
        <v>4600</v>
      </c>
      <c r="C255" s="4">
        <v>3</v>
      </c>
      <c r="D255" s="4">
        <v>2</v>
      </c>
      <c r="E255" s="4">
        <v>2</v>
      </c>
      <c r="F255" s="4" t="s">
        <v>69</v>
      </c>
      <c r="G255" s="4" t="s">
        <v>70</v>
      </c>
      <c r="H255" s="4" t="s">
        <v>70</v>
      </c>
      <c r="I255" s="4" t="s">
        <v>70</v>
      </c>
      <c r="J255" s="4" t="s">
        <v>69</v>
      </c>
      <c r="K255" s="4">
        <v>1</v>
      </c>
      <c r="L255" s="4" t="s">
        <v>70</v>
      </c>
    </row>
    <row r="256" spans="1:12" x14ac:dyDescent="0.85">
      <c r="A256" s="4">
        <v>61000</v>
      </c>
      <c r="B256" s="4">
        <v>4360</v>
      </c>
      <c r="C256" s="4">
        <v>4</v>
      </c>
      <c r="D256" s="4">
        <v>1</v>
      </c>
      <c r="E256" s="4">
        <v>2</v>
      </c>
      <c r="F256" s="4" t="s">
        <v>69</v>
      </c>
      <c r="G256" s="4" t="s">
        <v>70</v>
      </c>
      <c r="H256" s="4" t="s">
        <v>70</v>
      </c>
      <c r="I256" s="4" t="s">
        <v>70</v>
      </c>
      <c r="J256" s="4" t="s">
        <v>70</v>
      </c>
      <c r="K256" s="4">
        <v>0</v>
      </c>
      <c r="L256" s="4" t="s">
        <v>70</v>
      </c>
    </row>
    <row r="257" spans="1:12" x14ac:dyDescent="0.85">
      <c r="A257" s="4">
        <v>64500</v>
      </c>
      <c r="B257" s="4">
        <v>3450</v>
      </c>
      <c r="C257" s="4">
        <v>3</v>
      </c>
      <c r="D257" s="4">
        <v>1</v>
      </c>
      <c r="E257" s="4">
        <v>2</v>
      </c>
      <c r="F257" s="4" t="s">
        <v>69</v>
      </c>
      <c r="G257" s="4" t="s">
        <v>70</v>
      </c>
      <c r="H257" s="4" t="s">
        <v>69</v>
      </c>
      <c r="I257" s="4" t="s">
        <v>70</v>
      </c>
      <c r="J257" s="4" t="s">
        <v>70</v>
      </c>
      <c r="K257" s="4">
        <v>1</v>
      </c>
      <c r="L257" s="4" t="s">
        <v>70</v>
      </c>
    </row>
    <row r="258" spans="1:12" x14ac:dyDescent="0.85">
      <c r="A258" s="4">
        <v>71000</v>
      </c>
      <c r="B258" s="4">
        <v>4410</v>
      </c>
      <c r="C258" s="4">
        <v>4</v>
      </c>
      <c r="D258" s="4">
        <v>3</v>
      </c>
      <c r="E258" s="4">
        <v>2</v>
      </c>
      <c r="F258" s="4" t="s">
        <v>69</v>
      </c>
      <c r="G258" s="4" t="s">
        <v>70</v>
      </c>
      <c r="H258" s="4" t="s">
        <v>69</v>
      </c>
      <c r="I258" s="4" t="s">
        <v>70</v>
      </c>
      <c r="J258" s="4" t="s">
        <v>70</v>
      </c>
      <c r="K258" s="4">
        <v>2</v>
      </c>
      <c r="L258" s="4" t="s">
        <v>70</v>
      </c>
    </row>
    <row r="259" spans="1:12" x14ac:dyDescent="0.85">
      <c r="A259" s="4">
        <v>75500</v>
      </c>
      <c r="B259" s="4">
        <v>4600</v>
      </c>
      <c r="C259" s="4">
        <v>2</v>
      </c>
      <c r="D259" s="4">
        <v>2</v>
      </c>
      <c r="E259" s="4">
        <v>1</v>
      </c>
      <c r="F259" s="4" t="s">
        <v>69</v>
      </c>
      <c r="G259" s="4" t="s">
        <v>70</v>
      </c>
      <c r="H259" s="4" t="s">
        <v>70</v>
      </c>
      <c r="I259" s="4" t="s">
        <v>70</v>
      </c>
      <c r="J259" s="4" t="s">
        <v>69</v>
      </c>
      <c r="K259" s="4">
        <v>2</v>
      </c>
      <c r="L259" s="4" t="s">
        <v>70</v>
      </c>
    </row>
    <row r="260" spans="1:12" x14ac:dyDescent="0.85">
      <c r="A260" s="4">
        <v>33500</v>
      </c>
      <c r="B260" s="4">
        <v>3640</v>
      </c>
      <c r="C260" s="4">
        <v>2</v>
      </c>
      <c r="D260" s="4">
        <v>1</v>
      </c>
      <c r="E260" s="4">
        <v>1</v>
      </c>
      <c r="F260" s="4" t="s">
        <v>69</v>
      </c>
      <c r="G260" s="4" t="s">
        <v>70</v>
      </c>
      <c r="H260" s="4" t="s">
        <v>70</v>
      </c>
      <c r="I260" s="4" t="s">
        <v>70</v>
      </c>
      <c r="J260" s="4" t="s">
        <v>70</v>
      </c>
      <c r="K260" s="4">
        <v>0</v>
      </c>
      <c r="L260" s="4" t="s">
        <v>70</v>
      </c>
    </row>
    <row r="261" spans="1:12" x14ac:dyDescent="0.85">
      <c r="A261" s="4">
        <v>41000</v>
      </c>
      <c r="B261" s="4">
        <v>6000</v>
      </c>
      <c r="C261" s="4">
        <v>2</v>
      </c>
      <c r="D261" s="4">
        <v>1</v>
      </c>
      <c r="E261" s="4">
        <v>1</v>
      </c>
      <c r="F261" s="4" t="s">
        <v>69</v>
      </c>
      <c r="G261" s="4" t="s">
        <v>70</v>
      </c>
      <c r="H261" s="4" t="s">
        <v>70</v>
      </c>
      <c r="I261" s="4" t="s">
        <v>70</v>
      </c>
      <c r="J261" s="4" t="s">
        <v>70</v>
      </c>
      <c r="K261" s="4">
        <v>0</v>
      </c>
      <c r="L261" s="4" t="s">
        <v>70</v>
      </c>
    </row>
    <row r="262" spans="1:12" x14ac:dyDescent="0.85">
      <c r="A262" s="4">
        <v>41000</v>
      </c>
      <c r="B262" s="4">
        <v>5400</v>
      </c>
      <c r="C262" s="4">
        <v>4</v>
      </c>
      <c r="D262" s="4">
        <v>1</v>
      </c>
      <c r="E262" s="4">
        <v>2</v>
      </c>
      <c r="F262" s="4" t="s">
        <v>69</v>
      </c>
      <c r="G262" s="4" t="s">
        <v>70</v>
      </c>
      <c r="H262" s="4" t="s">
        <v>70</v>
      </c>
      <c r="I262" s="4" t="s">
        <v>70</v>
      </c>
      <c r="J262" s="4" t="s">
        <v>70</v>
      </c>
      <c r="K262" s="4">
        <v>0</v>
      </c>
      <c r="L262" s="4" t="s">
        <v>70</v>
      </c>
    </row>
    <row r="263" spans="1:12" x14ac:dyDescent="0.85">
      <c r="A263" s="4">
        <v>46200</v>
      </c>
      <c r="B263" s="4">
        <v>3640</v>
      </c>
      <c r="C263" s="4">
        <v>4</v>
      </c>
      <c r="D263" s="4">
        <v>1</v>
      </c>
      <c r="E263" s="4">
        <v>2</v>
      </c>
      <c r="F263" s="4" t="s">
        <v>69</v>
      </c>
      <c r="G263" s="4" t="s">
        <v>70</v>
      </c>
      <c r="H263" s="4" t="s">
        <v>69</v>
      </c>
      <c r="I263" s="4" t="s">
        <v>70</v>
      </c>
      <c r="J263" s="4" t="s">
        <v>70</v>
      </c>
      <c r="K263" s="4">
        <v>0</v>
      </c>
      <c r="L263" s="4" t="s">
        <v>70</v>
      </c>
    </row>
    <row r="264" spans="1:12" x14ac:dyDescent="0.85">
      <c r="A264" s="4">
        <v>48500</v>
      </c>
      <c r="B264" s="4">
        <v>3640</v>
      </c>
      <c r="C264" s="4">
        <v>2</v>
      </c>
      <c r="D264" s="4">
        <v>1</v>
      </c>
      <c r="E264" s="4">
        <v>1</v>
      </c>
      <c r="F264" s="4" t="s">
        <v>69</v>
      </c>
      <c r="G264" s="4" t="s">
        <v>70</v>
      </c>
      <c r="H264" s="4" t="s">
        <v>70</v>
      </c>
      <c r="I264" s="4" t="s">
        <v>70</v>
      </c>
      <c r="J264" s="4" t="s">
        <v>70</v>
      </c>
      <c r="K264" s="4">
        <v>0</v>
      </c>
      <c r="L264" s="4" t="s">
        <v>70</v>
      </c>
    </row>
    <row r="265" spans="1:12" x14ac:dyDescent="0.85">
      <c r="A265" s="4">
        <v>48900</v>
      </c>
      <c r="B265" s="4">
        <v>4040</v>
      </c>
      <c r="C265" s="4">
        <v>2</v>
      </c>
      <c r="D265" s="4">
        <v>1</v>
      </c>
      <c r="E265" s="4">
        <v>1</v>
      </c>
      <c r="F265" s="4" t="s">
        <v>69</v>
      </c>
      <c r="G265" s="4" t="s">
        <v>70</v>
      </c>
      <c r="H265" s="4" t="s">
        <v>70</v>
      </c>
      <c r="I265" s="4" t="s">
        <v>70</v>
      </c>
      <c r="J265" s="4" t="s">
        <v>70</v>
      </c>
      <c r="K265" s="4">
        <v>0</v>
      </c>
      <c r="L265" s="4" t="s">
        <v>70</v>
      </c>
    </row>
    <row r="266" spans="1:12" x14ac:dyDescent="0.85">
      <c r="A266" s="4">
        <v>50000</v>
      </c>
      <c r="B266" s="4">
        <v>3640</v>
      </c>
      <c r="C266" s="4">
        <v>2</v>
      </c>
      <c r="D266" s="4">
        <v>1</v>
      </c>
      <c r="E266" s="4">
        <v>1</v>
      </c>
      <c r="F266" s="4" t="s">
        <v>69</v>
      </c>
      <c r="G266" s="4" t="s">
        <v>70</v>
      </c>
      <c r="H266" s="4" t="s">
        <v>70</v>
      </c>
      <c r="I266" s="4" t="s">
        <v>70</v>
      </c>
      <c r="J266" s="4" t="s">
        <v>70</v>
      </c>
      <c r="K266" s="4">
        <v>1</v>
      </c>
      <c r="L266" s="4" t="s">
        <v>70</v>
      </c>
    </row>
    <row r="267" spans="1:12" x14ac:dyDescent="0.85">
      <c r="A267" s="4">
        <v>51000</v>
      </c>
      <c r="B267" s="4">
        <v>3640</v>
      </c>
      <c r="C267" s="4">
        <v>2</v>
      </c>
      <c r="D267" s="4">
        <v>1</v>
      </c>
      <c r="E267" s="4">
        <v>1</v>
      </c>
      <c r="F267" s="4" t="s">
        <v>69</v>
      </c>
      <c r="G267" s="4" t="s">
        <v>70</v>
      </c>
      <c r="H267" s="4" t="s">
        <v>70</v>
      </c>
      <c r="I267" s="4" t="s">
        <v>70</v>
      </c>
      <c r="J267" s="4" t="s">
        <v>70</v>
      </c>
      <c r="K267" s="4">
        <v>0</v>
      </c>
      <c r="L267" s="4" t="s">
        <v>70</v>
      </c>
    </row>
    <row r="268" spans="1:12" x14ac:dyDescent="0.85">
      <c r="A268" s="4">
        <v>52500</v>
      </c>
      <c r="B268" s="4">
        <v>5640</v>
      </c>
      <c r="C268" s="4">
        <v>2</v>
      </c>
      <c r="D268" s="4">
        <v>1</v>
      </c>
      <c r="E268" s="4">
        <v>1</v>
      </c>
      <c r="F268" s="4" t="s">
        <v>70</v>
      </c>
      <c r="G268" s="4" t="s">
        <v>70</v>
      </c>
      <c r="H268" s="4" t="s">
        <v>70</v>
      </c>
      <c r="I268" s="4" t="s">
        <v>70</v>
      </c>
      <c r="J268" s="4" t="s">
        <v>70</v>
      </c>
      <c r="K268" s="4">
        <v>0</v>
      </c>
      <c r="L268" s="4" t="s">
        <v>70</v>
      </c>
    </row>
    <row r="269" spans="1:12" x14ac:dyDescent="0.85">
      <c r="A269" s="4">
        <v>52500</v>
      </c>
      <c r="B269" s="4">
        <v>3600</v>
      </c>
      <c r="C269" s="4">
        <v>2</v>
      </c>
      <c r="D269" s="4">
        <v>1</v>
      </c>
      <c r="E269" s="4">
        <v>1</v>
      </c>
      <c r="F269" s="4" t="s">
        <v>69</v>
      </c>
      <c r="G269" s="4" t="s">
        <v>70</v>
      </c>
      <c r="H269" s="4" t="s">
        <v>70</v>
      </c>
      <c r="I269" s="4" t="s">
        <v>70</v>
      </c>
      <c r="J269" s="4" t="s">
        <v>70</v>
      </c>
      <c r="K269" s="4">
        <v>0</v>
      </c>
      <c r="L269" s="4" t="s">
        <v>70</v>
      </c>
    </row>
    <row r="270" spans="1:12" x14ac:dyDescent="0.85">
      <c r="A270" s="4">
        <v>54000</v>
      </c>
      <c r="B270" s="4">
        <v>3600</v>
      </c>
      <c r="C270" s="4">
        <v>2</v>
      </c>
      <c r="D270" s="4">
        <v>1</v>
      </c>
      <c r="E270" s="4">
        <v>1</v>
      </c>
      <c r="F270" s="4" t="s">
        <v>69</v>
      </c>
      <c r="G270" s="4" t="s">
        <v>70</v>
      </c>
      <c r="H270" s="4" t="s">
        <v>70</v>
      </c>
      <c r="I270" s="4" t="s">
        <v>70</v>
      </c>
      <c r="J270" s="4" t="s">
        <v>70</v>
      </c>
      <c r="K270" s="4">
        <v>0</v>
      </c>
      <c r="L270" s="4" t="s">
        <v>70</v>
      </c>
    </row>
    <row r="271" spans="1:12" x14ac:dyDescent="0.85">
      <c r="A271" s="4">
        <v>59000</v>
      </c>
      <c r="B271" s="4">
        <v>4632</v>
      </c>
      <c r="C271" s="4">
        <v>4</v>
      </c>
      <c r="D271" s="4">
        <v>1</v>
      </c>
      <c r="E271" s="4">
        <v>2</v>
      </c>
      <c r="F271" s="4" t="s">
        <v>69</v>
      </c>
      <c r="G271" s="4" t="s">
        <v>70</v>
      </c>
      <c r="H271" s="4" t="s">
        <v>70</v>
      </c>
      <c r="I271" s="4" t="s">
        <v>70</v>
      </c>
      <c r="J271" s="4" t="s">
        <v>69</v>
      </c>
      <c r="K271" s="4">
        <v>0</v>
      </c>
      <c r="L271" s="4" t="s">
        <v>70</v>
      </c>
    </row>
    <row r="272" spans="1:12" x14ac:dyDescent="0.85">
      <c r="A272" s="4">
        <v>60000</v>
      </c>
      <c r="B272" s="4">
        <v>3640</v>
      </c>
      <c r="C272" s="4">
        <v>3</v>
      </c>
      <c r="D272" s="4">
        <v>2</v>
      </c>
      <c r="E272" s="4">
        <v>2</v>
      </c>
      <c r="F272" s="4" t="s">
        <v>69</v>
      </c>
      <c r="G272" s="4" t="s">
        <v>70</v>
      </c>
      <c r="H272" s="4" t="s">
        <v>69</v>
      </c>
      <c r="I272" s="4" t="s">
        <v>70</v>
      </c>
      <c r="J272" s="4" t="s">
        <v>70</v>
      </c>
      <c r="K272" s="4">
        <v>0</v>
      </c>
      <c r="L272" s="4" t="s">
        <v>70</v>
      </c>
    </row>
    <row r="273" spans="1:12" x14ac:dyDescent="0.85">
      <c r="A273" s="4">
        <v>63000</v>
      </c>
      <c r="B273" s="4">
        <v>4900</v>
      </c>
      <c r="C273" s="4">
        <v>2</v>
      </c>
      <c r="D273" s="4">
        <v>1</v>
      </c>
      <c r="E273" s="4">
        <v>2</v>
      </c>
      <c r="F273" s="4" t="s">
        <v>69</v>
      </c>
      <c r="G273" s="4" t="s">
        <v>70</v>
      </c>
      <c r="H273" s="4" t="s">
        <v>69</v>
      </c>
      <c r="I273" s="4" t="s">
        <v>70</v>
      </c>
      <c r="J273" s="4" t="s">
        <v>70</v>
      </c>
      <c r="K273" s="4">
        <v>0</v>
      </c>
      <c r="L273" s="4" t="s">
        <v>70</v>
      </c>
    </row>
    <row r="274" spans="1:12" x14ac:dyDescent="0.85">
      <c r="A274" s="4">
        <v>64000</v>
      </c>
      <c r="B274" s="4">
        <v>4510</v>
      </c>
      <c r="C274" s="4">
        <v>4</v>
      </c>
      <c r="D274" s="4">
        <v>1</v>
      </c>
      <c r="E274" s="4">
        <v>2</v>
      </c>
      <c r="F274" s="4" t="s">
        <v>69</v>
      </c>
      <c r="G274" s="4" t="s">
        <v>70</v>
      </c>
      <c r="H274" s="4" t="s">
        <v>70</v>
      </c>
      <c r="I274" s="4" t="s">
        <v>70</v>
      </c>
      <c r="J274" s="4" t="s">
        <v>69</v>
      </c>
      <c r="K274" s="4">
        <v>2</v>
      </c>
      <c r="L274" s="4" t="s">
        <v>70</v>
      </c>
    </row>
    <row r="275" spans="1:12" x14ac:dyDescent="0.85">
      <c r="A275" s="4">
        <v>64900</v>
      </c>
      <c r="B275" s="4">
        <v>4100</v>
      </c>
      <c r="C275" s="4">
        <v>2</v>
      </c>
      <c r="D275" s="4">
        <v>2</v>
      </c>
      <c r="E275" s="4">
        <v>1</v>
      </c>
      <c r="F275" s="4" t="s">
        <v>69</v>
      </c>
      <c r="G275" s="4" t="s">
        <v>69</v>
      </c>
      <c r="H275" s="4" t="s">
        <v>69</v>
      </c>
      <c r="I275" s="4" t="s">
        <v>70</v>
      </c>
      <c r="J275" s="4" t="s">
        <v>70</v>
      </c>
      <c r="K275" s="4">
        <v>0</v>
      </c>
      <c r="L275" s="4" t="s">
        <v>70</v>
      </c>
    </row>
    <row r="276" spans="1:12" x14ac:dyDescent="0.85">
      <c r="A276" s="4">
        <v>65000</v>
      </c>
      <c r="B276" s="4">
        <v>3640</v>
      </c>
      <c r="C276" s="4">
        <v>3</v>
      </c>
      <c r="D276" s="4">
        <v>1</v>
      </c>
      <c r="E276" s="4">
        <v>2</v>
      </c>
      <c r="F276" s="4" t="s">
        <v>69</v>
      </c>
      <c r="G276" s="4" t="s">
        <v>70</v>
      </c>
      <c r="H276" s="4" t="s">
        <v>70</v>
      </c>
      <c r="I276" s="4" t="s">
        <v>70</v>
      </c>
      <c r="J276" s="4" t="s">
        <v>69</v>
      </c>
      <c r="K276" s="4">
        <v>0</v>
      </c>
      <c r="L276" s="4" t="s">
        <v>70</v>
      </c>
    </row>
    <row r="277" spans="1:12" x14ac:dyDescent="0.85">
      <c r="A277" s="4">
        <v>66000</v>
      </c>
      <c r="B277" s="4">
        <v>5680</v>
      </c>
      <c r="C277" s="4">
        <v>3</v>
      </c>
      <c r="D277" s="4">
        <v>1</v>
      </c>
      <c r="E277" s="4">
        <v>2</v>
      </c>
      <c r="F277" s="4" t="s">
        <v>69</v>
      </c>
      <c r="G277" s="4" t="s">
        <v>69</v>
      </c>
      <c r="H277" s="4" t="s">
        <v>70</v>
      </c>
      <c r="I277" s="4" t="s">
        <v>70</v>
      </c>
      <c r="J277" s="4" t="s">
        <v>69</v>
      </c>
      <c r="K277" s="4">
        <v>1</v>
      </c>
      <c r="L277" s="4" t="s">
        <v>70</v>
      </c>
    </row>
    <row r="278" spans="1:12" x14ac:dyDescent="0.85">
      <c r="A278" s="4">
        <v>70000</v>
      </c>
      <c r="B278" s="4">
        <v>6300</v>
      </c>
      <c r="C278" s="4">
        <v>3</v>
      </c>
      <c r="D278" s="4">
        <v>1</v>
      </c>
      <c r="E278" s="4">
        <v>1</v>
      </c>
      <c r="F278" s="4" t="s">
        <v>69</v>
      </c>
      <c r="G278" s="4" t="s">
        <v>70</v>
      </c>
      <c r="H278" s="4" t="s">
        <v>70</v>
      </c>
      <c r="I278" s="4" t="s">
        <v>70</v>
      </c>
      <c r="J278" s="4" t="s">
        <v>69</v>
      </c>
      <c r="K278" s="4">
        <v>2</v>
      </c>
      <c r="L278" s="4" t="s">
        <v>70</v>
      </c>
    </row>
    <row r="279" spans="1:12" x14ac:dyDescent="0.85">
      <c r="A279" s="4">
        <v>65500</v>
      </c>
      <c r="B279" s="4">
        <v>4000</v>
      </c>
      <c r="C279" s="4">
        <v>3</v>
      </c>
      <c r="D279" s="4">
        <v>1</v>
      </c>
      <c r="E279" s="4">
        <v>2</v>
      </c>
      <c r="F279" s="4" t="s">
        <v>69</v>
      </c>
      <c r="G279" s="4" t="s">
        <v>70</v>
      </c>
      <c r="H279" s="4" t="s">
        <v>70</v>
      </c>
      <c r="I279" s="4" t="s">
        <v>70</v>
      </c>
      <c r="J279" s="4" t="s">
        <v>70</v>
      </c>
      <c r="K279" s="4">
        <v>1</v>
      </c>
      <c r="L279" s="4" t="s">
        <v>70</v>
      </c>
    </row>
    <row r="280" spans="1:12" x14ac:dyDescent="0.85">
      <c r="A280" s="4">
        <v>57000</v>
      </c>
      <c r="B280" s="4">
        <v>3960</v>
      </c>
      <c r="C280" s="4">
        <v>3</v>
      </c>
      <c r="D280" s="4">
        <v>1</v>
      </c>
      <c r="E280" s="4">
        <v>2</v>
      </c>
      <c r="F280" s="4" t="s">
        <v>69</v>
      </c>
      <c r="G280" s="4" t="s">
        <v>70</v>
      </c>
      <c r="H280" s="4" t="s">
        <v>70</v>
      </c>
      <c r="I280" s="4" t="s">
        <v>70</v>
      </c>
      <c r="J280" s="4" t="s">
        <v>70</v>
      </c>
      <c r="K280" s="4">
        <v>0</v>
      </c>
      <c r="L280" s="4" t="s">
        <v>70</v>
      </c>
    </row>
    <row r="281" spans="1:12" x14ac:dyDescent="0.85">
      <c r="A281" s="4">
        <v>52000</v>
      </c>
      <c r="B281" s="4">
        <v>5960</v>
      </c>
      <c r="C281" s="4">
        <v>3</v>
      </c>
      <c r="D281" s="4">
        <v>1</v>
      </c>
      <c r="E281" s="4">
        <v>2</v>
      </c>
      <c r="F281" s="4" t="s">
        <v>69</v>
      </c>
      <c r="G281" s="4" t="s">
        <v>69</v>
      </c>
      <c r="H281" s="4" t="s">
        <v>69</v>
      </c>
      <c r="I281" s="4" t="s">
        <v>70</v>
      </c>
      <c r="J281" s="4" t="s">
        <v>70</v>
      </c>
      <c r="K281" s="4">
        <v>0</v>
      </c>
      <c r="L281" s="4" t="s">
        <v>70</v>
      </c>
    </row>
    <row r="282" spans="1:12" x14ac:dyDescent="0.85">
      <c r="A282" s="4">
        <v>54000</v>
      </c>
      <c r="B282" s="4">
        <v>5830</v>
      </c>
      <c r="C282" s="4">
        <v>2</v>
      </c>
      <c r="D282" s="4">
        <v>1</v>
      </c>
      <c r="E282" s="4">
        <v>1</v>
      </c>
      <c r="F282" s="4" t="s">
        <v>69</v>
      </c>
      <c r="G282" s="4" t="s">
        <v>70</v>
      </c>
      <c r="H282" s="4" t="s">
        <v>70</v>
      </c>
      <c r="I282" s="4" t="s">
        <v>70</v>
      </c>
      <c r="J282" s="4" t="s">
        <v>70</v>
      </c>
      <c r="K282" s="4">
        <v>2</v>
      </c>
      <c r="L282" s="4" t="s">
        <v>70</v>
      </c>
    </row>
    <row r="283" spans="1:12" x14ac:dyDescent="0.85">
      <c r="A283" s="4">
        <v>74500</v>
      </c>
      <c r="B283" s="4">
        <v>4500</v>
      </c>
      <c r="C283" s="4">
        <v>4</v>
      </c>
      <c r="D283" s="4">
        <v>2</v>
      </c>
      <c r="E283" s="4">
        <v>1</v>
      </c>
      <c r="F283" s="4" t="s">
        <v>70</v>
      </c>
      <c r="G283" s="4" t="s">
        <v>70</v>
      </c>
      <c r="H283" s="4" t="s">
        <v>69</v>
      </c>
      <c r="I283" s="4" t="s">
        <v>70</v>
      </c>
      <c r="J283" s="4" t="s">
        <v>69</v>
      </c>
      <c r="K283" s="4">
        <v>2</v>
      </c>
      <c r="L283" s="4" t="s">
        <v>70</v>
      </c>
    </row>
    <row r="284" spans="1:12" x14ac:dyDescent="0.85">
      <c r="A284" s="4">
        <v>90000</v>
      </c>
      <c r="B284" s="4">
        <v>4100</v>
      </c>
      <c r="C284" s="4">
        <v>3</v>
      </c>
      <c r="D284" s="4">
        <v>2</v>
      </c>
      <c r="E284" s="4">
        <v>3</v>
      </c>
      <c r="F284" s="4" t="s">
        <v>69</v>
      </c>
      <c r="G284" s="4" t="s">
        <v>70</v>
      </c>
      <c r="H284" s="4" t="s">
        <v>70</v>
      </c>
      <c r="I284" s="4" t="s">
        <v>70</v>
      </c>
      <c r="J284" s="4" t="s">
        <v>69</v>
      </c>
      <c r="K284" s="4">
        <v>2</v>
      </c>
      <c r="L284" s="4" t="s">
        <v>70</v>
      </c>
    </row>
    <row r="285" spans="1:12" x14ac:dyDescent="0.85">
      <c r="A285" s="4">
        <v>45000</v>
      </c>
      <c r="B285" s="4">
        <v>6750</v>
      </c>
      <c r="C285" s="4">
        <v>2</v>
      </c>
      <c r="D285" s="4">
        <v>1</v>
      </c>
      <c r="E285" s="4">
        <v>1</v>
      </c>
      <c r="F285" s="4" t="s">
        <v>69</v>
      </c>
      <c r="G285" s="4" t="s">
        <v>70</v>
      </c>
      <c r="H285" s="4" t="s">
        <v>70</v>
      </c>
      <c r="I285" s="4" t="s">
        <v>70</v>
      </c>
      <c r="J285" s="4" t="s">
        <v>70</v>
      </c>
      <c r="K285" s="4">
        <v>0</v>
      </c>
      <c r="L285" s="4" t="s">
        <v>70</v>
      </c>
    </row>
    <row r="286" spans="1:12" x14ac:dyDescent="0.85">
      <c r="A286" s="4">
        <v>45000</v>
      </c>
      <c r="B286" s="4">
        <v>9000</v>
      </c>
      <c r="C286" s="4">
        <v>3</v>
      </c>
      <c r="D286" s="4">
        <v>1</v>
      </c>
      <c r="E286" s="4">
        <v>2</v>
      </c>
      <c r="F286" s="4" t="s">
        <v>69</v>
      </c>
      <c r="G286" s="4" t="s">
        <v>70</v>
      </c>
      <c r="H286" s="4" t="s">
        <v>70</v>
      </c>
      <c r="I286" s="4" t="s">
        <v>70</v>
      </c>
      <c r="J286" s="4" t="s">
        <v>70</v>
      </c>
      <c r="K286" s="4">
        <v>2</v>
      </c>
      <c r="L286" s="4" t="s">
        <v>70</v>
      </c>
    </row>
    <row r="287" spans="1:12" x14ac:dyDescent="0.85">
      <c r="A287" s="4">
        <v>65000</v>
      </c>
      <c r="B287" s="4">
        <v>2550</v>
      </c>
      <c r="C287" s="4">
        <v>3</v>
      </c>
      <c r="D287" s="4">
        <v>1</v>
      </c>
      <c r="E287" s="4">
        <v>2</v>
      </c>
      <c r="F287" s="4" t="s">
        <v>69</v>
      </c>
      <c r="G287" s="4" t="s">
        <v>70</v>
      </c>
      <c r="H287" s="4" t="s">
        <v>69</v>
      </c>
      <c r="I287" s="4" t="s">
        <v>70</v>
      </c>
      <c r="J287" s="4" t="s">
        <v>70</v>
      </c>
      <c r="K287" s="4">
        <v>0</v>
      </c>
      <c r="L287" s="4" t="s">
        <v>70</v>
      </c>
    </row>
    <row r="288" spans="1:12" x14ac:dyDescent="0.85">
      <c r="A288" s="4">
        <v>55000</v>
      </c>
      <c r="B288" s="4">
        <v>7152</v>
      </c>
      <c r="C288" s="4">
        <v>3</v>
      </c>
      <c r="D288" s="4">
        <v>1</v>
      </c>
      <c r="E288" s="4">
        <v>2</v>
      </c>
      <c r="F288" s="4" t="s">
        <v>69</v>
      </c>
      <c r="G288" s="4" t="s">
        <v>70</v>
      </c>
      <c r="H288" s="4" t="s">
        <v>70</v>
      </c>
      <c r="I288" s="4" t="s">
        <v>70</v>
      </c>
      <c r="J288" s="4" t="s">
        <v>69</v>
      </c>
      <c r="K288" s="4">
        <v>0</v>
      </c>
      <c r="L288" s="4" t="s">
        <v>70</v>
      </c>
    </row>
    <row r="289" spans="1:12" x14ac:dyDescent="0.85">
      <c r="A289" s="4">
        <v>62000</v>
      </c>
      <c r="B289" s="4">
        <v>6450</v>
      </c>
      <c r="C289" s="4">
        <v>4</v>
      </c>
      <c r="D289" s="4">
        <v>1</v>
      </c>
      <c r="E289" s="4">
        <v>2</v>
      </c>
      <c r="F289" s="4" t="s">
        <v>69</v>
      </c>
      <c r="G289" s="4" t="s">
        <v>70</v>
      </c>
      <c r="H289" s="4" t="s">
        <v>70</v>
      </c>
      <c r="I289" s="4" t="s">
        <v>70</v>
      </c>
      <c r="J289" s="4" t="s">
        <v>70</v>
      </c>
      <c r="K289" s="4">
        <v>0</v>
      </c>
      <c r="L289" s="4" t="s">
        <v>70</v>
      </c>
    </row>
    <row r="290" spans="1:12" x14ac:dyDescent="0.85">
      <c r="A290" s="4">
        <v>30000</v>
      </c>
      <c r="B290" s="4">
        <v>3360</v>
      </c>
      <c r="C290" s="4">
        <v>2</v>
      </c>
      <c r="D290" s="4">
        <v>1</v>
      </c>
      <c r="E290" s="4">
        <v>1</v>
      </c>
      <c r="F290" s="4" t="s">
        <v>69</v>
      </c>
      <c r="G290" s="4" t="s">
        <v>70</v>
      </c>
      <c r="H290" s="4" t="s">
        <v>70</v>
      </c>
      <c r="I290" s="4" t="s">
        <v>70</v>
      </c>
      <c r="J290" s="4" t="s">
        <v>70</v>
      </c>
      <c r="K290" s="4">
        <v>1</v>
      </c>
      <c r="L290" s="4" t="s">
        <v>70</v>
      </c>
    </row>
    <row r="291" spans="1:12" x14ac:dyDescent="0.85">
      <c r="A291" s="4">
        <v>34000</v>
      </c>
      <c r="B291" s="4">
        <v>3264</v>
      </c>
      <c r="C291" s="4">
        <v>2</v>
      </c>
      <c r="D291" s="4">
        <v>1</v>
      </c>
      <c r="E291" s="4">
        <v>1</v>
      </c>
      <c r="F291" s="4" t="s">
        <v>69</v>
      </c>
      <c r="G291" s="4" t="s">
        <v>70</v>
      </c>
      <c r="H291" s="4" t="s">
        <v>70</v>
      </c>
      <c r="I291" s="4" t="s">
        <v>70</v>
      </c>
      <c r="J291" s="4" t="s">
        <v>70</v>
      </c>
      <c r="K291" s="4">
        <v>0</v>
      </c>
      <c r="L291" s="4" t="s">
        <v>70</v>
      </c>
    </row>
    <row r="292" spans="1:12" x14ac:dyDescent="0.85">
      <c r="A292" s="4">
        <v>38000</v>
      </c>
      <c r="B292" s="4">
        <v>4000</v>
      </c>
      <c r="C292" s="4">
        <v>3</v>
      </c>
      <c r="D292" s="4">
        <v>1</v>
      </c>
      <c r="E292" s="4">
        <v>1</v>
      </c>
      <c r="F292" s="4" t="s">
        <v>69</v>
      </c>
      <c r="G292" s="4" t="s">
        <v>70</v>
      </c>
      <c r="H292" s="4" t="s">
        <v>70</v>
      </c>
      <c r="I292" s="4" t="s">
        <v>70</v>
      </c>
      <c r="J292" s="4" t="s">
        <v>70</v>
      </c>
      <c r="K292" s="4">
        <v>0</v>
      </c>
      <c r="L292" s="4" t="s">
        <v>70</v>
      </c>
    </row>
    <row r="293" spans="1:12" x14ac:dyDescent="0.85">
      <c r="A293" s="4">
        <v>39000</v>
      </c>
      <c r="B293" s="4">
        <v>4000</v>
      </c>
      <c r="C293" s="4">
        <v>3</v>
      </c>
      <c r="D293" s="4">
        <v>1</v>
      </c>
      <c r="E293" s="4">
        <v>2</v>
      </c>
      <c r="F293" s="4" t="s">
        <v>69</v>
      </c>
      <c r="G293" s="4" t="s">
        <v>70</v>
      </c>
      <c r="H293" s="4" t="s">
        <v>70</v>
      </c>
      <c r="I293" s="4" t="s">
        <v>70</v>
      </c>
      <c r="J293" s="4" t="s">
        <v>70</v>
      </c>
      <c r="K293" s="4">
        <v>1</v>
      </c>
      <c r="L293" s="4" t="s">
        <v>70</v>
      </c>
    </row>
    <row r="294" spans="1:12" x14ac:dyDescent="0.85">
      <c r="A294" s="4">
        <v>45000</v>
      </c>
      <c r="B294" s="4">
        <v>3069</v>
      </c>
      <c r="C294" s="4">
        <v>2</v>
      </c>
      <c r="D294" s="4">
        <v>1</v>
      </c>
      <c r="E294" s="4">
        <v>1</v>
      </c>
      <c r="F294" s="4" t="s">
        <v>69</v>
      </c>
      <c r="G294" s="4" t="s">
        <v>70</v>
      </c>
      <c r="H294" s="4" t="s">
        <v>70</v>
      </c>
      <c r="I294" s="4" t="s">
        <v>70</v>
      </c>
      <c r="J294" s="4" t="s">
        <v>70</v>
      </c>
      <c r="K294" s="4">
        <v>1</v>
      </c>
      <c r="L294" s="4" t="s">
        <v>70</v>
      </c>
    </row>
    <row r="295" spans="1:12" x14ac:dyDescent="0.85">
      <c r="A295" s="4">
        <v>47000</v>
      </c>
      <c r="B295" s="4">
        <v>4040</v>
      </c>
      <c r="C295" s="4">
        <v>2</v>
      </c>
      <c r="D295" s="4">
        <v>1</v>
      </c>
      <c r="E295" s="4">
        <v>1</v>
      </c>
      <c r="F295" s="4" t="s">
        <v>69</v>
      </c>
      <c r="G295" s="4" t="s">
        <v>70</v>
      </c>
      <c r="H295" s="4" t="s">
        <v>70</v>
      </c>
      <c r="I295" s="4" t="s">
        <v>70</v>
      </c>
      <c r="J295" s="4" t="s">
        <v>70</v>
      </c>
      <c r="K295" s="4">
        <v>0</v>
      </c>
      <c r="L295" s="4" t="s">
        <v>70</v>
      </c>
    </row>
    <row r="296" spans="1:12" x14ac:dyDescent="0.85">
      <c r="A296" s="4">
        <v>47500</v>
      </c>
      <c r="B296" s="4">
        <v>4040</v>
      </c>
      <c r="C296" s="4">
        <v>2</v>
      </c>
      <c r="D296" s="4">
        <v>1</v>
      </c>
      <c r="E296" s="4">
        <v>1</v>
      </c>
      <c r="F296" s="4" t="s">
        <v>69</v>
      </c>
      <c r="G296" s="4" t="s">
        <v>70</v>
      </c>
      <c r="H296" s="4" t="s">
        <v>70</v>
      </c>
      <c r="I296" s="4" t="s">
        <v>70</v>
      </c>
      <c r="J296" s="4" t="s">
        <v>70</v>
      </c>
      <c r="K296" s="4">
        <v>1</v>
      </c>
      <c r="L296" s="4" t="s">
        <v>70</v>
      </c>
    </row>
    <row r="297" spans="1:12" x14ac:dyDescent="0.85">
      <c r="A297" s="4">
        <v>49000</v>
      </c>
      <c r="B297" s="4">
        <v>3185</v>
      </c>
      <c r="C297" s="4">
        <v>2</v>
      </c>
      <c r="D297" s="4">
        <v>1</v>
      </c>
      <c r="E297" s="4">
        <v>1</v>
      </c>
      <c r="F297" s="4" t="s">
        <v>69</v>
      </c>
      <c r="G297" s="4" t="s">
        <v>70</v>
      </c>
      <c r="H297" s="4" t="s">
        <v>70</v>
      </c>
      <c r="I297" s="4" t="s">
        <v>70</v>
      </c>
      <c r="J297" s="4" t="s">
        <v>70</v>
      </c>
      <c r="K297" s="4">
        <v>2</v>
      </c>
      <c r="L297" s="4" t="s">
        <v>70</v>
      </c>
    </row>
    <row r="298" spans="1:12" x14ac:dyDescent="0.85">
      <c r="A298" s="4">
        <v>50000</v>
      </c>
      <c r="B298" s="4">
        <v>5900</v>
      </c>
      <c r="C298" s="4">
        <v>2</v>
      </c>
      <c r="D298" s="4">
        <v>1</v>
      </c>
      <c r="E298" s="4">
        <v>1</v>
      </c>
      <c r="F298" s="4" t="s">
        <v>69</v>
      </c>
      <c r="G298" s="4" t="s">
        <v>70</v>
      </c>
      <c r="H298" s="4" t="s">
        <v>70</v>
      </c>
      <c r="I298" s="4" t="s">
        <v>70</v>
      </c>
      <c r="J298" s="4" t="s">
        <v>70</v>
      </c>
      <c r="K298" s="4">
        <v>1</v>
      </c>
      <c r="L298" s="4" t="s">
        <v>70</v>
      </c>
    </row>
    <row r="299" spans="1:12" x14ac:dyDescent="0.85">
      <c r="A299" s="4">
        <v>50000</v>
      </c>
      <c r="B299" s="4">
        <v>3120</v>
      </c>
      <c r="C299" s="4">
        <v>3</v>
      </c>
      <c r="D299" s="4">
        <v>1</v>
      </c>
      <c r="E299" s="4">
        <v>2</v>
      </c>
      <c r="F299" s="4" t="s">
        <v>69</v>
      </c>
      <c r="G299" s="4" t="s">
        <v>70</v>
      </c>
      <c r="H299" s="4" t="s">
        <v>70</v>
      </c>
      <c r="I299" s="4" t="s">
        <v>70</v>
      </c>
      <c r="J299" s="4" t="s">
        <v>70</v>
      </c>
      <c r="K299" s="4">
        <v>1</v>
      </c>
      <c r="L299" s="4" t="s">
        <v>70</v>
      </c>
    </row>
    <row r="300" spans="1:12" x14ac:dyDescent="0.85">
      <c r="A300" s="4">
        <v>52900</v>
      </c>
      <c r="B300" s="4">
        <v>5450</v>
      </c>
      <c r="C300" s="4">
        <v>2</v>
      </c>
      <c r="D300" s="4">
        <v>1</v>
      </c>
      <c r="E300" s="4">
        <v>1</v>
      </c>
      <c r="F300" s="4" t="s">
        <v>69</v>
      </c>
      <c r="G300" s="4" t="s">
        <v>70</v>
      </c>
      <c r="H300" s="4" t="s">
        <v>70</v>
      </c>
      <c r="I300" s="4" t="s">
        <v>70</v>
      </c>
      <c r="J300" s="4" t="s">
        <v>70</v>
      </c>
      <c r="K300" s="4">
        <v>0</v>
      </c>
      <c r="L300" s="4" t="s">
        <v>70</v>
      </c>
    </row>
    <row r="301" spans="1:12" x14ac:dyDescent="0.85">
      <c r="A301" s="4">
        <v>53000</v>
      </c>
      <c r="B301" s="4">
        <v>4040</v>
      </c>
      <c r="C301" s="4">
        <v>2</v>
      </c>
      <c r="D301" s="4">
        <v>1</v>
      </c>
      <c r="E301" s="4">
        <v>1</v>
      </c>
      <c r="F301" s="4" t="s">
        <v>69</v>
      </c>
      <c r="G301" s="4" t="s">
        <v>70</v>
      </c>
      <c r="H301" s="4" t="s">
        <v>70</v>
      </c>
      <c r="I301" s="4" t="s">
        <v>70</v>
      </c>
      <c r="J301" s="4" t="s">
        <v>70</v>
      </c>
      <c r="K301" s="4">
        <v>0</v>
      </c>
      <c r="L301" s="4" t="s">
        <v>70</v>
      </c>
    </row>
    <row r="302" spans="1:12" x14ac:dyDescent="0.85">
      <c r="A302" s="4">
        <v>55000</v>
      </c>
      <c r="B302" s="4">
        <v>4080</v>
      </c>
      <c r="C302" s="4">
        <v>2</v>
      </c>
      <c r="D302" s="4">
        <v>1</v>
      </c>
      <c r="E302" s="4">
        <v>1</v>
      </c>
      <c r="F302" s="4" t="s">
        <v>69</v>
      </c>
      <c r="G302" s="4" t="s">
        <v>70</v>
      </c>
      <c r="H302" s="4" t="s">
        <v>70</v>
      </c>
      <c r="I302" s="4" t="s">
        <v>70</v>
      </c>
      <c r="J302" s="4" t="s">
        <v>70</v>
      </c>
      <c r="K302" s="4">
        <v>0</v>
      </c>
      <c r="L302" s="4" t="s">
        <v>70</v>
      </c>
    </row>
    <row r="303" spans="1:12" x14ac:dyDescent="0.85">
      <c r="A303" s="4">
        <v>56000</v>
      </c>
      <c r="B303" s="4">
        <v>8080</v>
      </c>
      <c r="C303" s="4">
        <v>3</v>
      </c>
      <c r="D303" s="4">
        <v>1</v>
      </c>
      <c r="E303" s="4">
        <v>1</v>
      </c>
      <c r="F303" s="4" t="s">
        <v>69</v>
      </c>
      <c r="G303" s="4" t="s">
        <v>70</v>
      </c>
      <c r="H303" s="4" t="s">
        <v>70</v>
      </c>
      <c r="I303" s="4" t="s">
        <v>70</v>
      </c>
      <c r="J303" s="4" t="s">
        <v>69</v>
      </c>
      <c r="K303" s="4">
        <v>2</v>
      </c>
      <c r="L303" s="4" t="s">
        <v>70</v>
      </c>
    </row>
    <row r="304" spans="1:12" x14ac:dyDescent="0.85">
      <c r="A304" s="4">
        <v>58500</v>
      </c>
      <c r="B304" s="4">
        <v>4040</v>
      </c>
      <c r="C304" s="4">
        <v>2</v>
      </c>
      <c r="D304" s="4">
        <v>1</v>
      </c>
      <c r="E304" s="4">
        <v>2</v>
      </c>
      <c r="F304" s="4" t="s">
        <v>69</v>
      </c>
      <c r="G304" s="4" t="s">
        <v>70</v>
      </c>
      <c r="H304" s="4" t="s">
        <v>70</v>
      </c>
      <c r="I304" s="4" t="s">
        <v>70</v>
      </c>
      <c r="J304" s="4" t="s">
        <v>70</v>
      </c>
      <c r="K304" s="4">
        <v>1</v>
      </c>
      <c r="L304" s="4" t="s">
        <v>70</v>
      </c>
    </row>
    <row r="305" spans="1:12" x14ac:dyDescent="0.85">
      <c r="A305" s="4">
        <v>59500</v>
      </c>
      <c r="B305" s="4">
        <v>4080</v>
      </c>
      <c r="C305" s="4">
        <v>3</v>
      </c>
      <c r="D305" s="4">
        <v>1</v>
      </c>
      <c r="E305" s="4">
        <v>2</v>
      </c>
      <c r="F305" s="4" t="s">
        <v>69</v>
      </c>
      <c r="G305" s="4" t="s">
        <v>70</v>
      </c>
      <c r="H305" s="4" t="s">
        <v>70</v>
      </c>
      <c r="I305" s="4" t="s">
        <v>70</v>
      </c>
      <c r="J305" s="4" t="s">
        <v>70</v>
      </c>
      <c r="K305" s="4">
        <v>2</v>
      </c>
      <c r="L305" s="4" t="s">
        <v>70</v>
      </c>
    </row>
    <row r="306" spans="1:12" x14ac:dyDescent="0.85">
      <c r="A306" s="4">
        <v>60000</v>
      </c>
      <c r="B306" s="4">
        <v>5800</v>
      </c>
      <c r="C306" s="4">
        <v>3</v>
      </c>
      <c r="D306" s="4">
        <v>1</v>
      </c>
      <c r="E306" s="4">
        <v>1</v>
      </c>
      <c r="F306" s="4" t="s">
        <v>69</v>
      </c>
      <c r="G306" s="4" t="s">
        <v>70</v>
      </c>
      <c r="H306" s="4" t="s">
        <v>70</v>
      </c>
      <c r="I306" s="4" t="s">
        <v>69</v>
      </c>
      <c r="J306" s="4" t="s">
        <v>70</v>
      </c>
      <c r="K306" s="4">
        <v>2</v>
      </c>
      <c r="L306" s="4" t="s">
        <v>70</v>
      </c>
    </row>
    <row r="307" spans="1:12" x14ac:dyDescent="0.85">
      <c r="A307" s="4">
        <v>64000</v>
      </c>
      <c r="B307" s="4">
        <v>5885</v>
      </c>
      <c r="C307" s="4">
        <v>2</v>
      </c>
      <c r="D307" s="4">
        <v>1</v>
      </c>
      <c r="E307" s="4">
        <v>1</v>
      </c>
      <c r="F307" s="4" t="s">
        <v>69</v>
      </c>
      <c r="G307" s="4" t="s">
        <v>70</v>
      </c>
      <c r="H307" s="4" t="s">
        <v>70</v>
      </c>
      <c r="I307" s="4" t="s">
        <v>70</v>
      </c>
      <c r="J307" s="4" t="s">
        <v>69</v>
      </c>
      <c r="K307" s="4">
        <v>1</v>
      </c>
      <c r="L307" s="4" t="s">
        <v>70</v>
      </c>
    </row>
    <row r="308" spans="1:12" x14ac:dyDescent="0.85">
      <c r="A308" s="4">
        <v>67000</v>
      </c>
      <c r="B308" s="4">
        <v>9667</v>
      </c>
      <c r="C308" s="4">
        <v>4</v>
      </c>
      <c r="D308" s="4">
        <v>2</v>
      </c>
      <c r="E308" s="4">
        <v>2</v>
      </c>
      <c r="F308" s="4" t="s">
        <v>69</v>
      </c>
      <c r="G308" s="4" t="s">
        <v>69</v>
      </c>
      <c r="H308" s="4" t="s">
        <v>69</v>
      </c>
      <c r="I308" s="4" t="s">
        <v>70</v>
      </c>
      <c r="J308" s="4" t="s">
        <v>70</v>
      </c>
      <c r="K308" s="4">
        <v>1</v>
      </c>
      <c r="L308" s="4" t="s">
        <v>70</v>
      </c>
    </row>
    <row r="309" spans="1:12" x14ac:dyDescent="0.85">
      <c r="A309" s="4">
        <v>68100</v>
      </c>
      <c r="B309" s="4">
        <v>3420</v>
      </c>
      <c r="C309" s="4">
        <v>4</v>
      </c>
      <c r="D309" s="4">
        <v>2</v>
      </c>
      <c r="E309" s="4">
        <v>2</v>
      </c>
      <c r="F309" s="4" t="s">
        <v>69</v>
      </c>
      <c r="G309" s="4" t="s">
        <v>70</v>
      </c>
      <c r="H309" s="4" t="s">
        <v>70</v>
      </c>
      <c r="I309" s="4" t="s">
        <v>70</v>
      </c>
      <c r="J309" s="4" t="s">
        <v>70</v>
      </c>
      <c r="K309" s="4">
        <v>0</v>
      </c>
      <c r="L309" s="4" t="s">
        <v>70</v>
      </c>
    </row>
    <row r="310" spans="1:12" x14ac:dyDescent="0.85">
      <c r="A310" s="4">
        <v>70000</v>
      </c>
      <c r="B310" s="4">
        <v>5800</v>
      </c>
      <c r="C310" s="4">
        <v>2</v>
      </c>
      <c r="D310" s="4">
        <v>1</v>
      </c>
      <c r="E310" s="4">
        <v>1</v>
      </c>
      <c r="F310" s="4" t="s">
        <v>69</v>
      </c>
      <c r="G310" s="4" t="s">
        <v>69</v>
      </c>
      <c r="H310" s="4" t="s">
        <v>69</v>
      </c>
      <c r="I310" s="4" t="s">
        <v>70</v>
      </c>
      <c r="J310" s="4" t="s">
        <v>69</v>
      </c>
      <c r="K310" s="4">
        <v>0</v>
      </c>
      <c r="L310" s="4" t="s">
        <v>70</v>
      </c>
    </row>
    <row r="311" spans="1:12" x14ac:dyDescent="0.85">
      <c r="A311" s="4">
        <v>72000</v>
      </c>
      <c r="B311" s="4">
        <v>7600</v>
      </c>
      <c r="C311" s="4">
        <v>4</v>
      </c>
      <c r="D311" s="4">
        <v>1</v>
      </c>
      <c r="E311" s="4">
        <v>2</v>
      </c>
      <c r="F311" s="4" t="s">
        <v>69</v>
      </c>
      <c r="G311" s="4" t="s">
        <v>70</v>
      </c>
      <c r="H311" s="4" t="s">
        <v>70</v>
      </c>
      <c r="I311" s="4" t="s">
        <v>70</v>
      </c>
      <c r="J311" s="4" t="s">
        <v>69</v>
      </c>
      <c r="K311" s="4">
        <v>2</v>
      </c>
      <c r="L311" s="4" t="s">
        <v>70</v>
      </c>
    </row>
    <row r="312" spans="1:12" x14ac:dyDescent="0.85">
      <c r="A312" s="4">
        <v>57500</v>
      </c>
      <c r="B312" s="4">
        <v>5400</v>
      </c>
      <c r="C312" s="4">
        <v>3</v>
      </c>
      <c r="D312" s="4">
        <v>1</v>
      </c>
      <c r="E312" s="4">
        <v>1</v>
      </c>
      <c r="F312" s="4" t="s">
        <v>69</v>
      </c>
      <c r="G312" s="4" t="s">
        <v>70</v>
      </c>
      <c r="H312" s="4" t="s">
        <v>70</v>
      </c>
      <c r="I312" s="4" t="s">
        <v>70</v>
      </c>
      <c r="J312" s="4" t="s">
        <v>70</v>
      </c>
      <c r="K312" s="4">
        <v>3</v>
      </c>
      <c r="L312" s="4" t="s">
        <v>70</v>
      </c>
    </row>
    <row r="313" spans="1:12" x14ac:dyDescent="0.85">
      <c r="A313" s="4">
        <v>69900</v>
      </c>
      <c r="B313" s="4">
        <v>4995</v>
      </c>
      <c r="C313" s="4">
        <v>4</v>
      </c>
      <c r="D313" s="4">
        <v>2</v>
      </c>
      <c r="E313" s="4">
        <v>1</v>
      </c>
      <c r="F313" s="4" t="s">
        <v>69</v>
      </c>
      <c r="G313" s="4" t="s">
        <v>70</v>
      </c>
      <c r="H313" s="4" t="s">
        <v>69</v>
      </c>
      <c r="I313" s="4" t="s">
        <v>70</v>
      </c>
      <c r="J313" s="4" t="s">
        <v>70</v>
      </c>
      <c r="K313" s="4">
        <v>0</v>
      </c>
      <c r="L313" s="4" t="s">
        <v>70</v>
      </c>
    </row>
    <row r="314" spans="1:12" x14ac:dyDescent="0.85">
      <c r="A314" s="4">
        <v>70000</v>
      </c>
      <c r="B314" s="4">
        <v>3000</v>
      </c>
      <c r="C314" s="4">
        <v>3</v>
      </c>
      <c r="D314" s="4">
        <v>1</v>
      </c>
      <c r="E314" s="4">
        <v>2</v>
      </c>
      <c r="F314" s="4" t="s">
        <v>69</v>
      </c>
      <c r="G314" s="4" t="s">
        <v>70</v>
      </c>
      <c r="H314" s="4" t="s">
        <v>69</v>
      </c>
      <c r="I314" s="4" t="s">
        <v>70</v>
      </c>
      <c r="J314" s="4" t="s">
        <v>69</v>
      </c>
      <c r="K314" s="4">
        <v>0</v>
      </c>
      <c r="L314" s="4" t="s">
        <v>70</v>
      </c>
    </row>
    <row r="315" spans="1:12" x14ac:dyDescent="0.85">
      <c r="A315" s="4">
        <v>75000</v>
      </c>
      <c r="B315" s="4">
        <v>5500</v>
      </c>
      <c r="C315" s="4">
        <v>3</v>
      </c>
      <c r="D315" s="4">
        <v>2</v>
      </c>
      <c r="E315" s="4">
        <v>1</v>
      </c>
      <c r="F315" s="4" t="s">
        <v>69</v>
      </c>
      <c r="G315" s="4" t="s">
        <v>70</v>
      </c>
      <c r="H315" s="4" t="s">
        <v>69</v>
      </c>
      <c r="I315" s="4" t="s">
        <v>70</v>
      </c>
      <c r="J315" s="4" t="s">
        <v>70</v>
      </c>
      <c r="K315" s="4">
        <v>0</v>
      </c>
      <c r="L315" s="4" t="s">
        <v>70</v>
      </c>
    </row>
    <row r="316" spans="1:12" x14ac:dyDescent="0.85">
      <c r="A316" s="4">
        <v>76900</v>
      </c>
      <c r="B316" s="4">
        <v>6450</v>
      </c>
      <c r="C316" s="4">
        <v>3</v>
      </c>
      <c r="D316" s="4">
        <v>2</v>
      </c>
      <c r="E316" s="4">
        <v>1</v>
      </c>
      <c r="F316" s="4" t="s">
        <v>69</v>
      </c>
      <c r="G316" s="4" t="s">
        <v>69</v>
      </c>
      <c r="H316" s="4" t="s">
        <v>69</v>
      </c>
      <c r="I316" s="4" t="s">
        <v>69</v>
      </c>
      <c r="J316" s="4" t="s">
        <v>70</v>
      </c>
      <c r="K316" s="4">
        <v>0</v>
      </c>
      <c r="L316" s="4" t="s">
        <v>70</v>
      </c>
    </row>
    <row r="317" spans="1:12" x14ac:dyDescent="0.85">
      <c r="A317" s="4">
        <v>78000</v>
      </c>
      <c r="B317" s="4">
        <v>6210</v>
      </c>
      <c r="C317" s="4">
        <v>4</v>
      </c>
      <c r="D317" s="4">
        <v>1</v>
      </c>
      <c r="E317" s="4">
        <v>4</v>
      </c>
      <c r="F317" s="4" t="s">
        <v>69</v>
      </c>
      <c r="G317" s="4" t="s">
        <v>69</v>
      </c>
      <c r="H317" s="4" t="s">
        <v>70</v>
      </c>
      <c r="I317" s="4" t="s">
        <v>70</v>
      </c>
      <c r="J317" s="4" t="s">
        <v>69</v>
      </c>
      <c r="K317" s="4">
        <v>0</v>
      </c>
      <c r="L317" s="4" t="s">
        <v>70</v>
      </c>
    </row>
    <row r="318" spans="1:12" x14ac:dyDescent="0.85">
      <c r="A318" s="4">
        <v>80000</v>
      </c>
      <c r="B318" s="4">
        <v>5000</v>
      </c>
      <c r="C318" s="4">
        <v>3</v>
      </c>
      <c r="D318" s="4">
        <v>1</v>
      </c>
      <c r="E318" s="4">
        <v>4</v>
      </c>
      <c r="F318" s="4" t="s">
        <v>69</v>
      </c>
      <c r="G318" s="4" t="s">
        <v>70</v>
      </c>
      <c r="H318" s="4" t="s">
        <v>70</v>
      </c>
      <c r="I318" s="4" t="s">
        <v>70</v>
      </c>
      <c r="J318" s="4" t="s">
        <v>70</v>
      </c>
      <c r="K318" s="4">
        <v>0</v>
      </c>
      <c r="L318" s="4" t="s">
        <v>70</v>
      </c>
    </row>
    <row r="319" spans="1:12" x14ac:dyDescent="0.85">
      <c r="A319" s="4">
        <v>82000</v>
      </c>
      <c r="B319" s="4">
        <v>5000</v>
      </c>
      <c r="C319" s="4">
        <v>3</v>
      </c>
      <c r="D319" s="4">
        <v>1</v>
      </c>
      <c r="E319" s="4">
        <v>3</v>
      </c>
      <c r="F319" s="4" t="s">
        <v>69</v>
      </c>
      <c r="G319" s="4" t="s">
        <v>70</v>
      </c>
      <c r="H319" s="4" t="s">
        <v>70</v>
      </c>
      <c r="I319" s="4" t="s">
        <v>70</v>
      </c>
      <c r="J319" s="4" t="s">
        <v>69</v>
      </c>
      <c r="K319" s="4">
        <v>0</v>
      </c>
      <c r="L319" s="4" t="s">
        <v>70</v>
      </c>
    </row>
    <row r="320" spans="1:12" x14ac:dyDescent="0.85">
      <c r="A320" s="4">
        <v>83000</v>
      </c>
      <c r="B320" s="4">
        <v>5828</v>
      </c>
      <c r="C320" s="4">
        <v>4</v>
      </c>
      <c r="D320" s="4">
        <v>1</v>
      </c>
      <c r="E320" s="4">
        <v>4</v>
      </c>
      <c r="F320" s="4" t="s">
        <v>69</v>
      </c>
      <c r="G320" s="4" t="s">
        <v>69</v>
      </c>
      <c r="H320" s="4" t="s">
        <v>70</v>
      </c>
      <c r="I320" s="4" t="s">
        <v>70</v>
      </c>
      <c r="J320" s="4" t="s">
        <v>70</v>
      </c>
      <c r="K320" s="4">
        <v>0</v>
      </c>
      <c r="L320" s="4" t="s">
        <v>70</v>
      </c>
    </row>
    <row r="321" spans="1:12" x14ac:dyDescent="0.85">
      <c r="A321" s="4">
        <v>83000</v>
      </c>
      <c r="B321" s="4">
        <v>5200</v>
      </c>
      <c r="C321" s="4">
        <v>3</v>
      </c>
      <c r="D321" s="4">
        <v>1</v>
      </c>
      <c r="E321" s="4">
        <v>3</v>
      </c>
      <c r="F321" s="4" t="s">
        <v>69</v>
      </c>
      <c r="G321" s="4" t="s">
        <v>70</v>
      </c>
      <c r="H321" s="4" t="s">
        <v>70</v>
      </c>
      <c r="I321" s="4" t="s">
        <v>70</v>
      </c>
      <c r="J321" s="4" t="s">
        <v>69</v>
      </c>
      <c r="K321" s="4">
        <v>0</v>
      </c>
      <c r="L321" s="4" t="s">
        <v>70</v>
      </c>
    </row>
    <row r="322" spans="1:12" x14ac:dyDescent="0.85">
      <c r="A322" s="4">
        <v>83900</v>
      </c>
      <c r="B322" s="4">
        <v>5500</v>
      </c>
      <c r="C322" s="4">
        <v>3</v>
      </c>
      <c r="D322" s="4">
        <v>1</v>
      </c>
      <c r="E322" s="4">
        <v>3</v>
      </c>
      <c r="F322" s="4" t="s">
        <v>69</v>
      </c>
      <c r="G322" s="4" t="s">
        <v>69</v>
      </c>
      <c r="H322" s="4" t="s">
        <v>70</v>
      </c>
      <c r="I322" s="4" t="s">
        <v>70</v>
      </c>
      <c r="J322" s="4" t="s">
        <v>69</v>
      </c>
      <c r="K322" s="4">
        <v>1</v>
      </c>
      <c r="L322" s="4" t="s">
        <v>70</v>
      </c>
    </row>
    <row r="323" spans="1:12" x14ac:dyDescent="0.85">
      <c r="A323" s="4">
        <v>88500</v>
      </c>
      <c r="B323" s="4">
        <v>6350</v>
      </c>
      <c r="C323" s="4">
        <v>3</v>
      </c>
      <c r="D323" s="4">
        <v>2</v>
      </c>
      <c r="E323" s="4">
        <v>3</v>
      </c>
      <c r="F323" s="4" t="s">
        <v>69</v>
      </c>
      <c r="G323" s="4" t="s">
        <v>69</v>
      </c>
      <c r="H323" s="4" t="s">
        <v>70</v>
      </c>
      <c r="I323" s="4" t="s">
        <v>70</v>
      </c>
      <c r="J323" s="4" t="s">
        <v>69</v>
      </c>
      <c r="K323" s="4">
        <v>0</v>
      </c>
      <c r="L323" s="4" t="s">
        <v>70</v>
      </c>
    </row>
    <row r="324" spans="1:12" x14ac:dyDescent="0.85">
      <c r="A324" s="4">
        <v>93000</v>
      </c>
      <c r="B324" s="4">
        <v>8250</v>
      </c>
      <c r="C324" s="4">
        <v>3</v>
      </c>
      <c r="D324" s="4">
        <v>2</v>
      </c>
      <c r="E324" s="4">
        <v>3</v>
      </c>
      <c r="F324" s="4" t="s">
        <v>69</v>
      </c>
      <c r="G324" s="4" t="s">
        <v>70</v>
      </c>
      <c r="H324" s="4" t="s">
        <v>70</v>
      </c>
      <c r="I324" s="4" t="s">
        <v>70</v>
      </c>
      <c r="J324" s="4" t="s">
        <v>69</v>
      </c>
      <c r="K324" s="4">
        <v>0</v>
      </c>
      <c r="L324" s="4" t="s">
        <v>70</v>
      </c>
    </row>
    <row r="325" spans="1:12" x14ac:dyDescent="0.85">
      <c r="A325" s="4">
        <v>98000</v>
      </c>
      <c r="B325" s="4">
        <v>6000</v>
      </c>
      <c r="C325" s="4">
        <v>3</v>
      </c>
      <c r="D325" s="4">
        <v>1</v>
      </c>
      <c r="E325" s="4">
        <v>1</v>
      </c>
      <c r="F325" s="4" t="s">
        <v>69</v>
      </c>
      <c r="G325" s="4" t="s">
        <v>70</v>
      </c>
      <c r="H325" s="4" t="s">
        <v>70</v>
      </c>
      <c r="I325" s="4" t="s">
        <v>70</v>
      </c>
      <c r="J325" s="4" t="s">
        <v>69</v>
      </c>
      <c r="K325" s="4">
        <v>1</v>
      </c>
      <c r="L325" s="4" t="s">
        <v>70</v>
      </c>
    </row>
    <row r="326" spans="1:12" x14ac:dyDescent="0.85">
      <c r="A326" s="4">
        <v>98500</v>
      </c>
      <c r="B326" s="4">
        <v>7700</v>
      </c>
      <c r="C326" s="4">
        <v>3</v>
      </c>
      <c r="D326" s="4">
        <v>2</v>
      </c>
      <c r="E326" s="4">
        <v>1</v>
      </c>
      <c r="F326" s="4" t="s">
        <v>69</v>
      </c>
      <c r="G326" s="4" t="s">
        <v>70</v>
      </c>
      <c r="H326" s="4" t="s">
        <v>70</v>
      </c>
      <c r="I326" s="4" t="s">
        <v>70</v>
      </c>
      <c r="J326" s="4" t="s">
        <v>70</v>
      </c>
      <c r="K326" s="4">
        <v>2</v>
      </c>
      <c r="L326" s="4" t="s">
        <v>70</v>
      </c>
    </row>
    <row r="327" spans="1:12" x14ac:dyDescent="0.85">
      <c r="A327" s="4">
        <v>99000</v>
      </c>
      <c r="B327" s="4">
        <v>8880</v>
      </c>
      <c r="C327" s="4">
        <v>3</v>
      </c>
      <c r="D327" s="4">
        <v>2</v>
      </c>
      <c r="E327" s="4">
        <v>2</v>
      </c>
      <c r="F327" s="4" t="s">
        <v>69</v>
      </c>
      <c r="G327" s="4" t="s">
        <v>70</v>
      </c>
      <c r="H327" s="4" t="s">
        <v>69</v>
      </c>
      <c r="I327" s="4" t="s">
        <v>70</v>
      </c>
      <c r="J327" s="4" t="s">
        <v>69</v>
      </c>
      <c r="K327" s="4">
        <v>1</v>
      </c>
      <c r="L327" s="4" t="s">
        <v>70</v>
      </c>
    </row>
    <row r="328" spans="1:12" x14ac:dyDescent="0.85">
      <c r="A328" s="4">
        <v>101000</v>
      </c>
      <c r="B328" s="4">
        <v>8880</v>
      </c>
      <c r="C328" s="4">
        <v>2</v>
      </c>
      <c r="D328" s="4">
        <v>1</v>
      </c>
      <c r="E328" s="4">
        <v>1</v>
      </c>
      <c r="F328" s="4" t="s">
        <v>69</v>
      </c>
      <c r="G328" s="4" t="s">
        <v>70</v>
      </c>
      <c r="H328" s="4" t="s">
        <v>70</v>
      </c>
      <c r="I328" s="4" t="s">
        <v>70</v>
      </c>
      <c r="J328" s="4" t="s">
        <v>69</v>
      </c>
      <c r="K328" s="4">
        <v>1</v>
      </c>
      <c r="L328" s="4" t="s">
        <v>70</v>
      </c>
    </row>
    <row r="329" spans="1:12" x14ac:dyDescent="0.85">
      <c r="A329" s="4">
        <v>110000</v>
      </c>
      <c r="B329" s="4">
        <v>6480</v>
      </c>
      <c r="C329" s="4">
        <v>3</v>
      </c>
      <c r="D329" s="4">
        <v>2</v>
      </c>
      <c r="E329" s="4">
        <v>4</v>
      </c>
      <c r="F329" s="4" t="s">
        <v>69</v>
      </c>
      <c r="G329" s="4" t="s">
        <v>70</v>
      </c>
      <c r="H329" s="4" t="s">
        <v>70</v>
      </c>
      <c r="I329" s="4" t="s">
        <v>70</v>
      </c>
      <c r="J329" s="4" t="s">
        <v>69</v>
      </c>
      <c r="K329" s="4">
        <v>2</v>
      </c>
      <c r="L329" s="4" t="s">
        <v>70</v>
      </c>
    </row>
    <row r="330" spans="1:12" x14ac:dyDescent="0.85">
      <c r="A330" s="4">
        <v>115442</v>
      </c>
      <c r="B330" s="4">
        <v>7000</v>
      </c>
      <c r="C330" s="4">
        <v>3</v>
      </c>
      <c r="D330" s="4">
        <v>2</v>
      </c>
      <c r="E330" s="4">
        <v>4</v>
      </c>
      <c r="F330" s="4" t="s">
        <v>69</v>
      </c>
      <c r="G330" s="4" t="s">
        <v>70</v>
      </c>
      <c r="H330" s="4" t="s">
        <v>70</v>
      </c>
      <c r="I330" s="4" t="s">
        <v>70</v>
      </c>
      <c r="J330" s="4" t="s">
        <v>69</v>
      </c>
      <c r="K330" s="4">
        <v>2</v>
      </c>
      <c r="L330" s="4" t="s">
        <v>70</v>
      </c>
    </row>
    <row r="331" spans="1:12" x14ac:dyDescent="0.85">
      <c r="A331" s="4">
        <v>120000</v>
      </c>
      <c r="B331" s="4">
        <v>8875</v>
      </c>
      <c r="C331" s="4">
        <v>3</v>
      </c>
      <c r="D331" s="4">
        <v>1</v>
      </c>
      <c r="E331" s="4">
        <v>1</v>
      </c>
      <c r="F331" s="4" t="s">
        <v>69</v>
      </c>
      <c r="G331" s="4" t="s">
        <v>70</v>
      </c>
      <c r="H331" s="4" t="s">
        <v>70</v>
      </c>
      <c r="I331" s="4" t="s">
        <v>70</v>
      </c>
      <c r="J331" s="4" t="s">
        <v>70</v>
      </c>
      <c r="K331" s="4">
        <v>1</v>
      </c>
      <c r="L331" s="4" t="s">
        <v>70</v>
      </c>
    </row>
    <row r="332" spans="1:12" x14ac:dyDescent="0.85">
      <c r="A332" s="4">
        <v>124000</v>
      </c>
      <c r="B332" s="4">
        <v>7155</v>
      </c>
      <c r="C332" s="4">
        <v>3</v>
      </c>
      <c r="D332" s="4">
        <v>2</v>
      </c>
      <c r="E332" s="4">
        <v>1</v>
      </c>
      <c r="F332" s="4" t="s">
        <v>69</v>
      </c>
      <c r="G332" s="4" t="s">
        <v>69</v>
      </c>
      <c r="H332" s="4" t="s">
        <v>69</v>
      </c>
      <c r="I332" s="4" t="s">
        <v>70</v>
      </c>
      <c r="J332" s="4" t="s">
        <v>69</v>
      </c>
      <c r="K332" s="4">
        <v>2</v>
      </c>
      <c r="L332" s="4" t="s">
        <v>70</v>
      </c>
    </row>
    <row r="333" spans="1:12" x14ac:dyDescent="0.85">
      <c r="A333" s="4">
        <v>175000</v>
      </c>
      <c r="B333" s="4">
        <v>8960</v>
      </c>
      <c r="C333" s="4">
        <v>4</v>
      </c>
      <c r="D333" s="4">
        <v>4</v>
      </c>
      <c r="E333" s="4">
        <v>4</v>
      </c>
      <c r="F333" s="4" t="s">
        <v>69</v>
      </c>
      <c r="G333" s="4" t="s">
        <v>70</v>
      </c>
      <c r="H333" s="4" t="s">
        <v>70</v>
      </c>
      <c r="I333" s="4" t="s">
        <v>70</v>
      </c>
      <c r="J333" s="4" t="s">
        <v>69</v>
      </c>
      <c r="K333" s="4">
        <v>3</v>
      </c>
      <c r="L333" s="4" t="s">
        <v>70</v>
      </c>
    </row>
    <row r="334" spans="1:12" x14ac:dyDescent="0.85">
      <c r="A334" s="4">
        <v>50000</v>
      </c>
      <c r="B334" s="4">
        <v>7350</v>
      </c>
      <c r="C334" s="4">
        <v>2</v>
      </c>
      <c r="D334" s="4">
        <v>1</v>
      </c>
      <c r="E334" s="4">
        <v>1</v>
      </c>
      <c r="F334" s="4" t="s">
        <v>69</v>
      </c>
      <c r="G334" s="4" t="s">
        <v>70</v>
      </c>
      <c r="H334" s="4" t="s">
        <v>70</v>
      </c>
      <c r="I334" s="4" t="s">
        <v>70</v>
      </c>
      <c r="J334" s="4" t="s">
        <v>70</v>
      </c>
      <c r="K334" s="4">
        <v>1</v>
      </c>
      <c r="L334" s="4" t="s">
        <v>70</v>
      </c>
    </row>
    <row r="335" spans="1:12" x14ac:dyDescent="0.85">
      <c r="A335" s="4">
        <v>55000</v>
      </c>
      <c r="B335" s="4">
        <v>3850</v>
      </c>
      <c r="C335" s="4">
        <v>2</v>
      </c>
      <c r="D335" s="4">
        <v>1</v>
      </c>
      <c r="E335" s="4">
        <v>1</v>
      </c>
      <c r="F335" s="4" t="s">
        <v>69</v>
      </c>
      <c r="G335" s="4" t="s">
        <v>70</v>
      </c>
      <c r="H335" s="4" t="s">
        <v>70</v>
      </c>
      <c r="I335" s="4" t="s">
        <v>70</v>
      </c>
      <c r="J335" s="4" t="s">
        <v>70</v>
      </c>
      <c r="K335" s="4">
        <v>0</v>
      </c>
      <c r="L335" s="4" t="s">
        <v>70</v>
      </c>
    </row>
    <row r="336" spans="1:12" x14ac:dyDescent="0.85">
      <c r="A336" s="4">
        <v>60000</v>
      </c>
      <c r="B336" s="4">
        <v>7000</v>
      </c>
      <c r="C336" s="4">
        <v>3</v>
      </c>
      <c r="D336" s="4">
        <v>1</v>
      </c>
      <c r="E336" s="4">
        <v>1</v>
      </c>
      <c r="F336" s="4" t="s">
        <v>69</v>
      </c>
      <c r="G336" s="4" t="s">
        <v>70</v>
      </c>
      <c r="H336" s="4" t="s">
        <v>70</v>
      </c>
      <c r="I336" s="4" t="s">
        <v>70</v>
      </c>
      <c r="J336" s="4" t="s">
        <v>70</v>
      </c>
      <c r="K336" s="4">
        <v>3</v>
      </c>
      <c r="L336" s="4" t="s">
        <v>70</v>
      </c>
    </row>
    <row r="337" spans="1:12" x14ac:dyDescent="0.85">
      <c r="A337" s="4">
        <v>61000</v>
      </c>
      <c r="B337" s="4">
        <v>7770</v>
      </c>
      <c r="C337" s="4">
        <v>2</v>
      </c>
      <c r="D337" s="4">
        <v>1</v>
      </c>
      <c r="E337" s="4">
        <v>1</v>
      </c>
      <c r="F337" s="4" t="s">
        <v>69</v>
      </c>
      <c r="G337" s="4" t="s">
        <v>70</v>
      </c>
      <c r="H337" s="4" t="s">
        <v>70</v>
      </c>
      <c r="I337" s="4" t="s">
        <v>70</v>
      </c>
      <c r="J337" s="4" t="s">
        <v>70</v>
      </c>
      <c r="K337" s="4">
        <v>1</v>
      </c>
      <c r="L337" s="4" t="s">
        <v>70</v>
      </c>
    </row>
    <row r="338" spans="1:12" x14ac:dyDescent="0.85">
      <c r="A338" s="4">
        <v>106000</v>
      </c>
      <c r="B338" s="4">
        <v>7440</v>
      </c>
      <c r="C338" s="4">
        <v>3</v>
      </c>
      <c r="D338" s="4">
        <v>2</v>
      </c>
      <c r="E338" s="4">
        <v>1</v>
      </c>
      <c r="F338" s="4" t="s">
        <v>69</v>
      </c>
      <c r="G338" s="4" t="s">
        <v>69</v>
      </c>
      <c r="H338" s="4" t="s">
        <v>69</v>
      </c>
      <c r="I338" s="4" t="s">
        <v>70</v>
      </c>
      <c r="J338" s="4" t="s">
        <v>69</v>
      </c>
      <c r="K338" s="4">
        <v>0</v>
      </c>
      <c r="L338" s="4" t="s">
        <v>69</v>
      </c>
    </row>
    <row r="339" spans="1:12" x14ac:dyDescent="0.85">
      <c r="A339" s="4">
        <v>155000</v>
      </c>
      <c r="B339" s="4">
        <v>7500</v>
      </c>
      <c r="C339" s="4">
        <v>3</v>
      </c>
      <c r="D339" s="4">
        <v>3</v>
      </c>
      <c r="E339" s="4">
        <v>1</v>
      </c>
      <c r="F339" s="4" t="s">
        <v>69</v>
      </c>
      <c r="G339" s="4" t="s">
        <v>70</v>
      </c>
      <c r="H339" s="4" t="s">
        <v>69</v>
      </c>
      <c r="I339" s="4" t="s">
        <v>70</v>
      </c>
      <c r="J339" s="4" t="s">
        <v>69</v>
      </c>
      <c r="K339" s="4">
        <v>2</v>
      </c>
      <c r="L339" s="4" t="s">
        <v>69</v>
      </c>
    </row>
    <row r="340" spans="1:12" x14ac:dyDescent="0.85">
      <c r="A340" s="4">
        <v>141000</v>
      </c>
      <c r="B340" s="4">
        <v>8100</v>
      </c>
      <c r="C340" s="4">
        <v>4</v>
      </c>
      <c r="D340" s="4">
        <v>1</v>
      </c>
      <c r="E340" s="4">
        <v>2</v>
      </c>
      <c r="F340" s="4" t="s">
        <v>69</v>
      </c>
      <c r="G340" s="4" t="s">
        <v>69</v>
      </c>
      <c r="H340" s="4" t="s">
        <v>69</v>
      </c>
      <c r="I340" s="4" t="s">
        <v>70</v>
      </c>
      <c r="J340" s="4" t="s">
        <v>69</v>
      </c>
      <c r="K340" s="4">
        <v>2</v>
      </c>
      <c r="L340" s="4" t="s">
        <v>69</v>
      </c>
    </row>
    <row r="341" spans="1:12" x14ac:dyDescent="0.85">
      <c r="A341" s="4">
        <v>62500</v>
      </c>
      <c r="B341" s="4">
        <v>3900</v>
      </c>
      <c r="C341" s="4">
        <v>3</v>
      </c>
      <c r="D341" s="4">
        <v>1</v>
      </c>
      <c r="E341" s="4">
        <v>2</v>
      </c>
      <c r="F341" s="4" t="s">
        <v>69</v>
      </c>
      <c r="G341" s="4" t="s">
        <v>70</v>
      </c>
      <c r="H341" s="4" t="s">
        <v>70</v>
      </c>
      <c r="I341" s="4" t="s">
        <v>70</v>
      </c>
      <c r="J341" s="4" t="s">
        <v>70</v>
      </c>
      <c r="K341" s="4">
        <v>0</v>
      </c>
      <c r="L341" s="4" t="s">
        <v>70</v>
      </c>
    </row>
    <row r="342" spans="1:12" x14ac:dyDescent="0.85">
      <c r="A342" s="4">
        <v>70000</v>
      </c>
      <c r="B342" s="4">
        <v>2970</v>
      </c>
      <c r="C342" s="4">
        <v>3</v>
      </c>
      <c r="D342" s="4">
        <v>1</v>
      </c>
      <c r="E342" s="4">
        <v>3</v>
      </c>
      <c r="F342" s="4" t="s">
        <v>69</v>
      </c>
      <c r="G342" s="4" t="s">
        <v>70</v>
      </c>
      <c r="H342" s="4" t="s">
        <v>70</v>
      </c>
      <c r="I342" s="4" t="s">
        <v>70</v>
      </c>
      <c r="J342" s="4" t="s">
        <v>70</v>
      </c>
      <c r="K342" s="4">
        <v>0</v>
      </c>
      <c r="L342" s="4" t="s">
        <v>70</v>
      </c>
    </row>
    <row r="343" spans="1:12" x14ac:dyDescent="0.85">
      <c r="A343" s="4">
        <v>73000</v>
      </c>
      <c r="B343" s="4">
        <v>3000</v>
      </c>
      <c r="C343" s="4">
        <v>3</v>
      </c>
      <c r="D343" s="4">
        <v>1</v>
      </c>
      <c r="E343" s="4">
        <v>2</v>
      </c>
      <c r="F343" s="4" t="s">
        <v>69</v>
      </c>
      <c r="G343" s="4" t="s">
        <v>70</v>
      </c>
      <c r="H343" s="4" t="s">
        <v>69</v>
      </c>
      <c r="I343" s="4" t="s">
        <v>70</v>
      </c>
      <c r="J343" s="4" t="s">
        <v>70</v>
      </c>
      <c r="K343" s="4">
        <v>0</v>
      </c>
      <c r="L343" s="4" t="s">
        <v>70</v>
      </c>
    </row>
    <row r="344" spans="1:12" x14ac:dyDescent="0.85">
      <c r="A344" s="4">
        <v>80000</v>
      </c>
      <c r="B344" s="4">
        <v>10500</v>
      </c>
      <c r="C344" s="4">
        <v>2</v>
      </c>
      <c r="D344" s="4">
        <v>1</v>
      </c>
      <c r="E344" s="4">
        <v>1</v>
      </c>
      <c r="F344" s="4" t="s">
        <v>69</v>
      </c>
      <c r="G344" s="4" t="s">
        <v>70</v>
      </c>
      <c r="H344" s="4" t="s">
        <v>70</v>
      </c>
      <c r="I344" s="4" t="s">
        <v>70</v>
      </c>
      <c r="J344" s="4" t="s">
        <v>70</v>
      </c>
      <c r="K344" s="4">
        <v>1</v>
      </c>
      <c r="L344" s="4" t="s">
        <v>70</v>
      </c>
    </row>
    <row r="345" spans="1:12" x14ac:dyDescent="0.85">
      <c r="A345" s="4">
        <v>80000</v>
      </c>
      <c r="B345" s="4">
        <v>5500</v>
      </c>
      <c r="C345" s="4">
        <v>3</v>
      </c>
      <c r="D345" s="4">
        <v>2</v>
      </c>
      <c r="E345" s="4">
        <v>2</v>
      </c>
      <c r="F345" s="4" t="s">
        <v>69</v>
      </c>
      <c r="G345" s="4" t="s">
        <v>70</v>
      </c>
      <c r="H345" s="4" t="s">
        <v>70</v>
      </c>
      <c r="I345" s="4" t="s">
        <v>70</v>
      </c>
      <c r="J345" s="4" t="s">
        <v>70</v>
      </c>
      <c r="K345" s="4">
        <v>1</v>
      </c>
      <c r="L345" s="4" t="s">
        <v>70</v>
      </c>
    </row>
    <row r="346" spans="1:12" x14ac:dyDescent="0.85">
      <c r="A346" s="4">
        <v>88000</v>
      </c>
      <c r="B346" s="4">
        <v>4500</v>
      </c>
      <c r="C346" s="4">
        <v>3</v>
      </c>
      <c r="D346" s="4">
        <v>1</v>
      </c>
      <c r="E346" s="4">
        <v>4</v>
      </c>
      <c r="F346" s="4" t="s">
        <v>69</v>
      </c>
      <c r="G346" s="4" t="s">
        <v>70</v>
      </c>
      <c r="H346" s="4" t="s">
        <v>70</v>
      </c>
      <c r="I346" s="4" t="s">
        <v>70</v>
      </c>
      <c r="J346" s="4" t="s">
        <v>69</v>
      </c>
      <c r="K346" s="4">
        <v>0</v>
      </c>
      <c r="L346" s="4" t="s">
        <v>70</v>
      </c>
    </row>
    <row r="347" spans="1:12" x14ac:dyDescent="0.85">
      <c r="A347" s="4">
        <v>49000</v>
      </c>
      <c r="B347" s="4">
        <v>3850</v>
      </c>
      <c r="C347" s="4">
        <v>3</v>
      </c>
      <c r="D347" s="4">
        <v>1</v>
      </c>
      <c r="E347" s="4">
        <v>1</v>
      </c>
      <c r="F347" s="4" t="s">
        <v>69</v>
      </c>
      <c r="G347" s="4" t="s">
        <v>70</v>
      </c>
      <c r="H347" s="4" t="s">
        <v>70</v>
      </c>
      <c r="I347" s="4" t="s">
        <v>70</v>
      </c>
      <c r="J347" s="4" t="s">
        <v>70</v>
      </c>
      <c r="K347" s="4">
        <v>0</v>
      </c>
      <c r="L347" s="4" t="s">
        <v>70</v>
      </c>
    </row>
    <row r="348" spans="1:12" x14ac:dyDescent="0.85">
      <c r="A348" s="4">
        <v>52000</v>
      </c>
      <c r="B348" s="4">
        <v>4130</v>
      </c>
      <c r="C348" s="4">
        <v>3</v>
      </c>
      <c r="D348" s="4">
        <v>2</v>
      </c>
      <c r="E348" s="4">
        <v>2</v>
      </c>
      <c r="F348" s="4" t="s">
        <v>69</v>
      </c>
      <c r="G348" s="4" t="s">
        <v>70</v>
      </c>
      <c r="H348" s="4" t="s">
        <v>70</v>
      </c>
      <c r="I348" s="4" t="s">
        <v>70</v>
      </c>
      <c r="J348" s="4" t="s">
        <v>70</v>
      </c>
      <c r="K348" s="4">
        <v>2</v>
      </c>
      <c r="L348" s="4" t="s">
        <v>70</v>
      </c>
    </row>
    <row r="349" spans="1:12" x14ac:dyDescent="0.85">
      <c r="A349" s="4">
        <v>59500</v>
      </c>
      <c r="B349" s="4">
        <v>4046</v>
      </c>
      <c r="C349" s="4">
        <v>3</v>
      </c>
      <c r="D349" s="4">
        <v>1</v>
      </c>
      <c r="E349" s="4">
        <v>2</v>
      </c>
      <c r="F349" s="4" t="s">
        <v>69</v>
      </c>
      <c r="G349" s="4" t="s">
        <v>70</v>
      </c>
      <c r="H349" s="4" t="s">
        <v>69</v>
      </c>
      <c r="I349" s="4" t="s">
        <v>70</v>
      </c>
      <c r="J349" s="4" t="s">
        <v>70</v>
      </c>
      <c r="K349" s="4">
        <v>1</v>
      </c>
      <c r="L349" s="4" t="s">
        <v>70</v>
      </c>
    </row>
    <row r="350" spans="1:12" x14ac:dyDescent="0.85">
      <c r="A350" s="4">
        <v>60000</v>
      </c>
      <c r="B350" s="4">
        <v>4079</v>
      </c>
      <c r="C350" s="4">
        <v>3</v>
      </c>
      <c r="D350" s="4">
        <v>1</v>
      </c>
      <c r="E350" s="4">
        <v>3</v>
      </c>
      <c r="F350" s="4" t="s">
        <v>69</v>
      </c>
      <c r="G350" s="4" t="s">
        <v>70</v>
      </c>
      <c r="H350" s="4" t="s">
        <v>70</v>
      </c>
      <c r="I350" s="4" t="s">
        <v>70</v>
      </c>
      <c r="J350" s="4" t="s">
        <v>70</v>
      </c>
      <c r="K350" s="4">
        <v>0</v>
      </c>
      <c r="L350" s="4" t="s">
        <v>70</v>
      </c>
    </row>
    <row r="351" spans="1:12" x14ac:dyDescent="0.85">
      <c r="A351" s="4">
        <v>64000</v>
      </c>
      <c r="B351" s="4">
        <v>4000</v>
      </c>
      <c r="C351" s="4">
        <v>3</v>
      </c>
      <c r="D351" s="4">
        <v>1</v>
      </c>
      <c r="E351" s="4">
        <v>2</v>
      </c>
      <c r="F351" s="4" t="s">
        <v>69</v>
      </c>
      <c r="G351" s="4" t="s">
        <v>70</v>
      </c>
      <c r="H351" s="4" t="s">
        <v>70</v>
      </c>
      <c r="I351" s="4" t="s">
        <v>70</v>
      </c>
      <c r="J351" s="4" t="s">
        <v>70</v>
      </c>
      <c r="K351" s="4">
        <v>2</v>
      </c>
      <c r="L351" s="4" t="s">
        <v>70</v>
      </c>
    </row>
    <row r="352" spans="1:12" x14ac:dyDescent="0.85">
      <c r="A352" s="4">
        <v>64500</v>
      </c>
      <c r="B352" s="4">
        <v>9860</v>
      </c>
      <c r="C352" s="4">
        <v>3</v>
      </c>
      <c r="D352" s="4">
        <v>1</v>
      </c>
      <c r="E352" s="4">
        <v>1</v>
      </c>
      <c r="F352" s="4" t="s">
        <v>69</v>
      </c>
      <c r="G352" s="4" t="s">
        <v>70</v>
      </c>
      <c r="H352" s="4" t="s">
        <v>70</v>
      </c>
      <c r="I352" s="4" t="s">
        <v>70</v>
      </c>
      <c r="J352" s="4" t="s">
        <v>70</v>
      </c>
      <c r="K352" s="4">
        <v>0</v>
      </c>
      <c r="L352" s="4" t="s">
        <v>70</v>
      </c>
    </row>
    <row r="353" spans="1:12" x14ac:dyDescent="0.85">
      <c r="A353" s="4">
        <v>68500</v>
      </c>
      <c r="B353" s="4">
        <v>7000</v>
      </c>
      <c r="C353" s="4">
        <v>3</v>
      </c>
      <c r="D353" s="4">
        <v>1</v>
      </c>
      <c r="E353" s="4">
        <v>2</v>
      </c>
      <c r="F353" s="4" t="s">
        <v>69</v>
      </c>
      <c r="G353" s="4" t="s">
        <v>70</v>
      </c>
      <c r="H353" s="4" t="s">
        <v>69</v>
      </c>
      <c r="I353" s="4" t="s">
        <v>70</v>
      </c>
      <c r="J353" s="4" t="s">
        <v>70</v>
      </c>
      <c r="K353" s="4">
        <v>0</v>
      </c>
      <c r="L353" s="4" t="s">
        <v>70</v>
      </c>
    </row>
    <row r="354" spans="1:12" x14ac:dyDescent="0.85">
      <c r="A354" s="4">
        <v>78500</v>
      </c>
      <c r="B354" s="4">
        <v>7980</v>
      </c>
      <c r="C354" s="4">
        <v>3</v>
      </c>
      <c r="D354" s="4">
        <v>1</v>
      </c>
      <c r="E354" s="4">
        <v>1</v>
      </c>
      <c r="F354" s="4" t="s">
        <v>69</v>
      </c>
      <c r="G354" s="4" t="s">
        <v>70</v>
      </c>
      <c r="H354" s="4" t="s">
        <v>70</v>
      </c>
      <c r="I354" s="4" t="s">
        <v>70</v>
      </c>
      <c r="J354" s="4" t="s">
        <v>70</v>
      </c>
      <c r="K354" s="4">
        <v>2</v>
      </c>
      <c r="L354" s="4" t="s">
        <v>70</v>
      </c>
    </row>
    <row r="355" spans="1:12" x14ac:dyDescent="0.85">
      <c r="A355" s="4">
        <v>86000</v>
      </c>
      <c r="B355" s="4">
        <v>6800</v>
      </c>
      <c r="C355" s="4">
        <v>2</v>
      </c>
      <c r="D355" s="4">
        <v>1</v>
      </c>
      <c r="E355" s="4">
        <v>1</v>
      </c>
      <c r="F355" s="4" t="s">
        <v>69</v>
      </c>
      <c r="G355" s="4" t="s">
        <v>69</v>
      </c>
      <c r="H355" s="4" t="s">
        <v>69</v>
      </c>
      <c r="I355" s="4" t="s">
        <v>70</v>
      </c>
      <c r="J355" s="4" t="s">
        <v>70</v>
      </c>
      <c r="K355" s="4">
        <v>2</v>
      </c>
      <c r="L355" s="4" t="s">
        <v>70</v>
      </c>
    </row>
    <row r="356" spans="1:12" x14ac:dyDescent="0.85">
      <c r="A356" s="4">
        <v>86900</v>
      </c>
      <c r="B356" s="4">
        <v>4300</v>
      </c>
      <c r="C356" s="4">
        <v>6</v>
      </c>
      <c r="D356" s="4">
        <v>2</v>
      </c>
      <c r="E356" s="4">
        <v>2</v>
      </c>
      <c r="F356" s="4" t="s">
        <v>69</v>
      </c>
      <c r="G356" s="4" t="s">
        <v>70</v>
      </c>
      <c r="H356" s="4" t="s">
        <v>70</v>
      </c>
      <c r="I356" s="4" t="s">
        <v>70</v>
      </c>
      <c r="J356" s="4" t="s">
        <v>70</v>
      </c>
      <c r="K356" s="4">
        <v>0</v>
      </c>
      <c r="L356" s="4" t="s">
        <v>70</v>
      </c>
    </row>
    <row r="357" spans="1:12" x14ac:dyDescent="0.85">
      <c r="A357" s="4">
        <v>75000</v>
      </c>
      <c r="B357" s="4">
        <v>10269</v>
      </c>
      <c r="C357" s="4">
        <v>3</v>
      </c>
      <c r="D357" s="4">
        <v>1</v>
      </c>
      <c r="E357" s="4">
        <v>1</v>
      </c>
      <c r="F357" s="4" t="s">
        <v>69</v>
      </c>
      <c r="G357" s="4" t="s">
        <v>70</v>
      </c>
      <c r="H357" s="4" t="s">
        <v>70</v>
      </c>
      <c r="I357" s="4" t="s">
        <v>70</v>
      </c>
      <c r="J357" s="4" t="s">
        <v>70</v>
      </c>
      <c r="K357" s="4">
        <v>1</v>
      </c>
      <c r="L357" s="4" t="s">
        <v>69</v>
      </c>
    </row>
    <row r="358" spans="1:12" x14ac:dyDescent="0.85">
      <c r="A358" s="4">
        <v>78000</v>
      </c>
      <c r="B358" s="4">
        <v>6100</v>
      </c>
      <c r="C358" s="4">
        <v>3</v>
      </c>
      <c r="D358" s="4">
        <v>1</v>
      </c>
      <c r="E358" s="4">
        <v>3</v>
      </c>
      <c r="F358" s="4" t="s">
        <v>69</v>
      </c>
      <c r="G358" s="4" t="s">
        <v>69</v>
      </c>
      <c r="H358" s="4" t="s">
        <v>70</v>
      </c>
      <c r="I358" s="4" t="s">
        <v>70</v>
      </c>
      <c r="J358" s="4" t="s">
        <v>69</v>
      </c>
      <c r="K358" s="4">
        <v>0</v>
      </c>
      <c r="L358" s="4" t="s">
        <v>69</v>
      </c>
    </row>
    <row r="359" spans="1:12" x14ac:dyDescent="0.85">
      <c r="A359" s="4">
        <v>95000</v>
      </c>
      <c r="B359" s="4">
        <v>6420</v>
      </c>
      <c r="C359" s="4">
        <v>3</v>
      </c>
      <c r="D359" s="4">
        <v>2</v>
      </c>
      <c r="E359" s="4">
        <v>3</v>
      </c>
      <c r="F359" s="4" t="s">
        <v>69</v>
      </c>
      <c r="G359" s="4" t="s">
        <v>70</v>
      </c>
      <c r="H359" s="4" t="s">
        <v>70</v>
      </c>
      <c r="I359" s="4" t="s">
        <v>70</v>
      </c>
      <c r="J359" s="4" t="s">
        <v>69</v>
      </c>
      <c r="K359" s="4">
        <v>0</v>
      </c>
      <c r="L359" s="4" t="s">
        <v>69</v>
      </c>
    </row>
    <row r="360" spans="1:12" x14ac:dyDescent="0.85">
      <c r="A360" s="4">
        <v>97000</v>
      </c>
      <c r="B360" s="4">
        <v>12090</v>
      </c>
      <c r="C360" s="4">
        <v>4</v>
      </c>
      <c r="D360" s="4">
        <v>2</v>
      </c>
      <c r="E360" s="4">
        <v>2</v>
      </c>
      <c r="F360" s="4" t="s">
        <v>69</v>
      </c>
      <c r="G360" s="4" t="s">
        <v>70</v>
      </c>
      <c r="H360" s="4" t="s">
        <v>70</v>
      </c>
      <c r="I360" s="4" t="s">
        <v>70</v>
      </c>
      <c r="J360" s="4" t="s">
        <v>70</v>
      </c>
      <c r="K360" s="4">
        <v>2</v>
      </c>
      <c r="L360" s="4" t="s">
        <v>69</v>
      </c>
    </row>
    <row r="361" spans="1:12" x14ac:dyDescent="0.85">
      <c r="A361" s="4">
        <v>107000</v>
      </c>
      <c r="B361" s="4">
        <v>6600</v>
      </c>
      <c r="C361" s="4">
        <v>3</v>
      </c>
      <c r="D361" s="4">
        <v>1</v>
      </c>
      <c r="E361" s="4">
        <v>4</v>
      </c>
      <c r="F361" s="4" t="s">
        <v>69</v>
      </c>
      <c r="G361" s="4" t="s">
        <v>70</v>
      </c>
      <c r="H361" s="4" t="s">
        <v>70</v>
      </c>
      <c r="I361" s="4" t="s">
        <v>70</v>
      </c>
      <c r="J361" s="4" t="s">
        <v>69</v>
      </c>
      <c r="K361" s="4">
        <v>3</v>
      </c>
      <c r="L361" s="4" t="s">
        <v>69</v>
      </c>
    </row>
    <row r="362" spans="1:12" x14ac:dyDescent="0.85">
      <c r="A362" s="4">
        <v>130000</v>
      </c>
      <c r="B362" s="4">
        <v>6600</v>
      </c>
      <c r="C362" s="4">
        <v>4</v>
      </c>
      <c r="D362" s="4">
        <v>2</v>
      </c>
      <c r="E362" s="4">
        <v>2</v>
      </c>
      <c r="F362" s="4" t="s">
        <v>69</v>
      </c>
      <c r="G362" s="4" t="s">
        <v>69</v>
      </c>
      <c r="H362" s="4" t="s">
        <v>69</v>
      </c>
      <c r="I362" s="4" t="s">
        <v>70</v>
      </c>
      <c r="J362" s="4" t="s">
        <v>69</v>
      </c>
      <c r="K362" s="4">
        <v>1</v>
      </c>
      <c r="L362" s="4" t="s">
        <v>69</v>
      </c>
    </row>
    <row r="363" spans="1:12" x14ac:dyDescent="0.85">
      <c r="A363" s="4">
        <v>145000</v>
      </c>
      <c r="B363" s="4">
        <v>8580</v>
      </c>
      <c r="C363" s="4">
        <v>4</v>
      </c>
      <c r="D363" s="4">
        <v>3</v>
      </c>
      <c r="E363" s="4">
        <v>4</v>
      </c>
      <c r="F363" s="4" t="s">
        <v>69</v>
      </c>
      <c r="G363" s="4" t="s">
        <v>70</v>
      </c>
      <c r="H363" s="4" t="s">
        <v>70</v>
      </c>
      <c r="I363" s="4" t="s">
        <v>70</v>
      </c>
      <c r="J363" s="4" t="s">
        <v>69</v>
      </c>
      <c r="K363" s="4">
        <v>2</v>
      </c>
      <c r="L363" s="4" t="s">
        <v>69</v>
      </c>
    </row>
    <row r="364" spans="1:12" x14ac:dyDescent="0.85">
      <c r="A364" s="4">
        <v>175000</v>
      </c>
      <c r="B364" s="4">
        <v>9960</v>
      </c>
      <c r="C364" s="4">
        <v>3</v>
      </c>
      <c r="D364" s="4">
        <v>2</v>
      </c>
      <c r="E364" s="4">
        <v>2</v>
      </c>
      <c r="F364" s="4" t="s">
        <v>69</v>
      </c>
      <c r="G364" s="4" t="s">
        <v>70</v>
      </c>
      <c r="H364" s="4" t="s">
        <v>69</v>
      </c>
      <c r="I364" s="4" t="s">
        <v>70</v>
      </c>
      <c r="J364" s="4" t="s">
        <v>70</v>
      </c>
      <c r="K364" s="4">
        <v>2</v>
      </c>
      <c r="L364" s="4" t="s">
        <v>69</v>
      </c>
    </row>
    <row r="365" spans="1:12" x14ac:dyDescent="0.85">
      <c r="A365" s="4">
        <v>72000</v>
      </c>
      <c r="B365" s="4">
        <v>10700</v>
      </c>
      <c r="C365" s="4">
        <v>3</v>
      </c>
      <c r="D365" s="4">
        <v>1</v>
      </c>
      <c r="E365" s="4">
        <v>2</v>
      </c>
      <c r="F365" s="4" t="s">
        <v>69</v>
      </c>
      <c r="G365" s="4" t="s">
        <v>69</v>
      </c>
      <c r="H365" s="4" t="s">
        <v>69</v>
      </c>
      <c r="I365" s="4" t="s">
        <v>70</v>
      </c>
      <c r="J365" s="4" t="s">
        <v>70</v>
      </c>
      <c r="K365" s="4">
        <v>0</v>
      </c>
      <c r="L365" s="4" t="s">
        <v>70</v>
      </c>
    </row>
    <row r="366" spans="1:12" x14ac:dyDescent="0.85">
      <c r="A366" s="4">
        <v>84900</v>
      </c>
      <c r="B366" s="4">
        <v>15600</v>
      </c>
      <c r="C366" s="4">
        <v>3</v>
      </c>
      <c r="D366" s="4">
        <v>1</v>
      </c>
      <c r="E366" s="4">
        <v>1</v>
      </c>
      <c r="F366" s="4" t="s">
        <v>69</v>
      </c>
      <c r="G366" s="4" t="s">
        <v>70</v>
      </c>
      <c r="H366" s="4" t="s">
        <v>70</v>
      </c>
      <c r="I366" s="4" t="s">
        <v>70</v>
      </c>
      <c r="J366" s="4" t="s">
        <v>69</v>
      </c>
      <c r="K366" s="4">
        <v>2</v>
      </c>
      <c r="L366" s="4" t="s">
        <v>70</v>
      </c>
    </row>
    <row r="367" spans="1:12" x14ac:dyDescent="0.85">
      <c r="A367" s="4">
        <v>99000</v>
      </c>
      <c r="B367" s="4">
        <v>13200</v>
      </c>
      <c r="C367" s="4">
        <v>2</v>
      </c>
      <c r="D367" s="4">
        <v>1</v>
      </c>
      <c r="E367" s="4">
        <v>1</v>
      </c>
      <c r="F367" s="4" t="s">
        <v>69</v>
      </c>
      <c r="G367" s="4" t="s">
        <v>70</v>
      </c>
      <c r="H367" s="4" t="s">
        <v>69</v>
      </c>
      <c r="I367" s="4" t="s">
        <v>69</v>
      </c>
      <c r="J367" s="4" t="s">
        <v>70</v>
      </c>
      <c r="K367" s="4">
        <v>1</v>
      </c>
      <c r="L367" s="4" t="s">
        <v>70</v>
      </c>
    </row>
    <row r="368" spans="1:12" x14ac:dyDescent="0.85">
      <c r="A368" s="4">
        <v>114000</v>
      </c>
      <c r="B368" s="4">
        <v>9000</v>
      </c>
      <c r="C368" s="4">
        <v>4</v>
      </c>
      <c r="D368" s="4">
        <v>2</v>
      </c>
      <c r="E368" s="4">
        <v>4</v>
      </c>
      <c r="F368" s="4" t="s">
        <v>69</v>
      </c>
      <c r="G368" s="4" t="s">
        <v>70</v>
      </c>
      <c r="H368" s="4" t="s">
        <v>70</v>
      </c>
      <c r="I368" s="4" t="s">
        <v>70</v>
      </c>
      <c r="J368" s="4" t="s">
        <v>69</v>
      </c>
      <c r="K368" s="4">
        <v>2</v>
      </c>
      <c r="L368" s="4" t="s">
        <v>70</v>
      </c>
    </row>
    <row r="369" spans="1:12" x14ac:dyDescent="0.85">
      <c r="A369" s="4">
        <v>120000</v>
      </c>
      <c r="B369" s="4">
        <v>7950</v>
      </c>
      <c r="C369" s="4">
        <v>5</v>
      </c>
      <c r="D369" s="4">
        <v>2</v>
      </c>
      <c r="E369" s="4">
        <v>2</v>
      </c>
      <c r="F369" s="4" t="s">
        <v>69</v>
      </c>
      <c r="G369" s="4" t="s">
        <v>70</v>
      </c>
      <c r="H369" s="4" t="s">
        <v>69</v>
      </c>
      <c r="I369" s="4" t="s">
        <v>69</v>
      </c>
      <c r="J369" s="4" t="s">
        <v>70</v>
      </c>
      <c r="K369" s="4">
        <v>2</v>
      </c>
      <c r="L369" s="4" t="s">
        <v>70</v>
      </c>
    </row>
    <row r="370" spans="1:12" x14ac:dyDescent="0.85">
      <c r="A370" s="4">
        <v>145000</v>
      </c>
      <c r="B370" s="4">
        <v>16200</v>
      </c>
      <c r="C370" s="4">
        <v>5</v>
      </c>
      <c r="D370" s="4">
        <v>3</v>
      </c>
      <c r="E370" s="4">
        <v>2</v>
      </c>
      <c r="F370" s="4" t="s">
        <v>69</v>
      </c>
      <c r="G370" s="4" t="s">
        <v>70</v>
      </c>
      <c r="H370" s="4" t="s">
        <v>70</v>
      </c>
      <c r="I370" s="4" t="s">
        <v>70</v>
      </c>
      <c r="J370" s="4" t="s">
        <v>70</v>
      </c>
      <c r="K370" s="4">
        <v>0</v>
      </c>
      <c r="L370" s="4" t="s">
        <v>70</v>
      </c>
    </row>
    <row r="371" spans="1:12" x14ac:dyDescent="0.85">
      <c r="A371" s="4">
        <v>79000</v>
      </c>
      <c r="B371" s="4">
        <v>6100</v>
      </c>
      <c r="C371" s="4">
        <v>3</v>
      </c>
      <c r="D371" s="4">
        <v>2</v>
      </c>
      <c r="E371" s="4">
        <v>1</v>
      </c>
      <c r="F371" s="4" t="s">
        <v>69</v>
      </c>
      <c r="G371" s="4" t="s">
        <v>70</v>
      </c>
      <c r="H371" s="4" t="s">
        <v>69</v>
      </c>
      <c r="I371" s="4" t="s">
        <v>70</v>
      </c>
      <c r="J371" s="4" t="s">
        <v>70</v>
      </c>
      <c r="K371" s="4">
        <v>2</v>
      </c>
      <c r="L371" s="4" t="s">
        <v>69</v>
      </c>
    </row>
    <row r="372" spans="1:12" x14ac:dyDescent="0.85">
      <c r="A372" s="4">
        <v>82000</v>
      </c>
      <c r="B372" s="4">
        <v>6360</v>
      </c>
      <c r="C372" s="4">
        <v>3</v>
      </c>
      <c r="D372" s="4">
        <v>1</v>
      </c>
      <c r="E372" s="4">
        <v>1</v>
      </c>
      <c r="F372" s="4" t="s">
        <v>69</v>
      </c>
      <c r="G372" s="4" t="s">
        <v>69</v>
      </c>
      <c r="H372" s="4" t="s">
        <v>69</v>
      </c>
      <c r="I372" s="4" t="s">
        <v>70</v>
      </c>
      <c r="J372" s="4" t="s">
        <v>69</v>
      </c>
      <c r="K372" s="4">
        <v>2</v>
      </c>
      <c r="L372" s="4" t="s">
        <v>69</v>
      </c>
    </row>
    <row r="373" spans="1:12" x14ac:dyDescent="0.85">
      <c r="A373" s="4">
        <v>85000</v>
      </c>
      <c r="B373" s="4">
        <v>6420</v>
      </c>
      <c r="C373" s="4">
        <v>3</v>
      </c>
      <c r="D373" s="4">
        <v>1</v>
      </c>
      <c r="E373" s="4">
        <v>1</v>
      </c>
      <c r="F373" s="4" t="s">
        <v>69</v>
      </c>
      <c r="G373" s="4" t="s">
        <v>70</v>
      </c>
      <c r="H373" s="4" t="s">
        <v>69</v>
      </c>
      <c r="I373" s="4" t="s">
        <v>70</v>
      </c>
      <c r="J373" s="4" t="s">
        <v>69</v>
      </c>
      <c r="K373" s="4">
        <v>0</v>
      </c>
      <c r="L373" s="4" t="s">
        <v>69</v>
      </c>
    </row>
    <row r="374" spans="1:12" x14ac:dyDescent="0.85">
      <c r="A374" s="4">
        <v>100500</v>
      </c>
      <c r="B374" s="4">
        <v>6360</v>
      </c>
      <c r="C374" s="4">
        <v>4</v>
      </c>
      <c r="D374" s="4">
        <v>2</v>
      </c>
      <c r="E374" s="4">
        <v>3</v>
      </c>
      <c r="F374" s="4" t="s">
        <v>69</v>
      </c>
      <c r="G374" s="4" t="s">
        <v>70</v>
      </c>
      <c r="H374" s="4" t="s">
        <v>70</v>
      </c>
      <c r="I374" s="4" t="s">
        <v>70</v>
      </c>
      <c r="J374" s="4" t="s">
        <v>69</v>
      </c>
      <c r="K374" s="4">
        <v>2</v>
      </c>
      <c r="L374" s="4" t="s">
        <v>69</v>
      </c>
    </row>
    <row r="375" spans="1:12" x14ac:dyDescent="0.85">
      <c r="A375" s="4">
        <v>122000</v>
      </c>
      <c r="B375" s="4">
        <v>6540</v>
      </c>
      <c r="C375" s="4">
        <v>4</v>
      </c>
      <c r="D375" s="4">
        <v>2</v>
      </c>
      <c r="E375" s="4">
        <v>2</v>
      </c>
      <c r="F375" s="4" t="s">
        <v>69</v>
      </c>
      <c r="G375" s="4" t="s">
        <v>69</v>
      </c>
      <c r="H375" s="4" t="s">
        <v>69</v>
      </c>
      <c r="I375" s="4" t="s">
        <v>70</v>
      </c>
      <c r="J375" s="4" t="s">
        <v>69</v>
      </c>
      <c r="K375" s="4">
        <v>2</v>
      </c>
      <c r="L375" s="4" t="s">
        <v>69</v>
      </c>
    </row>
    <row r="376" spans="1:12" x14ac:dyDescent="0.85">
      <c r="A376" s="4">
        <v>126500</v>
      </c>
      <c r="B376" s="4">
        <v>6420</v>
      </c>
      <c r="C376" s="4">
        <v>3</v>
      </c>
      <c r="D376" s="4">
        <v>2</v>
      </c>
      <c r="E376" s="4">
        <v>2</v>
      </c>
      <c r="F376" s="4" t="s">
        <v>69</v>
      </c>
      <c r="G376" s="4" t="s">
        <v>70</v>
      </c>
      <c r="H376" s="4" t="s">
        <v>70</v>
      </c>
      <c r="I376" s="4" t="s">
        <v>70</v>
      </c>
      <c r="J376" s="4" t="s">
        <v>69</v>
      </c>
      <c r="K376" s="4">
        <v>1</v>
      </c>
      <c r="L376" s="4" t="s">
        <v>69</v>
      </c>
    </row>
    <row r="377" spans="1:12" x14ac:dyDescent="0.85">
      <c r="A377" s="4">
        <v>133000</v>
      </c>
      <c r="B377" s="4">
        <v>6550</v>
      </c>
      <c r="C377" s="4">
        <v>4</v>
      </c>
      <c r="D377" s="4">
        <v>2</v>
      </c>
      <c r="E377" s="4">
        <v>2</v>
      </c>
      <c r="F377" s="4" t="s">
        <v>69</v>
      </c>
      <c r="G377" s="4" t="s">
        <v>70</v>
      </c>
      <c r="H377" s="4" t="s">
        <v>70</v>
      </c>
      <c r="I377" s="4" t="s">
        <v>70</v>
      </c>
      <c r="J377" s="4" t="s">
        <v>69</v>
      </c>
      <c r="K377" s="4">
        <v>1</v>
      </c>
      <c r="L377" s="4" t="s">
        <v>69</v>
      </c>
    </row>
    <row r="378" spans="1:12" x14ac:dyDescent="0.85">
      <c r="A378" s="4">
        <v>140000</v>
      </c>
      <c r="B378" s="4">
        <v>5750</v>
      </c>
      <c r="C378" s="4">
        <v>3</v>
      </c>
      <c r="D378" s="4">
        <v>2</v>
      </c>
      <c r="E378" s="4">
        <v>4</v>
      </c>
      <c r="F378" s="4" t="s">
        <v>69</v>
      </c>
      <c r="G378" s="4" t="s">
        <v>69</v>
      </c>
      <c r="H378" s="4" t="s">
        <v>70</v>
      </c>
      <c r="I378" s="4" t="s">
        <v>70</v>
      </c>
      <c r="J378" s="4" t="s">
        <v>69</v>
      </c>
      <c r="K378" s="4">
        <v>1</v>
      </c>
      <c r="L378" s="4" t="s">
        <v>69</v>
      </c>
    </row>
    <row r="379" spans="1:12" x14ac:dyDescent="0.85">
      <c r="A379" s="4">
        <v>190000</v>
      </c>
      <c r="B379" s="4">
        <v>7420</v>
      </c>
      <c r="C379" s="4">
        <v>4</v>
      </c>
      <c r="D379" s="4">
        <v>2</v>
      </c>
      <c r="E379" s="4">
        <v>3</v>
      </c>
      <c r="F379" s="4" t="s">
        <v>69</v>
      </c>
      <c r="G379" s="4" t="s">
        <v>70</v>
      </c>
      <c r="H379" s="4" t="s">
        <v>70</v>
      </c>
      <c r="I379" s="4" t="s">
        <v>70</v>
      </c>
      <c r="J379" s="4" t="s">
        <v>69</v>
      </c>
      <c r="K379" s="4">
        <v>2</v>
      </c>
      <c r="L379" s="4" t="s">
        <v>69</v>
      </c>
    </row>
    <row r="380" spans="1:12" x14ac:dyDescent="0.85">
      <c r="A380" s="4">
        <v>84000</v>
      </c>
      <c r="B380" s="4">
        <v>7160</v>
      </c>
      <c r="C380" s="4">
        <v>3</v>
      </c>
      <c r="D380" s="4">
        <v>1</v>
      </c>
      <c r="E380" s="4">
        <v>1</v>
      </c>
      <c r="F380" s="4" t="s">
        <v>69</v>
      </c>
      <c r="G380" s="4" t="s">
        <v>70</v>
      </c>
      <c r="H380" s="4" t="s">
        <v>69</v>
      </c>
      <c r="I380" s="4" t="s">
        <v>70</v>
      </c>
      <c r="J380" s="4" t="s">
        <v>70</v>
      </c>
      <c r="K380" s="4">
        <v>2</v>
      </c>
      <c r="L380" s="4" t="s">
        <v>69</v>
      </c>
    </row>
    <row r="381" spans="1:12" x14ac:dyDescent="0.85">
      <c r="A381" s="4">
        <v>97000</v>
      </c>
      <c r="B381" s="4">
        <v>4000</v>
      </c>
      <c r="C381" s="4">
        <v>3</v>
      </c>
      <c r="D381" s="4">
        <v>2</v>
      </c>
      <c r="E381" s="4">
        <v>2</v>
      </c>
      <c r="F381" s="4" t="s">
        <v>69</v>
      </c>
      <c r="G381" s="4" t="s">
        <v>70</v>
      </c>
      <c r="H381" s="4" t="s">
        <v>69</v>
      </c>
      <c r="I381" s="4" t="s">
        <v>70</v>
      </c>
      <c r="J381" s="4" t="s">
        <v>69</v>
      </c>
      <c r="K381" s="4">
        <v>0</v>
      </c>
      <c r="L381" s="4" t="s">
        <v>69</v>
      </c>
    </row>
    <row r="382" spans="1:12" x14ac:dyDescent="0.85">
      <c r="A382" s="4">
        <v>103500</v>
      </c>
      <c r="B382" s="4">
        <v>9000</v>
      </c>
      <c r="C382" s="4">
        <v>4</v>
      </c>
      <c r="D382" s="4">
        <v>2</v>
      </c>
      <c r="E382" s="4">
        <v>4</v>
      </c>
      <c r="F382" s="4" t="s">
        <v>69</v>
      </c>
      <c r="G382" s="4" t="s">
        <v>69</v>
      </c>
      <c r="H382" s="4" t="s">
        <v>70</v>
      </c>
      <c r="I382" s="4" t="s">
        <v>70</v>
      </c>
      <c r="J382" s="4" t="s">
        <v>69</v>
      </c>
      <c r="K382" s="4">
        <v>1</v>
      </c>
      <c r="L382" s="4" t="s">
        <v>69</v>
      </c>
    </row>
    <row r="383" spans="1:12" x14ac:dyDescent="0.85">
      <c r="A383" s="4">
        <v>112500</v>
      </c>
      <c r="B383" s="4">
        <v>6550</v>
      </c>
      <c r="C383" s="4">
        <v>3</v>
      </c>
      <c r="D383" s="4">
        <v>1</v>
      </c>
      <c r="E383" s="4">
        <v>2</v>
      </c>
      <c r="F383" s="4" t="s">
        <v>69</v>
      </c>
      <c r="G383" s="4" t="s">
        <v>70</v>
      </c>
      <c r="H383" s="4" t="s">
        <v>69</v>
      </c>
      <c r="I383" s="4" t="s">
        <v>70</v>
      </c>
      <c r="J383" s="4" t="s">
        <v>69</v>
      </c>
      <c r="K383" s="4">
        <v>0</v>
      </c>
      <c r="L383" s="4" t="s">
        <v>69</v>
      </c>
    </row>
    <row r="384" spans="1:12" x14ac:dyDescent="0.85">
      <c r="A384" s="4">
        <v>140000</v>
      </c>
      <c r="B384" s="4">
        <v>13200</v>
      </c>
      <c r="C384" s="4">
        <v>3</v>
      </c>
      <c r="D384" s="4">
        <v>1</v>
      </c>
      <c r="E384" s="4">
        <v>2</v>
      </c>
      <c r="F384" s="4" t="s">
        <v>69</v>
      </c>
      <c r="G384" s="4" t="s">
        <v>70</v>
      </c>
      <c r="H384" s="4" t="s">
        <v>69</v>
      </c>
      <c r="I384" s="4" t="s">
        <v>70</v>
      </c>
      <c r="J384" s="4" t="s">
        <v>69</v>
      </c>
      <c r="K384" s="4">
        <v>2</v>
      </c>
      <c r="L384" s="4" t="s">
        <v>69</v>
      </c>
    </row>
    <row r="385" spans="1:12" x14ac:dyDescent="0.85">
      <c r="A385" s="4">
        <v>74700</v>
      </c>
      <c r="B385" s="4">
        <v>7085</v>
      </c>
      <c r="C385" s="4">
        <v>3</v>
      </c>
      <c r="D385" s="4">
        <v>1</v>
      </c>
      <c r="E385" s="4">
        <v>1</v>
      </c>
      <c r="F385" s="4" t="s">
        <v>69</v>
      </c>
      <c r="G385" s="4" t="s">
        <v>69</v>
      </c>
      <c r="H385" s="4" t="s">
        <v>69</v>
      </c>
      <c r="I385" s="4" t="s">
        <v>70</v>
      </c>
      <c r="J385" s="4" t="s">
        <v>70</v>
      </c>
      <c r="K385" s="4">
        <v>2</v>
      </c>
      <c r="L385" s="4" t="s">
        <v>69</v>
      </c>
    </row>
    <row r="386" spans="1:12" x14ac:dyDescent="0.85">
      <c r="A386" s="4">
        <v>78000</v>
      </c>
      <c r="B386" s="4">
        <v>6600</v>
      </c>
      <c r="C386" s="4">
        <v>4</v>
      </c>
      <c r="D386" s="4">
        <v>2</v>
      </c>
      <c r="E386" s="4">
        <v>2</v>
      </c>
      <c r="F386" s="4" t="s">
        <v>69</v>
      </c>
      <c r="G386" s="4" t="s">
        <v>69</v>
      </c>
      <c r="H386" s="4" t="s">
        <v>69</v>
      </c>
      <c r="I386" s="4" t="s">
        <v>70</v>
      </c>
      <c r="J386" s="4" t="s">
        <v>70</v>
      </c>
      <c r="K386" s="4">
        <v>0</v>
      </c>
      <c r="L386" s="4" t="s">
        <v>69</v>
      </c>
    </row>
    <row r="387" spans="1:12" x14ac:dyDescent="0.85">
      <c r="A387" s="4">
        <v>78900</v>
      </c>
      <c r="B387" s="4">
        <v>6900</v>
      </c>
      <c r="C387" s="4">
        <v>3</v>
      </c>
      <c r="D387" s="4">
        <v>1</v>
      </c>
      <c r="E387" s="4">
        <v>1</v>
      </c>
      <c r="F387" s="4" t="s">
        <v>69</v>
      </c>
      <c r="G387" s="4" t="s">
        <v>69</v>
      </c>
      <c r="H387" s="4" t="s">
        <v>69</v>
      </c>
      <c r="I387" s="4" t="s">
        <v>70</v>
      </c>
      <c r="J387" s="4" t="s">
        <v>70</v>
      </c>
      <c r="K387" s="4">
        <v>0</v>
      </c>
      <c r="L387" s="4" t="s">
        <v>69</v>
      </c>
    </row>
    <row r="388" spans="1:12" x14ac:dyDescent="0.85">
      <c r="A388" s="4">
        <v>83900</v>
      </c>
      <c r="B388" s="4">
        <v>11460</v>
      </c>
      <c r="C388" s="4">
        <v>3</v>
      </c>
      <c r="D388" s="4">
        <v>1</v>
      </c>
      <c r="E388" s="4">
        <v>3</v>
      </c>
      <c r="F388" s="4" t="s">
        <v>69</v>
      </c>
      <c r="G388" s="4" t="s">
        <v>70</v>
      </c>
      <c r="H388" s="4" t="s">
        <v>70</v>
      </c>
      <c r="I388" s="4" t="s">
        <v>70</v>
      </c>
      <c r="J388" s="4" t="s">
        <v>70</v>
      </c>
      <c r="K388" s="4">
        <v>2</v>
      </c>
      <c r="L388" s="4" t="s">
        <v>69</v>
      </c>
    </row>
    <row r="389" spans="1:12" x14ac:dyDescent="0.85">
      <c r="A389" s="4">
        <v>85000</v>
      </c>
      <c r="B389" s="4">
        <v>7020</v>
      </c>
      <c r="C389" s="4">
        <v>3</v>
      </c>
      <c r="D389" s="4">
        <v>1</v>
      </c>
      <c r="E389" s="4">
        <v>1</v>
      </c>
      <c r="F389" s="4" t="s">
        <v>69</v>
      </c>
      <c r="G389" s="4" t="s">
        <v>70</v>
      </c>
      <c r="H389" s="4" t="s">
        <v>69</v>
      </c>
      <c r="I389" s="4" t="s">
        <v>70</v>
      </c>
      <c r="J389" s="4" t="s">
        <v>69</v>
      </c>
      <c r="K389" s="4">
        <v>2</v>
      </c>
      <c r="L389" s="4" t="s">
        <v>69</v>
      </c>
    </row>
    <row r="390" spans="1:12" x14ac:dyDescent="0.85">
      <c r="A390" s="4">
        <v>85000</v>
      </c>
      <c r="B390" s="4">
        <v>6540</v>
      </c>
      <c r="C390" s="4">
        <v>3</v>
      </c>
      <c r="D390" s="4">
        <v>1</v>
      </c>
      <c r="E390" s="4">
        <v>1</v>
      </c>
      <c r="F390" s="4" t="s">
        <v>69</v>
      </c>
      <c r="G390" s="4" t="s">
        <v>69</v>
      </c>
      <c r="H390" s="4" t="s">
        <v>69</v>
      </c>
      <c r="I390" s="4" t="s">
        <v>70</v>
      </c>
      <c r="J390" s="4" t="s">
        <v>70</v>
      </c>
      <c r="K390" s="4">
        <v>2</v>
      </c>
      <c r="L390" s="4" t="s">
        <v>69</v>
      </c>
    </row>
    <row r="391" spans="1:12" x14ac:dyDescent="0.85">
      <c r="A391" s="4">
        <v>86000</v>
      </c>
      <c r="B391" s="4">
        <v>8000</v>
      </c>
      <c r="C391" s="4">
        <v>3</v>
      </c>
      <c r="D391" s="4">
        <v>1</v>
      </c>
      <c r="E391" s="4">
        <v>1</v>
      </c>
      <c r="F391" s="4" t="s">
        <v>69</v>
      </c>
      <c r="G391" s="4" t="s">
        <v>69</v>
      </c>
      <c r="H391" s="4" t="s">
        <v>69</v>
      </c>
      <c r="I391" s="4" t="s">
        <v>70</v>
      </c>
      <c r="J391" s="4" t="s">
        <v>69</v>
      </c>
      <c r="K391" s="4">
        <v>2</v>
      </c>
      <c r="L391" s="4" t="s">
        <v>69</v>
      </c>
    </row>
    <row r="392" spans="1:12" x14ac:dyDescent="0.85">
      <c r="A392" s="4">
        <v>86900</v>
      </c>
      <c r="B392" s="4">
        <v>9620</v>
      </c>
      <c r="C392" s="4">
        <v>3</v>
      </c>
      <c r="D392" s="4">
        <v>1</v>
      </c>
      <c r="E392" s="4">
        <v>1</v>
      </c>
      <c r="F392" s="4" t="s">
        <v>69</v>
      </c>
      <c r="G392" s="4" t="s">
        <v>70</v>
      </c>
      <c r="H392" s="4" t="s">
        <v>69</v>
      </c>
      <c r="I392" s="4" t="s">
        <v>70</v>
      </c>
      <c r="J392" s="4" t="s">
        <v>70</v>
      </c>
      <c r="K392" s="4">
        <v>2</v>
      </c>
      <c r="L392" s="4" t="s">
        <v>69</v>
      </c>
    </row>
    <row r="393" spans="1:12" x14ac:dyDescent="0.85">
      <c r="A393" s="4">
        <v>94500</v>
      </c>
      <c r="B393" s="4">
        <v>10500</v>
      </c>
      <c r="C393" s="4">
        <v>3</v>
      </c>
      <c r="D393" s="4">
        <v>2</v>
      </c>
      <c r="E393" s="4">
        <v>1</v>
      </c>
      <c r="F393" s="4" t="s">
        <v>69</v>
      </c>
      <c r="G393" s="4" t="s">
        <v>70</v>
      </c>
      <c r="H393" s="4" t="s">
        <v>69</v>
      </c>
      <c r="I393" s="4" t="s">
        <v>70</v>
      </c>
      <c r="J393" s="4" t="s">
        <v>69</v>
      </c>
      <c r="K393" s="4">
        <v>1</v>
      </c>
      <c r="L393" s="4" t="s">
        <v>69</v>
      </c>
    </row>
    <row r="394" spans="1:12" x14ac:dyDescent="0.85">
      <c r="A394" s="4">
        <v>96000</v>
      </c>
      <c r="B394" s="4">
        <v>5020</v>
      </c>
      <c r="C394" s="4">
        <v>3</v>
      </c>
      <c r="D394" s="4">
        <v>1</v>
      </c>
      <c r="E394" s="4">
        <v>4</v>
      </c>
      <c r="F394" s="4" t="s">
        <v>69</v>
      </c>
      <c r="G394" s="4" t="s">
        <v>70</v>
      </c>
      <c r="H394" s="4" t="s">
        <v>70</v>
      </c>
      <c r="I394" s="4" t="s">
        <v>70</v>
      </c>
      <c r="J394" s="4" t="s">
        <v>69</v>
      </c>
      <c r="K394" s="4">
        <v>0</v>
      </c>
      <c r="L394" s="4" t="s">
        <v>69</v>
      </c>
    </row>
    <row r="395" spans="1:12" x14ac:dyDescent="0.85">
      <c r="A395" s="4">
        <v>106000</v>
      </c>
      <c r="B395" s="4">
        <v>7440</v>
      </c>
      <c r="C395" s="4">
        <v>3</v>
      </c>
      <c r="D395" s="4">
        <v>2</v>
      </c>
      <c r="E395" s="4">
        <v>4</v>
      </c>
      <c r="F395" s="4" t="s">
        <v>69</v>
      </c>
      <c r="G395" s="4" t="s">
        <v>70</v>
      </c>
      <c r="H395" s="4" t="s">
        <v>70</v>
      </c>
      <c r="I395" s="4" t="s">
        <v>70</v>
      </c>
      <c r="J395" s="4" t="s">
        <v>70</v>
      </c>
      <c r="K395" s="4">
        <v>1</v>
      </c>
      <c r="L395" s="4" t="s">
        <v>69</v>
      </c>
    </row>
    <row r="396" spans="1:12" x14ac:dyDescent="0.85">
      <c r="A396" s="4">
        <v>72000</v>
      </c>
      <c r="B396" s="4">
        <v>6600</v>
      </c>
      <c r="C396" s="4">
        <v>3</v>
      </c>
      <c r="D396" s="4">
        <v>1</v>
      </c>
      <c r="E396" s="4">
        <v>1</v>
      </c>
      <c r="F396" s="4" t="s">
        <v>69</v>
      </c>
      <c r="G396" s="4" t="s">
        <v>69</v>
      </c>
      <c r="H396" s="4" t="s">
        <v>69</v>
      </c>
      <c r="I396" s="4" t="s">
        <v>70</v>
      </c>
      <c r="J396" s="4" t="s">
        <v>70</v>
      </c>
      <c r="K396" s="4">
        <v>0</v>
      </c>
      <c r="L396" s="4" t="s">
        <v>69</v>
      </c>
    </row>
    <row r="397" spans="1:12" x14ac:dyDescent="0.85">
      <c r="A397" s="4">
        <v>74500</v>
      </c>
      <c r="B397" s="4">
        <v>7200</v>
      </c>
      <c r="C397" s="4">
        <v>3</v>
      </c>
      <c r="D397" s="4">
        <v>1</v>
      </c>
      <c r="E397" s="4">
        <v>2</v>
      </c>
      <c r="F397" s="4" t="s">
        <v>69</v>
      </c>
      <c r="G397" s="4" t="s">
        <v>69</v>
      </c>
      <c r="H397" s="4" t="s">
        <v>69</v>
      </c>
      <c r="I397" s="4" t="s">
        <v>70</v>
      </c>
      <c r="J397" s="4" t="s">
        <v>70</v>
      </c>
      <c r="K397" s="4">
        <v>1</v>
      </c>
      <c r="L397" s="4" t="s">
        <v>69</v>
      </c>
    </row>
    <row r="398" spans="1:12" x14ac:dyDescent="0.85">
      <c r="A398" s="4">
        <v>77000</v>
      </c>
      <c r="B398" s="4">
        <v>6710</v>
      </c>
      <c r="C398" s="4">
        <v>3</v>
      </c>
      <c r="D398" s="4">
        <v>2</v>
      </c>
      <c r="E398" s="4">
        <v>2</v>
      </c>
      <c r="F398" s="4" t="s">
        <v>69</v>
      </c>
      <c r="G398" s="4" t="s">
        <v>69</v>
      </c>
      <c r="H398" s="4" t="s">
        <v>69</v>
      </c>
      <c r="I398" s="4" t="s">
        <v>70</v>
      </c>
      <c r="J398" s="4" t="s">
        <v>70</v>
      </c>
      <c r="K398" s="4">
        <v>1</v>
      </c>
      <c r="L398" s="4" t="s">
        <v>69</v>
      </c>
    </row>
    <row r="399" spans="1:12" x14ac:dyDescent="0.85">
      <c r="A399" s="4">
        <v>80750</v>
      </c>
      <c r="B399" s="4">
        <v>6660</v>
      </c>
      <c r="C399" s="4">
        <v>4</v>
      </c>
      <c r="D399" s="4">
        <v>2</v>
      </c>
      <c r="E399" s="4">
        <v>2</v>
      </c>
      <c r="F399" s="4" t="s">
        <v>69</v>
      </c>
      <c r="G399" s="4" t="s">
        <v>69</v>
      </c>
      <c r="H399" s="4" t="s">
        <v>69</v>
      </c>
      <c r="I399" s="4" t="s">
        <v>70</v>
      </c>
      <c r="J399" s="4" t="s">
        <v>70</v>
      </c>
      <c r="K399" s="4">
        <v>1</v>
      </c>
      <c r="L399" s="4" t="s">
        <v>69</v>
      </c>
    </row>
    <row r="400" spans="1:12" x14ac:dyDescent="0.85">
      <c r="A400" s="4">
        <v>82900</v>
      </c>
      <c r="B400" s="4">
        <v>7000</v>
      </c>
      <c r="C400" s="4">
        <v>3</v>
      </c>
      <c r="D400" s="4">
        <v>1</v>
      </c>
      <c r="E400" s="4">
        <v>1</v>
      </c>
      <c r="F400" s="4" t="s">
        <v>69</v>
      </c>
      <c r="G400" s="4" t="s">
        <v>70</v>
      </c>
      <c r="H400" s="4" t="s">
        <v>69</v>
      </c>
      <c r="I400" s="4" t="s">
        <v>70</v>
      </c>
      <c r="J400" s="4" t="s">
        <v>70</v>
      </c>
      <c r="K400" s="4">
        <v>2</v>
      </c>
      <c r="L400" s="4" t="s">
        <v>69</v>
      </c>
    </row>
    <row r="401" spans="1:12" x14ac:dyDescent="0.85">
      <c r="A401" s="4">
        <v>85000</v>
      </c>
      <c r="B401" s="4">
        <v>7231</v>
      </c>
      <c r="C401" s="4">
        <v>3</v>
      </c>
      <c r="D401" s="4">
        <v>1</v>
      </c>
      <c r="E401" s="4">
        <v>2</v>
      </c>
      <c r="F401" s="4" t="s">
        <v>69</v>
      </c>
      <c r="G401" s="4" t="s">
        <v>69</v>
      </c>
      <c r="H401" s="4" t="s">
        <v>69</v>
      </c>
      <c r="I401" s="4" t="s">
        <v>70</v>
      </c>
      <c r="J401" s="4" t="s">
        <v>69</v>
      </c>
      <c r="K401" s="4">
        <v>0</v>
      </c>
      <c r="L401" s="4" t="s">
        <v>69</v>
      </c>
    </row>
    <row r="402" spans="1:12" x14ac:dyDescent="0.85">
      <c r="A402" s="4">
        <v>92500</v>
      </c>
      <c r="B402" s="4">
        <v>7410</v>
      </c>
      <c r="C402" s="4">
        <v>3</v>
      </c>
      <c r="D402" s="4">
        <v>1</v>
      </c>
      <c r="E402" s="4">
        <v>1</v>
      </c>
      <c r="F402" s="4" t="s">
        <v>69</v>
      </c>
      <c r="G402" s="4" t="s">
        <v>69</v>
      </c>
      <c r="H402" s="4" t="s">
        <v>69</v>
      </c>
      <c r="I402" s="4" t="s">
        <v>70</v>
      </c>
      <c r="J402" s="4" t="s">
        <v>69</v>
      </c>
      <c r="K402" s="4">
        <v>2</v>
      </c>
      <c r="L402" s="4" t="s">
        <v>69</v>
      </c>
    </row>
    <row r="403" spans="1:12" x14ac:dyDescent="0.85">
      <c r="A403" s="4">
        <v>76000</v>
      </c>
      <c r="B403" s="4">
        <v>7800</v>
      </c>
      <c r="C403" s="4">
        <v>3</v>
      </c>
      <c r="D403" s="4">
        <v>1</v>
      </c>
      <c r="E403" s="4">
        <v>1</v>
      </c>
      <c r="F403" s="4" t="s">
        <v>69</v>
      </c>
      <c r="G403" s="4" t="s">
        <v>70</v>
      </c>
      <c r="H403" s="4" t="s">
        <v>69</v>
      </c>
      <c r="I403" s="4" t="s">
        <v>70</v>
      </c>
      <c r="J403" s="4" t="s">
        <v>69</v>
      </c>
      <c r="K403" s="4">
        <v>2</v>
      </c>
      <c r="L403" s="4" t="s">
        <v>69</v>
      </c>
    </row>
    <row r="404" spans="1:12" x14ac:dyDescent="0.85">
      <c r="A404" s="4">
        <v>77500</v>
      </c>
      <c r="B404" s="4">
        <v>6825</v>
      </c>
      <c r="C404" s="4">
        <v>3</v>
      </c>
      <c r="D404" s="4">
        <v>1</v>
      </c>
      <c r="E404" s="4">
        <v>1</v>
      </c>
      <c r="F404" s="4" t="s">
        <v>69</v>
      </c>
      <c r="G404" s="4" t="s">
        <v>69</v>
      </c>
      <c r="H404" s="4" t="s">
        <v>69</v>
      </c>
      <c r="I404" s="4" t="s">
        <v>70</v>
      </c>
      <c r="J404" s="4" t="s">
        <v>69</v>
      </c>
      <c r="K404" s="4">
        <v>0</v>
      </c>
      <c r="L404" s="4" t="s">
        <v>69</v>
      </c>
    </row>
    <row r="405" spans="1:12" x14ac:dyDescent="0.85">
      <c r="A405" s="4">
        <v>80000</v>
      </c>
      <c r="B405" s="4">
        <v>6360</v>
      </c>
      <c r="C405" s="4">
        <v>3</v>
      </c>
      <c r="D405" s="4">
        <v>1</v>
      </c>
      <c r="E405" s="4">
        <v>3</v>
      </c>
      <c r="F405" s="4" t="s">
        <v>69</v>
      </c>
      <c r="G405" s="4" t="s">
        <v>70</v>
      </c>
      <c r="H405" s="4" t="s">
        <v>70</v>
      </c>
      <c r="I405" s="4" t="s">
        <v>70</v>
      </c>
      <c r="J405" s="4" t="s">
        <v>70</v>
      </c>
      <c r="K405" s="4">
        <v>0</v>
      </c>
      <c r="L405" s="4" t="s">
        <v>69</v>
      </c>
    </row>
    <row r="406" spans="1:12" x14ac:dyDescent="0.85">
      <c r="A406" s="4">
        <v>80000</v>
      </c>
      <c r="B406" s="4">
        <v>6600</v>
      </c>
      <c r="C406" s="4">
        <v>4</v>
      </c>
      <c r="D406" s="4">
        <v>2</v>
      </c>
      <c r="E406" s="4">
        <v>1</v>
      </c>
      <c r="F406" s="4" t="s">
        <v>69</v>
      </c>
      <c r="G406" s="4" t="s">
        <v>70</v>
      </c>
      <c r="H406" s="4" t="s">
        <v>69</v>
      </c>
      <c r="I406" s="4" t="s">
        <v>70</v>
      </c>
      <c r="J406" s="4" t="s">
        <v>70</v>
      </c>
      <c r="K406" s="4">
        <v>0</v>
      </c>
      <c r="L406" s="4" t="s">
        <v>69</v>
      </c>
    </row>
    <row r="407" spans="1:12" x14ac:dyDescent="0.85">
      <c r="A407" s="4">
        <v>86000</v>
      </c>
      <c r="B407" s="4">
        <v>6900</v>
      </c>
      <c r="C407" s="4">
        <v>3</v>
      </c>
      <c r="D407" s="4">
        <v>2</v>
      </c>
      <c r="E407" s="4">
        <v>1</v>
      </c>
      <c r="F407" s="4" t="s">
        <v>69</v>
      </c>
      <c r="G407" s="4" t="s">
        <v>69</v>
      </c>
      <c r="H407" s="4" t="s">
        <v>69</v>
      </c>
      <c r="I407" s="4" t="s">
        <v>70</v>
      </c>
      <c r="J407" s="4" t="s">
        <v>70</v>
      </c>
      <c r="K407" s="4">
        <v>0</v>
      </c>
      <c r="L407" s="4" t="s">
        <v>69</v>
      </c>
    </row>
    <row r="408" spans="1:12" x14ac:dyDescent="0.85">
      <c r="A408" s="4">
        <v>87000</v>
      </c>
      <c r="B408" s="4">
        <v>6600</v>
      </c>
      <c r="C408" s="4">
        <v>3</v>
      </c>
      <c r="D408" s="4">
        <v>1</v>
      </c>
      <c r="E408" s="4">
        <v>1</v>
      </c>
      <c r="F408" s="4" t="s">
        <v>69</v>
      </c>
      <c r="G408" s="4" t="s">
        <v>69</v>
      </c>
      <c r="H408" s="4" t="s">
        <v>69</v>
      </c>
      <c r="I408" s="4" t="s">
        <v>70</v>
      </c>
      <c r="J408" s="4" t="s">
        <v>70</v>
      </c>
      <c r="K408" s="4">
        <v>2</v>
      </c>
      <c r="L408" s="4" t="s">
        <v>69</v>
      </c>
    </row>
    <row r="409" spans="1:12" x14ac:dyDescent="0.85">
      <c r="A409" s="4">
        <v>87500</v>
      </c>
      <c r="B409" s="4">
        <v>6420</v>
      </c>
      <c r="C409" s="4">
        <v>3</v>
      </c>
      <c r="D409" s="4">
        <v>1</v>
      </c>
      <c r="E409" s="4">
        <v>3</v>
      </c>
      <c r="F409" s="4" t="s">
        <v>69</v>
      </c>
      <c r="G409" s="4" t="s">
        <v>70</v>
      </c>
      <c r="H409" s="4" t="s">
        <v>69</v>
      </c>
      <c r="I409" s="4" t="s">
        <v>70</v>
      </c>
      <c r="J409" s="4" t="s">
        <v>70</v>
      </c>
      <c r="K409" s="4">
        <v>0</v>
      </c>
      <c r="L409" s="4" t="s">
        <v>69</v>
      </c>
    </row>
    <row r="410" spans="1:12" x14ac:dyDescent="0.85">
      <c r="A410" s="4">
        <v>89000</v>
      </c>
      <c r="B410" s="4">
        <v>6600</v>
      </c>
      <c r="C410" s="4">
        <v>3</v>
      </c>
      <c r="D410" s="4">
        <v>2</v>
      </c>
      <c r="E410" s="4">
        <v>1</v>
      </c>
      <c r="F410" s="4" t="s">
        <v>69</v>
      </c>
      <c r="G410" s="4" t="s">
        <v>70</v>
      </c>
      <c r="H410" s="4" t="s">
        <v>69</v>
      </c>
      <c r="I410" s="4" t="s">
        <v>70</v>
      </c>
      <c r="J410" s="4" t="s">
        <v>69</v>
      </c>
      <c r="K410" s="4">
        <v>0</v>
      </c>
      <c r="L410" s="4" t="s">
        <v>69</v>
      </c>
    </row>
    <row r="411" spans="1:12" x14ac:dyDescent="0.85">
      <c r="A411" s="4">
        <v>89900</v>
      </c>
      <c r="B411" s="4">
        <v>6600</v>
      </c>
      <c r="C411" s="4">
        <v>3</v>
      </c>
      <c r="D411" s="4">
        <v>2</v>
      </c>
      <c r="E411" s="4">
        <v>3</v>
      </c>
      <c r="F411" s="4" t="s">
        <v>69</v>
      </c>
      <c r="G411" s="4" t="s">
        <v>70</v>
      </c>
      <c r="H411" s="4" t="s">
        <v>70</v>
      </c>
      <c r="I411" s="4" t="s">
        <v>70</v>
      </c>
      <c r="J411" s="4" t="s">
        <v>69</v>
      </c>
      <c r="K411" s="4">
        <v>0</v>
      </c>
      <c r="L411" s="4" t="s">
        <v>69</v>
      </c>
    </row>
    <row r="412" spans="1:12" x14ac:dyDescent="0.85">
      <c r="A412" s="4">
        <v>90000</v>
      </c>
      <c r="B412" s="4">
        <v>9000</v>
      </c>
      <c r="C412" s="4">
        <v>3</v>
      </c>
      <c r="D412" s="4">
        <v>1</v>
      </c>
      <c r="E412" s="4">
        <v>1</v>
      </c>
      <c r="F412" s="4" t="s">
        <v>69</v>
      </c>
      <c r="G412" s="4" t="s">
        <v>70</v>
      </c>
      <c r="H412" s="4" t="s">
        <v>69</v>
      </c>
      <c r="I412" s="4" t="s">
        <v>70</v>
      </c>
      <c r="J412" s="4" t="s">
        <v>70</v>
      </c>
      <c r="K412" s="4">
        <v>1</v>
      </c>
      <c r="L412" s="4" t="s">
        <v>69</v>
      </c>
    </row>
    <row r="413" spans="1:12" x14ac:dyDescent="0.85">
      <c r="A413" s="4">
        <v>95000</v>
      </c>
      <c r="B413" s="4">
        <v>6500</v>
      </c>
      <c r="C413" s="4">
        <v>3</v>
      </c>
      <c r="D413" s="4">
        <v>2</v>
      </c>
      <c r="E413" s="4">
        <v>3</v>
      </c>
      <c r="F413" s="4" t="s">
        <v>69</v>
      </c>
      <c r="G413" s="4" t="s">
        <v>70</v>
      </c>
      <c r="H413" s="4" t="s">
        <v>70</v>
      </c>
      <c r="I413" s="4" t="s">
        <v>70</v>
      </c>
      <c r="J413" s="4" t="s">
        <v>69</v>
      </c>
      <c r="K413" s="4">
        <v>0</v>
      </c>
      <c r="L413" s="4" t="s">
        <v>69</v>
      </c>
    </row>
    <row r="414" spans="1:12" x14ac:dyDescent="0.85">
      <c r="A414" s="4">
        <v>112000</v>
      </c>
      <c r="B414" s="4">
        <v>6360</v>
      </c>
      <c r="C414" s="4">
        <v>3</v>
      </c>
      <c r="D414" s="4">
        <v>2</v>
      </c>
      <c r="E414" s="4">
        <v>4</v>
      </c>
      <c r="F414" s="4" t="s">
        <v>69</v>
      </c>
      <c r="G414" s="4" t="s">
        <v>70</v>
      </c>
      <c r="H414" s="4" t="s">
        <v>70</v>
      </c>
      <c r="I414" s="4" t="s">
        <v>70</v>
      </c>
      <c r="J414" s="4" t="s">
        <v>69</v>
      </c>
      <c r="K414" s="4">
        <v>0</v>
      </c>
      <c r="L414" s="4" t="s">
        <v>69</v>
      </c>
    </row>
    <row r="415" spans="1:12" x14ac:dyDescent="0.85">
      <c r="A415" s="4">
        <v>31900</v>
      </c>
      <c r="B415" s="4">
        <v>5300</v>
      </c>
      <c r="C415" s="4">
        <v>3</v>
      </c>
      <c r="D415" s="4">
        <v>1</v>
      </c>
      <c r="E415" s="4">
        <v>1</v>
      </c>
      <c r="F415" s="4" t="s">
        <v>70</v>
      </c>
      <c r="G415" s="4" t="s">
        <v>70</v>
      </c>
      <c r="H415" s="4" t="s">
        <v>70</v>
      </c>
      <c r="I415" s="4" t="s">
        <v>70</v>
      </c>
      <c r="J415" s="4" t="s">
        <v>69</v>
      </c>
      <c r="K415" s="4">
        <v>0</v>
      </c>
      <c r="L415" s="4" t="s">
        <v>69</v>
      </c>
    </row>
    <row r="416" spans="1:12" x14ac:dyDescent="0.85">
      <c r="A416" s="4">
        <v>52000</v>
      </c>
      <c r="B416" s="4">
        <v>2850</v>
      </c>
      <c r="C416" s="4">
        <v>3</v>
      </c>
      <c r="D416" s="4">
        <v>2</v>
      </c>
      <c r="E416" s="4">
        <v>2</v>
      </c>
      <c r="F416" s="4" t="s">
        <v>70</v>
      </c>
      <c r="G416" s="4" t="s">
        <v>70</v>
      </c>
      <c r="H416" s="4" t="s">
        <v>69</v>
      </c>
      <c r="I416" s="4" t="s">
        <v>70</v>
      </c>
      <c r="J416" s="4" t="s">
        <v>70</v>
      </c>
      <c r="K416" s="4">
        <v>0</v>
      </c>
      <c r="L416" s="4" t="s">
        <v>69</v>
      </c>
    </row>
    <row r="417" spans="1:12" x14ac:dyDescent="0.85">
      <c r="A417" s="4">
        <v>90000</v>
      </c>
      <c r="B417" s="4">
        <v>6400</v>
      </c>
      <c r="C417" s="4">
        <v>3</v>
      </c>
      <c r="D417" s="4">
        <v>1</v>
      </c>
      <c r="E417" s="4">
        <v>1</v>
      </c>
      <c r="F417" s="4" t="s">
        <v>69</v>
      </c>
      <c r="G417" s="4" t="s">
        <v>69</v>
      </c>
      <c r="H417" s="4" t="s">
        <v>69</v>
      </c>
      <c r="I417" s="4" t="s">
        <v>70</v>
      </c>
      <c r="J417" s="4" t="s">
        <v>69</v>
      </c>
      <c r="K417" s="4">
        <v>1</v>
      </c>
      <c r="L417" s="4" t="s">
        <v>69</v>
      </c>
    </row>
    <row r="418" spans="1:12" x14ac:dyDescent="0.85">
      <c r="A418" s="4">
        <v>100000</v>
      </c>
      <c r="B418" s="4">
        <v>11175</v>
      </c>
      <c r="C418" s="4">
        <v>3</v>
      </c>
      <c r="D418" s="4">
        <v>1</v>
      </c>
      <c r="E418" s="4">
        <v>1</v>
      </c>
      <c r="F418" s="4" t="s">
        <v>69</v>
      </c>
      <c r="G418" s="4" t="s">
        <v>70</v>
      </c>
      <c r="H418" s="4" t="s">
        <v>69</v>
      </c>
      <c r="I418" s="4" t="s">
        <v>70</v>
      </c>
      <c r="J418" s="4" t="s">
        <v>69</v>
      </c>
      <c r="K418" s="4">
        <v>1</v>
      </c>
      <c r="L418" s="4" t="s">
        <v>69</v>
      </c>
    </row>
    <row r="419" spans="1:12" x14ac:dyDescent="0.85">
      <c r="A419" s="4">
        <v>91700</v>
      </c>
      <c r="B419" s="4">
        <v>6750</v>
      </c>
      <c r="C419" s="4">
        <v>2</v>
      </c>
      <c r="D419" s="4">
        <v>1</v>
      </c>
      <c r="E419" s="4">
        <v>1</v>
      </c>
      <c r="F419" s="4" t="s">
        <v>69</v>
      </c>
      <c r="G419" s="4" t="s">
        <v>69</v>
      </c>
      <c r="H419" s="4" t="s">
        <v>69</v>
      </c>
      <c r="I419" s="4" t="s">
        <v>70</v>
      </c>
      <c r="J419" s="4" t="s">
        <v>70</v>
      </c>
      <c r="K419" s="4">
        <v>2</v>
      </c>
      <c r="L419" s="4" t="s">
        <v>69</v>
      </c>
    </row>
    <row r="420" spans="1:12" x14ac:dyDescent="0.85">
      <c r="A420" s="4">
        <v>174500</v>
      </c>
      <c r="B420" s="4">
        <v>7500</v>
      </c>
      <c r="C420" s="4">
        <v>4</v>
      </c>
      <c r="D420" s="4">
        <v>2</v>
      </c>
      <c r="E420" s="4">
        <v>2</v>
      </c>
      <c r="F420" s="4" t="s">
        <v>69</v>
      </c>
      <c r="G420" s="4" t="s">
        <v>70</v>
      </c>
      <c r="H420" s="4" t="s">
        <v>69</v>
      </c>
      <c r="I420" s="4" t="s">
        <v>70</v>
      </c>
      <c r="J420" s="4" t="s">
        <v>69</v>
      </c>
      <c r="K420" s="4">
        <v>3</v>
      </c>
      <c r="L420" s="4" t="s">
        <v>69</v>
      </c>
    </row>
    <row r="421" spans="1:12" x14ac:dyDescent="0.85">
      <c r="A421" s="4">
        <v>94700</v>
      </c>
      <c r="B421" s="4">
        <v>6000</v>
      </c>
      <c r="C421" s="4">
        <v>3</v>
      </c>
      <c r="D421" s="4">
        <v>1</v>
      </c>
      <c r="E421" s="4">
        <v>2</v>
      </c>
      <c r="F421" s="4" t="s">
        <v>69</v>
      </c>
      <c r="G421" s="4" t="s">
        <v>70</v>
      </c>
      <c r="H421" s="4" t="s">
        <v>70</v>
      </c>
      <c r="I421" s="4" t="s">
        <v>69</v>
      </c>
      <c r="J421" s="4" t="s">
        <v>70</v>
      </c>
      <c r="K421" s="4">
        <v>1</v>
      </c>
      <c r="L421" s="4" t="s">
        <v>69</v>
      </c>
    </row>
    <row r="422" spans="1:12" x14ac:dyDescent="0.85">
      <c r="A422" s="4">
        <v>68000</v>
      </c>
      <c r="B422" s="4">
        <v>10240</v>
      </c>
      <c r="C422" s="4">
        <v>2</v>
      </c>
      <c r="D422" s="4">
        <v>1</v>
      </c>
      <c r="E422" s="4">
        <v>1</v>
      </c>
      <c r="F422" s="4" t="s">
        <v>69</v>
      </c>
      <c r="G422" s="4" t="s">
        <v>70</v>
      </c>
      <c r="H422" s="4" t="s">
        <v>70</v>
      </c>
      <c r="I422" s="4" t="s">
        <v>70</v>
      </c>
      <c r="J422" s="4" t="s">
        <v>69</v>
      </c>
      <c r="K422" s="4">
        <v>2</v>
      </c>
      <c r="L422" s="4" t="s">
        <v>69</v>
      </c>
    </row>
    <row r="423" spans="1:12" x14ac:dyDescent="0.85">
      <c r="A423" s="4">
        <v>80000</v>
      </c>
      <c r="B423" s="4">
        <v>5136</v>
      </c>
      <c r="C423" s="4">
        <v>3</v>
      </c>
      <c r="D423" s="4">
        <v>1</v>
      </c>
      <c r="E423" s="4">
        <v>2</v>
      </c>
      <c r="F423" s="4" t="s">
        <v>69</v>
      </c>
      <c r="G423" s="4" t="s">
        <v>69</v>
      </c>
      <c r="H423" s="4" t="s">
        <v>69</v>
      </c>
      <c r="I423" s="4" t="s">
        <v>70</v>
      </c>
      <c r="J423" s="4" t="s">
        <v>69</v>
      </c>
      <c r="K423" s="4">
        <v>0</v>
      </c>
      <c r="L423" s="4" t="s">
        <v>69</v>
      </c>
    </row>
    <row r="424" spans="1:12" x14ac:dyDescent="0.85">
      <c r="A424" s="4">
        <v>61100</v>
      </c>
      <c r="B424" s="4">
        <v>3400</v>
      </c>
      <c r="C424" s="4">
        <v>3</v>
      </c>
      <c r="D424" s="4">
        <v>1</v>
      </c>
      <c r="E424" s="4">
        <v>2</v>
      </c>
      <c r="F424" s="4" t="s">
        <v>69</v>
      </c>
      <c r="G424" s="4" t="s">
        <v>70</v>
      </c>
      <c r="H424" s="4" t="s">
        <v>69</v>
      </c>
      <c r="I424" s="4" t="s">
        <v>70</v>
      </c>
      <c r="J424" s="4" t="s">
        <v>70</v>
      </c>
      <c r="K424" s="4">
        <v>2</v>
      </c>
      <c r="L424" s="4" t="s">
        <v>69</v>
      </c>
    </row>
    <row r="425" spans="1:12" x14ac:dyDescent="0.85">
      <c r="A425" s="4">
        <v>62900</v>
      </c>
      <c r="B425" s="4">
        <v>2880</v>
      </c>
      <c r="C425" s="4">
        <v>3</v>
      </c>
      <c r="D425" s="4">
        <v>1</v>
      </c>
      <c r="E425" s="4">
        <v>2</v>
      </c>
      <c r="F425" s="4" t="s">
        <v>69</v>
      </c>
      <c r="G425" s="4" t="s">
        <v>70</v>
      </c>
      <c r="H425" s="4" t="s">
        <v>70</v>
      </c>
      <c r="I425" s="4" t="s">
        <v>70</v>
      </c>
      <c r="J425" s="4" t="s">
        <v>70</v>
      </c>
      <c r="K425" s="4">
        <v>0</v>
      </c>
      <c r="L425" s="4" t="s">
        <v>69</v>
      </c>
    </row>
    <row r="426" spans="1:12" x14ac:dyDescent="0.85">
      <c r="A426" s="4">
        <v>65500</v>
      </c>
      <c r="B426" s="4">
        <v>3840</v>
      </c>
      <c r="C426" s="4">
        <v>3</v>
      </c>
      <c r="D426" s="4">
        <v>1</v>
      </c>
      <c r="E426" s="4">
        <v>2</v>
      </c>
      <c r="F426" s="4" t="s">
        <v>69</v>
      </c>
      <c r="G426" s="4" t="s">
        <v>70</v>
      </c>
      <c r="H426" s="4" t="s">
        <v>70</v>
      </c>
      <c r="I426" s="4" t="s">
        <v>70</v>
      </c>
      <c r="J426" s="4" t="s">
        <v>70</v>
      </c>
      <c r="K426" s="4">
        <v>1</v>
      </c>
      <c r="L426" s="4" t="s">
        <v>69</v>
      </c>
    </row>
    <row r="427" spans="1:12" x14ac:dyDescent="0.85">
      <c r="A427" s="4">
        <v>66000</v>
      </c>
      <c r="B427" s="4">
        <v>2870</v>
      </c>
      <c r="C427" s="4">
        <v>2</v>
      </c>
      <c r="D427" s="4">
        <v>1</v>
      </c>
      <c r="E427" s="4">
        <v>2</v>
      </c>
      <c r="F427" s="4" t="s">
        <v>69</v>
      </c>
      <c r="G427" s="4" t="s">
        <v>69</v>
      </c>
      <c r="H427" s="4" t="s">
        <v>69</v>
      </c>
      <c r="I427" s="4" t="s">
        <v>70</v>
      </c>
      <c r="J427" s="4" t="s">
        <v>70</v>
      </c>
      <c r="K427" s="4">
        <v>0</v>
      </c>
      <c r="L427" s="4" t="s">
        <v>69</v>
      </c>
    </row>
    <row r="428" spans="1:12" x14ac:dyDescent="0.85">
      <c r="A428" s="4">
        <v>49500</v>
      </c>
      <c r="B428" s="4">
        <v>5320</v>
      </c>
      <c r="C428" s="4">
        <v>2</v>
      </c>
      <c r="D428" s="4">
        <v>1</v>
      </c>
      <c r="E428" s="4">
        <v>1</v>
      </c>
      <c r="F428" s="4" t="s">
        <v>69</v>
      </c>
      <c r="G428" s="4" t="s">
        <v>70</v>
      </c>
      <c r="H428" s="4" t="s">
        <v>70</v>
      </c>
      <c r="I428" s="4" t="s">
        <v>70</v>
      </c>
      <c r="J428" s="4" t="s">
        <v>70</v>
      </c>
      <c r="K428" s="4">
        <v>1</v>
      </c>
      <c r="L428" s="4" t="s">
        <v>69</v>
      </c>
    </row>
    <row r="429" spans="1:12" x14ac:dyDescent="0.85">
      <c r="A429" s="4">
        <v>50000</v>
      </c>
      <c r="B429" s="4">
        <v>3512</v>
      </c>
      <c r="C429" s="4">
        <v>2</v>
      </c>
      <c r="D429" s="4">
        <v>1</v>
      </c>
      <c r="E429" s="4">
        <v>1</v>
      </c>
      <c r="F429" s="4" t="s">
        <v>69</v>
      </c>
      <c r="G429" s="4" t="s">
        <v>70</v>
      </c>
      <c r="H429" s="4" t="s">
        <v>70</v>
      </c>
      <c r="I429" s="4" t="s">
        <v>70</v>
      </c>
      <c r="J429" s="4" t="s">
        <v>70</v>
      </c>
      <c r="K429" s="4">
        <v>1</v>
      </c>
      <c r="L429" s="4" t="s">
        <v>69</v>
      </c>
    </row>
    <row r="430" spans="1:12" x14ac:dyDescent="0.85">
      <c r="A430" s="4">
        <v>53500</v>
      </c>
      <c r="B430" s="4">
        <v>3480</v>
      </c>
      <c r="C430" s="4">
        <v>2</v>
      </c>
      <c r="D430" s="4">
        <v>1</v>
      </c>
      <c r="E430" s="4">
        <v>1</v>
      </c>
      <c r="F430" s="4" t="s">
        <v>69</v>
      </c>
      <c r="G430" s="4" t="s">
        <v>70</v>
      </c>
      <c r="H430" s="4" t="s">
        <v>70</v>
      </c>
      <c r="I430" s="4" t="s">
        <v>70</v>
      </c>
      <c r="J430" s="4" t="s">
        <v>70</v>
      </c>
      <c r="K430" s="4">
        <v>0</v>
      </c>
      <c r="L430" s="4" t="s">
        <v>69</v>
      </c>
    </row>
    <row r="431" spans="1:12" x14ac:dyDescent="0.85">
      <c r="A431" s="4">
        <v>58550</v>
      </c>
      <c r="B431" s="4">
        <v>3600</v>
      </c>
      <c r="C431" s="4">
        <v>3</v>
      </c>
      <c r="D431" s="4">
        <v>1</v>
      </c>
      <c r="E431" s="4">
        <v>1</v>
      </c>
      <c r="F431" s="4" t="s">
        <v>69</v>
      </c>
      <c r="G431" s="4" t="s">
        <v>70</v>
      </c>
      <c r="H431" s="4" t="s">
        <v>69</v>
      </c>
      <c r="I431" s="4" t="s">
        <v>70</v>
      </c>
      <c r="J431" s="4" t="s">
        <v>69</v>
      </c>
      <c r="K431" s="4">
        <v>0</v>
      </c>
      <c r="L431" s="4" t="s">
        <v>69</v>
      </c>
    </row>
    <row r="432" spans="1:12" x14ac:dyDescent="0.85">
      <c r="A432" s="4">
        <v>64500</v>
      </c>
      <c r="B432" s="4">
        <v>3520</v>
      </c>
      <c r="C432" s="4">
        <v>2</v>
      </c>
      <c r="D432" s="4">
        <v>1</v>
      </c>
      <c r="E432" s="4">
        <v>2</v>
      </c>
      <c r="F432" s="4" t="s">
        <v>69</v>
      </c>
      <c r="G432" s="4" t="s">
        <v>70</v>
      </c>
      <c r="H432" s="4" t="s">
        <v>70</v>
      </c>
      <c r="I432" s="4" t="s">
        <v>70</v>
      </c>
      <c r="J432" s="4" t="s">
        <v>70</v>
      </c>
      <c r="K432" s="4">
        <v>0</v>
      </c>
      <c r="L432" s="4" t="s">
        <v>69</v>
      </c>
    </row>
    <row r="433" spans="1:12" x14ac:dyDescent="0.85">
      <c r="A433" s="4">
        <v>65000</v>
      </c>
      <c r="B433" s="4">
        <v>5320</v>
      </c>
      <c r="C433" s="4">
        <v>3</v>
      </c>
      <c r="D433" s="4">
        <v>1</v>
      </c>
      <c r="E433" s="4">
        <v>2</v>
      </c>
      <c r="F433" s="4" t="s">
        <v>69</v>
      </c>
      <c r="G433" s="4" t="s">
        <v>69</v>
      </c>
      <c r="H433" s="4" t="s">
        <v>69</v>
      </c>
      <c r="I433" s="4" t="s">
        <v>70</v>
      </c>
      <c r="J433" s="4" t="s">
        <v>70</v>
      </c>
      <c r="K433" s="4">
        <v>0</v>
      </c>
      <c r="L433" s="4" t="s">
        <v>69</v>
      </c>
    </row>
    <row r="434" spans="1:12" x14ac:dyDescent="0.85">
      <c r="A434" s="4">
        <v>69000</v>
      </c>
      <c r="B434" s="4">
        <v>6040</v>
      </c>
      <c r="C434" s="4">
        <v>3</v>
      </c>
      <c r="D434" s="4">
        <v>1</v>
      </c>
      <c r="E434" s="4">
        <v>1</v>
      </c>
      <c r="F434" s="4" t="s">
        <v>69</v>
      </c>
      <c r="G434" s="4" t="s">
        <v>70</v>
      </c>
      <c r="H434" s="4" t="s">
        <v>70</v>
      </c>
      <c r="I434" s="4" t="s">
        <v>70</v>
      </c>
      <c r="J434" s="4" t="s">
        <v>70</v>
      </c>
      <c r="K434" s="4">
        <v>2</v>
      </c>
      <c r="L434" s="4" t="s">
        <v>69</v>
      </c>
    </row>
    <row r="435" spans="1:12" x14ac:dyDescent="0.85">
      <c r="A435" s="4">
        <v>73000</v>
      </c>
      <c r="B435" s="4">
        <v>11410</v>
      </c>
      <c r="C435" s="4">
        <v>2</v>
      </c>
      <c r="D435" s="4">
        <v>1</v>
      </c>
      <c r="E435" s="4">
        <v>2</v>
      </c>
      <c r="F435" s="4" t="s">
        <v>69</v>
      </c>
      <c r="G435" s="4" t="s">
        <v>70</v>
      </c>
      <c r="H435" s="4" t="s">
        <v>70</v>
      </c>
      <c r="I435" s="4" t="s">
        <v>70</v>
      </c>
      <c r="J435" s="4" t="s">
        <v>70</v>
      </c>
      <c r="K435" s="4">
        <v>0</v>
      </c>
      <c r="L435" s="4" t="s">
        <v>69</v>
      </c>
    </row>
    <row r="436" spans="1:12" x14ac:dyDescent="0.85">
      <c r="A436" s="4">
        <v>75000</v>
      </c>
      <c r="B436" s="4">
        <v>8400</v>
      </c>
      <c r="C436" s="4">
        <v>3</v>
      </c>
      <c r="D436" s="4">
        <v>1</v>
      </c>
      <c r="E436" s="4">
        <v>2</v>
      </c>
      <c r="F436" s="4" t="s">
        <v>69</v>
      </c>
      <c r="G436" s="4" t="s">
        <v>69</v>
      </c>
      <c r="H436" s="4" t="s">
        <v>69</v>
      </c>
      <c r="I436" s="4" t="s">
        <v>70</v>
      </c>
      <c r="J436" s="4" t="s">
        <v>69</v>
      </c>
      <c r="K436" s="4">
        <v>2</v>
      </c>
      <c r="L436" s="4" t="s">
        <v>69</v>
      </c>
    </row>
    <row r="437" spans="1:12" x14ac:dyDescent="0.85">
      <c r="A437" s="4">
        <v>75000</v>
      </c>
      <c r="B437" s="4">
        <v>5300</v>
      </c>
      <c r="C437" s="4">
        <v>4</v>
      </c>
      <c r="D437" s="4">
        <v>2</v>
      </c>
      <c r="E437" s="4">
        <v>1</v>
      </c>
      <c r="F437" s="4" t="s">
        <v>69</v>
      </c>
      <c r="G437" s="4" t="s">
        <v>70</v>
      </c>
      <c r="H437" s="4" t="s">
        <v>70</v>
      </c>
      <c r="I437" s="4" t="s">
        <v>70</v>
      </c>
      <c r="J437" s="4" t="s">
        <v>69</v>
      </c>
      <c r="K437" s="4">
        <v>0</v>
      </c>
      <c r="L437" s="4" t="s">
        <v>69</v>
      </c>
    </row>
    <row r="438" spans="1:12" x14ac:dyDescent="0.85">
      <c r="A438" s="4">
        <v>132000</v>
      </c>
      <c r="B438" s="4">
        <v>7800</v>
      </c>
      <c r="C438" s="4">
        <v>3</v>
      </c>
      <c r="D438" s="4">
        <v>2</v>
      </c>
      <c r="E438" s="4">
        <v>2</v>
      </c>
      <c r="F438" s="4" t="s">
        <v>69</v>
      </c>
      <c r="G438" s="4" t="s">
        <v>70</v>
      </c>
      <c r="H438" s="4" t="s">
        <v>70</v>
      </c>
      <c r="I438" s="4" t="s">
        <v>70</v>
      </c>
      <c r="J438" s="4" t="s">
        <v>70</v>
      </c>
      <c r="K438" s="4">
        <v>0</v>
      </c>
      <c r="L438" s="4" t="s">
        <v>69</v>
      </c>
    </row>
    <row r="439" spans="1:12" x14ac:dyDescent="0.85">
      <c r="A439" s="4">
        <v>60000</v>
      </c>
      <c r="B439" s="4">
        <v>3520</v>
      </c>
      <c r="C439" s="4">
        <v>3</v>
      </c>
      <c r="D439" s="4">
        <v>1</v>
      </c>
      <c r="E439" s="4">
        <v>2</v>
      </c>
      <c r="F439" s="4" t="s">
        <v>69</v>
      </c>
      <c r="G439" s="4" t="s">
        <v>70</v>
      </c>
      <c r="H439" s="4" t="s">
        <v>70</v>
      </c>
      <c r="I439" s="4" t="s">
        <v>70</v>
      </c>
      <c r="J439" s="4" t="s">
        <v>70</v>
      </c>
      <c r="K439" s="4">
        <v>0</v>
      </c>
      <c r="L439" s="4" t="s">
        <v>69</v>
      </c>
    </row>
    <row r="440" spans="1:12" x14ac:dyDescent="0.85">
      <c r="A440" s="4">
        <v>65000</v>
      </c>
      <c r="B440" s="4">
        <v>5360</v>
      </c>
      <c r="C440" s="4">
        <v>3</v>
      </c>
      <c r="D440" s="4">
        <v>1</v>
      </c>
      <c r="E440" s="4">
        <v>2</v>
      </c>
      <c r="F440" s="4" t="s">
        <v>69</v>
      </c>
      <c r="G440" s="4" t="s">
        <v>70</v>
      </c>
      <c r="H440" s="4" t="s">
        <v>70</v>
      </c>
      <c r="I440" s="4" t="s">
        <v>70</v>
      </c>
      <c r="J440" s="4" t="s">
        <v>70</v>
      </c>
      <c r="K440" s="4">
        <v>2</v>
      </c>
      <c r="L440" s="4" t="s">
        <v>69</v>
      </c>
    </row>
    <row r="441" spans="1:12" x14ac:dyDescent="0.85">
      <c r="A441" s="4">
        <v>69000</v>
      </c>
      <c r="B441" s="4">
        <v>6862</v>
      </c>
      <c r="C441" s="4">
        <v>3</v>
      </c>
      <c r="D441" s="4">
        <v>1</v>
      </c>
      <c r="E441" s="4">
        <v>2</v>
      </c>
      <c r="F441" s="4" t="s">
        <v>69</v>
      </c>
      <c r="G441" s="4" t="s">
        <v>70</v>
      </c>
      <c r="H441" s="4" t="s">
        <v>70</v>
      </c>
      <c r="I441" s="4" t="s">
        <v>70</v>
      </c>
      <c r="J441" s="4" t="s">
        <v>69</v>
      </c>
      <c r="K441" s="4">
        <v>2</v>
      </c>
      <c r="L441" s="4" t="s">
        <v>69</v>
      </c>
    </row>
    <row r="442" spans="1:12" x14ac:dyDescent="0.85">
      <c r="A442" s="4">
        <v>51900</v>
      </c>
      <c r="B442" s="4">
        <v>3520</v>
      </c>
      <c r="C442" s="4">
        <v>3</v>
      </c>
      <c r="D442" s="4">
        <v>1</v>
      </c>
      <c r="E442" s="4">
        <v>1</v>
      </c>
      <c r="F442" s="4" t="s">
        <v>69</v>
      </c>
      <c r="G442" s="4" t="s">
        <v>70</v>
      </c>
      <c r="H442" s="4" t="s">
        <v>70</v>
      </c>
      <c r="I442" s="4" t="s">
        <v>70</v>
      </c>
      <c r="J442" s="4" t="s">
        <v>70</v>
      </c>
      <c r="K442" s="4">
        <v>2</v>
      </c>
      <c r="L442" s="4" t="s">
        <v>69</v>
      </c>
    </row>
    <row r="443" spans="1:12" x14ac:dyDescent="0.85">
      <c r="A443" s="4">
        <v>57000</v>
      </c>
      <c r="B443" s="4">
        <v>4050</v>
      </c>
      <c r="C443" s="4">
        <v>2</v>
      </c>
      <c r="D443" s="4">
        <v>1</v>
      </c>
      <c r="E443" s="4">
        <v>2</v>
      </c>
      <c r="F443" s="4" t="s">
        <v>69</v>
      </c>
      <c r="G443" s="4" t="s">
        <v>69</v>
      </c>
      <c r="H443" s="4" t="s">
        <v>69</v>
      </c>
      <c r="I443" s="4" t="s">
        <v>70</v>
      </c>
      <c r="J443" s="4" t="s">
        <v>70</v>
      </c>
      <c r="K443" s="4">
        <v>0</v>
      </c>
      <c r="L443" s="4" t="s">
        <v>69</v>
      </c>
    </row>
    <row r="444" spans="1:12" x14ac:dyDescent="0.85">
      <c r="A444" s="4">
        <v>65000</v>
      </c>
      <c r="B444" s="4">
        <v>3520</v>
      </c>
      <c r="C444" s="4">
        <v>3</v>
      </c>
      <c r="D444" s="4">
        <v>1</v>
      </c>
      <c r="E444" s="4">
        <v>1</v>
      </c>
      <c r="F444" s="4" t="s">
        <v>69</v>
      </c>
      <c r="G444" s="4" t="s">
        <v>70</v>
      </c>
      <c r="H444" s="4" t="s">
        <v>70</v>
      </c>
      <c r="I444" s="4" t="s">
        <v>70</v>
      </c>
      <c r="J444" s="4" t="s">
        <v>70</v>
      </c>
      <c r="K444" s="4">
        <v>0</v>
      </c>
      <c r="L444" s="4" t="s">
        <v>69</v>
      </c>
    </row>
    <row r="445" spans="1:12" x14ac:dyDescent="0.85">
      <c r="A445" s="4">
        <v>79500</v>
      </c>
      <c r="B445" s="4">
        <v>4400</v>
      </c>
      <c r="C445" s="4">
        <v>4</v>
      </c>
      <c r="D445" s="4">
        <v>1</v>
      </c>
      <c r="E445" s="4">
        <v>2</v>
      </c>
      <c r="F445" s="4" t="s">
        <v>69</v>
      </c>
      <c r="G445" s="4" t="s">
        <v>70</v>
      </c>
      <c r="H445" s="4" t="s">
        <v>70</v>
      </c>
      <c r="I445" s="4" t="s">
        <v>70</v>
      </c>
      <c r="J445" s="4" t="s">
        <v>69</v>
      </c>
      <c r="K445" s="4">
        <v>2</v>
      </c>
      <c r="L445" s="4" t="s">
        <v>69</v>
      </c>
    </row>
    <row r="446" spans="1:12" x14ac:dyDescent="0.85">
      <c r="A446" s="4">
        <v>72500</v>
      </c>
      <c r="B446" s="4">
        <v>5720</v>
      </c>
      <c r="C446" s="4">
        <v>2</v>
      </c>
      <c r="D446" s="4">
        <v>1</v>
      </c>
      <c r="E446" s="4">
        <v>2</v>
      </c>
      <c r="F446" s="4" t="s">
        <v>69</v>
      </c>
      <c r="G446" s="4" t="s">
        <v>70</v>
      </c>
      <c r="H446" s="4" t="s">
        <v>70</v>
      </c>
      <c r="I446" s="4" t="s">
        <v>70</v>
      </c>
      <c r="J446" s="4" t="s">
        <v>69</v>
      </c>
      <c r="K446" s="4">
        <v>0</v>
      </c>
      <c r="L446" s="4" t="s">
        <v>69</v>
      </c>
    </row>
    <row r="447" spans="1:12" x14ac:dyDescent="0.85">
      <c r="A447" s="4">
        <v>104900</v>
      </c>
      <c r="B447" s="4">
        <v>11440</v>
      </c>
      <c r="C447" s="4">
        <v>4</v>
      </c>
      <c r="D447" s="4">
        <v>1</v>
      </c>
      <c r="E447" s="4">
        <v>2</v>
      </c>
      <c r="F447" s="4" t="s">
        <v>69</v>
      </c>
      <c r="G447" s="4" t="s">
        <v>70</v>
      </c>
      <c r="H447" s="4" t="s">
        <v>69</v>
      </c>
      <c r="I447" s="4" t="s">
        <v>70</v>
      </c>
      <c r="J447" s="4" t="s">
        <v>70</v>
      </c>
      <c r="K447" s="4">
        <v>1</v>
      </c>
      <c r="L447" s="4" t="s">
        <v>69</v>
      </c>
    </row>
    <row r="448" spans="1:12" x14ac:dyDescent="0.85">
      <c r="A448" s="4">
        <v>114900</v>
      </c>
      <c r="B448" s="4">
        <v>7482</v>
      </c>
      <c r="C448" s="4">
        <v>3</v>
      </c>
      <c r="D448" s="4">
        <v>2</v>
      </c>
      <c r="E448" s="4">
        <v>3</v>
      </c>
      <c r="F448" s="4" t="s">
        <v>69</v>
      </c>
      <c r="G448" s="4" t="s">
        <v>70</v>
      </c>
      <c r="H448" s="4" t="s">
        <v>70</v>
      </c>
      <c r="I448" s="4" t="s">
        <v>69</v>
      </c>
      <c r="J448" s="4" t="s">
        <v>70</v>
      </c>
      <c r="K448" s="4">
        <v>1</v>
      </c>
      <c r="L448" s="4" t="s">
        <v>69</v>
      </c>
    </row>
    <row r="449" spans="1:12" x14ac:dyDescent="0.85">
      <c r="A449" s="4">
        <v>120000</v>
      </c>
      <c r="B449" s="4">
        <v>5500</v>
      </c>
      <c r="C449" s="4">
        <v>4</v>
      </c>
      <c r="D449" s="4">
        <v>2</v>
      </c>
      <c r="E449" s="4">
        <v>2</v>
      </c>
      <c r="F449" s="4" t="s">
        <v>69</v>
      </c>
      <c r="G449" s="4" t="s">
        <v>70</v>
      </c>
      <c r="H449" s="4" t="s">
        <v>69</v>
      </c>
      <c r="I449" s="4" t="s">
        <v>70</v>
      </c>
      <c r="J449" s="4" t="s">
        <v>69</v>
      </c>
      <c r="K449" s="4">
        <v>1</v>
      </c>
      <c r="L449" s="4" t="s">
        <v>69</v>
      </c>
    </row>
    <row r="450" spans="1:12" x14ac:dyDescent="0.85">
      <c r="A450" s="4">
        <v>58000</v>
      </c>
      <c r="B450" s="4">
        <v>4320</v>
      </c>
      <c r="C450" s="4">
        <v>3</v>
      </c>
      <c r="D450" s="4">
        <v>1</v>
      </c>
      <c r="E450" s="4">
        <v>2</v>
      </c>
      <c r="F450" s="4" t="s">
        <v>69</v>
      </c>
      <c r="G450" s="4" t="s">
        <v>70</v>
      </c>
      <c r="H450" s="4" t="s">
        <v>70</v>
      </c>
      <c r="I450" s="4" t="s">
        <v>70</v>
      </c>
      <c r="J450" s="4" t="s">
        <v>70</v>
      </c>
      <c r="K450" s="4">
        <v>2</v>
      </c>
      <c r="L450" s="4" t="s">
        <v>69</v>
      </c>
    </row>
    <row r="451" spans="1:12" x14ac:dyDescent="0.85">
      <c r="A451" s="4">
        <v>67000</v>
      </c>
      <c r="B451" s="4">
        <v>5400</v>
      </c>
      <c r="C451" s="4">
        <v>2</v>
      </c>
      <c r="D451" s="4">
        <v>1</v>
      </c>
      <c r="E451" s="4">
        <v>2</v>
      </c>
      <c r="F451" s="4" t="s">
        <v>69</v>
      </c>
      <c r="G451" s="4" t="s">
        <v>70</v>
      </c>
      <c r="H451" s="4" t="s">
        <v>70</v>
      </c>
      <c r="I451" s="4" t="s">
        <v>70</v>
      </c>
      <c r="J451" s="4" t="s">
        <v>70</v>
      </c>
      <c r="K451" s="4">
        <v>0</v>
      </c>
      <c r="L451" s="4" t="s">
        <v>69</v>
      </c>
    </row>
    <row r="452" spans="1:12" x14ac:dyDescent="0.85">
      <c r="A452" s="4">
        <v>67000</v>
      </c>
      <c r="B452" s="4">
        <v>4320</v>
      </c>
      <c r="C452" s="4">
        <v>3</v>
      </c>
      <c r="D452" s="4">
        <v>1</v>
      </c>
      <c r="E452" s="4">
        <v>1</v>
      </c>
      <c r="F452" s="4" t="s">
        <v>69</v>
      </c>
      <c r="G452" s="4" t="s">
        <v>70</v>
      </c>
      <c r="H452" s="4" t="s">
        <v>70</v>
      </c>
      <c r="I452" s="4" t="s">
        <v>70</v>
      </c>
      <c r="J452" s="4" t="s">
        <v>70</v>
      </c>
      <c r="K452" s="4">
        <v>0</v>
      </c>
      <c r="L452" s="4" t="s">
        <v>69</v>
      </c>
    </row>
    <row r="453" spans="1:12" x14ac:dyDescent="0.85">
      <c r="A453" s="4">
        <v>69000</v>
      </c>
      <c r="B453" s="4">
        <v>4815</v>
      </c>
      <c r="C453" s="4">
        <v>2</v>
      </c>
      <c r="D453" s="4">
        <v>1</v>
      </c>
      <c r="E453" s="4">
        <v>1</v>
      </c>
      <c r="F453" s="4" t="s">
        <v>69</v>
      </c>
      <c r="G453" s="4" t="s">
        <v>70</v>
      </c>
      <c r="H453" s="4" t="s">
        <v>70</v>
      </c>
      <c r="I453" s="4" t="s">
        <v>70</v>
      </c>
      <c r="J453" s="4" t="s">
        <v>69</v>
      </c>
      <c r="K453" s="4">
        <v>0</v>
      </c>
      <c r="L453" s="4" t="s">
        <v>69</v>
      </c>
    </row>
    <row r="454" spans="1:12" x14ac:dyDescent="0.85">
      <c r="A454" s="4">
        <v>73000</v>
      </c>
      <c r="B454" s="4">
        <v>6100</v>
      </c>
      <c r="C454" s="4">
        <v>3</v>
      </c>
      <c r="D454" s="4">
        <v>1</v>
      </c>
      <c r="E454" s="4">
        <v>1</v>
      </c>
      <c r="F454" s="4" t="s">
        <v>69</v>
      </c>
      <c r="G454" s="4" t="s">
        <v>70</v>
      </c>
      <c r="H454" s="4" t="s">
        <v>69</v>
      </c>
      <c r="I454" s="4" t="s">
        <v>70</v>
      </c>
      <c r="J454" s="4" t="s">
        <v>69</v>
      </c>
      <c r="K454" s="4">
        <v>0</v>
      </c>
      <c r="L454" s="4" t="s">
        <v>69</v>
      </c>
    </row>
    <row r="455" spans="1:12" x14ac:dyDescent="0.85">
      <c r="A455" s="4">
        <v>73500</v>
      </c>
      <c r="B455" s="4">
        <v>7980</v>
      </c>
      <c r="C455" s="4">
        <v>3</v>
      </c>
      <c r="D455" s="4">
        <v>1</v>
      </c>
      <c r="E455" s="4">
        <v>1</v>
      </c>
      <c r="F455" s="4" t="s">
        <v>69</v>
      </c>
      <c r="G455" s="4" t="s">
        <v>70</v>
      </c>
      <c r="H455" s="4" t="s">
        <v>70</v>
      </c>
      <c r="I455" s="4" t="s">
        <v>70</v>
      </c>
      <c r="J455" s="4" t="s">
        <v>70</v>
      </c>
      <c r="K455" s="4">
        <v>1</v>
      </c>
      <c r="L455" s="4" t="s">
        <v>69</v>
      </c>
    </row>
    <row r="456" spans="1:12" x14ac:dyDescent="0.85">
      <c r="A456" s="4">
        <v>74900</v>
      </c>
      <c r="B456" s="4">
        <v>6050</v>
      </c>
      <c r="C456" s="4">
        <v>3</v>
      </c>
      <c r="D456" s="4">
        <v>1</v>
      </c>
      <c r="E456" s="4">
        <v>1</v>
      </c>
      <c r="F456" s="4" t="s">
        <v>69</v>
      </c>
      <c r="G456" s="4" t="s">
        <v>70</v>
      </c>
      <c r="H456" s="4" t="s">
        <v>69</v>
      </c>
      <c r="I456" s="4" t="s">
        <v>70</v>
      </c>
      <c r="J456" s="4" t="s">
        <v>70</v>
      </c>
      <c r="K456" s="4">
        <v>0</v>
      </c>
      <c r="L456" s="4" t="s">
        <v>69</v>
      </c>
    </row>
    <row r="457" spans="1:12" x14ac:dyDescent="0.85">
      <c r="A457" s="4">
        <v>75000</v>
      </c>
      <c r="B457" s="4">
        <v>3800</v>
      </c>
      <c r="C457" s="4">
        <v>3</v>
      </c>
      <c r="D457" s="4">
        <v>1</v>
      </c>
      <c r="E457" s="4">
        <v>2</v>
      </c>
      <c r="F457" s="4" t="s">
        <v>69</v>
      </c>
      <c r="G457" s="4" t="s">
        <v>69</v>
      </c>
      <c r="H457" s="4" t="s">
        <v>69</v>
      </c>
      <c r="I457" s="4" t="s">
        <v>70</v>
      </c>
      <c r="J457" s="4" t="s">
        <v>70</v>
      </c>
      <c r="K457" s="4">
        <v>1</v>
      </c>
      <c r="L457" s="4" t="s">
        <v>69</v>
      </c>
    </row>
    <row r="458" spans="1:12" x14ac:dyDescent="0.85">
      <c r="A458" s="4">
        <v>79500</v>
      </c>
      <c r="B458" s="4">
        <v>5400</v>
      </c>
      <c r="C458" s="4">
        <v>5</v>
      </c>
      <c r="D458" s="4">
        <v>1</v>
      </c>
      <c r="E458" s="4">
        <v>2</v>
      </c>
      <c r="F458" s="4" t="s">
        <v>69</v>
      </c>
      <c r="G458" s="4" t="s">
        <v>69</v>
      </c>
      <c r="H458" s="4" t="s">
        <v>69</v>
      </c>
      <c r="I458" s="4" t="s">
        <v>70</v>
      </c>
      <c r="J458" s="4" t="s">
        <v>69</v>
      </c>
      <c r="K458" s="4">
        <v>0</v>
      </c>
      <c r="L458" s="4" t="s">
        <v>69</v>
      </c>
    </row>
    <row r="459" spans="1:12" x14ac:dyDescent="0.85">
      <c r="A459" s="4">
        <v>120900</v>
      </c>
      <c r="B459" s="4">
        <v>6000</v>
      </c>
      <c r="C459" s="4">
        <v>3</v>
      </c>
      <c r="D459" s="4">
        <v>2</v>
      </c>
      <c r="E459" s="4">
        <v>4</v>
      </c>
      <c r="F459" s="4" t="s">
        <v>69</v>
      </c>
      <c r="G459" s="4" t="s">
        <v>69</v>
      </c>
      <c r="H459" s="4" t="s">
        <v>69</v>
      </c>
      <c r="I459" s="4" t="s">
        <v>70</v>
      </c>
      <c r="J459" s="4" t="s">
        <v>69</v>
      </c>
      <c r="K459" s="4">
        <v>0</v>
      </c>
      <c r="L459" s="4" t="s">
        <v>69</v>
      </c>
    </row>
    <row r="460" spans="1:12" x14ac:dyDescent="0.85">
      <c r="A460" s="4">
        <v>44555</v>
      </c>
      <c r="B460" s="4">
        <v>2398</v>
      </c>
      <c r="C460" s="4">
        <v>3</v>
      </c>
      <c r="D460" s="4">
        <v>1</v>
      </c>
      <c r="E460" s="4">
        <v>1</v>
      </c>
      <c r="F460" s="4" t="s">
        <v>69</v>
      </c>
      <c r="G460" s="4" t="s">
        <v>70</v>
      </c>
      <c r="H460" s="4" t="s">
        <v>70</v>
      </c>
      <c r="I460" s="4" t="s">
        <v>70</v>
      </c>
      <c r="J460" s="4" t="s">
        <v>70</v>
      </c>
      <c r="K460" s="4">
        <v>0</v>
      </c>
      <c r="L460" s="4" t="s">
        <v>69</v>
      </c>
    </row>
    <row r="461" spans="1:12" x14ac:dyDescent="0.85">
      <c r="A461" s="4">
        <v>47000</v>
      </c>
      <c r="B461" s="4">
        <v>2145</v>
      </c>
      <c r="C461" s="4">
        <v>3</v>
      </c>
      <c r="D461" s="4">
        <v>1</v>
      </c>
      <c r="E461" s="4">
        <v>2</v>
      </c>
      <c r="F461" s="4" t="s">
        <v>69</v>
      </c>
      <c r="G461" s="4" t="s">
        <v>70</v>
      </c>
      <c r="H461" s="4" t="s">
        <v>69</v>
      </c>
      <c r="I461" s="4" t="s">
        <v>70</v>
      </c>
      <c r="J461" s="4" t="s">
        <v>70</v>
      </c>
      <c r="K461" s="4">
        <v>0</v>
      </c>
      <c r="L461" s="4" t="s">
        <v>69</v>
      </c>
    </row>
    <row r="462" spans="1:12" x14ac:dyDescent="0.85">
      <c r="A462" s="4">
        <v>47600</v>
      </c>
      <c r="B462" s="4">
        <v>2145</v>
      </c>
      <c r="C462" s="4">
        <v>3</v>
      </c>
      <c r="D462" s="4">
        <v>1</v>
      </c>
      <c r="E462" s="4">
        <v>2</v>
      </c>
      <c r="F462" s="4" t="s">
        <v>69</v>
      </c>
      <c r="G462" s="4" t="s">
        <v>70</v>
      </c>
      <c r="H462" s="4" t="s">
        <v>69</v>
      </c>
      <c r="I462" s="4" t="s">
        <v>70</v>
      </c>
      <c r="J462" s="4" t="s">
        <v>70</v>
      </c>
      <c r="K462" s="4">
        <v>0</v>
      </c>
      <c r="L462" s="4" t="s">
        <v>69</v>
      </c>
    </row>
    <row r="463" spans="1:12" x14ac:dyDescent="0.85">
      <c r="A463" s="4">
        <v>49000</v>
      </c>
      <c r="B463" s="4">
        <v>2145</v>
      </c>
      <c r="C463" s="4">
        <v>3</v>
      </c>
      <c r="D463" s="4">
        <v>1</v>
      </c>
      <c r="E463" s="4">
        <v>3</v>
      </c>
      <c r="F463" s="4" t="s">
        <v>69</v>
      </c>
      <c r="G463" s="4" t="s">
        <v>70</v>
      </c>
      <c r="H463" s="4" t="s">
        <v>70</v>
      </c>
      <c r="I463" s="4" t="s">
        <v>70</v>
      </c>
      <c r="J463" s="4" t="s">
        <v>70</v>
      </c>
      <c r="K463" s="4">
        <v>0</v>
      </c>
      <c r="L463" s="4" t="s">
        <v>69</v>
      </c>
    </row>
    <row r="464" spans="1:12" x14ac:dyDescent="0.85">
      <c r="A464" s="4">
        <v>49000</v>
      </c>
      <c r="B464" s="4">
        <v>2610</v>
      </c>
      <c r="C464" s="4">
        <v>3</v>
      </c>
      <c r="D464" s="4">
        <v>1</v>
      </c>
      <c r="E464" s="4">
        <v>2</v>
      </c>
      <c r="F464" s="4" t="s">
        <v>69</v>
      </c>
      <c r="G464" s="4" t="s">
        <v>70</v>
      </c>
      <c r="H464" s="4" t="s">
        <v>69</v>
      </c>
      <c r="I464" s="4" t="s">
        <v>70</v>
      </c>
      <c r="J464" s="4" t="s">
        <v>70</v>
      </c>
      <c r="K464" s="4">
        <v>0</v>
      </c>
      <c r="L464" s="4" t="s">
        <v>69</v>
      </c>
    </row>
    <row r="465" spans="1:12" x14ac:dyDescent="0.85">
      <c r="A465" s="4">
        <v>49000</v>
      </c>
      <c r="B465" s="4">
        <v>1950</v>
      </c>
      <c r="C465" s="4">
        <v>3</v>
      </c>
      <c r="D465" s="4">
        <v>2</v>
      </c>
      <c r="E465" s="4">
        <v>2</v>
      </c>
      <c r="F465" s="4" t="s">
        <v>69</v>
      </c>
      <c r="G465" s="4" t="s">
        <v>70</v>
      </c>
      <c r="H465" s="4" t="s">
        <v>69</v>
      </c>
      <c r="I465" s="4" t="s">
        <v>70</v>
      </c>
      <c r="J465" s="4" t="s">
        <v>70</v>
      </c>
      <c r="K465" s="4">
        <v>0</v>
      </c>
      <c r="L465" s="4" t="s">
        <v>69</v>
      </c>
    </row>
    <row r="466" spans="1:12" x14ac:dyDescent="0.85">
      <c r="A466" s="4">
        <v>49500</v>
      </c>
      <c r="B466" s="4">
        <v>2145</v>
      </c>
      <c r="C466" s="4">
        <v>3</v>
      </c>
      <c r="D466" s="4">
        <v>1</v>
      </c>
      <c r="E466" s="4">
        <v>3</v>
      </c>
      <c r="F466" s="4" t="s">
        <v>69</v>
      </c>
      <c r="G466" s="4" t="s">
        <v>70</v>
      </c>
      <c r="H466" s="4" t="s">
        <v>70</v>
      </c>
      <c r="I466" s="4" t="s">
        <v>70</v>
      </c>
      <c r="J466" s="4" t="s">
        <v>70</v>
      </c>
      <c r="K466" s="4">
        <v>0</v>
      </c>
      <c r="L466" s="4" t="s">
        <v>69</v>
      </c>
    </row>
    <row r="467" spans="1:12" x14ac:dyDescent="0.85">
      <c r="A467" s="4">
        <v>52000</v>
      </c>
      <c r="B467" s="4">
        <v>2275</v>
      </c>
      <c r="C467" s="4">
        <v>3</v>
      </c>
      <c r="D467" s="4">
        <v>1</v>
      </c>
      <c r="E467" s="4">
        <v>3</v>
      </c>
      <c r="F467" s="4" t="s">
        <v>69</v>
      </c>
      <c r="G467" s="4" t="s">
        <v>70</v>
      </c>
      <c r="H467" s="4" t="s">
        <v>70</v>
      </c>
      <c r="I467" s="4" t="s">
        <v>69</v>
      </c>
      <c r="J467" s="4" t="s">
        <v>69</v>
      </c>
      <c r="K467" s="4">
        <v>0</v>
      </c>
      <c r="L467" s="4" t="s">
        <v>69</v>
      </c>
    </row>
    <row r="468" spans="1:12" x14ac:dyDescent="0.85">
      <c r="A468" s="4">
        <v>54000</v>
      </c>
      <c r="B468" s="4">
        <v>2856</v>
      </c>
      <c r="C468" s="4">
        <v>3</v>
      </c>
      <c r="D468" s="4">
        <v>1</v>
      </c>
      <c r="E468" s="4">
        <v>3</v>
      </c>
      <c r="F468" s="4" t="s">
        <v>69</v>
      </c>
      <c r="G468" s="4" t="s">
        <v>70</v>
      </c>
      <c r="H468" s="4" t="s">
        <v>70</v>
      </c>
      <c r="I468" s="4" t="s">
        <v>70</v>
      </c>
      <c r="J468" s="4" t="s">
        <v>70</v>
      </c>
      <c r="K468" s="4">
        <v>0</v>
      </c>
      <c r="L468" s="4" t="s">
        <v>69</v>
      </c>
    </row>
    <row r="469" spans="1:12" x14ac:dyDescent="0.85">
      <c r="A469" s="4">
        <v>55000</v>
      </c>
      <c r="B469" s="4">
        <v>2015</v>
      </c>
      <c r="C469" s="4">
        <v>3</v>
      </c>
      <c r="D469" s="4">
        <v>1</v>
      </c>
      <c r="E469" s="4">
        <v>2</v>
      </c>
      <c r="F469" s="4" t="s">
        <v>69</v>
      </c>
      <c r="G469" s="4" t="s">
        <v>70</v>
      </c>
      <c r="H469" s="4" t="s">
        <v>69</v>
      </c>
      <c r="I469" s="4" t="s">
        <v>70</v>
      </c>
      <c r="J469" s="4" t="s">
        <v>70</v>
      </c>
      <c r="K469" s="4">
        <v>0</v>
      </c>
      <c r="L469" s="4" t="s">
        <v>69</v>
      </c>
    </row>
    <row r="470" spans="1:12" x14ac:dyDescent="0.85">
      <c r="A470" s="4">
        <v>55000</v>
      </c>
      <c r="B470" s="4">
        <v>2176</v>
      </c>
      <c r="C470" s="4">
        <v>2</v>
      </c>
      <c r="D470" s="4">
        <v>1</v>
      </c>
      <c r="E470" s="4">
        <v>2</v>
      </c>
      <c r="F470" s="4" t="s">
        <v>69</v>
      </c>
      <c r="G470" s="4" t="s">
        <v>69</v>
      </c>
      <c r="H470" s="4" t="s">
        <v>70</v>
      </c>
      <c r="I470" s="4" t="s">
        <v>70</v>
      </c>
      <c r="J470" s="4" t="s">
        <v>70</v>
      </c>
      <c r="K470" s="4">
        <v>0</v>
      </c>
      <c r="L470" s="4" t="s">
        <v>69</v>
      </c>
    </row>
    <row r="471" spans="1:12" x14ac:dyDescent="0.85">
      <c r="A471" s="4">
        <v>56000</v>
      </c>
      <c r="B471" s="4">
        <v>2145</v>
      </c>
      <c r="C471" s="4">
        <v>4</v>
      </c>
      <c r="D471" s="4">
        <v>2</v>
      </c>
      <c r="E471" s="4">
        <v>1</v>
      </c>
      <c r="F471" s="4" t="s">
        <v>69</v>
      </c>
      <c r="G471" s="4" t="s">
        <v>70</v>
      </c>
      <c r="H471" s="4" t="s">
        <v>69</v>
      </c>
      <c r="I471" s="4" t="s">
        <v>70</v>
      </c>
      <c r="J471" s="4" t="s">
        <v>70</v>
      </c>
      <c r="K471" s="4">
        <v>0</v>
      </c>
      <c r="L471" s="4" t="s">
        <v>69</v>
      </c>
    </row>
    <row r="472" spans="1:12" x14ac:dyDescent="0.85">
      <c r="A472" s="4">
        <v>60000</v>
      </c>
      <c r="B472" s="4">
        <v>2145</v>
      </c>
      <c r="C472" s="4">
        <v>3</v>
      </c>
      <c r="D472" s="4">
        <v>1</v>
      </c>
      <c r="E472" s="4">
        <v>3</v>
      </c>
      <c r="F472" s="4" t="s">
        <v>69</v>
      </c>
      <c r="G472" s="4" t="s">
        <v>70</v>
      </c>
      <c r="H472" s="4" t="s">
        <v>70</v>
      </c>
      <c r="I472" s="4" t="s">
        <v>70</v>
      </c>
      <c r="J472" s="4" t="s">
        <v>70</v>
      </c>
      <c r="K472" s="4">
        <v>1</v>
      </c>
      <c r="L472" s="4" t="s">
        <v>69</v>
      </c>
    </row>
    <row r="473" spans="1:12" x14ac:dyDescent="0.85">
      <c r="A473" s="4">
        <v>60500</v>
      </c>
      <c r="B473" s="4">
        <v>2787</v>
      </c>
      <c r="C473" s="4">
        <v>3</v>
      </c>
      <c r="D473" s="4">
        <v>1</v>
      </c>
      <c r="E473" s="4">
        <v>1</v>
      </c>
      <c r="F473" s="4" t="s">
        <v>69</v>
      </c>
      <c r="G473" s="4" t="s">
        <v>70</v>
      </c>
      <c r="H473" s="4" t="s">
        <v>69</v>
      </c>
      <c r="I473" s="4" t="s">
        <v>70</v>
      </c>
      <c r="J473" s="4" t="s">
        <v>70</v>
      </c>
      <c r="K473" s="4">
        <v>0</v>
      </c>
      <c r="L473" s="4" t="s">
        <v>69</v>
      </c>
    </row>
    <row r="474" spans="1:12" x14ac:dyDescent="0.85">
      <c r="A474" s="4">
        <v>50000</v>
      </c>
      <c r="B474" s="4">
        <v>9500</v>
      </c>
      <c r="C474" s="4">
        <v>3</v>
      </c>
      <c r="D474" s="4">
        <v>1</v>
      </c>
      <c r="E474" s="4">
        <v>2</v>
      </c>
      <c r="F474" s="4" t="s">
        <v>69</v>
      </c>
      <c r="G474" s="4" t="s">
        <v>70</v>
      </c>
      <c r="H474" s="4" t="s">
        <v>70</v>
      </c>
      <c r="I474" s="4" t="s">
        <v>70</v>
      </c>
      <c r="J474" s="4" t="s">
        <v>70</v>
      </c>
      <c r="K474" s="4">
        <v>3</v>
      </c>
      <c r="L474" s="4" t="s">
        <v>69</v>
      </c>
    </row>
    <row r="475" spans="1:12" x14ac:dyDescent="0.85">
      <c r="A475" s="4">
        <v>64900</v>
      </c>
      <c r="B475" s="4">
        <v>4990</v>
      </c>
      <c r="C475" s="4">
        <v>4</v>
      </c>
      <c r="D475" s="4">
        <v>2</v>
      </c>
      <c r="E475" s="4">
        <v>2</v>
      </c>
      <c r="F475" s="4" t="s">
        <v>69</v>
      </c>
      <c r="G475" s="4" t="s">
        <v>69</v>
      </c>
      <c r="H475" s="4" t="s">
        <v>69</v>
      </c>
      <c r="I475" s="4" t="s">
        <v>70</v>
      </c>
      <c r="J475" s="4" t="s">
        <v>70</v>
      </c>
      <c r="K475" s="4">
        <v>0</v>
      </c>
      <c r="L475" s="4" t="s">
        <v>69</v>
      </c>
    </row>
    <row r="476" spans="1:12" x14ac:dyDescent="0.85">
      <c r="A476" s="4">
        <v>93000</v>
      </c>
      <c r="B476" s="4">
        <v>6670</v>
      </c>
      <c r="C476" s="4">
        <v>3</v>
      </c>
      <c r="D476" s="4">
        <v>1</v>
      </c>
      <c r="E476" s="4">
        <v>3</v>
      </c>
      <c r="F476" s="4" t="s">
        <v>69</v>
      </c>
      <c r="G476" s="4" t="s">
        <v>70</v>
      </c>
      <c r="H476" s="4" t="s">
        <v>69</v>
      </c>
      <c r="I476" s="4" t="s">
        <v>70</v>
      </c>
      <c r="J476" s="4" t="s">
        <v>70</v>
      </c>
      <c r="K476" s="4">
        <v>0</v>
      </c>
      <c r="L476" s="4" t="s">
        <v>69</v>
      </c>
    </row>
    <row r="477" spans="1:12" x14ac:dyDescent="0.85">
      <c r="A477" s="4">
        <v>85000</v>
      </c>
      <c r="B477" s="4">
        <v>6254</v>
      </c>
      <c r="C477" s="4">
        <v>4</v>
      </c>
      <c r="D477" s="4">
        <v>2</v>
      </c>
      <c r="E477" s="4">
        <v>1</v>
      </c>
      <c r="F477" s="4" t="s">
        <v>69</v>
      </c>
      <c r="G477" s="4" t="s">
        <v>70</v>
      </c>
      <c r="H477" s="4" t="s">
        <v>69</v>
      </c>
      <c r="I477" s="4" t="s">
        <v>70</v>
      </c>
      <c r="J477" s="4" t="s">
        <v>70</v>
      </c>
      <c r="K477" s="4">
        <v>1</v>
      </c>
      <c r="L477" s="4" t="s">
        <v>69</v>
      </c>
    </row>
    <row r="478" spans="1:12" x14ac:dyDescent="0.85">
      <c r="A478" s="4">
        <v>61500</v>
      </c>
      <c r="B478" s="4">
        <v>10360</v>
      </c>
      <c r="C478" s="4">
        <v>2</v>
      </c>
      <c r="D478" s="4">
        <v>1</v>
      </c>
      <c r="E478" s="4">
        <v>1</v>
      </c>
      <c r="F478" s="4" t="s">
        <v>69</v>
      </c>
      <c r="G478" s="4" t="s">
        <v>70</v>
      </c>
      <c r="H478" s="4" t="s">
        <v>70</v>
      </c>
      <c r="I478" s="4" t="s">
        <v>70</v>
      </c>
      <c r="J478" s="4" t="s">
        <v>70</v>
      </c>
      <c r="K478" s="4">
        <v>1</v>
      </c>
      <c r="L478" s="4" t="s">
        <v>69</v>
      </c>
    </row>
    <row r="479" spans="1:12" x14ac:dyDescent="0.85">
      <c r="A479" s="4">
        <v>88500</v>
      </c>
      <c r="B479" s="4">
        <v>5500</v>
      </c>
      <c r="C479" s="4">
        <v>3</v>
      </c>
      <c r="D479" s="4">
        <v>2</v>
      </c>
      <c r="E479" s="4">
        <v>1</v>
      </c>
      <c r="F479" s="4" t="s">
        <v>69</v>
      </c>
      <c r="G479" s="4" t="s">
        <v>69</v>
      </c>
      <c r="H479" s="4" t="s">
        <v>69</v>
      </c>
      <c r="I479" s="4" t="s">
        <v>70</v>
      </c>
      <c r="J479" s="4" t="s">
        <v>70</v>
      </c>
      <c r="K479" s="4">
        <v>2</v>
      </c>
      <c r="L479" s="4" t="s">
        <v>69</v>
      </c>
    </row>
    <row r="480" spans="1:12" x14ac:dyDescent="0.85">
      <c r="A480" s="4">
        <v>88000</v>
      </c>
      <c r="B480" s="4">
        <v>5450</v>
      </c>
      <c r="C480" s="4">
        <v>4</v>
      </c>
      <c r="D480" s="4">
        <v>2</v>
      </c>
      <c r="E480" s="4">
        <v>1</v>
      </c>
      <c r="F480" s="4" t="s">
        <v>69</v>
      </c>
      <c r="G480" s="4" t="s">
        <v>70</v>
      </c>
      <c r="H480" s="4" t="s">
        <v>69</v>
      </c>
      <c r="I480" s="4" t="s">
        <v>70</v>
      </c>
      <c r="J480" s="4" t="s">
        <v>69</v>
      </c>
      <c r="K480" s="4">
        <v>0</v>
      </c>
      <c r="L480" s="4" t="s">
        <v>69</v>
      </c>
    </row>
    <row r="481" spans="1:12" x14ac:dyDescent="0.85">
      <c r="A481" s="4">
        <v>89000</v>
      </c>
      <c r="B481" s="4">
        <v>5500</v>
      </c>
      <c r="C481" s="4">
        <v>3</v>
      </c>
      <c r="D481" s="4">
        <v>1</v>
      </c>
      <c r="E481" s="4">
        <v>3</v>
      </c>
      <c r="F481" s="4" t="s">
        <v>69</v>
      </c>
      <c r="G481" s="4" t="s">
        <v>70</v>
      </c>
      <c r="H481" s="4" t="s">
        <v>70</v>
      </c>
      <c r="I481" s="4" t="s">
        <v>70</v>
      </c>
      <c r="J481" s="4" t="s">
        <v>70</v>
      </c>
      <c r="K481" s="4">
        <v>1</v>
      </c>
      <c r="L481" s="4" t="s">
        <v>69</v>
      </c>
    </row>
    <row r="482" spans="1:12" x14ac:dyDescent="0.85">
      <c r="A482" s="4">
        <v>89500</v>
      </c>
      <c r="B482" s="4">
        <v>6000</v>
      </c>
      <c r="C482" s="4">
        <v>4</v>
      </c>
      <c r="D482" s="4">
        <v>1</v>
      </c>
      <c r="E482" s="4">
        <v>3</v>
      </c>
      <c r="F482" s="4" t="s">
        <v>69</v>
      </c>
      <c r="G482" s="4" t="s">
        <v>69</v>
      </c>
      <c r="H482" s="4" t="s">
        <v>69</v>
      </c>
      <c r="I482" s="4" t="s">
        <v>70</v>
      </c>
      <c r="J482" s="4" t="s">
        <v>70</v>
      </c>
      <c r="K482" s="4">
        <v>0</v>
      </c>
      <c r="L482" s="4" t="s">
        <v>69</v>
      </c>
    </row>
    <row r="483" spans="1:12" x14ac:dyDescent="0.85">
      <c r="A483" s="4">
        <v>95000</v>
      </c>
      <c r="B483" s="4">
        <v>5700</v>
      </c>
      <c r="C483" s="4">
        <v>3</v>
      </c>
      <c r="D483" s="4">
        <v>1</v>
      </c>
      <c r="E483" s="4">
        <v>1</v>
      </c>
      <c r="F483" s="4" t="s">
        <v>69</v>
      </c>
      <c r="G483" s="4" t="s">
        <v>69</v>
      </c>
      <c r="H483" s="4" t="s">
        <v>69</v>
      </c>
      <c r="I483" s="4" t="s">
        <v>70</v>
      </c>
      <c r="J483" s="4" t="s">
        <v>69</v>
      </c>
      <c r="K483" s="4">
        <v>2</v>
      </c>
      <c r="L483" s="4" t="s">
        <v>69</v>
      </c>
    </row>
    <row r="484" spans="1:12" x14ac:dyDescent="0.85">
      <c r="A484" s="4">
        <v>95500</v>
      </c>
      <c r="B484" s="4">
        <v>6600</v>
      </c>
      <c r="C484" s="4">
        <v>2</v>
      </c>
      <c r="D484" s="4">
        <v>2</v>
      </c>
      <c r="E484" s="4">
        <v>4</v>
      </c>
      <c r="F484" s="4" t="s">
        <v>69</v>
      </c>
      <c r="G484" s="4" t="s">
        <v>70</v>
      </c>
      <c r="H484" s="4" t="s">
        <v>69</v>
      </c>
      <c r="I484" s="4" t="s">
        <v>70</v>
      </c>
      <c r="J484" s="4" t="s">
        <v>70</v>
      </c>
      <c r="K484" s="4">
        <v>0</v>
      </c>
      <c r="L484" s="4" t="s">
        <v>69</v>
      </c>
    </row>
    <row r="485" spans="1:12" x14ac:dyDescent="0.85">
      <c r="A485" s="4">
        <v>51500</v>
      </c>
      <c r="B485" s="4">
        <v>4000</v>
      </c>
      <c r="C485" s="4">
        <v>2</v>
      </c>
      <c r="D485" s="4">
        <v>1</v>
      </c>
      <c r="E485" s="4">
        <v>1</v>
      </c>
      <c r="F485" s="4" t="s">
        <v>69</v>
      </c>
      <c r="G485" s="4" t="s">
        <v>70</v>
      </c>
      <c r="H485" s="4" t="s">
        <v>70</v>
      </c>
      <c r="I485" s="4" t="s">
        <v>70</v>
      </c>
      <c r="J485" s="4" t="s">
        <v>70</v>
      </c>
      <c r="K485" s="4">
        <v>0</v>
      </c>
      <c r="L485" s="4" t="s">
        <v>69</v>
      </c>
    </row>
    <row r="486" spans="1:12" x14ac:dyDescent="0.85">
      <c r="A486" s="4">
        <v>62900</v>
      </c>
      <c r="B486" s="4">
        <v>4880</v>
      </c>
      <c r="C486" s="4">
        <v>3</v>
      </c>
      <c r="D486" s="4">
        <v>1</v>
      </c>
      <c r="E486" s="4">
        <v>1</v>
      </c>
      <c r="F486" s="4" t="s">
        <v>69</v>
      </c>
      <c r="G486" s="4" t="s">
        <v>70</v>
      </c>
      <c r="H486" s="4" t="s">
        <v>70</v>
      </c>
      <c r="I486" s="4" t="s">
        <v>70</v>
      </c>
      <c r="J486" s="4" t="s">
        <v>70</v>
      </c>
      <c r="K486" s="4">
        <v>2</v>
      </c>
      <c r="L486" s="4" t="s">
        <v>69</v>
      </c>
    </row>
    <row r="487" spans="1:12" x14ac:dyDescent="0.85">
      <c r="A487" s="4">
        <v>118500</v>
      </c>
      <c r="B487" s="4">
        <v>4880</v>
      </c>
      <c r="C487" s="4">
        <v>4</v>
      </c>
      <c r="D487" s="4">
        <v>2</v>
      </c>
      <c r="E487" s="4">
        <v>2</v>
      </c>
      <c r="F487" s="4" t="s">
        <v>69</v>
      </c>
      <c r="G487" s="4" t="s">
        <v>70</v>
      </c>
      <c r="H487" s="4" t="s">
        <v>70</v>
      </c>
      <c r="I487" s="4" t="s">
        <v>70</v>
      </c>
      <c r="J487" s="4" t="s">
        <v>69</v>
      </c>
      <c r="K487" s="4">
        <v>1</v>
      </c>
      <c r="L487" s="4" t="s">
        <v>69</v>
      </c>
    </row>
    <row r="488" spans="1:12" x14ac:dyDescent="0.85">
      <c r="A488" s="4">
        <v>42900</v>
      </c>
      <c r="B488" s="4">
        <v>8050</v>
      </c>
      <c r="C488" s="4">
        <v>2</v>
      </c>
      <c r="D488" s="4">
        <v>1</v>
      </c>
      <c r="E488" s="4">
        <v>1</v>
      </c>
      <c r="F488" s="4" t="s">
        <v>69</v>
      </c>
      <c r="G488" s="4" t="s">
        <v>70</v>
      </c>
      <c r="H488" s="4" t="s">
        <v>70</v>
      </c>
      <c r="I488" s="4" t="s">
        <v>70</v>
      </c>
      <c r="J488" s="4" t="s">
        <v>70</v>
      </c>
      <c r="K488" s="4">
        <v>0</v>
      </c>
      <c r="L488" s="4" t="s">
        <v>70</v>
      </c>
    </row>
    <row r="489" spans="1:12" x14ac:dyDescent="0.85">
      <c r="A489" s="4">
        <v>44100</v>
      </c>
      <c r="B489" s="4">
        <v>8100</v>
      </c>
      <c r="C489" s="4">
        <v>2</v>
      </c>
      <c r="D489" s="4">
        <v>1</v>
      </c>
      <c r="E489" s="4">
        <v>1</v>
      </c>
      <c r="F489" s="4" t="s">
        <v>69</v>
      </c>
      <c r="G489" s="4" t="s">
        <v>70</v>
      </c>
      <c r="H489" s="4" t="s">
        <v>70</v>
      </c>
      <c r="I489" s="4" t="s">
        <v>70</v>
      </c>
      <c r="J489" s="4" t="s">
        <v>70</v>
      </c>
      <c r="K489" s="4">
        <v>1</v>
      </c>
      <c r="L489" s="4" t="s">
        <v>70</v>
      </c>
    </row>
    <row r="490" spans="1:12" x14ac:dyDescent="0.85">
      <c r="A490" s="4">
        <v>47000</v>
      </c>
      <c r="B490" s="4">
        <v>5880</v>
      </c>
      <c r="C490" s="4">
        <v>3</v>
      </c>
      <c r="D490" s="4">
        <v>1</v>
      </c>
      <c r="E490" s="4">
        <v>1</v>
      </c>
      <c r="F490" s="4" t="s">
        <v>69</v>
      </c>
      <c r="G490" s="4" t="s">
        <v>70</v>
      </c>
      <c r="H490" s="4" t="s">
        <v>70</v>
      </c>
      <c r="I490" s="4" t="s">
        <v>70</v>
      </c>
      <c r="J490" s="4" t="s">
        <v>70</v>
      </c>
      <c r="K490" s="4">
        <v>1</v>
      </c>
      <c r="L490" s="4" t="s">
        <v>70</v>
      </c>
    </row>
    <row r="491" spans="1:12" x14ac:dyDescent="0.85">
      <c r="A491" s="4">
        <v>50000</v>
      </c>
      <c r="B491" s="4">
        <v>5880</v>
      </c>
      <c r="C491" s="4">
        <v>2</v>
      </c>
      <c r="D491" s="4">
        <v>1</v>
      </c>
      <c r="E491" s="4">
        <v>1</v>
      </c>
      <c r="F491" s="4" t="s">
        <v>69</v>
      </c>
      <c r="G491" s="4" t="s">
        <v>70</v>
      </c>
      <c r="H491" s="4" t="s">
        <v>70</v>
      </c>
      <c r="I491" s="4" t="s">
        <v>70</v>
      </c>
      <c r="J491" s="4" t="s">
        <v>70</v>
      </c>
      <c r="K491" s="4">
        <v>0</v>
      </c>
      <c r="L491" s="4" t="s">
        <v>70</v>
      </c>
    </row>
    <row r="492" spans="1:12" x14ac:dyDescent="0.85">
      <c r="A492" s="4">
        <v>50000</v>
      </c>
      <c r="B492" s="4">
        <v>12944</v>
      </c>
      <c r="C492" s="4">
        <v>3</v>
      </c>
      <c r="D492" s="4">
        <v>1</v>
      </c>
      <c r="E492" s="4">
        <v>1</v>
      </c>
      <c r="F492" s="4" t="s">
        <v>69</v>
      </c>
      <c r="G492" s="4" t="s">
        <v>70</v>
      </c>
      <c r="H492" s="4" t="s">
        <v>70</v>
      </c>
      <c r="I492" s="4" t="s">
        <v>70</v>
      </c>
      <c r="J492" s="4" t="s">
        <v>70</v>
      </c>
      <c r="K492" s="4">
        <v>0</v>
      </c>
      <c r="L492" s="4" t="s">
        <v>70</v>
      </c>
    </row>
    <row r="493" spans="1:12" x14ac:dyDescent="0.85">
      <c r="A493" s="4">
        <v>53000</v>
      </c>
      <c r="B493" s="4">
        <v>6020</v>
      </c>
      <c r="C493" s="4">
        <v>3</v>
      </c>
      <c r="D493" s="4">
        <v>1</v>
      </c>
      <c r="E493" s="4">
        <v>1</v>
      </c>
      <c r="F493" s="4" t="s">
        <v>69</v>
      </c>
      <c r="G493" s="4" t="s">
        <v>70</v>
      </c>
      <c r="H493" s="4" t="s">
        <v>70</v>
      </c>
      <c r="I493" s="4" t="s">
        <v>70</v>
      </c>
      <c r="J493" s="4" t="s">
        <v>70</v>
      </c>
      <c r="K493" s="4">
        <v>0</v>
      </c>
      <c r="L493" s="4" t="s">
        <v>70</v>
      </c>
    </row>
    <row r="494" spans="1:12" x14ac:dyDescent="0.85">
      <c r="A494" s="4">
        <v>53000</v>
      </c>
      <c r="B494" s="4">
        <v>4050</v>
      </c>
      <c r="C494" s="4">
        <v>2</v>
      </c>
      <c r="D494" s="4">
        <v>1</v>
      </c>
      <c r="E494" s="4">
        <v>1</v>
      </c>
      <c r="F494" s="4" t="s">
        <v>69</v>
      </c>
      <c r="G494" s="4" t="s">
        <v>70</v>
      </c>
      <c r="H494" s="4" t="s">
        <v>70</v>
      </c>
      <c r="I494" s="4" t="s">
        <v>70</v>
      </c>
      <c r="J494" s="4" t="s">
        <v>70</v>
      </c>
      <c r="K494" s="4">
        <v>0</v>
      </c>
      <c r="L494" s="4" t="s">
        <v>70</v>
      </c>
    </row>
    <row r="495" spans="1:12" x14ac:dyDescent="0.85">
      <c r="A495" s="4">
        <v>54000</v>
      </c>
      <c r="B495" s="4">
        <v>8400</v>
      </c>
      <c r="C495" s="4">
        <v>2</v>
      </c>
      <c r="D495" s="4">
        <v>1</v>
      </c>
      <c r="E495" s="4">
        <v>1</v>
      </c>
      <c r="F495" s="4" t="s">
        <v>69</v>
      </c>
      <c r="G495" s="4" t="s">
        <v>70</v>
      </c>
      <c r="H495" s="4" t="s">
        <v>70</v>
      </c>
      <c r="I495" s="4" t="s">
        <v>70</v>
      </c>
      <c r="J495" s="4" t="s">
        <v>70</v>
      </c>
      <c r="K495" s="4">
        <v>1</v>
      </c>
      <c r="L495" s="4" t="s">
        <v>70</v>
      </c>
    </row>
    <row r="496" spans="1:12" x14ac:dyDescent="0.85">
      <c r="A496" s="4">
        <v>58500</v>
      </c>
      <c r="B496" s="4">
        <v>5600</v>
      </c>
      <c r="C496" s="4">
        <v>2</v>
      </c>
      <c r="D496" s="4">
        <v>1</v>
      </c>
      <c r="E496" s="4">
        <v>1</v>
      </c>
      <c r="F496" s="4" t="s">
        <v>69</v>
      </c>
      <c r="G496" s="4" t="s">
        <v>70</v>
      </c>
      <c r="H496" s="4" t="s">
        <v>70</v>
      </c>
      <c r="I496" s="4" t="s">
        <v>70</v>
      </c>
      <c r="J496" s="4" t="s">
        <v>69</v>
      </c>
      <c r="K496" s="4">
        <v>0</v>
      </c>
      <c r="L496" s="4" t="s">
        <v>70</v>
      </c>
    </row>
    <row r="497" spans="1:12" x14ac:dyDescent="0.85">
      <c r="A497" s="4">
        <v>59000</v>
      </c>
      <c r="B497" s="4">
        <v>5985</v>
      </c>
      <c r="C497" s="4">
        <v>3</v>
      </c>
      <c r="D497" s="4">
        <v>1</v>
      </c>
      <c r="E497" s="4">
        <v>1</v>
      </c>
      <c r="F497" s="4" t="s">
        <v>69</v>
      </c>
      <c r="G497" s="4" t="s">
        <v>70</v>
      </c>
      <c r="H497" s="4" t="s">
        <v>69</v>
      </c>
      <c r="I497" s="4" t="s">
        <v>70</v>
      </c>
      <c r="J497" s="4" t="s">
        <v>70</v>
      </c>
      <c r="K497" s="4">
        <v>0</v>
      </c>
      <c r="L497" s="4" t="s">
        <v>70</v>
      </c>
    </row>
    <row r="498" spans="1:12" x14ac:dyDescent="0.85">
      <c r="A498" s="4">
        <v>60000</v>
      </c>
      <c r="B498" s="4">
        <v>4500</v>
      </c>
      <c r="C498" s="4">
        <v>3</v>
      </c>
      <c r="D498" s="4">
        <v>1</v>
      </c>
      <c r="E498" s="4">
        <v>1</v>
      </c>
      <c r="F498" s="4" t="s">
        <v>69</v>
      </c>
      <c r="G498" s="4" t="s">
        <v>70</v>
      </c>
      <c r="H498" s="4" t="s">
        <v>69</v>
      </c>
      <c r="I498" s="4" t="s">
        <v>70</v>
      </c>
      <c r="J498" s="4" t="s">
        <v>70</v>
      </c>
      <c r="K498" s="4">
        <v>0</v>
      </c>
      <c r="L498" s="4" t="s">
        <v>70</v>
      </c>
    </row>
    <row r="499" spans="1:12" x14ac:dyDescent="0.85">
      <c r="A499" s="4">
        <v>62900</v>
      </c>
      <c r="B499" s="4">
        <v>4920</v>
      </c>
      <c r="C499" s="4">
        <v>3</v>
      </c>
      <c r="D499" s="4">
        <v>1</v>
      </c>
      <c r="E499" s="4">
        <v>2</v>
      </c>
      <c r="F499" s="4" t="s">
        <v>69</v>
      </c>
      <c r="G499" s="4" t="s">
        <v>70</v>
      </c>
      <c r="H499" s="4" t="s">
        <v>70</v>
      </c>
      <c r="I499" s="4" t="s">
        <v>70</v>
      </c>
      <c r="J499" s="4" t="s">
        <v>70</v>
      </c>
      <c r="K499" s="4">
        <v>1</v>
      </c>
      <c r="L499" s="4" t="s">
        <v>70</v>
      </c>
    </row>
    <row r="500" spans="1:12" x14ac:dyDescent="0.85">
      <c r="A500" s="4">
        <v>64000</v>
      </c>
      <c r="B500" s="4">
        <v>8250</v>
      </c>
      <c r="C500" s="4">
        <v>3</v>
      </c>
      <c r="D500" s="4">
        <v>1</v>
      </c>
      <c r="E500" s="4">
        <v>1</v>
      </c>
      <c r="F500" s="4" t="s">
        <v>69</v>
      </c>
      <c r="G500" s="4" t="s">
        <v>70</v>
      </c>
      <c r="H500" s="4" t="s">
        <v>70</v>
      </c>
      <c r="I500" s="4" t="s">
        <v>70</v>
      </c>
      <c r="J500" s="4" t="s">
        <v>70</v>
      </c>
      <c r="K500" s="4">
        <v>0</v>
      </c>
      <c r="L500" s="4" t="s">
        <v>70</v>
      </c>
    </row>
    <row r="501" spans="1:12" x14ac:dyDescent="0.85">
      <c r="A501" s="4">
        <v>65000</v>
      </c>
      <c r="B501" s="4">
        <v>8400</v>
      </c>
      <c r="C501" s="4">
        <v>4</v>
      </c>
      <c r="D501" s="4">
        <v>1</v>
      </c>
      <c r="E501" s="4">
        <v>4</v>
      </c>
      <c r="F501" s="4" t="s">
        <v>69</v>
      </c>
      <c r="G501" s="4" t="s">
        <v>70</v>
      </c>
      <c r="H501" s="4" t="s">
        <v>70</v>
      </c>
      <c r="I501" s="4" t="s">
        <v>70</v>
      </c>
      <c r="J501" s="4" t="s">
        <v>70</v>
      </c>
      <c r="K501" s="4">
        <v>3</v>
      </c>
      <c r="L501" s="4" t="s">
        <v>70</v>
      </c>
    </row>
    <row r="502" spans="1:12" x14ac:dyDescent="0.85">
      <c r="A502" s="4">
        <v>67900</v>
      </c>
      <c r="B502" s="4">
        <v>6440</v>
      </c>
      <c r="C502" s="4">
        <v>2</v>
      </c>
      <c r="D502" s="4">
        <v>1</v>
      </c>
      <c r="E502" s="4">
        <v>1</v>
      </c>
      <c r="F502" s="4" t="s">
        <v>69</v>
      </c>
      <c r="G502" s="4" t="s">
        <v>70</v>
      </c>
      <c r="H502" s="4" t="s">
        <v>70</v>
      </c>
      <c r="I502" s="4" t="s">
        <v>70</v>
      </c>
      <c r="J502" s="4" t="s">
        <v>69</v>
      </c>
      <c r="K502" s="4">
        <v>3</v>
      </c>
      <c r="L502" s="4" t="s">
        <v>70</v>
      </c>
    </row>
    <row r="503" spans="1:12" x14ac:dyDescent="0.85">
      <c r="A503" s="4">
        <v>68500</v>
      </c>
      <c r="B503" s="4">
        <v>8100</v>
      </c>
      <c r="C503" s="4">
        <v>4</v>
      </c>
      <c r="D503" s="4">
        <v>1</v>
      </c>
      <c r="E503" s="4">
        <v>4</v>
      </c>
      <c r="F503" s="4" t="s">
        <v>69</v>
      </c>
      <c r="G503" s="4" t="s">
        <v>70</v>
      </c>
      <c r="H503" s="4" t="s">
        <v>69</v>
      </c>
      <c r="I503" s="4" t="s">
        <v>70</v>
      </c>
      <c r="J503" s="4" t="s">
        <v>69</v>
      </c>
      <c r="K503" s="4">
        <v>2</v>
      </c>
      <c r="L503" s="4" t="s">
        <v>70</v>
      </c>
    </row>
    <row r="504" spans="1:12" x14ac:dyDescent="0.85">
      <c r="A504" s="4">
        <v>70000</v>
      </c>
      <c r="B504" s="4">
        <v>6720</v>
      </c>
      <c r="C504" s="4">
        <v>3</v>
      </c>
      <c r="D504" s="4">
        <v>1</v>
      </c>
      <c r="E504" s="4">
        <v>1</v>
      </c>
      <c r="F504" s="4" t="s">
        <v>69</v>
      </c>
      <c r="G504" s="4" t="s">
        <v>70</v>
      </c>
      <c r="H504" s="4" t="s">
        <v>70</v>
      </c>
      <c r="I504" s="4" t="s">
        <v>70</v>
      </c>
      <c r="J504" s="4" t="s">
        <v>70</v>
      </c>
      <c r="K504" s="4">
        <v>0</v>
      </c>
      <c r="L504" s="4" t="s">
        <v>70</v>
      </c>
    </row>
    <row r="505" spans="1:12" x14ac:dyDescent="0.85">
      <c r="A505" s="4">
        <v>70500</v>
      </c>
      <c r="B505" s="4">
        <v>5948</v>
      </c>
      <c r="C505" s="4">
        <v>3</v>
      </c>
      <c r="D505" s="4">
        <v>1</v>
      </c>
      <c r="E505" s="4">
        <v>2</v>
      </c>
      <c r="F505" s="4" t="s">
        <v>69</v>
      </c>
      <c r="G505" s="4" t="s">
        <v>70</v>
      </c>
      <c r="H505" s="4" t="s">
        <v>70</v>
      </c>
      <c r="I505" s="4" t="s">
        <v>70</v>
      </c>
      <c r="J505" s="4" t="s">
        <v>69</v>
      </c>
      <c r="K505" s="4">
        <v>0</v>
      </c>
      <c r="L505" s="4" t="s">
        <v>70</v>
      </c>
    </row>
    <row r="506" spans="1:12" x14ac:dyDescent="0.85">
      <c r="A506" s="4">
        <v>71500</v>
      </c>
      <c r="B506" s="4">
        <v>8150</v>
      </c>
      <c r="C506" s="4">
        <v>3</v>
      </c>
      <c r="D506" s="4">
        <v>2</v>
      </c>
      <c r="E506" s="4">
        <v>1</v>
      </c>
      <c r="F506" s="4" t="s">
        <v>69</v>
      </c>
      <c r="G506" s="4" t="s">
        <v>69</v>
      </c>
      <c r="H506" s="4" t="s">
        <v>69</v>
      </c>
      <c r="I506" s="4" t="s">
        <v>70</v>
      </c>
      <c r="J506" s="4" t="s">
        <v>70</v>
      </c>
      <c r="K506" s="4">
        <v>0</v>
      </c>
      <c r="L506" s="4" t="s">
        <v>70</v>
      </c>
    </row>
    <row r="507" spans="1:12" x14ac:dyDescent="0.85">
      <c r="A507" s="4">
        <v>71900</v>
      </c>
      <c r="B507" s="4">
        <v>4800</v>
      </c>
      <c r="C507" s="4">
        <v>2</v>
      </c>
      <c r="D507" s="4">
        <v>1</v>
      </c>
      <c r="E507" s="4">
        <v>1</v>
      </c>
      <c r="F507" s="4" t="s">
        <v>69</v>
      </c>
      <c r="G507" s="4" t="s">
        <v>69</v>
      </c>
      <c r="H507" s="4" t="s">
        <v>69</v>
      </c>
      <c r="I507" s="4" t="s">
        <v>70</v>
      </c>
      <c r="J507" s="4" t="s">
        <v>70</v>
      </c>
      <c r="K507" s="4">
        <v>0</v>
      </c>
      <c r="L507" s="4" t="s">
        <v>70</v>
      </c>
    </row>
    <row r="508" spans="1:12" x14ac:dyDescent="0.85">
      <c r="A508" s="4">
        <v>75000</v>
      </c>
      <c r="B508" s="4">
        <v>9800</v>
      </c>
      <c r="C508" s="4">
        <v>4</v>
      </c>
      <c r="D508" s="4">
        <v>2</v>
      </c>
      <c r="E508" s="4">
        <v>2</v>
      </c>
      <c r="F508" s="4" t="s">
        <v>69</v>
      </c>
      <c r="G508" s="4" t="s">
        <v>69</v>
      </c>
      <c r="H508" s="4" t="s">
        <v>70</v>
      </c>
      <c r="I508" s="4" t="s">
        <v>70</v>
      </c>
      <c r="J508" s="4" t="s">
        <v>70</v>
      </c>
      <c r="K508" s="4">
        <v>2</v>
      </c>
      <c r="L508" s="4" t="s">
        <v>70</v>
      </c>
    </row>
    <row r="509" spans="1:12" x14ac:dyDescent="0.85">
      <c r="A509" s="4">
        <v>75000</v>
      </c>
      <c r="B509" s="4">
        <v>8520</v>
      </c>
      <c r="C509" s="4">
        <v>3</v>
      </c>
      <c r="D509" s="4">
        <v>1</v>
      </c>
      <c r="E509" s="4">
        <v>1</v>
      </c>
      <c r="F509" s="4" t="s">
        <v>69</v>
      </c>
      <c r="G509" s="4" t="s">
        <v>70</v>
      </c>
      <c r="H509" s="4" t="s">
        <v>70</v>
      </c>
      <c r="I509" s="4" t="s">
        <v>70</v>
      </c>
      <c r="J509" s="4" t="s">
        <v>69</v>
      </c>
      <c r="K509" s="4">
        <v>2</v>
      </c>
      <c r="L509" s="4" t="s">
        <v>70</v>
      </c>
    </row>
    <row r="510" spans="1:12" x14ac:dyDescent="0.85">
      <c r="A510" s="4">
        <v>87000</v>
      </c>
      <c r="B510" s="4">
        <v>8372</v>
      </c>
      <c r="C510" s="4">
        <v>3</v>
      </c>
      <c r="D510" s="4">
        <v>1</v>
      </c>
      <c r="E510" s="4">
        <v>3</v>
      </c>
      <c r="F510" s="4" t="s">
        <v>69</v>
      </c>
      <c r="G510" s="4" t="s">
        <v>70</v>
      </c>
      <c r="H510" s="4" t="s">
        <v>70</v>
      </c>
      <c r="I510" s="4" t="s">
        <v>70</v>
      </c>
      <c r="J510" s="4" t="s">
        <v>69</v>
      </c>
      <c r="K510" s="4">
        <v>2</v>
      </c>
      <c r="L510" s="4" t="s">
        <v>70</v>
      </c>
    </row>
    <row r="511" spans="1:12" x14ac:dyDescent="0.85">
      <c r="A511" s="4">
        <v>64000</v>
      </c>
      <c r="B511" s="4">
        <v>4040</v>
      </c>
      <c r="C511" s="4">
        <v>3</v>
      </c>
      <c r="D511" s="4">
        <v>1</v>
      </c>
      <c r="E511" s="4">
        <v>2</v>
      </c>
      <c r="F511" s="4" t="s">
        <v>69</v>
      </c>
      <c r="G511" s="4" t="s">
        <v>70</v>
      </c>
      <c r="H511" s="4" t="s">
        <v>70</v>
      </c>
      <c r="I511" s="4" t="s">
        <v>70</v>
      </c>
      <c r="J511" s="4" t="s">
        <v>70</v>
      </c>
      <c r="K511" s="4">
        <v>1</v>
      </c>
      <c r="L511" s="4" t="s">
        <v>70</v>
      </c>
    </row>
    <row r="512" spans="1:12" x14ac:dyDescent="0.85">
      <c r="A512" s="4">
        <v>70000</v>
      </c>
      <c r="B512" s="4">
        <v>4646</v>
      </c>
      <c r="C512" s="4">
        <v>3</v>
      </c>
      <c r="D512" s="4">
        <v>1</v>
      </c>
      <c r="E512" s="4">
        <v>2</v>
      </c>
      <c r="F512" s="4" t="s">
        <v>69</v>
      </c>
      <c r="G512" s="4" t="s">
        <v>69</v>
      </c>
      <c r="H512" s="4" t="s">
        <v>69</v>
      </c>
      <c r="I512" s="4" t="s">
        <v>70</v>
      </c>
      <c r="J512" s="4" t="s">
        <v>70</v>
      </c>
      <c r="K512" s="4">
        <v>2</v>
      </c>
      <c r="L512" s="4" t="s">
        <v>70</v>
      </c>
    </row>
    <row r="513" spans="1:12" x14ac:dyDescent="0.85">
      <c r="A513" s="4">
        <v>47500</v>
      </c>
      <c r="B513" s="4">
        <v>4775</v>
      </c>
      <c r="C513" s="4">
        <v>4</v>
      </c>
      <c r="D513" s="4">
        <v>1</v>
      </c>
      <c r="E513" s="4">
        <v>2</v>
      </c>
      <c r="F513" s="4" t="s">
        <v>69</v>
      </c>
      <c r="G513" s="4" t="s">
        <v>70</v>
      </c>
      <c r="H513" s="4" t="s">
        <v>70</v>
      </c>
      <c r="I513" s="4" t="s">
        <v>70</v>
      </c>
      <c r="J513" s="4" t="s">
        <v>70</v>
      </c>
      <c r="K513" s="4">
        <v>0</v>
      </c>
      <c r="L513" s="4" t="s">
        <v>70</v>
      </c>
    </row>
    <row r="514" spans="1:12" x14ac:dyDescent="0.85">
      <c r="A514" s="4">
        <v>62600</v>
      </c>
      <c r="B514" s="4">
        <v>4950</v>
      </c>
      <c r="C514" s="4">
        <v>4</v>
      </c>
      <c r="D514" s="4">
        <v>1</v>
      </c>
      <c r="E514" s="4">
        <v>2</v>
      </c>
      <c r="F514" s="4" t="s">
        <v>69</v>
      </c>
      <c r="G514" s="4" t="s">
        <v>70</v>
      </c>
      <c r="H514" s="4" t="s">
        <v>70</v>
      </c>
      <c r="I514" s="4" t="s">
        <v>70</v>
      </c>
      <c r="J514" s="4" t="s">
        <v>69</v>
      </c>
      <c r="K514" s="4">
        <v>0</v>
      </c>
      <c r="L514" s="4" t="s">
        <v>70</v>
      </c>
    </row>
    <row r="515" spans="1:12" x14ac:dyDescent="0.85">
      <c r="A515" s="4">
        <v>66000</v>
      </c>
      <c r="B515" s="4">
        <v>5010</v>
      </c>
      <c r="C515" s="4">
        <v>3</v>
      </c>
      <c r="D515" s="4">
        <v>1</v>
      </c>
      <c r="E515" s="4">
        <v>2</v>
      </c>
      <c r="F515" s="4" t="s">
        <v>69</v>
      </c>
      <c r="G515" s="4" t="s">
        <v>70</v>
      </c>
      <c r="H515" s="4" t="s">
        <v>69</v>
      </c>
      <c r="I515" s="4" t="s">
        <v>70</v>
      </c>
      <c r="J515" s="4" t="s">
        <v>70</v>
      </c>
      <c r="K515" s="4">
        <v>0</v>
      </c>
      <c r="L515" s="4" t="s">
        <v>70</v>
      </c>
    </row>
    <row r="516" spans="1:12" x14ac:dyDescent="0.85">
      <c r="A516" s="4">
        <v>58900</v>
      </c>
      <c r="B516" s="4">
        <v>6060</v>
      </c>
      <c r="C516" s="4">
        <v>2</v>
      </c>
      <c r="D516" s="4">
        <v>1</v>
      </c>
      <c r="E516" s="4">
        <v>1</v>
      </c>
      <c r="F516" s="4" t="s">
        <v>69</v>
      </c>
      <c r="G516" s="4" t="s">
        <v>70</v>
      </c>
      <c r="H516" s="4" t="s">
        <v>69</v>
      </c>
      <c r="I516" s="4" t="s">
        <v>70</v>
      </c>
      <c r="J516" s="4" t="s">
        <v>70</v>
      </c>
      <c r="K516" s="4">
        <v>1</v>
      </c>
      <c r="L516" s="4" t="s">
        <v>70</v>
      </c>
    </row>
    <row r="517" spans="1:12" x14ac:dyDescent="0.85">
      <c r="A517" s="4">
        <v>53000</v>
      </c>
      <c r="B517" s="4">
        <v>3584</v>
      </c>
      <c r="C517" s="4">
        <v>2</v>
      </c>
      <c r="D517" s="4">
        <v>1</v>
      </c>
      <c r="E517" s="4">
        <v>1</v>
      </c>
      <c r="F517" s="4" t="s">
        <v>69</v>
      </c>
      <c r="G517" s="4" t="s">
        <v>70</v>
      </c>
      <c r="H517" s="4" t="s">
        <v>70</v>
      </c>
      <c r="I517" s="4" t="s">
        <v>69</v>
      </c>
      <c r="J517" s="4" t="s">
        <v>70</v>
      </c>
      <c r="K517" s="4">
        <v>0</v>
      </c>
      <c r="L517" s="4" t="s">
        <v>70</v>
      </c>
    </row>
    <row r="518" spans="1:12" x14ac:dyDescent="0.85">
      <c r="A518" s="4">
        <v>95000</v>
      </c>
      <c r="B518" s="4">
        <v>6000</v>
      </c>
      <c r="C518" s="4">
        <v>3</v>
      </c>
      <c r="D518" s="4">
        <v>2</v>
      </c>
      <c r="E518" s="4">
        <v>3</v>
      </c>
      <c r="F518" s="4" t="s">
        <v>69</v>
      </c>
      <c r="G518" s="4" t="s">
        <v>69</v>
      </c>
      <c r="H518" s="4" t="s">
        <v>70</v>
      </c>
      <c r="I518" s="4" t="s">
        <v>70</v>
      </c>
      <c r="J518" s="4" t="s">
        <v>69</v>
      </c>
      <c r="K518" s="4">
        <v>0</v>
      </c>
      <c r="L518" s="4" t="s">
        <v>70</v>
      </c>
    </row>
    <row r="519" spans="1:12" x14ac:dyDescent="0.85">
      <c r="A519" s="4">
        <v>96500</v>
      </c>
      <c r="B519" s="4">
        <v>6000</v>
      </c>
      <c r="C519" s="4">
        <v>4</v>
      </c>
      <c r="D519" s="4">
        <v>2</v>
      </c>
      <c r="E519" s="4">
        <v>4</v>
      </c>
      <c r="F519" s="4" t="s">
        <v>69</v>
      </c>
      <c r="G519" s="4" t="s">
        <v>70</v>
      </c>
      <c r="H519" s="4" t="s">
        <v>70</v>
      </c>
      <c r="I519" s="4" t="s">
        <v>70</v>
      </c>
      <c r="J519" s="4" t="s">
        <v>69</v>
      </c>
      <c r="K519" s="4">
        <v>0</v>
      </c>
      <c r="L519" s="4" t="s">
        <v>70</v>
      </c>
    </row>
    <row r="520" spans="1:12" x14ac:dyDescent="0.85">
      <c r="A520" s="4">
        <v>101000</v>
      </c>
      <c r="B520" s="4">
        <v>6240</v>
      </c>
      <c r="C520" s="4">
        <v>4</v>
      </c>
      <c r="D520" s="4">
        <v>2</v>
      </c>
      <c r="E520" s="4">
        <v>2</v>
      </c>
      <c r="F520" s="4" t="s">
        <v>69</v>
      </c>
      <c r="G520" s="4" t="s">
        <v>70</v>
      </c>
      <c r="H520" s="4" t="s">
        <v>70</v>
      </c>
      <c r="I520" s="4" t="s">
        <v>70</v>
      </c>
      <c r="J520" s="4" t="s">
        <v>69</v>
      </c>
      <c r="K520" s="4">
        <v>1</v>
      </c>
      <c r="L520" s="4" t="s">
        <v>70</v>
      </c>
    </row>
    <row r="521" spans="1:12" x14ac:dyDescent="0.85">
      <c r="A521" s="4">
        <v>102000</v>
      </c>
      <c r="B521" s="4">
        <v>6000</v>
      </c>
      <c r="C521" s="4">
        <v>3</v>
      </c>
      <c r="D521" s="4">
        <v>2</v>
      </c>
      <c r="E521" s="4">
        <v>2</v>
      </c>
      <c r="F521" s="4" t="s">
        <v>69</v>
      </c>
      <c r="G521" s="4" t="s">
        <v>69</v>
      </c>
      <c r="H521" s="4" t="s">
        <v>70</v>
      </c>
      <c r="I521" s="4" t="s">
        <v>70</v>
      </c>
      <c r="J521" s="4" t="s">
        <v>70</v>
      </c>
      <c r="K521" s="4">
        <v>1</v>
      </c>
      <c r="L521" s="4" t="s">
        <v>70</v>
      </c>
    </row>
    <row r="522" spans="1:12" x14ac:dyDescent="0.85">
      <c r="A522" s="4">
        <v>103000</v>
      </c>
      <c r="B522" s="4">
        <v>7680</v>
      </c>
      <c r="C522" s="4">
        <v>4</v>
      </c>
      <c r="D522" s="4">
        <v>2</v>
      </c>
      <c r="E522" s="4">
        <v>4</v>
      </c>
      <c r="F522" s="4" t="s">
        <v>69</v>
      </c>
      <c r="G522" s="4" t="s">
        <v>69</v>
      </c>
      <c r="H522" s="4" t="s">
        <v>70</v>
      </c>
      <c r="I522" s="4" t="s">
        <v>70</v>
      </c>
      <c r="J522" s="4" t="s">
        <v>69</v>
      </c>
      <c r="K522" s="4">
        <v>1</v>
      </c>
      <c r="L522" s="4" t="s">
        <v>70</v>
      </c>
    </row>
    <row r="523" spans="1:12" x14ac:dyDescent="0.85">
      <c r="A523" s="4">
        <v>105000</v>
      </c>
      <c r="B523" s="4">
        <v>6000</v>
      </c>
      <c r="C523" s="4">
        <v>4</v>
      </c>
      <c r="D523" s="4">
        <v>2</v>
      </c>
      <c r="E523" s="4">
        <v>4</v>
      </c>
      <c r="F523" s="4" t="s">
        <v>69</v>
      </c>
      <c r="G523" s="4" t="s">
        <v>69</v>
      </c>
      <c r="H523" s="4" t="s">
        <v>70</v>
      </c>
      <c r="I523" s="4" t="s">
        <v>70</v>
      </c>
      <c r="J523" s="4" t="s">
        <v>69</v>
      </c>
      <c r="K523" s="4">
        <v>1</v>
      </c>
      <c r="L523" s="4" t="s">
        <v>70</v>
      </c>
    </row>
    <row r="524" spans="1:12" x14ac:dyDescent="0.85">
      <c r="A524" s="4">
        <v>108000</v>
      </c>
      <c r="B524" s="4">
        <v>6000</v>
      </c>
      <c r="C524" s="4">
        <v>4</v>
      </c>
      <c r="D524" s="4">
        <v>2</v>
      </c>
      <c r="E524" s="4">
        <v>4</v>
      </c>
      <c r="F524" s="4" t="s">
        <v>69</v>
      </c>
      <c r="G524" s="4" t="s">
        <v>70</v>
      </c>
      <c r="H524" s="4" t="s">
        <v>70</v>
      </c>
      <c r="I524" s="4" t="s">
        <v>70</v>
      </c>
      <c r="J524" s="4" t="s">
        <v>69</v>
      </c>
      <c r="K524" s="4">
        <v>1</v>
      </c>
      <c r="L524" s="4" t="s">
        <v>70</v>
      </c>
    </row>
    <row r="525" spans="1:12" x14ac:dyDescent="0.85">
      <c r="A525" s="4">
        <v>110000</v>
      </c>
      <c r="B525" s="4">
        <v>6000</v>
      </c>
      <c r="C525" s="4">
        <v>4</v>
      </c>
      <c r="D525" s="4">
        <v>2</v>
      </c>
      <c r="E525" s="4">
        <v>4</v>
      </c>
      <c r="F525" s="4" t="s">
        <v>69</v>
      </c>
      <c r="G525" s="4" t="s">
        <v>70</v>
      </c>
      <c r="H525" s="4" t="s">
        <v>70</v>
      </c>
      <c r="I525" s="4" t="s">
        <v>70</v>
      </c>
      <c r="J525" s="4" t="s">
        <v>70</v>
      </c>
      <c r="K525" s="4">
        <v>2</v>
      </c>
      <c r="L525" s="4" t="s">
        <v>70</v>
      </c>
    </row>
    <row r="526" spans="1:12" x14ac:dyDescent="0.85">
      <c r="A526" s="4">
        <v>113000</v>
      </c>
      <c r="B526" s="4">
        <v>6000</v>
      </c>
      <c r="C526" s="4">
        <v>4</v>
      </c>
      <c r="D526" s="4">
        <v>2</v>
      </c>
      <c r="E526" s="4">
        <v>4</v>
      </c>
      <c r="F526" s="4" t="s">
        <v>69</v>
      </c>
      <c r="G526" s="4" t="s">
        <v>70</v>
      </c>
      <c r="H526" s="4" t="s">
        <v>70</v>
      </c>
      <c r="I526" s="4" t="s">
        <v>70</v>
      </c>
      <c r="J526" s="4" t="s">
        <v>69</v>
      </c>
      <c r="K526" s="4">
        <v>1</v>
      </c>
      <c r="L526" s="4" t="s">
        <v>70</v>
      </c>
    </row>
    <row r="527" spans="1:12" x14ac:dyDescent="0.85">
      <c r="A527" s="4">
        <v>120000</v>
      </c>
      <c r="B527" s="4">
        <v>7475</v>
      </c>
      <c r="C527" s="4">
        <v>3</v>
      </c>
      <c r="D527" s="4">
        <v>2</v>
      </c>
      <c r="E527" s="4">
        <v>4</v>
      </c>
      <c r="F527" s="4" t="s">
        <v>69</v>
      </c>
      <c r="G527" s="4" t="s">
        <v>70</v>
      </c>
      <c r="H527" s="4" t="s">
        <v>70</v>
      </c>
      <c r="I527" s="4" t="s">
        <v>70</v>
      </c>
      <c r="J527" s="4" t="s">
        <v>69</v>
      </c>
      <c r="K527" s="4">
        <v>2</v>
      </c>
      <c r="L527" s="4" t="s">
        <v>70</v>
      </c>
    </row>
    <row r="528" spans="1:12" x14ac:dyDescent="0.85">
      <c r="A528" s="4">
        <v>105000</v>
      </c>
      <c r="B528" s="4">
        <v>5150</v>
      </c>
      <c r="C528" s="4">
        <v>3</v>
      </c>
      <c r="D528" s="4">
        <v>2</v>
      </c>
      <c r="E528" s="4">
        <v>4</v>
      </c>
      <c r="F528" s="4" t="s">
        <v>69</v>
      </c>
      <c r="G528" s="4" t="s">
        <v>70</v>
      </c>
      <c r="H528" s="4" t="s">
        <v>70</v>
      </c>
      <c r="I528" s="4" t="s">
        <v>70</v>
      </c>
      <c r="J528" s="4" t="s">
        <v>69</v>
      </c>
      <c r="K528" s="4">
        <v>2</v>
      </c>
      <c r="L528" s="4" t="s">
        <v>70</v>
      </c>
    </row>
    <row r="529" spans="1:12" x14ac:dyDescent="0.85">
      <c r="A529" s="4">
        <v>106000</v>
      </c>
      <c r="B529" s="4">
        <v>6325</v>
      </c>
      <c r="C529" s="4">
        <v>3</v>
      </c>
      <c r="D529" s="4">
        <v>1</v>
      </c>
      <c r="E529" s="4">
        <v>4</v>
      </c>
      <c r="F529" s="4" t="s">
        <v>69</v>
      </c>
      <c r="G529" s="4" t="s">
        <v>70</v>
      </c>
      <c r="H529" s="4" t="s">
        <v>70</v>
      </c>
      <c r="I529" s="4" t="s">
        <v>70</v>
      </c>
      <c r="J529" s="4" t="s">
        <v>69</v>
      </c>
      <c r="K529" s="4">
        <v>1</v>
      </c>
      <c r="L529" s="4" t="s">
        <v>70</v>
      </c>
    </row>
    <row r="530" spans="1:12" x14ac:dyDescent="0.85">
      <c r="A530" s="4">
        <v>107500</v>
      </c>
      <c r="B530" s="4">
        <v>6000</v>
      </c>
      <c r="C530" s="4">
        <v>3</v>
      </c>
      <c r="D530" s="4">
        <v>2</v>
      </c>
      <c r="E530" s="4">
        <v>4</v>
      </c>
      <c r="F530" s="4" t="s">
        <v>69</v>
      </c>
      <c r="G530" s="4" t="s">
        <v>70</v>
      </c>
      <c r="H530" s="4" t="s">
        <v>70</v>
      </c>
      <c r="I530" s="4" t="s">
        <v>70</v>
      </c>
      <c r="J530" s="4" t="s">
        <v>69</v>
      </c>
      <c r="K530" s="4">
        <v>1</v>
      </c>
      <c r="L530" s="4" t="s">
        <v>70</v>
      </c>
    </row>
    <row r="531" spans="1:12" x14ac:dyDescent="0.85">
      <c r="A531" s="4">
        <v>108000</v>
      </c>
      <c r="B531" s="4">
        <v>6000</v>
      </c>
      <c r="C531" s="4">
        <v>3</v>
      </c>
      <c r="D531" s="4">
        <v>2</v>
      </c>
      <c r="E531" s="4">
        <v>3</v>
      </c>
      <c r="F531" s="4" t="s">
        <v>69</v>
      </c>
      <c r="G531" s="4" t="s">
        <v>70</v>
      </c>
      <c r="H531" s="4" t="s">
        <v>70</v>
      </c>
      <c r="I531" s="4" t="s">
        <v>70</v>
      </c>
      <c r="J531" s="4" t="s">
        <v>69</v>
      </c>
      <c r="K531" s="4">
        <v>0</v>
      </c>
      <c r="L531" s="4" t="s">
        <v>70</v>
      </c>
    </row>
    <row r="532" spans="1:12" x14ac:dyDescent="0.85">
      <c r="A532" s="4">
        <v>113750</v>
      </c>
      <c r="B532" s="4">
        <v>6000</v>
      </c>
      <c r="C532" s="4">
        <v>3</v>
      </c>
      <c r="D532" s="4">
        <v>1</v>
      </c>
      <c r="E532" s="4">
        <v>4</v>
      </c>
      <c r="F532" s="4" t="s">
        <v>69</v>
      </c>
      <c r="G532" s="4" t="s">
        <v>69</v>
      </c>
      <c r="H532" s="4" t="s">
        <v>70</v>
      </c>
      <c r="I532" s="4" t="s">
        <v>70</v>
      </c>
      <c r="J532" s="4" t="s">
        <v>69</v>
      </c>
      <c r="K532" s="4">
        <v>2</v>
      </c>
      <c r="L532" s="4" t="s">
        <v>70</v>
      </c>
    </row>
    <row r="533" spans="1:12" x14ac:dyDescent="0.85">
      <c r="A533" s="4">
        <v>120000</v>
      </c>
      <c r="B533" s="4">
        <v>7000</v>
      </c>
      <c r="C533" s="4">
        <v>3</v>
      </c>
      <c r="D533" s="4">
        <v>1</v>
      </c>
      <c r="E533" s="4">
        <v>4</v>
      </c>
      <c r="F533" s="4" t="s">
        <v>69</v>
      </c>
      <c r="G533" s="4" t="s">
        <v>70</v>
      </c>
      <c r="H533" s="4" t="s">
        <v>70</v>
      </c>
      <c r="I533" s="4" t="s">
        <v>70</v>
      </c>
      <c r="J533" s="4" t="s">
        <v>69</v>
      </c>
      <c r="K533" s="4">
        <v>2</v>
      </c>
      <c r="L533" s="4" t="s">
        <v>70</v>
      </c>
    </row>
    <row r="534" spans="1:12" x14ac:dyDescent="0.85">
      <c r="A534" s="4">
        <v>70000</v>
      </c>
      <c r="B534" s="4">
        <v>12900</v>
      </c>
      <c r="C534" s="4">
        <v>3</v>
      </c>
      <c r="D534" s="4">
        <v>1</v>
      </c>
      <c r="E534" s="4">
        <v>1</v>
      </c>
      <c r="F534" s="4" t="s">
        <v>69</v>
      </c>
      <c r="G534" s="4" t="s">
        <v>70</v>
      </c>
      <c r="H534" s="4" t="s">
        <v>70</v>
      </c>
      <c r="I534" s="4" t="s">
        <v>70</v>
      </c>
      <c r="J534" s="4" t="s">
        <v>70</v>
      </c>
      <c r="K534" s="4">
        <v>2</v>
      </c>
      <c r="L534" s="4" t="s">
        <v>70</v>
      </c>
    </row>
    <row r="535" spans="1:12" x14ac:dyDescent="0.85">
      <c r="A535" s="4">
        <v>71000</v>
      </c>
      <c r="B535" s="4">
        <v>7686</v>
      </c>
      <c r="C535" s="4">
        <v>3</v>
      </c>
      <c r="D535" s="4">
        <v>1</v>
      </c>
      <c r="E535" s="4">
        <v>1</v>
      </c>
      <c r="F535" s="4" t="s">
        <v>69</v>
      </c>
      <c r="G535" s="4" t="s">
        <v>69</v>
      </c>
      <c r="H535" s="4" t="s">
        <v>69</v>
      </c>
      <c r="I535" s="4" t="s">
        <v>69</v>
      </c>
      <c r="J535" s="4" t="s">
        <v>70</v>
      </c>
      <c r="K535" s="4">
        <v>0</v>
      </c>
      <c r="L535" s="4" t="s">
        <v>70</v>
      </c>
    </row>
    <row r="536" spans="1:12" x14ac:dyDescent="0.85">
      <c r="A536" s="4">
        <v>82000</v>
      </c>
      <c r="B536" s="4">
        <v>5000</v>
      </c>
      <c r="C536" s="4">
        <v>3</v>
      </c>
      <c r="D536" s="4">
        <v>1</v>
      </c>
      <c r="E536" s="4">
        <v>3</v>
      </c>
      <c r="F536" s="4" t="s">
        <v>69</v>
      </c>
      <c r="G536" s="4" t="s">
        <v>70</v>
      </c>
      <c r="H536" s="4" t="s">
        <v>70</v>
      </c>
      <c r="I536" s="4" t="s">
        <v>70</v>
      </c>
      <c r="J536" s="4" t="s">
        <v>69</v>
      </c>
      <c r="K536" s="4">
        <v>0</v>
      </c>
      <c r="L536" s="4" t="s">
        <v>70</v>
      </c>
    </row>
    <row r="537" spans="1:12" x14ac:dyDescent="0.85">
      <c r="A537" s="4">
        <v>82000</v>
      </c>
      <c r="B537" s="4">
        <v>5800</v>
      </c>
      <c r="C537" s="4">
        <v>3</v>
      </c>
      <c r="D537" s="4">
        <v>2</v>
      </c>
      <c r="E537" s="4">
        <v>4</v>
      </c>
      <c r="F537" s="4" t="s">
        <v>69</v>
      </c>
      <c r="G537" s="4" t="s">
        <v>70</v>
      </c>
      <c r="H537" s="4" t="s">
        <v>70</v>
      </c>
      <c r="I537" s="4" t="s">
        <v>70</v>
      </c>
      <c r="J537" s="4" t="s">
        <v>69</v>
      </c>
      <c r="K537" s="4">
        <v>0</v>
      </c>
      <c r="L537" s="4" t="s">
        <v>70</v>
      </c>
    </row>
    <row r="538" spans="1:12" x14ac:dyDescent="0.85">
      <c r="A538" s="4">
        <v>82500</v>
      </c>
      <c r="B538" s="4">
        <v>6000</v>
      </c>
      <c r="C538" s="4">
        <v>3</v>
      </c>
      <c r="D538" s="4">
        <v>2</v>
      </c>
      <c r="E538" s="4">
        <v>4</v>
      </c>
      <c r="F538" s="4" t="s">
        <v>69</v>
      </c>
      <c r="G538" s="4" t="s">
        <v>70</v>
      </c>
      <c r="H538" s="4" t="s">
        <v>70</v>
      </c>
      <c r="I538" s="4" t="s">
        <v>70</v>
      </c>
      <c r="J538" s="4" t="s">
        <v>69</v>
      </c>
      <c r="K538" s="4">
        <v>0</v>
      </c>
      <c r="L538" s="4" t="s">
        <v>70</v>
      </c>
    </row>
    <row r="539" spans="1:12" x14ac:dyDescent="0.85">
      <c r="A539" s="4">
        <v>83000</v>
      </c>
      <c r="B539" s="4">
        <v>4800</v>
      </c>
      <c r="C539" s="4">
        <v>3</v>
      </c>
      <c r="D539" s="4">
        <v>1</v>
      </c>
      <c r="E539" s="4">
        <v>3</v>
      </c>
      <c r="F539" s="4" t="s">
        <v>69</v>
      </c>
      <c r="G539" s="4" t="s">
        <v>70</v>
      </c>
      <c r="H539" s="4" t="s">
        <v>70</v>
      </c>
      <c r="I539" s="4" t="s">
        <v>70</v>
      </c>
      <c r="J539" s="4" t="s">
        <v>69</v>
      </c>
      <c r="K539" s="4">
        <v>0</v>
      </c>
      <c r="L539" s="4" t="s">
        <v>70</v>
      </c>
    </row>
    <row r="540" spans="1:12" x14ac:dyDescent="0.85">
      <c r="A540" s="4">
        <v>84000</v>
      </c>
      <c r="B540" s="4">
        <v>6500</v>
      </c>
      <c r="C540" s="4">
        <v>3</v>
      </c>
      <c r="D540" s="4">
        <v>2</v>
      </c>
      <c r="E540" s="4">
        <v>3</v>
      </c>
      <c r="F540" s="4" t="s">
        <v>69</v>
      </c>
      <c r="G540" s="4" t="s">
        <v>70</v>
      </c>
      <c r="H540" s="4" t="s">
        <v>70</v>
      </c>
      <c r="I540" s="4" t="s">
        <v>70</v>
      </c>
      <c r="J540" s="4" t="s">
        <v>69</v>
      </c>
      <c r="K540" s="4">
        <v>0</v>
      </c>
      <c r="L540" s="4" t="s">
        <v>70</v>
      </c>
    </row>
    <row r="541" spans="1:12" x14ac:dyDescent="0.85">
      <c r="A541" s="4">
        <v>85000</v>
      </c>
      <c r="B541" s="4">
        <v>7320</v>
      </c>
      <c r="C541" s="4">
        <v>4</v>
      </c>
      <c r="D541" s="4">
        <v>2</v>
      </c>
      <c r="E541" s="4">
        <v>2</v>
      </c>
      <c r="F541" s="4" t="s">
        <v>69</v>
      </c>
      <c r="G541" s="4" t="s">
        <v>70</v>
      </c>
      <c r="H541" s="4" t="s">
        <v>70</v>
      </c>
      <c r="I541" s="4" t="s">
        <v>70</v>
      </c>
      <c r="J541" s="4" t="s">
        <v>70</v>
      </c>
      <c r="K541" s="4">
        <v>0</v>
      </c>
      <c r="L541" s="4" t="s">
        <v>70</v>
      </c>
    </row>
    <row r="542" spans="1:12" x14ac:dyDescent="0.85">
      <c r="A542" s="4">
        <v>85000</v>
      </c>
      <c r="B542" s="4">
        <v>6525</v>
      </c>
      <c r="C542" s="4">
        <v>3</v>
      </c>
      <c r="D542" s="4">
        <v>2</v>
      </c>
      <c r="E542" s="4">
        <v>4</v>
      </c>
      <c r="F542" s="4" t="s">
        <v>69</v>
      </c>
      <c r="G542" s="4" t="s">
        <v>70</v>
      </c>
      <c r="H542" s="4" t="s">
        <v>70</v>
      </c>
      <c r="I542" s="4" t="s">
        <v>70</v>
      </c>
      <c r="J542" s="4" t="s">
        <v>70</v>
      </c>
      <c r="K542" s="4">
        <v>1</v>
      </c>
      <c r="L542" s="4" t="s">
        <v>70</v>
      </c>
    </row>
    <row r="543" spans="1:12" x14ac:dyDescent="0.85">
      <c r="A543" s="4">
        <v>91500</v>
      </c>
      <c r="B543" s="4">
        <v>4800</v>
      </c>
      <c r="C543" s="4">
        <v>3</v>
      </c>
      <c r="D543" s="4">
        <v>2</v>
      </c>
      <c r="E543" s="4">
        <v>4</v>
      </c>
      <c r="F543" s="4" t="s">
        <v>69</v>
      </c>
      <c r="G543" s="4" t="s">
        <v>69</v>
      </c>
      <c r="H543" s="4" t="s">
        <v>70</v>
      </c>
      <c r="I543" s="4" t="s">
        <v>70</v>
      </c>
      <c r="J543" s="4" t="s">
        <v>69</v>
      </c>
      <c r="K543" s="4">
        <v>0</v>
      </c>
      <c r="L543" s="4" t="s">
        <v>70</v>
      </c>
    </row>
    <row r="544" spans="1:12" x14ac:dyDescent="0.85">
      <c r="A544" s="4">
        <v>94000</v>
      </c>
      <c r="B544" s="4">
        <v>6000</v>
      </c>
      <c r="C544" s="4">
        <v>3</v>
      </c>
      <c r="D544" s="4">
        <v>2</v>
      </c>
      <c r="E544" s="4">
        <v>4</v>
      </c>
      <c r="F544" s="4" t="s">
        <v>69</v>
      </c>
      <c r="G544" s="4" t="s">
        <v>70</v>
      </c>
      <c r="H544" s="4" t="s">
        <v>70</v>
      </c>
      <c r="I544" s="4" t="s">
        <v>70</v>
      </c>
      <c r="J544" s="4" t="s">
        <v>69</v>
      </c>
      <c r="K544" s="4">
        <v>0</v>
      </c>
      <c r="L544" s="4" t="s">
        <v>70</v>
      </c>
    </row>
    <row r="545" spans="1:12" x14ac:dyDescent="0.85">
      <c r="A545" s="4">
        <v>103000</v>
      </c>
      <c r="B545" s="4">
        <v>6000</v>
      </c>
      <c r="C545" s="4">
        <v>3</v>
      </c>
      <c r="D545" s="4">
        <v>2</v>
      </c>
      <c r="E545" s="4">
        <v>4</v>
      </c>
      <c r="F545" s="4" t="s">
        <v>69</v>
      </c>
      <c r="G545" s="4" t="s">
        <v>69</v>
      </c>
      <c r="H545" s="4" t="s">
        <v>70</v>
      </c>
      <c r="I545" s="4" t="s">
        <v>70</v>
      </c>
      <c r="J545" s="4" t="s">
        <v>69</v>
      </c>
      <c r="K545" s="4">
        <v>1</v>
      </c>
      <c r="L545" s="4" t="s">
        <v>70</v>
      </c>
    </row>
    <row r="546" spans="1:12" x14ac:dyDescent="0.85">
      <c r="A546" s="4">
        <v>105000</v>
      </c>
      <c r="B546" s="4">
        <v>6000</v>
      </c>
      <c r="C546" s="4">
        <v>3</v>
      </c>
      <c r="D546" s="4">
        <v>2</v>
      </c>
      <c r="E546" s="4">
        <v>2</v>
      </c>
      <c r="F546" s="4" t="s">
        <v>69</v>
      </c>
      <c r="G546" s="4" t="s">
        <v>69</v>
      </c>
      <c r="H546" s="4" t="s">
        <v>70</v>
      </c>
      <c r="I546" s="4" t="s">
        <v>70</v>
      </c>
      <c r="J546" s="4" t="s">
        <v>69</v>
      </c>
      <c r="K546" s="4">
        <v>1</v>
      </c>
      <c r="L546" s="4" t="s">
        <v>70</v>
      </c>
    </row>
    <row r="547" spans="1:12" x14ac:dyDescent="0.85">
      <c r="A547" s="4">
        <v>105000</v>
      </c>
      <c r="B547" s="4">
        <v>6000</v>
      </c>
      <c r="C547" s="4">
        <v>3</v>
      </c>
      <c r="D547" s="4">
        <v>1</v>
      </c>
      <c r="E547" s="4">
        <v>2</v>
      </c>
      <c r="F547" s="4" t="s">
        <v>69</v>
      </c>
      <c r="G547" s="4" t="s">
        <v>70</v>
      </c>
      <c r="H547" s="4" t="s">
        <v>70</v>
      </c>
      <c r="I547" s="4" t="s">
        <v>70</v>
      </c>
      <c r="J547" s="4" t="s">
        <v>69</v>
      </c>
      <c r="K547" s="4">
        <v>1</v>
      </c>
      <c r="L547" s="4" t="s">
        <v>70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89095-6B1C-4FCF-8450-3B347221B4B4}">
  <dimension ref="A1:H367"/>
  <sheetViews>
    <sheetView zoomScale="145" zoomScaleNormal="145" workbookViewId="0"/>
  </sheetViews>
  <sheetFormatPr defaultRowHeight="14.4" x14ac:dyDescent="0.55000000000000004"/>
  <cols>
    <col min="1" max="1" width="10.20703125" customWidth="1"/>
    <col min="4" max="4" width="12.89453125" bestFit="1" customWidth="1"/>
    <col min="7" max="7" width="9.20703125" bestFit="1" customWidth="1"/>
  </cols>
  <sheetData>
    <row r="1" spans="1:8" x14ac:dyDescent="0.55000000000000004">
      <c r="A1" t="s">
        <v>71</v>
      </c>
      <c r="B1" t="s">
        <v>72</v>
      </c>
      <c r="D1" t="e" cm="1" vm="27">
        <f t="array" ref="D1">_xlfn._xlws.PY(0,1,daily_sales[#All])</f>
        <v>#VALUE!</v>
      </c>
    </row>
    <row r="2" spans="1:8" x14ac:dyDescent="0.55000000000000004">
      <c r="A2" s="7">
        <v>44927</v>
      </c>
      <c r="B2">
        <v>52.48</v>
      </c>
    </row>
    <row r="3" spans="1:8" x14ac:dyDescent="0.55000000000000004">
      <c r="A3" s="7">
        <v>44928</v>
      </c>
      <c r="B3">
        <v>49.34</v>
      </c>
      <c r="D3" t="e" cm="1" vm="28">
        <f t="array" ref="D3">_xlfn._xlws.PY(17,1)</f>
        <v>#VALUE!</v>
      </c>
    </row>
    <row r="4" spans="1:8" x14ac:dyDescent="0.55000000000000004">
      <c r="A4" s="7">
        <v>44929</v>
      </c>
      <c r="B4">
        <v>53.31</v>
      </c>
    </row>
    <row r="5" spans="1:8" x14ac:dyDescent="0.55000000000000004">
      <c r="A5" s="7">
        <v>44930</v>
      </c>
      <c r="B5">
        <v>57.72</v>
      </c>
    </row>
    <row r="6" spans="1:8" x14ac:dyDescent="0.55000000000000004">
      <c r="A6" s="7">
        <v>44931</v>
      </c>
      <c r="B6">
        <v>48.97</v>
      </c>
      <c r="D6" t="str" cm="1">
        <f t="array" ref="D6:E12">_xlfn._xlws.PY(18,0)</f>
        <v/>
      </c>
      <c r="E6" t="str">
        <v>Sales</v>
      </c>
      <c r="G6" t="str" cm="1">
        <f t="array" ref="G6:H12">_xlfn._xlws.PY(19,0)</f>
        <v/>
      </c>
      <c r="H6" t="str">
        <v>Sales</v>
      </c>
    </row>
    <row r="7" spans="1:8" x14ac:dyDescent="0.55000000000000004">
      <c r="A7" s="7">
        <v>44932</v>
      </c>
      <c r="B7">
        <v>49</v>
      </c>
      <c r="D7" t="str">
        <v>Date</v>
      </c>
      <c r="E7" t="str">
        <v/>
      </c>
      <c r="G7" t="str">
        <v>Date</v>
      </c>
      <c r="H7" t="str">
        <v/>
      </c>
    </row>
    <row r="8" spans="1:8" x14ac:dyDescent="0.55000000000000004">
      <c r="A8" s="7">
        <v>44933</v>
      </c>
      <c r="B8">
        <v>58.1</v>
      </c>
      <c r="D8" vm="29">
        <v>44927</v>
      </c>
      <c r="E8">
        <v>52.48</v>
      </c>
      <c r="G8" vm="30">
        <v>44957</v>
      </c>
      <c r="H8">
        <v>1534.69</v>
      </c>
    </row>
    <row r="9" spans="1:8" x14ac:dyDescent="0.55000000000000004">
      <c r="A9" s="7">
        <v>44934</v>
      </c>
      <c r="B9">
        <v>54.08</v>
      </c>
      <c r="D9" vm="31">
        <v>44934</v>
      </c>
      <c r="E9">
        <v>370.52</v>
      </c>
      <c r="G9" vm="32">
        <v>44985</v>
      </c>
      <c r="H9">
        <v>1422.61</v>
      </c>
    </row>
    <row r="10" spans="1:8" x14ac:dyDescent="0.55000000000000004">
      <c r="A10" s="7">
        <v>44935</v>
      </c>
      <c r="B10">
        <v>47.93</v>
      </c>
      <c r="D10" vm="33">
        <v>44941</v>
      </c>
      <c r="E10">
        <v>331.38</v>
      </c>
      <c r="G10" vm="34">
        <v>45016</v>
      </c>
      <c r="H10">
        <v>1635.36</v>
      </c>
    </row>
    <row r="11" spans="1:8" x14ac:dyDescent="0.55000000000000004">
      <c r="A11" s="7">
        <v>44936</v>
      </c>
      <c r="B11">
        <v>53.02</v>
      </c>
      <c r="D11" vm="35">
        <v>44948</v>
      </c>
      <c r="E11">
        <v>342.6</v>
      </c>
      <c r="G11" vm="36">
        <v>45046</v>
      </c>
      <c r="H11">
        <v>1604.38</v>
      </c>
    </row>
    <row r="12" spans="1:8" x14ac:dyDescent="0.55000000000000004">
      <c r="A12" s="7">
        <v>44937</v>
      </c>
      <c r="B12">
        <v>48.03</v>
      </c>
      <c r="D12" vm="37">
        <v>44955</v>
      </c>
      <c r="E12">
        <v>340.15999999999997</v>
      </c>
      <c r="G12" vm="38">
        <v>45077</v>
      </c>
      <c r="H12">
        <v>1680.31</v>
      </c>
    </row>
    <row r="13" spans="1:8" x14ac:dyDescent="0.55000000000000004">
      <c r="A13" s="7">
        <v>44938</v>
      </c>
      <c r="B13">
        <v>48.05</v>
      </c>
    </row>
    <row r="14" spans="1:8" x14ac:dyDescent="0.55000000000000004">
      <c r="A14" s="7">
        <v>44939</v>
      </c>
      <c r="B14">
        <v>51.62</v>
      </c>
      <c r="D14" t="str" cm="1">
        <f t="array" ref="D14:E20">_xlfn._xlws.PY(20,0)</f>
        <v/>
      </c>
      <c r="E14" t="str">
        <v>Sales</v>
      </c>
      <c r="G14" t="str" cm="1">
        <f t="array" ref="G14:H20">_xlfn._xlws.PY(21,0)</f>
        <v/>
      </c>
      <c r="H14" t="str">
        <v>Sales</v>
      </c>
    </row>
    <row r="15" spans="1:8" x14ac:dyDescent="0.55000000000000004">
      <c r="A15" s="7">
        <v>44940</v>
      </c>
      <c r="B15">
        <v>40.880000000000003</v>
      </c>
      <c r="D15" t="str">
        <v>Date</v>
      </c>
      <c r="E15" t="str">
        <v/>
      </c>
      <c r="G15" t="str">
        <v>Date</v>
      </c>
      <c r="H15" t="str">
        <v/>
      </c>
    </row>
    <row r="16" spans="1:8" x14ac:dyDescent="0.55000000000000004">
      <c r="A16" s="7">
        <v>44941</v>
      </c>
      <c r="B16">
        <v>41.85</v>
      </c>
      <c r="D16" vm="34">
        <v>45016</v>
      </c>
      <c r="E16">
        <v>4592.66</v>
      </c>
      <c r="G16" vm="29">
        <v>44927</v>
      </c>
      <c r="H16">
        <v>52.48</v>
      </c>
    </row>
    <row r="17" spans="1:8" x14ac:dyDescent="0.55000000000000004">
      <c r="A17" s="7">
        <v>44942</v>
      </c>
      <c r="B17">
        <v>47.7</v>
      </c>
      <c r="D17" vm="39">
        <v>45107</v>
      </c>
      <c r="E17">
        <v>4998.41</v>
      </c>
      <c r="G17" vm="40">
        <v>44962</v>
      </c>
      <c r="H17">
        <v>1739.77</v>
      </c>
    </row>
    <row r="18" spans="1:8" x14ac:dyDescent="0.55000000000000004">
      <c r="A18" s="7">
        <v>44943</v>
      </c>
      <c r="B18">
        <v>45.48</v>
      </c>
      <c r="D18" vm="41">
        <v>45199</v>
      </c>
      <c r="E18">
        <v>5311.84</v>
      </c>
      <c r="G18" vm="42">
        <v>44997</v>
      </c>
      <c r="H18">
        <v>1797.49</v>
      </c>
    </row>
    <row r="19" spans="1:8" x14ac:dyDescent="0.55000000000000004">
      <c r="A19" s="7">
        <v>44944</v>
      </c>
      <c r="B19">
        <v>52.15</v>
      </c>
      <c r="D19" vm="43">
        <v>45291</v>
      </c>
      <c r="E19">
        <v>5640.21</v>
      </c>
      <c r="G19" vm="44">
        <v>45032</v>
      </c>
      <c r="H19">
        <v>1835.23</v>
      </c>
    </row>
    <row r="20" spans="1:8" x14ac:dyDescent="0.55000000000000004">
      <c r="A20" s="7">
        <v>44945</v>
      </c>
      <c r="B20">
        <v>46.08</v>
      </c>
      <c r="D20" vm="45">
        <v>45382</v>
      </c>
      <c r="E20">
        <v>60.49</v>
      </c>
      <c r="G20" vm="46">
        <v>45067</v>
      </c>
      <c r="H20">
        <v>1905.36</v>
      </c>
    </row>
    <row r="21" spans="1:8" x14ac:dyDescent="0.55000000000000004">
      <c r="A21" s="7">
        <v>44946</v>
      </c>
      <c r="B21">
        <v>43.59</v>
      </c>
    </row>
    <row r="22" spans="1:8" x14ac:dyDescent="0.55000000000000004">
      <c r="A22" s="7">
        <v>44947</v>
      </c>
      <c r="B22">
        <v>58.01</v>
      </c>
      <c r="D22" t="str" cm="1">
        <f t="array" ref="D22:E28">_xlfn._xlws.PY(22,0)</f>
        <v/>
      </c>
      <c r="E22" t="str">
        <v>Sales</v>
      </c>
    </row>
    <row r="23" spans="1:8" x14ac:dyDescent="0.55000000000000004">
      <c r="A23" s="7">
        <v>44948</v>
      </c>
      <c r="B23">
        <v>49.59</v>
      </c>
      <c r="D23" t="str">
        <v>Date</v>
      </c>
      <c r="E23" t="str">
        <v/>
      </c>
    </row>
    <row r="24" spans="1:8" x14ac:dyDescent="0.55000000000000004">
      <c r="A24" s="7">
        <v>44949</v>
      </c>
      <c r="B24">
        <v>51.09</v>
      </c>
      <c r="D24" vm="29">
        <v>44927</v>
      </c>
      <c r="E24">
        <v>0</v>
      </c>
    </row>
    <row r="25" spans="1:8" x14ac:dyDescent="0.55000000000000004">
      <c r="A25" s="7">
        <v>44950</v>
      </c>
      <c r="B25">
        <v>43.66</v>
      </c>
      <c r="D25" vm="31">
        <v>44934</v>
      </c>
      <c r="E25">
        <v>9.1300000000000026</v>
      </c>
    </row>
    <row r="26" spans="1:8" x14ac:dyDescent="0.55000000000000004">
      <c r="A26" s="7">
        <v>44951</v>
      </c>
      <c r="B26">
        <v>48.1</v>
      </c>
      <c r="D26" vm="33">
        <v>44941</v>
      </c>
      <c r="E26">
        <v>12.14</v>
      </c>
    </row>
    <row r="27" spans="1:8" x14ac:dyDescent="0.55000000000000004">
      <c r="A27" s="7">
        <v>44952</v>
      </c>
      <c r="B27">
        <v>51.41</v>
      </c>
      <c r="D27" vm="35">
        <v>44948</v>
      </c>
      <c r="E27">
        <v>14.419999999999995</v>
      </c>
    </row>
    <row r="28" spans="1:8" x14ac:dyDescent="0.55000000000000004">
      <c r="A28" s="7">
        <v>44953</v>
      </c>
      <c r="B28">
        <v>45.14</v>
      </c>
      <c r="D28" vm="37">
        <v>44955</v>
      </c>
      <c r="E28">
        <v>9.14</v>
      </c>
    </row>
    <row r="29" spans="1:8" x14ac:dyDescent="0.55000000000000004">
      <c r="A29" s="7">
        <v>44954</v>
      </c>
      <c r="B29">
        <v>52.8</v>
      </c>
    </row>
    <row r="30" spans="1:8" x14ac:dyDescent="0.55000000000000004">
      <c r="A30" s="7">
        <v>44955</v>
      </c>
      <c r="B30">
        <v>47.96</v>
      </c>
      <c r="D30" t="str" cm="1">
        <f t="array" ref="D30:E103">_xlfn._xlws.PY(23,0)</f>
        <v/>
      </c>
      <c r="E30" t="str">
        <v>Sales</v>
      </c>
    </row>
    <row r="31" spans="1:8" x14ac:dyDescent="0.55000000000000004">
      <c r="A31" s="7">
        <v>44956</v>
      </c>
      <c r="B31">
        <v>49.53</v>
      </c>
      <c r="D31" t="str">
        <v>Date</v>
      </c>
      <c r="E31" t="str">
        <v/>
      </c>
    </row>
    <row r="32" spans="1:8" x14ac:dyDescent="0.55000000000000004">
      <c r="A32" s="7">
        <v>44957</v>
      </c>
      <c r="B32">
        <v>48.02</v>
      </c>
      <c r="D32" vm="29">
        <v>44927</v>
      </c>
      <c r="E32">
        <v>2.1866666666666665</v>
      </c>
    </row>
    <row r="33" spans="1:5" x14ac:dyDescent="0.55000000000000004">
      <c r="A33" s="7">
        <v>44958</v>
      </c>
      <c r="B33">
        <v>60.32</v>
      </c>
      <c r="D33" vm="47">
        <v>44927.041666666664</v>
      </c>
      <c r="E33">
        <v>2.1866666666666665</v>
      </c>
    </row>
    <row r="34" spans="1:5" x14ac:dyDescent="0.55000000000000004">
      <c r="A34" s="7">
        <v>44959</v>
      </c>
      <c r="B34">
        <v>51.03</v>
      </c>
      <c r="D34" vm="48">
        <v>44927.083333333336</v>
      </c>
      <c r="E34">
        <v>2.1866666666666665</v>
      </c>
    </row>
    <row r="35" spans="1:5" x14ac:dyDescent="0.55000000000000004">
      <c r="A35" s="7">
        <v>44960</v>
      </c>
      <c r="B35">
        <v>45.84</v>
      </c>
      <c r="D35" vm="49">
        <v>44927.125</v>
      </c>
      <c r="E35">
        <v>2.1866666666666665</v>
      </c>
    </row>
    <row r="36" spans="1:5" x14ac:dyDescent="0.55000000000000004">
      <c r="A36" s="7">
        <v>44961</v>
      </c>
      <c r="B36">
        <v>55.28</v>
      </c>
      <c r="D36" vm="50">
        <v>44927.166666666664</v>
      </c>
      <c r="E36">
        <v>2.1866666666666665</v>
      </c>
    </row>
    <row r="37" spans="1:5" x14ac:dyDescent="0.55000000000000004">
      <c r="A37" s="7">
        <v>44962</v>
      </c>
      <c r="B37">
        <v>45.09</v>
      </c>
      <c r="D37" vm="51">
        <v>44927.208333333336</v>
      </c>
      <c r="E37">
        <v>2.1866666666666665</v>
      </c>
    </row>
    <row r="38" spans="1:5" x14ac:dyDescent="0.55000000000000004">
      <c r="A38" s="7">
        <v>44963</v>
      </c>
      <c r="B38">
        <v>52.28</v>
      </c>
      <c r="D38" vm="52">
        <v>44927.25</v>
      </c>
      <c r="E38">
        <v>2.1866666666666665</v>
      </c>
    </row>
    <row r="39" spans="1:5" x14ac:dyDescent="0.55000000000000004">
      <c r="A39" s="7">
        <v>44964</v>
      </c>
      <c r="B39">
        <v>41.47</v>
      </c>
      <c r="D39" vm="53">
        <v>44927.291666666664</v>
      </c>
      <c r="E39">
        <v>2.1866666666666665</v>
      </c>
    </row>
    <row r="40" spans="1:5" x14ac:dyDescent="0.55000000000000004">
      <c r="A40" s="7">
        <v>44965</v>
      </c>
      <c r="B40">
        <v>44.66</v>
      </c>
      <c r="D40" vm="54">
        <v>44927.333333333336</v>
      </c>
      <c r="E40">
        <v>2.1866666666666665</v>
      </c>
    </row>
    <row r="41" spans="1:5" x14ac:dyDescent="0.55000000000000004">
      <c r="A41" s="7">
        <v>44966</v>
      </c>
      <c r="B41">
        <v>52.32</v>
      </c>
      <c r="D41" vm="55">
        <v>44927.375</v>
      </c>
      <c r="E41">
        <v>2.1866666666666665</v>
      </c>
    </row>
    <row r="42" spans="1:5" x14ac:dyDescent="0.55000000000000004">
      <c r="A42" s="7">
        <v>44967</v>
      </c>
      <c r="B42">
        <v>55.06</v>
      </c>
      <c r="D42" vm="56">
        <v>44927.416666666664</v>
      </c>
      <c r="E42">
        <v>2.1866666666666665</v>
      </c>
    </row>
    <row r="43" spans="1:5" x14ac:dyDescent="0.55000000000000004">
      <c r="A43" s="7">
        <v>44968</v>
      </c>
      <c r="B43">
        <v>52.26</v>
      </c>
      <c r="D43" vm="57">
        <v>44927.458333333336</v>
      </c>
      <c r="E43">
        <v>2.1866666666666665</v>
      </c>
    </row>
    <row r="44" spans="1:5" x14ac:dyDescent="0.55000000000000004">
      <c r="A44" s="7">
        <v>44969</v>
      </c>
      <c r="B44">
        <v>50.86</v>
      </c>
      <c r="D44" vm="58">
        <v>44927.5</v>
      </c>
      <c r="E44">
        <v>2.1866666666666665</v>
      </c>
    </row>
    <row r="45" spans="1:5" x14ac:dyDescent="0.55000000000000004">
      <c r="A45" s="7">
        <v>44970</v>
      </c>
      <c r="B45">
        <v>49.97</v>
      </c>
      <c r="D45" vm="59">
        <v>44927.541666666664</v>
      </c>
      <c r="E45">
        <v>2.1866666666666665</v>
      </c>
    </row>
    <row r="46" spans="1:5" x14ac:dyDescent="0.55000000000000004">
      <c r="A46" s="7">
        <v>44971</v>
      </c>
      <c r="B46">
        <v>44.11</v>
      </c>
      <c r="D46" vm="60">
        <v>44927.583333333336</v>
      </c>
      <c r="E46">
        <v>2.1866666666666665</v>
      </c>
    </row>
    <row r="47" spans="1:5" x14ac:dyDescent="0.55000000000000004">
      <c r="A47" s="7">
        <v>44972</v>
      </c>
      <c r="B47">
        <v>47.94</v>
      </c>
      <c r="D47" vm="61">
        <v>44927.625</v>
      </c>
      <c r="E47">
        <v>2.1866666666666665</v>
      </c>
    </row>
    <row r="48" spans="1:5" x14ac:dyDescent="0.55000000000000004">
      <c r="A48" s="7">
        <v>44973</v>
      </c>
      <c r="B48">
        <v>49.27</v>
      </c>
      <c r="D48" vm="62">
        <v>44927.666666666664</v>
      </c>
      <c r="E48">
        <v>2.1866666666666665</v>
      </c>
    </row>
    <row r="49" spans="1:5" x14ac:dyDescent="0.55000000000000004">
      <c r="A49" s="7">
        <v>44974</v>
      </c>
      <c r="B49">
        <v>56.9</v>
      </c>
      <c r="D49" vm="63">
        <v>44927.708333333336</v>
      </c>
      <c r="E49">
        <v>2.1866666666666665</v>
      </c>
    </row>
    <row r="50" spans="1:5" x14ac:dyDescent="0.55000000000000004">
      <c r="A50" s="7">
        <v>44975</v>
      </c>
      <c r="B50">
        <v>53.36</v>
      </c>
      <c r="D50" vm="64">
        <v>44927.75</v>
      </c>
      <c r="E50">
        <v>2.1866666666666665</v>
      </c>
    </row>
    <row r="51" spans="1:5" x14ac:dyDescent="0.55000000000000004">
      <c r="A51" s="7">
        <v>44976</v>
      </c>
      <c r="B51">
        <v>42.86</v>
      </c>
      <c r="D51" vm="65">
        <v>44927.791666666664</v>
      </c>
      <c r="E51">
        <v>2.1866666666666665</v>
      </c>
    </row>
    <row r="52" spans="1:5" x14ac:dyDescent="0.55000000000000004">
      <c r="A52" s="7">
        <v>44977</v>
      </c>
      <c r="B52">
        <v>53.33</v>
      </c>
      <c r="D52" vm="66">
        <v>44927.833333333336</v>
      </c>
      <c r="E52">
        <v>2.1866666666666665</v>
      </c>
    </row>
    <row r="53" spans="1:5" x14ac:dyDescent="0.55000000000000004">
      <c r="A53" s="7">
        <v>44978</v>
      </c>
      <c r="B53">
        <v>49.82</v>
      </c>
      <c r="D53" vm="67">
        <v>44927.875</v>
      </c>
      <c r="E53">
        <v>2.1866666666666665</v>
      </c>
    </row>
    <row r="54" spans="1:5" x14ac:dyDescent="0.55000000000000004">
      <c r="A54" s="7">
        <v>44979</v>
      </c>
      <c r="B54">
        <v>48.4</v>
      </c>
      <c r="D54" vm="68">
        <v>44927.916666666664</v>
      </c>
      <c r="E54">
        <v>2.1866666666666665</v>
      </c>
    </row>
    <row r="55" spans="1:5" x14ac:dyDescent="0.55000000000000004">
      <c r="A55" s="7">
        <v>44980</v>
      </c>
      <c r="B55">
        <v>54.87</v>
      </c>
      <c r="D55" vm="69">
        <v>44927.958333333336</v>
      </c>
      <c r="E55">
        <v>2.1866666666666665</v>
      </c>
    </row>
    <row r="56" spans="1:5" x14ac:dyDescent="0.55000000000000004">
      <c r="A56" s="7">
        <v>44981</v>
      </c>
      <c r="B56">
        <v>57</v>
      </c>
      <c r="D56" vm="70">
        <v>44928</v>
      </c>
      <c r="E56">
        <v>2.0558333333333336</v>
      </c>
    </row>
    <row r="57" spans="1:5" x14ac:dyDescent="0.55000000000000004">
      <c r="A57" s="7">
        <v>44982</v>
      </c>
      <c r="B57">
        <v>56.54</v>
      </c>
      <c r="D57" vm="71">
        <v>44928.041666666664</v>
      </c>
      <c r="E57">
        <v>2.0558333333333336</v>
      </c>
    </row>
    <row r="58" spans="1:5" x14ac:dyDescent="0.55000000000000004">
      <c r="A58" s="7">
        <v>44983</v>
      </c>
      <c r="B58">
        <v>47.72</v>
      </c>
      <c r="D58" vm="72">
        <v>44928.083333333336</v>
      </c>
      <c r="E58">
        <v>2.0558333333333336</v>
      </c>
    </row>
    <row r="59" spans="1:5" x14ac:dyDescent="0.55000000000000004">
      <c r="A59" s="7">
        <v>44984</v>
      </c>
      <c r="B59">
        <v>50.41</v>
      </c>
      <c r="D59" vm="73">
        <v>44928.125</v>
      </c>
      <c r="E59">
        <v>2.0558333333333336</v>
      </c>
    </row>
    <row r="60" spans="1:5" x14ac:dyDescent="0.55000000000000004">
      <c r="A60" s="7">
        <v>44985</v>
      </c>
      <c r="B60">
        <v>53.64</v>
      </c>
      <c r="D60" vm="74">
        <v>44928.166666666664</v>
      </c>
      <c r="E60">
        <v>2.0558333333333336</v>
      </c>
    </row>
    <row r="61" spans="1:5" x14ac:dyDescent="0.55000000000000004">
      <c r="A61" s="7">
        <v>44986</v>
      </c>
      <c r="B61">
        <v>56.9</v>
      </c>
      <c r="D61" vm="75">
        <v>44928.208333333336</v>
      </c>
      <c r="E61">
        <v>2.0558333333333336</v>
      </c>
    </row>
    <row r="62" spans="1:5" x14ac:dyDescent="0.55000000000000004">
      <c r="A62" s="7">
        <v>44987</v>
      </c>
      <c r="B62">
        <v>49.66</v>
      </c>
      <c r="D62" vm="76">
        <v>44928.25</v>
      </c>
      <c r="E62">
        <v>2.0558333333333336</v>
      </c>
    </row>
    <row r="63" spans="1:5" x14ac:dyDescent="0.55000000000000004">
      <c r="A63" s="7">
        <v>44988</v>
      </c>
      <c r="B63">
        <v>51.16</v>
      </c>
      <c r="D63" vm="77">
        <v>44928.291666666664</v>
      </c>
      <c r="E63">
        <v>2.0558333333333336</v>
      </c>
    </row>
    <row r="64" spans="1:5" x14ac:dyDescent="0.55000000000000004">
      <c r="A64" s="7">
        <v>44989</v>
      </c>
      <c r="B64">
        <v>46.59</v>
      </c>
      <c r="D64" vm="78">
        <v>44928.333333333336</v>
      </c>
      <c r="E64">
        <v>2.0558333333333336</v>
      </c>
    </row>
    <row r="65" spans="1:5" x14ac:dyDescent="0.55000000000000004">
      <c r="A65" s="7">
        <v>44990</v>
      </c>
      <c r="B65">
        <v>46.18</v>
      </c>
      <c r="D65" vm="79">
        <v>44928.375</v>
      </c>
      <c r="E65">
        <v>2.0558333333333336</v>
      </c>
    </row>
    <row r="66" spans="1:5" x14ac:dyDescent="0.55000000000000004">
      <c r="A66" s="7">
        <v>44991</v>
      </c>
      <c r="B66">
        <v>56.25</v>
      </c>
      <c r="D66" vm="80">
        <v>44928.416666666664</v>
      </c>
      <c r="E66">
        <v>2.0558333333333336</v>
      </c>
    </row>
    <row r="67" spans="1:5" x14ac:dyDescent="0.55000000000000004">
      <c r="A67" s="7">
        <v>44992</v>
      </c>
      <c r="B67">
        <v>59.01</v>
      </c>
      <c r="D67" vm="81">
        <v>44928.458333333336</v>
      </c>
      <c r="E67">
        <v>2.0558333333333336</v>
      </c>
    </row>
    <row r="68" spans="1:5" x14ac:dyDescent="0.55000000000000004">
      <c r="A68" s="7">
        <v>44993</v>
      </c>
      <c r="B68">
        <v>51.9</v>
      </c>
      <c r="D68" vm="82">
        <v>44928.5</v>
      </c>
      <c r="E68">
        <v>2.0558333333333336</v>
      </c>
    </row>
    <row r="69" spans="1:5" x14ac:dyDescent="0.55000000000000004">
      <c r="A69" s="7">
        <v>44994</v>
      </c>
      <c r="B69">
        <v>57.31</v>
      </c>
      <c r="D69" vm="83">
        <v>44928.541666666664</v>
      </c>
      <c r="E69">
        <v>2.0558333333333336</v>
      </c>
    </row>
    <row r="70" spans="1:5" x14ac:dyDescent="0.55000000000000004">
      <c r="A70" s="7">
        <v>44995</v>
      </c>
      <c r="B70">
        <v>54.14</v>
      </c>
      <c r="D70" vm="84">
        <v>44928.583333333336</v>
      </c>
      <c r="E70">
        <v>2.0558333333333336</v>
      </c>
    </row>
    <row r="71" spans="1:5" x14ac:dyDescent="0.55000000000000004">
      <c r="A71" s="7">
        <v>44996</v>
      </c>
      <c r="B71">
        <v>49.14</v>
      </c>
      <c r="D71" vm="85">
        <v>44928.625</v>
      </c>
      <c r="E71">
        <v>2.0558333333333336</v>
      </c>
    </row>
    <row r="72" spans="1:5" x14ac:dyDescent="0.55000000000000004">
      <c r="A72" s="7">
        <v>44997</v>
      </c>
      <c r="B72">
        <v>54.2</v>
      </c>
      <c r="D72" vm="86">
        <v>44928.666666666664</v>
      </c>
      <c r="E72">
        <v>2.0558333333333336</v>
      </c>
    </row>
    <row r="73" spans="1:5" x14ac:dyDescent="0.55000000000000004">
      <c r="A73" s="7">
        <v>44998</v>
      </c>
      <c r="B73">
        <v>60.12</v>
      </c>
      <c r="D73" vm="87">
        <v>44928.708333333336</v>
      </c>
      <c r="E73">
        <v>2.0558333333333336</v>
      </c>
    </row>
    <row r="74" spans="1:5" x14ac:dyDescent="0.55000000000000004">
      <c r="A74" s="7">
        <v>44999</v>
      </c>
      <c r="B74">
        <v>52.29</v>
      </c>
      <c r="D74" vm="88">
        <v>44928.75</v>
      </c>
      <c r="E74">
        <v>2.0558333333333336</v>
      </c>
    </row>
    <row r="75" spans="1:5" x14ac:dyDescent="0.55000000000000004">
      <c r="A75" s="7">
        <v>45000</v>
      </c>
      <c r="B75">
        <v>60.32</v>
      </c>
      <c r="D75" vm="89">
        <v>44928.791666666664</v>
      </c>
      <c r="E75">
        <v>2.0558333333333336</v>
      </c>
    </row>
    <row r="76" spans="1:5" x14ac:dyDescent="0.55000000000000004">
      <c r="A76" s="7">
        <v>45001</v>
      </c>
      <c r="B76">
        <v>39.44</v>
      </c>
      <c r="D76" vm="90">
        <v>44928.833333333336</v>
      </c>
      <c r="E76">
        <v>2.0558333333333336</v>
      </c>
    </row>
    <row r="77" spans="1:5" x14ac:dyDescent="0.55000000000000004">
      <c r="A77" s="7">
        <v>45002</v>
      </c>
      <c r="B77">
        <v>56.68</v>
      </c>
      <c r="D77" vm="91">
        <v>44928.875</v>
      </c>
      <c r="E77">
        <v>2.0558333333333336</v>
      </c>
    </row>
    <row r="78" spans="1:5" x14ac:dyDescent="0.55000000000000004">
      <c r="A78" s="7">
        <v>45003</v>
      </c>
      <c r="B78">
        <v>53.04</v>
      </c>
      <c r="D78" vm="92">
        <v>44928.916666666664</v>
      </c>
      <c r="E78">
        <v>2.0558333333333336</v>
      </c>
    </row>
    <row r="79" spans="1:5" x14ac:dyDescent="0.55000000000000004">
      <c r="A79" s="7">
        <v>45004</v>
      </c>
      <c r="B79">
        <v>51.14</v>
      </c>
      <c r="D79" vm="93">
        <v>44928.958333333336</v>
      </c>
      <c r="E79">
        <v>2.0558333333333336</v>
      </c>
    </row>
    <row r="80" spans="1:5" x14ac:dyDescent="0.55000000000000004">
      <c r="A80" s="7">
        <v>45005</v>
      </c>
      <c r="B80">
        <v>53.13</v>
      </c>
      <c r="D80" vm="94">
        <v>44929</v>
      </c>
      <c r="E80">
        <v>2.2212499999999999</v>
      </c>
    </row>
    <row r="81" spans="1:5" x14ac:dyDescent="0.55000000000000004">
      <c r="A81" s="7">
        <v>45006</v>
      </c>
      <c r="B81">
        <v>42.77</v>
      </c>
      <c r="D81" vm="95">
        <v>44929.041666666664</v>
      </c>
      <c r="E81">
        <v>2.2212499999999999</v>
      </c>
    </row>
    <row r="82" spans="1:5" x14ac:dyDescent="0.55000000000000004">
      <c r="A82" s="7">
        <v>45007</v>
      </c>
      <c r="B82">
        <v>51.64</v>
      </c>
      <c r="D82" vm="96">
        <v>44929.083333333336</v>
      </c>
      <c r="E82">
        <v>2.2212499999999999</v>
      </c>
    </row>
    <row r="83" spans="1:5" x14ac:dyDescent="0.55000000000000004">
      <c r="A83" s="7">
        <v>45008</v>
      </c>
      <c r="B83">
        <v>54.56</v>
      </c>
      <c r="D83" vm="97">
        <v>44929.125</v>
      </c>
      <c r="E83">
        <v>2.2212499999999999</v>
      </c>
    </row>
    <row r="84" spans="1:5" x14ac:dyDescent="0.55000000000000004">
      <c r="A84" s="7">
        <v>45009</v>
      </c>
      <c r="B84">
        <v>60.2</v>
      </c>
      <c r="D84" vm="98">
        <v>44929.166666666664</v>
      </c>
      <c r="E84">
        <v>2.2212499999999999</v>
      </c>
    </row>
    <row r="85" spans="1:5" x14ac:dyDescent="0.55000000000000004">
      <c r="A85" s="7">
        <v>45010</v>
      </c>
      <c r="B85">
        <v>50.25</v>
      </c>
      <c r="D85" vm="99">
        <v>44929.208333333336</v>
      </c>
      <c r="E85">
        <v>2.2212499999999999</v>
      </c>
    </row>
    <row r="86" spans="1:5" x14ac:dyDescent="0.55000000000000004">
      <c r="A86" s="7">
        <v>45011</v>
      </c>
      <c r="B86">
        <v>48.83</v>
      </c>
      <c r="D86" vm="100">
        <v>44929.25</v>
      </c>
      <c r="E86">
        <v>2.2212499999999999</v>
      </c>
    </row>
    <row r="87" spans="1:5" x14ac:dyDescent="0.55000000000000004">
      <c r="A87" s="7">
        <v>45012</v>
      </c>
      <c r="B87">
        <v>50.4</v>
      </c>
      <c r="D87" vm="101">
        <v>44929.291666666664</v>
      </c>
      <c r="E87">
        <v>2.2212499999999999</v>
      </c>
    </row>
    <row r="88" spans="1:5" x14ac:dyDescent="0.55000000000000004">
      <c r="A88" s="7">
        <v>45013</v>
      </c>
      <c r="B88">
        <v>57.52</v>
      </c>
      <c r="D88" vm="102">
        <v>44929.333333333336</v>
      </c>
      <c r="E88">
        <v>2.2212499999999999</v>
      </c>
    </row>
    <row r="89" spans="1:5" x14ac:dyDescent="0.55000000000000004">
      <c r="A89" s="7">
        <v>45014</v>
      </c>
      <c r="B89">
        <v>54.62</v>
      </c>
      <c r="D89" vm="103">
        <v>44929.375</v>
      </c>
      <c r="E89">
        <v>2.2212499999999999</v>
      </c>
    </row>
    <row r="90" spans="1:5" x14ac:dyDescent="0.55000000000000004">
      <c r="A90" s="7">
        <v>45015</v>
      </c>
      <c r="B90">
        <v>50.36</v>
      </c>
      <c r="D90" vm="104">
        <v>44929.416666666664</v>
      </c>
      <c r="E90">
        <v>2.2212499999999999</v>
      </c>
    </row>
    <row r="91" spans="1:5" x14ac:dyDescent="0.55000000000000004">
      <c r="A91" s="7">
        <v>45016</v>
      </c>
      <c r="B91">
        <v>55.61</v>
      </c>
      <c r="D91" vm="105">
        <v>44929.458333333336</v>
      </c>
      <c r="E91">
        <v>2.2212499999999999</v>
      </c>
    </row>
    <row r="92" spans="1:5" x14ac:dyDescent="0.55000000000000004">
      <c r="A92" s="7">
        <v>45017</v>
      </c>
      <c r="B92">
        <v>53.57</v>
      </c>
      <c r="D92" vm="106">
        <v>44929.5</v>
      </c>
      <c r="E92">
        <v>2.2212499999999999</v>
      </c>
    </row>
    <row r="93" spans="1:5" x14ac:dyDescent="0.55000000000000004">
      <c r="A93" s="7">
        <v>45018</v>
      </c>
      <c r="B93">
        <v>57.96</v>
      </c>
      <c r="D93" vm="107">
        <v>44929.541666666664</v>
      </c>
      <c r="E93">
        <v>2.2212499999999999</v>
      </c>
    </row>
    <row r="94" spans="1:5" x14ac:dyDescent="0.55000000000000004">
      <c r="A94" s="7">
        <v>45019</v>
      </c>
      <c r="B94">
        <v>49.64</v>
      </c>
      <c r="D94" vm="108">
        <v>44929.583333333336</v>
      </c>
      <c r="E94">
        <v>2.2212499999999999</v>
      </c>
    </row>
    <row r="95" spans="1:5" x14ac:dyDescent="0.55000000000000004">
      <c r="A95" s="7">
        <v>45020</v>
      </c>
      <c r="B95">
        <v>51.55</v>
      </c>
      <c r="D95" vm="109">
        <v>44929.625</v>
      </c>
      <c r="E95">
        <v>2.2212499999999999</v>
      </c>
    </row>
    <row r="96" spans="1:5" x14ac:dyDescent="0.55000000000000004">
      <c r="A96" s="7">
        <v>45021</v>
      </c>
      <c r="B96">
        <v>51.26</v>
      </c>
      <c r="D96" vm="110">
        <v>44929.666666666664</v>
      </c>
      <c r="E96">
        <v>2.2212499999999999</v>
      </c>
    </row>
    <row r="97" spans="1:5" x14ac:dyDescent="0.55000000000000004">
      <c r="A97" s="7">
        <v>45022</v>
      </c>
      <c r="B97">
        <v>45.94</v>
      </c>
      <c r="D97" vm="111">
        <v>44929.708333333336</v>
      </c>
      <c r="E97">
        <v>2.2212499999999999</v>
      </c>
    </row>
    <row r="98" spans="1:5" x14ac:dyDescent="0.55000000000000004">
      <c r="A98" s="7">
        <v>45023</v>
      </c>
      <c r="B98">
        <v>54.77</v>
      </c>
      <c r="D98" vm="112">
        <v>44929.75</v>
      </c>
      <c r="E98">
        <v>2.2212499999999999</v>
      </c>
    </row>
    <row r="99" spans="1:5" x14ac:dyDescent="0.55000000000000004">
      <c r="A99" s="7">
        <v>45024</v>
      </c>
      <c r="B99">
        <v>54.63</v>
      </c>
      <c r="D99" vm="113">
        <v>44929.791666666664</v>
      </c>
      <c r="E99">
        <v>2.2212499999999999</v>
      </c>
    </row>
    <row r="100" spans="1:5" x14ac:dyDescent="0.55000000000000004">
      <c r="A100" s="7">
        <v>45025</v>
      </c>
      <c r="B100">
        <v>53.38</v>
      </c>
      <c r="D100" vm="114">
        <v>44929.833333333336</v>
      </c>
      <c r="E100">
        <v>2.2212499999999999</v>
      </c>
    </row>
    <row r="101" spans="1:5" x14ac:dyDescent="0.55000000000000004">
      <c r="A101" s="7">
        <v>45026</v>
      </c>
      <c r="B101">
        <v>52.22</v>
      </c>
      <c r="D101" vm="115">
        <v>44929.875</v>
      </c>
      <c r="E101">
        <v>2.2212499999999999</v>
      </c>
    </row>
    <row r="102" spans="1:5" x14ac:dyDescent="0.55000000000000004">
      <c r="A102" s="7">
        <v>45027</v>
      </c>
      <c r="B102">
        <v>46.35</v>
      </c>
      <c r="D102" vm="116">
        <v>44929.916666666664</v>
      </c>
      <c r="E102">
        <v>2.2212499999999999</v>
      </c>
    </row>
    <row r="103" spans="1:5" x14ac:dyDescent="0.55000000000000004">
      <c r="A103" s="7">
        <v>45028</v>
      </c>
      <c r="B103">
        <v>51.36</v>
      </c>
      <c r="D103" vm="117">
        <v>44929.958333333336</v>
      </c>
      <c r="E103">
        <v>2.2212499999999999</v>
      </c>
    </row>
    <row r="104" spans="1:5" x14ac:dyDescent="0.55000000000000004">
      <c r="A104" s="7">
        <v>45029</v>
      </c>
      <c r="B104">
        <v>51.78</v>
      </c>
    </row>
    <row r="105" spans="1:5" x14ac:dyDescent="0.55000000000000004">
      <c r="A105" s="7">
        <v>45030</v>
      </c>
      <c r="B105">
        <v>49.52</v>
      </c>
    </row>
    <row r="106" spans="1:5" x14ac:dyDescent="0.55000000000000004">
      <c r="A106" s="7">
        <v>45031</v>
      </c>
      <c r="B106">
        <v>52.76</v>
      </c>
    </row>
    <row r="107" spans="1:5" x14ac:dyDescent="0.55000000000000004">
      <c r="A107" s="7">
        <v>45032</v>
      </c>
      <c r="B107">
        <v>55.62</v>
      </c>
    </row>
    <row r="108" spans="1:5" x14ac:dyDescent="0.55000000000000004">
      <c r="A108" s="7">
        <v>45033</v>
      </c>
      <c r="B108">
        <v>63.06</v>
      </c>
    </row>
    <row r="109" spans="1:5" x14ac:dyDescent="0.55000000000000004">
      <c r="A109" s="7">
        <v>45034</v>
      </c>
      <c r="B109">
        <v>54.54</v>
      </c>
    </row>
    <row r="110" spans="1:5" x14ac:dyDescent="0.55000000000000004">
      <c r="A110" s="7">
        <v>45035</v>
      </c>
      <c r="B110">
        <v>54.99</v>
      </c>
    </row>
    <row r="111" spans="1:5" x14ac:dyDescent="0.55000000000000004">
      <c r="A111" s="7">
        <v>45036</v>
      </c>
      <c r="B111">
        <v>53.36</v>
      </c>
    </row>
    <row r="112" spans="1:5" x14ac:dyDescent="0.55000000000000004">
      <c r="A112" s="7">
        <v>45037</v>
      </c>
      <c r="B112">
        <v>44.17</v>
      </c>
    </row>
    <row r="113" spans="1:2" x14ac:dyDescent="0.55000000000000004">
      <c r="A113" s="7">
        <v>45038</v>
      </c>
      <c r="B113">
        <v>53.67</v>
      </c>
    </row>
    <row r="114" spans="1:2" x14ac:dyDescent="0.55000000000000004">
      <c r="A114" s="7">
        <v>45039</v>
      </c>
      <c r="B114">
        <v>54.14</v>
      </c>
    </row>
    <row r="115" spans="1:2" x14ac:dyDescent="0.55000000000000004">
      <c r="A115" s="7">
        <v>45040</v>
      </c>
      <c r="B115">
        <v>66.19</v>
      </c>
    </row>
    <row r="116" spans="1:2" x14ac:dyDescent="0.55000000000000004">
      <c r="A116" s="7">
        <v>45041</v>
      </c>
      <c r="B116">
        <v>52.94</v>
      </c>
    </row>
    <row r="117" spans="1:2" x14ac:dyDescent="0.55000000000000004">
      <c r="A117" s="7">
        <v>45042</v>
      </c>
      <c r="B117">
        <v>55.45</v>
      </c>
    </row>
    <row r="118" spans="1:2" x14ac:dyDescent="0.55000000000000004">
      <c r="A118" s="7">
        <v>45043</v>
      </c>
      <c r="B118">
        <v>53.8</v>
      </c>
    </row>
    <row r="119" spans="1:2" x14ac:dyDescent="0.55000000000000004">
      <c r="A119" s="7">
        <v>45044</v>
      </c>
      <c r="B119">
        <v>48.16</v>
      </c>
    </row>
    <row r="120" spans="1:2" x14ac:dyDescent="0.55000000000000004">
      <c r="A120" s="7">
        <v>45045</v>
      </c>
      <c r="B120">
        <v>59.76</v>
      </c>
    </row>
    <row r="121" spans="1:2" x14ac:dyDescent="0.55000000000000004">
      <c r="A121" s="7">
        <v>45046</v>
      </c>
      <c r="B121">
        <v>57.84</v>
      </c>
    </row>
    <row r="122" spans="1:2" x14ac:dyDescent="0.55000000000000004">
      <c r="A122" s="7">
        <v>45047</v>
      </c>
      <c r="B122">
        <v>58.06</v>
      </c>
    </row>
    <row r="123" spans="1:2" x14ac:dyDescent="0.55000000000000004">
      <c r="A123" s="7">
        <v>45048</v>
      </c>
      <c r="B123">
        <v>49.6</v>
      </c>
    </row>
    <row r="124" spans="1:2" x14ac:dyDescent="0.55000000000000004">
      <c r="A124" s="7">
        <v>45049</v>
      </c>
      <c r="B124">
        <v>61.19</v>
      </c>
    </row>
    <row r="125" spans="1:2" x14ac:dyDescent="0.55000000000000004">
      <c r="A125" s="7">
        <v>45050</v>
      </c>
      <c r="B125">
        <v>47.2</v>
      </c>
    </row>
    <row r="126" spans="1:2" x14ac:dyDescent="0.55000000000000004">
      <c r="A126" s="7">
        <v>45051</v>
      </c>
      <c r="B126">
        <v>57.18</v>
      </c>
    </row>
    <row r="127" spans="1:2" x14ac:dyDescent="0.55000000000000004">
      <c r="A127" s="7">
        <v>45052</v>
      </c>
      <c r="B127">
        <v>65.23</v>
      </c>
    </row>
    <row r="128" spans="1:2" x14ac:dyDescent="0.55000000000000004">
      <c r="A128" s="7">
        <v>45053</v>
      </c>
      <c r="B128">
        <v>49.36</v>
      </c>
    </row>
    <row r="129" spans="1:2" x14ac:dyDescent="0.55000000000000004">
      <c r="A129" s="7">
        <v>45054</v>
      </c>
      <c r="B129">
        <v>51.52</v>
      </c>
    </row>
    <row r="130" spans="1:2" x14ac:dyDescent="0.55000000000000004">
      <c r="A130" s="7">
        <v>45055</v>
      </c>
      <c r="B130">
        <v>54.88</v>
      </c>
    </row>
    <row r="131" spans="1:2" x14ac:dyDescent="0.55000000000000004">
      <c r="A131" s="7">
        <v>45056</v>
      </c>
      <c r="B131">
        <v>51.9</v>
      </c>
    </row>
    <row r="132" spans="1:2" x14ac:dyDescent="0.55000000000000004">
      <c r="A132" s="7">
        <v>45057</v>
      </c>
      <c r="B132">
        <v>46.7</v>
      </c>
    </row>
    <row r="133" spans="1:2" x14ac:dyDescent="0.55000000000000004">
      <c r="A133" s="7">
        <v>45058</v>
      </c>
      <c r="B133">
        <v>54.83</v>
      </c>
    </row>
    <row r="134" spans="1:2" x14ac:dyDescent="0.55000000000000004">
      <c r="A134" s="7">
        <v>45059</v>
      </c>
      <c r="B134">
        <v>49.21</v>
      </c>
    </row>
    <row r="135" spans="1:2" x14ac:dyDescent="0.55000000000000004">
      <c r="A135" s="7">
        <v>45060</v>
      </c>
      <c r="B135">
        <v>56.92</v>
      </c>
    </row>
    <row r="136" spans="1:2" x14ac:dyDescent="0.55000000000000004">
      <c r="A136" s="7">
        <v>45061</v>
      </c>
      <c r="B136">
        <v>49.99</v>
      </c>
    </row>
    <row r="137" spans="1:2" x14ac:dyDescent="0.55000000000000004">
      <c r="A137" s="7">
        <v>45062</v>
      </c>
      <c r="B137">
        <v>62.37</v>
      </c>
    </row>
    <row r="138" spans="1:2" x14ac:dyDescent="0.55000000000000004">
      <c r="A138" s="7">
        <v>45063</v>
      </c>
      <c r="B138">
        <v>50.74</v>
      </c>
    </row>
    <row r="139" spans="1:2" x14ac:dyDescent="0.55000000000000004">
      <c r="A139" s="7">
        <v>45064</v>
      </c>
      <c r="B139">
        <v>53.08</v>
      </c>
    </row>
    <row r="140" spans="1:2" x14ac:dyDescent="0.55000000000000004">
      <c r="A140" s="7">
        <v>45065</v>
      </c>
      <c r="B140">
        <v>58.79</v>
      </c>
    </row>
    <row r="141" spans="1:2" x14ac:dyDescent="0.55000000000000004">
      <c r="A141" s="7">
        <v>45066</v>
      </c>
      <c r="B141">
        <v>48.61</v>
      </c>
    </row>
    <row r="142" spans="1:2" x14ac:dyDescent="0.55000000000000004">
      <c r="A142" s="7">
        <v>45067</v>
      </c>
      <c r="B142">
        <v>55.93</v>
      </c>
    </row>
    <row r="143" spans="1:2" x14ac:dyDescent="0.55000000000000004">
      <c r="A143" s="7">
        <v>45068</v>
      </c>
      <c r="B143">
        <v>61.36</v>
      </c>
    </row>
    <row r="144" spans="1:2" x14ac:dyDescent="0.55000000000000004">
      <c r="A144" s="7">
        <v>45069</v>
      </c>
      <c r="B144">
        <v>46.83</v>
      </c>
    </row>
    <row r="145" spans="1:2" x14ac:dyDescent="0.55000000000000004">
      <c r="A145" s="7">
        <v>45070</v>
      </c>
      <c r="B145">
        <v>55.82</v>
      </c>
    </row>
    <row r="146" spans="1:2" x14ac:dyDescent="0.55000000000000004">
      <c r="A146" s="7">
        <v>45071</v>
      </c>
      <c r="B146">
        <v>56.23</v>
      </c>
    </row>
    <row r="147" spans="1:2" x14ac:dyDescent="0.55000000000000004">
      <c r="A147" s="7">
        <v>45072</v>
      </c>
      <c r="B147">
        <v>58.87</v>
      </c>
    </row>
    <row r="148" spans="1:2" x14ac:dyDescent="0.55000000000000004">
      <c r="A148" s="7">
        <v>45073</v>
      </c>
      <c r="B148">
        <v>48.82</v>
      </c>
    </row>
    <row r="149" spans="1:2" x14ac:dyDescent="0.55000000000000004">
      <c r="A149" s="7">
        <v>45074</v>
      </c>
      <c r="B149">
        <v>48.43</v>
      </c>
    </row>
    <row r="150" spans="1:2" x14ac:dyDescent="0.55000000000000004">
      <c r="A150" s="7">
        <v>45075</v>
      </c>
      <c r="B150">
        <v>57.68</v>
      </c>
    </row>
    <row r="151" spans="1:2" x14ac:dyDescent="0.55000000000000004">
      <c r="A151" s="7">
        <v>45076</v>
      </c>
      <c r="B151">
        <v>56.59</v>
      </c>
    </row>
    <row r="152" spans="1:2" x14ac:dyDescent="0.55000000000000004">
      <c r="A152" s="7">
        <v>45077</v>
      </c>
      <c r="B152">
        <v>56.39</v>
      </c>
    </row>
    <row r="153" spans="1:2" x14ac:dyDescent="0.55000000000000004">
      <c r="A153" s="7">
        <v>45078</v>
      </c>
      <c r="B153">
        <v>56.9</v>
      </c>
    </row>
    <row r="154" spans="1:2" x14ac:dyDescent="0.55000000000000004">
      <c r="A154" s="7">
        <v>45079</v>
      </c>
      <c r="B154">
        <v>51.81</v>
      </c>
    </row>
    <row r="155" spans="1:2" x14ac:dyDescent="0.55000000000000004">
      <c r="A155" s="7">
        <v>45080</v>
      </c>
      <c r="B155">
        <v>56.4</v>
      </c>
    </row>
    <row r="156" spans="1:2" x14ac:dyDescent="0.55000000000000004">
      <c r="A156" s="7">
        <v>45081</v>
      </c>
      <c r="B156">
        <v>56.74</v>
      </c>
    </row>
    <row r="157" spans="1:2" x14ac:dyDescent="0.55000000000000004">
      <c r="A157" s="7">
        <v>45082</v>
      </c>
      <c r="B157">
        <v>51.74</v>
      </c>
    </row>
    <row r="158" spans="1:2" x14ac:dyDescent="0.55000000000000004">
      <c r="A158" s="7">
        <v>45083</v>
      </c>
      <c r="B158">
        <v>64.67</v>
      </c>
    </row>
    <row r="159" spans="1:2" x14ac:dyDescent="0.55000000000000004">
      <c r="A159" s="7">
        <v>45084</v>
      </c>
      <c r="B159">
        <v>57.75</v>
      </c>
    </row>
    <row r="160" spans="1:2" x14ac:dyDescent="0.55000000000000004">
      <c r="A160" s="7">
        <v>45085</v>
      </c>
      <c r="B160">
        <v>49.45</v>
      </c>
    </row>
    <row r="161" spans="1:2" x14ac:dyDescent="0.55000000000000004">
      <c r="A161" s="7">
        <v>45086</v>
      </c>
      <c r="B161">
        <v>58.73</v>
      </c>
    </row>
    <row r="162" spans="1:2" x14ac:dyDescent="0.55000000000000004">
      <c r="A162" s="7">
        <v>45087</v>
      </c>
      <c r="B162">
        <v>50.61</v>
      </c>
    </row>
    <row r="163" spans="1:2" x14ac:dyDescent="0.55000000000000004">
      <c r="A163" s="7">
        <v>45088</v>
      </c>
      <c r="B163">
        <v>59.45</v>
      </c>
    </row>
    <row r="164" spans="1:2" x14ac:dyDescent="0.55000000000000004">
      <c r="A164" s="7">
        <v>45089</v>
      </c>
      <c r="B164">
        <v>61.34</v>
      </c>
    </row>
    <row r="165" spans="1:2" x14ac:dyDescent="0.55000000000000004">
      <c r="A165" s="7">
        <v>45090</v>
      </c>
      <c r="B165">
        <v>51.48</v>
      </c>
    </row>
    <row r="166" spans="1:2" x14ac:dyDescent="0.55000000000000004">
      <c r="A166" s="7">
        <v>45091</v>
      </c>
      <c r="B166">
        <v>60.43</v>
      </c>
    </row>
    <row r="167" spans="1:2" x14ac:dyDescent="0.55000000000000004">
      <c r="A167" s="7">
        <v>45092</v>
      </c>
      <c r="B167">
        <v>57.71</v>
      </c>
    </row>
    <row r="168" spans="1:2" x14ac:dyDescent="0.55000000000000004">
      <c r="A168" s="7">
        <v>45093</v>
      </c>
      <c r="B168">
        <v>59.8</v>
      </c>
    </row>
    <row r="169" spans="1:2" x14ac:dyDescent="0.55000000000000004">
      <c r="A169" s="7">
        <v>45094</v>
      </c>
      <c r="B169">
        <v>65.2</v>
      </c>
    </row>
    <row r="170" spans="1:2" x14ac:dyDescent="0.55000000000000004">
      <c r="A170" s="7">
        <v>45095</v>
      </c>
      <c r="B170">
        <v>54.53</v>
      </c>
    </row>
    <row r="171" spans="1:2" x14ac:dyDescent="0.55000000000000004">
      <c r="A171" s="7">
        <v>45096</v>
      </c>
      <c r="B171">
        <v>52.02</v>
      </c>
    </row>
    <row r="172" spans="1:2" x14ac:dyDescent="0.55000000000000004">
      <c r="A172" s="7">
        <v>45097</v>
      </c>
      <c r="B172">
        <v>51.37</v>
      </c>
    </row>
    <row r="173" spans="1:2" x14ac:dyDescent="0.55000000000000004">
      <c r="A173" s="7">
        <v>45098</v>
      </c>
      <c r="B173">
        <v>51.78</v>
      </c>
    </row>
    <row r="174" spans="1:2" x14ac:dyDescent="0.55000000000000004">
      <c r="A174" s="7">
        <v>45099</v>
      </c>
      <c r="B174">
        <v>55.5</v>
      </c>
    </row>
    <row r="175" spans="1:2" x14ac:dyDescent="0.55000000000000004">
      <c r="A175" s="7">
        <v>45100</v>
      </c>
      <c r="B175">
        <v>57.63</v>
      </c>
    </row>
    <row r="176" spans="1:2" x14ac:dyDescent="0.55000000000000004">
      <c r="A176" s="7">
        <v>45101</v>
      </c>
      <c r="B176">
        <v>57.34</v>
      </c>
    </row>
    <row r="177" spans="1:2" x14ac:dyDescent="0.55000000000000004">
      <c r="A177" s="7">
        <v>45102</v>
      </c>
      <c r="B177">
        <v>60.13</v>
      </c>
    </row>
    <row r="178" spans="1:2" x14ac:dyDescent="0.55000000000000004">
      <c r="A178" s="7">
        <v>45103</v>
      </c>
      <c r="B178">
        <v>56.09</v>
      </c>
    </row>
    <row r="179" spans="1:2" x14ac:dyDescent="0.55000000000000004">
      <c r="A179" s="7">
        <v>45104</v>
      </c>
      <c r="B179">
        <v>63.33</v>
      </c>
    </row>
    <row r="180" spans="1:2" x14ac:dyDescent="0.55000000000000004">
      <c r="A180" s="7">
        <v>45105</v>
      </c>
      <c r="B180">
        <v>54.77</v>
      </c>
    </row>
    <row r="181" spans="1:2" x14ac:dyDescent="0.55000000000000004">
      <c r="A181" s="7">
        <v>45106</v>
      </c>
      <c r="B181">
        <v>69.73</v>
      </c>
    </row>
    <row r="182" spans="1:2" x14ac:dyDescent="0.55000000000000004">
      <c r="A182" s="7">
        <v>45107</v>
      </c>
      <c r="B182">
        <v>59.29</v>
      </c>
    </row>
    <row r="183" spans="1:2" x14ac:dyDescent="0.55000000000000004">
      <c r="A183" s="7">
        <v>45108</v>
      </c>
      <c r="B183">
        <v>51.91</v>
      </c>
    </row>
    <row r="184" spans="1:2" x14ac:dyDescent="0.55000000000000004">
      <c r="A184" s="7">
        <v>45109</v>
      </c>
      <c r="B184">
        <v>50.88</v>
      </c>
    </row>
    <row r="185" spans="1:2" x14ac:dyDescent="0.55000000000000004">
      <c r="A185" s="7">
        <v>45110</v>
      </c>
      <c r="B185">
        <v>58.68</v>
      </c>
    </row>
    <row r="186" spans="1:2" x14ac:dyDescent="0.55000000000000004">
      <c r="A186" s="7">
        <v>45111</v>
      </c>
      <c r="B186">
        <v>55.18</v>
      </c>
    </row>
    <row r="187" spans="1:2" x14ac:dyDescent="0.55000000000000004">
      <c r="A187" s="7">
        <v>45112</v>
      </c>
      <c r="B187">
        <v>59.91</v>
      </c>
    </row>
    <row r="188" spans="1:2" x14ac:dyDescent="0.55000000000000004">
      <c r="A188" s="7">
        <v>45113</v>
      </c>
      <c r="B188">
        <v>58.74</v>
      </c>
    </row>
    <row r="189" spans="1:2" x14ac:dyDescent="0.55000000000000004">
      <c r="A189" s="7">
        <v>45114</v>
      </c>
      <c r="B189">
        <v>56.04</v>
      </c>
    </row>
    <row r="190" spans="1:2" x14ac:dyDescent="0.55000000000000004">
      <c r="A190" s="7">
        <v>45115</v>
      </c>
      <c r="B190">
        <v>52.2</v>
      </c>
    </row>
    <row r="191" spans="1:2" x14ac:dyDescent="0.55000000000000004">
      <c r="A191" s="7">
        <v>45116</v>
      </c>
      <c r="B191">
        <v>48.9</v>
      </c>
    </row>
    <row r="192" spans="1:2" x14ac:dyDescent="0.55000000000000004">
      <c r="A192" s="7">
        <v>45117</v>
      </c>
      <c r="B192">
        <v>54.27</v>
      </c>
    </row>
    <row r="193" spans="1:2" x14ac:dyDescent="0.55000000000000004">
      <c r="A193" s="7">
        <v>45118</v>
      </c>
      <c r="B193">
        <v>60.82</v>
      </c>
    </row>
    <row r="194" spans="1:2" x14ac:dyDescent="0.55000000000000004">
      <c r="A194" s="7">
        <v>45119</v>
      </c>
      <c r="B194">
        <v>57.65</v>
      </c>
    </row>
    <row r="195" spans="1:2" x14ac:dyDescent="0.55000000000000004">
      <c r="A195" s="7">
        <v>45120</v>
      </c>
      <c r="B195">
        <v>50.38</v>
      </c>
    </row>
    <row r="196" spans="1:2" x14ac:dyDescent="0.55000000000000004">
      <c r="A196" s="7">
        <v>45121</v>
      </c>
      <c r="B196">
        <v>57.51</v>
      </c>
    </row>
    <row r="197" spans="1:2" x14ac:dyDescent="0.55000000000000004">
      <c r="A197" s="7">
        <v>45122</v>
      </c>
      <c r="B197">
        <v>58.6</v>
      </c>
    </row>
    <row r="198" spans="1:2" x14ac:dyDescent="0.55000000000000004">
      <c r="A198" s="7">
        <v>45123</v>
      </c>
      <c r="B198">
        <v>52.29</v>
      </c>
    </row>
    <row r="199" spans="1:2" x14ac:dyDescent="0.55000000000000004">
      <c r="A199" s="7">
        <v>45124</v>
      </c>
      <c r="B199">
        <v>57.52</v>
      </c>
    </row>
    <row r="200" spans="1:2" x14ac:dyDescent="0.55000000000000004">
      <c r="A200" s="7">
        <v>45125</v>
      </c>
      <c r="B200">
        <v>57.07</v>
      </c>
    </row>
    <row r="201" spans="1:2" x14ac:dyDescent="0.55000000000000004">
      <c r="A201" s="7">
        <v>45126</v>
      </c>
      <c r="B201">
        <v>51.1</v>
      </c>
    </row>
    <row r="202" spans="1:2" x14ac:dyDescent="0.55000000000000004">
      <c r="A202" s="7">
        <v>45127</v>
      </c>
      <c r="B202">
        <v>58.64</v>
      </c>
    </row>
    <row r="203" spans="1:2" x14ac:dyDescent="0.55000000000000004">
      <c r="A203" s="7">
        <v>45128</v>
      </c>
      <c r="B203">
        <v>59.69</v>
      </c>
    </row>
    <row r="204" spans="1:2" x14ac:dyDescent="0.55000000000000004">
      <c r="A204" s="7">
        <v>45129</v>
      </c>
      <c r="B204">
        <v>62.33</v>
      </c>
    </row>
    <row r="205" spans="1:2" x14ac:dyDescent="0.55000000000000004">
      <c r="A205" s="7">
        <v>45130</v>
      </c>
      <c r="B205">
        <v>62.22</v>
      </c>
    </row>
    <row r="206" spans="1:2" x14ac:dyDescent="0.55000000000000004">
      <c r="A206" s="7">
        <v>45131</v>
      </c>
      <c r="B206">
        <v>50.1</v>
      </c>
    </row>
    <row r="207" spans="1:2" x14ac:dyDescent="0.55000000000000004">
      <c r="A207" s="7">
        <v>45132</v>
      </c>
      <c r="B207">
        <v>52.33</v>
      </c>
    </row>
    <row r="208" spans="1:2" x14ac:dyDescent="0.55000000000000004">
      <c r="A208" s="7">
        <v>45133</v>
      </c>
      <c r="B208">
        <v>59.63</v>
      </c>
    </row>
    <row r="209" spans="1:2" x14ac:dyDescent="0.55000000000000004">
      <c r="A209" s="7">
        <v>45134</v>
      </c>
      <c r="B209">
        <v>59.66</v>
      </c>
    </row>
    <row r="210" spans="1:2" x14ac:dyDescent="0.55000000000000004">
      <c r="A210" s="7">
        <v>45135</v>
      </c>
      <c r="B210">
        <v>59.7</v>
      </c>
    </row>
    <row r="211" spans="1:2" x14ac:dyDescent="0.55000000000000004">
      <c r="A211" s="7">
        <v>45136</v>
      </c>
      <c r="B211">
        <v>76.42</v>
      </c>
    </row>
    <row r="212" spans="1:2" x14ac:dyDescent="0.55000000000000004">
      <c r="A212" s="7">
        <v>45137</v>
      </c>
      <c r="B212">
        <v>60.05</v>
      </c>
    </row>
    <row r="213" spans="1:2" x14ac:dyDescent="0.55000000000000004">
      <c r="A213" s="7">
        <v>45138</v>
      </c>
      <c r="B213">
        <v>62.9</v>
      </c>
    </row>
    <row r="214" spans="1:2" x14ac:dyDescent="0.55000000000000004">
      <c r="A214" s="7">
        <v>45139</v>
      </c>
      <c r="B214">
        <v>62.03</v>
      </c>
    </row>
    <row r="215" spans="1:2" x14ac:dyDescent="0.55000000000000004">
      <c r="A215" s="7">
        <v>45140</v>
      </c>
      <c r="B215">
        <v>60.55</v>
      </c>
    </row>
    <row r="216" spans="1:2" x14ac:dyDescent="0.55000000000000004">
      <c r="A216" s="7">
        <v>45141</v>
      </c>
      <c r="B216">
        <v>55.75</v>
      </c>
    </row>
    <row r="217" spans="1:2" x14ac:dyDescent="0.55000000000000004">
      <c r="A217" s="7">
        <v>45142</v>
      </c>
      <c r="B217">
        <v>61.16</v>
      </c>
    </row>
    <row r="218" spans="1:2" x14ac:dyDescent="0.55000000000000004">
      <c r="A218" s="7">
        <v>45143</v>
      </c>
      <c r="B218">
        <v>53.53</v>
      </c>
    </row>
    <row r="219" spans="1:2" x14ac:dyDescent="0.55000000000000004">
      <c r="A219" s="7">
        <v>45144</v>
      </c>
      <c r="B219">
        <v>56.25</v>
      </c>
    </row>
    <row r="220" spans="1:2" x14ac:dyDescent="0.55000000000000004">
      <c r="A220" s="7">
        <v>45145</v>
      </c>
      <c r="B220">
        <v>55.04</v>
      </c>
    </row>
    <row r="221" spans="1:2" x14ac:dyDescent="0.55000000000000004">
      <c r="A221" s="7">
        <v>45146</v>
      </c>
      <c r="B221">
        <v>57.91</v>
      </c>
    </row>
    <row r="222" spans="1:2" x14ac:dyDescent="0.55000000000000004">
      <c r="A222" s="7">
        <v>45147</v>
      </c>
      <c r="B222">
        <v>69.11</v>
      </c>
    </row>
    <row r="223" spans="1:2" x14ac:dyDescent="0.55000000000000004">
      <c r="A223" s="7">
        <v>45148</v>
      </c>
      <c r="B223">
        <v>48.23</v>
      </c>
    </row>
    <row r="224" spans="1:2" x14ac:dyDescent="0.55000000000000004">
      <c r="A224" s="7">
        <v>45149</v>
      </c>
      <c r="B224">
        <v>61.03</v>
      </c>
    </row>
    <row r="225" spans="1:2" x14ac:dyDescent="0.55000000000000004">
      <c r="A225" s="7">
        <v>45150</v>
      </c>
      <c r="B225">
        <v>49.57</v>
      </c>
    </row>
    <row r="226" spans="1:2" x14ac:dyDescent="0.55000000000000004">
      <c r="A226" s="7">
        <v>45151</v>
      </c>
      <c r="B226">
        <v>55.31</v>
      </c>
    </row>
    <row r="227" spans="1:2" x14ac:dyDescent="0.55000000000000004">
      <c r="A227" s="7">
        <v>45152</v>
      </c>
      <c r="B227">
        <v>63.15</v>
      </c>
    </row>
    <row r="228" spans="1:2" x14ac:dyDescent="0.55000000000000004">
      <c r="A228" s="7">
        <v>45153</v>
      </c>
      <c r="B228">
        <v>58.06</v>
      </c>
    </row>
    <row r="229" spans="1:2" x14ac:dyDescent="0.55000000000000004">
      <c r="A229" s="7">
        <v>45154</v>
      </c>
      <c r="B229">
        <v>52.39</v>
      </c>
    </row>
    <row r="230" spans="1:2" x14ac:dyDescent="0.55000000000000004">
      <c r="A230" s="7">
        <v>45155</v>
      </c>
      <c r="B230">
        <v>54.23</v>
      </c>
    </row>
    <row r="231" spans="1:2" x14ac:dyDescent="0.55000000000000004">
      <c r="A231" s="7">
        <v>45156</v>
      </c>
      <c r="B231">
        <v>61.24</v>
      </c>
    </row>
    <row r="232" spans="1:2" x14ac:dyDescent="0.55000000000000004">
      <c r="A232" s="7">
        <v>45157</v>
      </c>
      <c r="B232">
        <v>54.22</v>
      </c>
    </row>
    <row r="233" spans="1:2" x14ac:dyDescent="0.55000000000000004">
      <c r="A233" s="7">
        <v>45158</v>
      </c>
      <c r="B233">
        <v>58.99</v>
      </c>
    </row>
    <row r="234" spans="1:2" x14ac:dyDescent="0.55000000000000004">
      <c r="A234" s="7">
        <v>45159</v>
      </c>
      <c r="B234">
        <v>58.17</v>
      </c>
    </row>
    <row r="235" spans="1:2" x14ac:dyDescent="0.55000000000000004">
      <c r="A235" s="7">
        <v>45160</v>
      </c>
      <c r="B235">
        <v>54.72</v>
      </c>
    </row>
    <row r="236" spans="1:2" x14ac:dyDescent="0.55000000000000004">
      <c r="A236" s="7">
        <v>45161</v>
      </c>
      <c r="B236">
        <v>68.73</v>
      </c>
    </row>
    <row r="237" spans="1:2" x14ac:dyDescent="0.55000000000000004">
      <c r="A237" s="7">
        <v>45162</v>
      </c>
      <c r="B237">
        <v>61.22</v>
      </c>
    </row>
    <row r="238" spans="1:2" x14ac:dyDescent="0.55000000000000004">
      <c r="A238" s="7">
        <v>45163</v>
      </c>
      <c r="B238">
        <v>47.96</v>
      </c>
    </row>
    <row r="239" spans="1:2" x14ac:dyDescent="0.55000000000000004">
      <c r="A239" s="7">
        <v>45164</v>
      </c>
      <c r="B239">
        <v>59.05</v>
      </c>
    </row>
    <row r="240" spans="1:2" x14ac:dyDescent="0.55000000000000004">
      <c r="A240" s="7">
        <v>45165</v>
      </c>
      <c r="B240">
        <v>54.84</v>
      </c>
    </row>
    <row r="241" spans="1:2" x14ac:dyDescent="0.55000000000000004">
      <c r="A241" s="7">
        <v>45166</v>
      </c>
      <c r="B241">
        <v>62.45</v>
      </c>
    </row>
    <row r="242" spans="1:2" x14ac:dyDescent="0.55000000000000004">
      <c r="A242" s="7">
        <v>45167</v>
      </c>
      <c r="B242">
        <v>54.26</v>
      </c>
    </row>
    <row r="243" spans="1:2" x14ac:dyDescent="0.55000000000000004">
      <c r="A243" s="7">
        <v>45168</v>
      </c>
      <c r="B243">
        <v>57.68</v>
      </c>
    </row>
    <row r="244" spans="1:2" x14ac:dyDescent="0.55000000000000004">
      <c r="A244" s="7">
        <v>45169</v>
      </c>
      <c r="B244">
        <v>60.81</v>
      </c>
    </row>
    <row r="245" spans="1:2" x14ac:dyDescent="0.55000000000000004">
      <c r="A245" s="7">
        <v>45170</v>
      </c>
      <c r="B245">
        <v>62.65</v>
      </c>
    </row>
    <row r="246" spans="1:2" x14ac:dyDescent="0.55000000000000004">
      <c r="A246" s="7">
        <v>45171</v>
      </c>
      <c r="B246">
        <v>52.35</v>
      </c>
    </row>
    <row r="247" spans="1:2" x14ac:dyDescent="0.55000000000000004">
      <c r="A247" s="7">
        <v>45172</v>
      </c>
      <c r="B247">
        <v>56.72</v>
      </c>
    </row>
    <row r="248" spans="1:2" x14ac:dyDescent="0.55000000000000004">
      <c r="A248" s="7">
        <v>45173</v>
      </c>
      <c r="B248">
        <v>56.05</v>
      </c>
    </row>
    <row r="249" spans="1:2" x14ac:dyDescent="0.55000000000000004">
      <c r="A249" s="7">
        <v>45174</v>
      </c>
      <c r="B249">
        <v>55.19</v>
      </c>
    </row>
    <row r="250" spans="1:2" x14ac:dyDescent="0.55000000000000004">
      <c r="A250" s="7">
        <v>45175</v>
      </c>
      <c r="B250">
        <v>67.319999999999993</v>
      </c>
    </row>
    <row r="251" spans="1:2" x14ac:dyDescent="0.55000000000000004">
      <c r="A251" s="7">
        <v>45176</v>
      </c>
      <c r="B251">
        <v>60.55</v>
      </c>
    </row>
    <row r="252" spans="1:2" x14ac:dyDescent="0.55000000000000004">
      <c r="A252" s="7">
        <v>45177</v>
      </c>
      <c r="B252">
        <v>52.26</v>
      </c>
    </row>
    <row r="253" spans="1:2" x14ac:dyDescent="0.55000000000000004">
      <c r="A253" s="7">
        <v>45178</v>
      </c>
      <c r="B253">
        <v>63.19</v>
      </c>
    </row>
    <row r="254" spans="1:2" x14ac:dyDescent="0.55000000000000004">
      <c r="A254" s="7">
        <v>45179</v>
      </c>
      <c r="B254">
        <v>69.239999999999995</v>
      </c>
    </row>
    <row r="255" spans="1:2" x14ac:dyDescent="0.55000000000000004">
      <c r="A255" s="7">
        <v>45180</v>
      </c>
      <c r="B255">
        <v>63.83</v>
      </c>
    </row>
    <row r="256" spans="1:2" x14ac:dyDescent="0.55000000000000004">
      <c r="A256" s="7">
        <v>45181</v>
      </c>
      <c r="B256">
        <v>51.1</v>
      </c>
    </row>
    <row r="257" spans="1:2" x14ac:dyDescent="0.55000000000000004">
      <c r="A257" s="7">
        <v>45182</v>
      </c>
      <c r="B257">
        <v>56.31</v>
      </c>
    </row>
    <row r="258" spans="1:2" x14ac:dyDescent="0.55000000000000004">
      <c r="A258" s="7">
        <v>45183</v>
      </c>
      <c r="B258">
        <v>65.099999999999994</v>
      </c>
    </row>
    <row r="259" spans="1:2" x14ac:dyDescent="0.55000000000000004">
      <c r="A259" s="7">
        <v>45184</v>
      </c>
      <c r="B259">
        <v>55.26</v>
      </c>
    </row>
    <row r="260" spans="1:2" x14ac:dyDescent="0.55000000000000004">
      <c r="A260" s="7">
        <v>45185</v>
      </c>
      <c r="B260">
        <v>61.05</v>
      </c>
    </row>
    <row r="261" spans="1:2" x14ac:dyDescent="0.55000000000000004">
      <c r="A261" s="7">
        <v>45186</v>
      </c>
      <c r="B261">
        <v>62.74</v>
      </c>
    </row>
    <row r="262" spans="1:2" x14ac:dyDescent="0.55000000000000004">
      <c r="A262" s="7">
        <v>45187</v>
      </c>
      <c r="B262">
        <v>54.27</v>
      </c>
    </row>
    <row r="263" spans="1:2" x14ac:dyDescent="0.55000000000000004">
      <c r="A263" s="7">
        <v>45188</v>
      </c>
      <c r="B263">
        <v>58.64</v>
      </c>
    </row>
    <row r="264" spans="1:2" x14ac:dyDescent="0.55000000000000004">
      <c r="A264" s="7">
        <v>45189</v>
      </c>
      <c r="B264">
        <v>42.77</v>
      </c>
    </row>
    <row r="265" spans="1:2" x14ac:dyDescent="0.55000000000000004">
      <c r="A265" s="7">
        <v>45190</v>
      </c>
      <c r="B265">
        <v>53.88</v>
      </c>
    </row>
    <row r="266" spans="1:2" x14ac:dyDescent="0.55000000000000004">
      <c r="A266" s="7">
        <v>45191</v>
      </c>
      <c r="B266">
        <v>57.78</v>
      </c>
    </row>
    <row r="267" spans="1:2" x14ac:dyDescent="0.55000000000000004">
      <c r="A267" s="7">
        <v>45192</v>
      </c>
      <c r="B267">
        <v>52.84</v>
      </c>
    </row>
    <row r="268" spans="1:2" x14ac:dyDescent="0.55000000000000004">
      <c r="A268" s="7">
        <v>45193</v>
      </c>
      <c r="B268">
        <v>67.27</v>
      </c>
    </row>
    <row r="269" spans="1:2" x14ac:dyDescent="0.55000000000000004">
      <c r="A269" s="7">
        <v>45194</v>
      </c>
      <c r="B269">
        <v>51.99</v>
      </c>
    </row>
    <row r="270" spans="1:2" x14ac:dyDescent="0.55000000000000004">
      <c r="A270" s="7">
        <v>45195</v>
      </c>
      <c r="B270">
        <v>56.98</v>
      </c>
    </row>
    <row r="271" spans="1:2" x14ac:dyDescent="0.55000000000000004">
      <c r="A271" s="7">
        <v>45196</v>
      </c>
      <c r="B271">
        <v>59.87</v>
      </c>
    </row>
    <row r="272" spans="1:2" x14ac:dyDescent="0.55000000000000004">
      <c r="A272" s="7">
        <v>45197</v>
      </c>
      <c r="B272">
        <v>66.45</v>
      </c>
    </row>
    <row r="273" spans="1:2" x14ac:dyDescent="0.55000000000000004">
      <c r="A273" s="7">
        <v>45198</v>
      </c>
      <c r="B273">
        <v>52.1</v>
      </c>
    </row>
    <row r="274" spans="1:2" x14ac:dyDescent="0.55000000000000004">
      <c r="A274" s="7">
        <v>45199</v>
      </c>
      <c r="B274">
        <v>65.13</v>
      </c>
    </row>
    <row r="275" spans="1:2" x14ac:dyDescent="0.55000000000000004">
      <c r="A275" s="7">
        <v>45200</v>
      </c>
      <c r="B275">
        <v>59.4</v>
      </c>
    </row>
    <row r="276" spans="1:2" x14ac:dyDescent="0.55000000000000004">
      <c r="A276" s="7">
        <v>45201</v>
      </c>
      <c r="B276">
        <v>54.48</v>
      </c>
    </row>
    <row r="277" spans="1:2" x14ac:dyDescent="0.55000000000000004">
      <c r="A277" s="7">
        <v>45202</v>
      </c>
      <c r="B277">
        <v>61.73</v>
      </c>
    </row>
    <row r="278" spans="1:2" x14ac:dyDescent="0.55000000000000004">
      <c r="A278" s="7">
        <v>45203</v>
      </c>
      <c r="B278">
        <v>60.45</v>
      </c>
    </row>
    <row r="279" spans="1:2" x14ac:dyDescent="0.55000000000000004">
      <c r="A279" s="7">
        <v>45204</v>
      </c>
      <c r="B279">
        <v>56.49</v>
      </c>
    </row>
    <row r="280" spans="1:2" x14ac:dyDescent="0.55000000000000004">
      <c r="A280" s="7">
        <v>45205</v>
      </c>
      <c r="B280">
        <v>59.87</v>
      </c>
    </row>
    <row r="281" spans="1:2" x14ac:dyDescent="0.55000000000000004">
      <c r="A281" s="7">
        <v>45206</v>
      </c>
      <c r="B281">
        <v>57.63</v>
      </c>
    </row>
    <row r="282" spans="1:2" x14ac:dyDescent="0.55000000000000004">
      <c r="A282" s="7">
        <v>45207</v>
      </c>
      <c r="B282">
        <v>60.16</v>
      </c>
    </row>
    <row r="283" spans="1:2" x14ac:dyDescent="0.55000000000000004">
      <c r="A283" s="7">
        <v>45208</v>
      </c>
      <c r="B283">
        <v>62.93</v>
      </c>
    </row>
    <row r="284" spans="1:2" x14ac:dyDescent="0.55000000000000004">
      <c r="A284" s="7">
        <v>45209</v>
      </c>
      <c r="B284">
        <v>67.59</v>
      </c>
    </row>
    <row r="285" spans="1:2" x14ac:dyDescent="0.55000000000000004">
      <c r="A285" s="7">
        <v>45210</v>
      </c>
      <c r="B285">
        <v>53.5</v>
      </c>
    </row>
    <row r="286" spans="1:2" x14ac:dyDescent="0.55000000000000004">
      <c r="A286" s="7">
        <v>45211</v>
      </c>
      <c r="B286">
        <v>70.39</v>
      </c>
    </row>
    <row r="287" spans="1:2" x14ac:dyDescent="0.55000000000000004">
      <c r="A287" s="7">
        <v>45212</v>
      </c>
      <c r="B287">
        <v>50</v>
      </c>
    </row>
    <row r="288" spans="1:2" x14ac:dyDescent="0.55000000000000004">
      <c r="A288" s="7">
        <v>45213</v>
      </c>
      <c r="B288">
        <v>59.04</v>
      </c>
    </row>
    <row r="289" spans="1:2" x14ac:dyDescent="0.55000000000000004">
      <c r="A289" s="7">
        <v>45214</v>
      </c>
      <c r="B289">
        <v>62.77</v>
      </c>
    </row>
    <row r="290" spans="1:2" x14ac:dyDescent="0.55000000000000004">
      <c r="A290" s="7">
        <v>45215</v>
      </c>
      <c r="B290">
        <v>61.27</v>
      </c>
    </row>
    <row r="291" spans="1:2" x14ac:dyDescent="0.55000000000000004">
      <c r="A291" s="7">
        <v>45216</v>
      </c>
      <c r="B291">
        <v>56.78</v>
      </c>
    </row>
    <row r="292" spans="1:2" x14ac:dyDescent="0.55000000000000004">
      <c r="A292" s="7">
        <v>45217</v>
      </c>
      <c r="B292">
        <v>58.89</v>
      </c>
    </row>
    <row r="293" spans="1:2" x14ac:dyDescent="0.55000000000000004">
      <c r="A293" s="7">
        <v>45218</v>
      </c>
      <c r="B293">
        <v>57.5</v>
      </c>
    </row>
    <row r="294" spans="1:2" x14ac:dyDescent="0.55000000000000004">
      <c r="A294" s="7">
        <v>45219</v>
      </c>
      <c r="B294">
        <v>57.05</v>
      </c>
    </row>
    <row r="295" spans="1:2" x14ac:dyDescent="0.55000000000000004">
      <c r="A295" s="7">
        <v>45220</v>
      </c>
      <c r="B295">
        <v>64.28</v>
      </c>
    </row>
    <row r="296" spans="1:2" x14ac:dyDescent="0.55000000000000004">
      <c r="A296" s="7">
        <v>45221</v>
      </c>
      <c r="B296">
        <v>61.85</v>
      </c>
    </row>
    <row r="297" spans="1:2" x14ac:dyDescent="0.55000000000000004">
      <c r="A297" s="7">
        <v>45222</v>
      </c>
      <c r="B297">
        <v>56.64</v>
      </c>
    </row>
    <row r="298" spans="1:2" x14ac:dyDescent="0.55000000000000004">
      <c r="A298" s="7">
        <v>45223</v>
      </c>
      <c r="B298">
        <v>64.63</v>
      </c>
    </row>
    <row r="299" spans="1:2" x14ac:dyDescent="0.55000000000000004">
      <c r="A299" s="7">
        <v>45224</v>
      </c>
      <c r="B299">
        <v>61.71</v>
      </c>
    </row>
    <row r="300" spans="1:2" x14ac:dyDescent="0.55000000000000004">
      <c r="A300" s="7">
        <v>45225</v>
      </c>
      <c r="B300">
        <v>64.27</v>
      </c>
    </row>
    <row r="301" spans="1:2" x14ac:dyDescent="0.55000000000000004">
      <c r="A301" s="7">
        <v>45226</v>
      </c>
      <c r="B301">
        <v>63.39</v>
      </c>
    </row>
    <row r="302" spans="1:2" x14ac:dyDescent="0.55000000000000004">
      <c r="A302" s="7">
        <v>45227</v>
      </c>
      <c r="B302">
        <v>56.13</v>
      </c>
    </row>
    <row r="303" spans="1:2" x14ac:dyDescent="0.55000000000000004">
      <c r="A303" s="7">
        <v>45228</v>
      </c>
      <c r="B303">
        <v>57.51</v>
      </c>
    </row>
    <row r="304" spans="1:2" x14ac:dyDescent="0.55000000000000004">
      <c r="A304" s="7">
        <v>45229</v>
      </c>
      <c r="B304">
        <v>64.08</v>
      </c>
    </row>
    <row r="305" spans="1:2" x14ac:dyDescent="0.55000000000000004">
      <c r="A305" s="7">
        <v>45230</v>
      </c>
      <c r="B305">
        <v>63.43</v>
      </c>
    </row>
    <row r="306" spans="1:2" x14ac:dyDescent="0.55000000000000004">
      <c r="A306" s="7">
        <v>45231</v>
      </c>
      <c r="B306">
        <v>60.31</v>
      </c>
    </row>
    <row r="307" spans="1:2" x14ac:dyDescent="0.55000000000000004">
      <c r="A307" s="7">
        <v>45232</v>
      </c>
      <c r="B307">
        <v>61.03</v>
      </c>
    </row>
    <row r="308" spans="1:2" x14ac:dyDescent="0.55000000000000004">
      <c r="A308" s="7">
        <v>45233</v>
      </c>
      <c r="B308">
        <v>66.87</v>
      </c>
    </row>
    <row r="309" spans="1:2" x14ac:dyDescent="0.55000000000000004">
      <c r="A309" s="7">
        <v>45234</v>
      </c>
      <c r="B309">
        <v>57.56</v>
      </c>
    </row>
    <row r="310" spans="1:2" x14ac:dyDescent="0.55000000000000004">
      <c r="A310" s="7">
        <v>45235</v>
      </c>
      <c r="B310">
        <v>63.28</v>
      </c>
    </row>
    <row r="311" spans="1:2" x14ac:dyDescent="0.55000000000000004">
      <c r="A311" s="7">
        <v>45236</v>
      </c>
      <c r="B311">
        <v>59.57</v>
      </c>
    </row>
    <row r="312" spans="1:2" x14ac:dyDescent="0.55000000000000004">
      <c r="A312" s="7">
        <v>45237</v>
      </c>
      <c r="B312">
        <v>59.53</v>
      </c>
    </row>
    <row r="313" spans="1:2" x14ac:dyDescent="0.55000000000000004">
      <c r="A313" s="7">
        <v>45238</v>
      </c>
      <c r="B313">
        <v>66.14</v>
      </c>
    </row>
    <row r="314" spans="1:2" x14ac:dyDescent="0.55000000000000004">
      <c r="A314" s="7">
        <v>45239</v>
      </c>
      <c r="B314">
        <v>64.81</v>
      </c>
    </row>
    <row r="315" spans="1:2" x14ac:dyDescent="0.55000000000000004">
      <c r="A315" s="7">
        <v>45240</v>
      </c>
      <c r="B315">
        <v>64.790000000000006</v>
      </c>
    </row>
    <row r="316" spans="1:2" x14ac:dyDescent="0.55000000000000004">
      <c r="A316" s="7">
        <v>45241</v>
      </c>
      <c r="B316">
        <v>67.28</v>
      </c>
    </row>
    <row r="317" spans="1:2" x14ac:dyDescent="0.55000000000000004">
      <c r="A317" s="7">
        <v>45242</v>
      </c>
      <c r="B317">
        <v>60.89</v>
      </c>
    </row>
    <row r="318" spans="1:2" x14ac:dyDescent="0.55000000000000004">
      <c r="A318" s="7">
        <v>45243</v>
      </c>
      <c r="B318">
        <v>64.23</v>
      </c>
    </row>
    <row r="319" spans="1:2" x14ac:dyDescent="0.55000000000000004">
      <c r="A319" s="7">
        <v>45244</v>
      </c>
      <c r="B319">
        <v>59.3</v>
      </c>
    </row>
    <row r="320" spans="1:2" x14ac:dyDescent="0.55000000000000004">
      <c r="A320" s="7">
        <v>45245</v>
      </c>
      <c r="B320">
        <v>62.51</v>
      </c>
    </row>
    <row r="321" spans="1:2" x14ac:dyDescent="0.55000000000000004">
      <c r="A321" s="7">
        <v>45246</v>
      </c>
      <c r="B321">
        <v>60.27</v>
      </c>
    </row>
    <row r="322" spans="1:2" x14ac:dyDescent="0.55000000000000004">
      <c r="A322" s="7">
        <v>45247</v>
      </c>
      <c r="B322">
        <v>61.44</v>
      </c>
    </row>
    <row r="323" spans="1:2" x14ac:dyDescent="0.55000000000000004">
      <c r="A323" s="7">
        <v>45248</v>
      </c>
      <c r="B323">
        <v>63.97</v>
      </c>
    </row>
    <row r="324" spans="1:2" x14ac:dyDescent="0.55000000000000004">
      <c r="A324" s="7">
        <v>45249</v>
      </c>
      <c r="B324">
        <v>56.94</v>
      </c>
    </row>
    <row r="325" spans="1:2" x14ac:dyDescent="0.55000000000000004">
      <c r="A325" s="7">
        <v>45250</v>
      </c>
      <c r="B325">
        <v>71.52</v>
      </c>
    </row>
    <row r="326" spans="1:2" x14ac:dyDescent="0.55000000000000004">
      <c r="A326" s="7">
        <v>45251</v>
      </c>
      <c r="B326">
        <v>56.07</v>
      </c>
    </row>
    <row r="327" spans="1:2" x14ac:dyDescent="0.55000000000000004">
      <c r="A327" s="7">
        <v>45252</v>
      </c>
      <c r="B327">
        <v>55.06</v>
      </c>
    </row>
    <row r="328" spans="1:2" x14ac:dyDescent="0.55000000000000004">
      <c r="A328" s="7">
        <v>45253</v>
      </c>
      <c r="B328">
        <v>66.95</v>
      </c>
    </row>
    <row r="329" spans="1:2" x14ac:dyDescent="0.55000000000000004">
      <c r="A329" s="7">
        <v>45254</v>
      </c>
      <c r="B329">
        <v>65.16</v>
      </c>
    </row>
    <row r="330" spans="1:2" x14ac:dyDescent="0.55000000000000004">
      <c r="A330" s="7">
        <v>45255</v>
      </c>
      <c r="B330">
        <v>64.349999999999994</v>
      </c>
    </row>
    <row r="331" spans="1:2" x14ac:dyDescent="0.55000000000000004">
      <c r="A331" s="7">
        <v>45256</v>
      </c>
      <c r="B331">
        <v>64.41</v>
      </c>
    </row>
    <row r="332" spans="1:2" x14ac:dyDescent="0.55000000000000004">
      <c r="A332" s="7">
        <v>45257</v>
      </c>
      <c r="B332">
        <v>61.24</v>
      </c>
    </row>
    <row r="333" spans="1:2" x14ac:dyDescent="0.55000000000000004">
      <c r="A333" s="7">
        <v>45258</v>
      </c>
      <c r="B333">
        <v>56.85</v>
      </c>
    </row>
    <row r="334" spans="1:2" x14ac:dyDescent="0.55000000000000004">
      <c r="A334" s="7">
        <v>45259</v>
      </c>
      <c r="B334">
        <v>61.75</v>
      </c>
    </row>
    <row r="335" spans="1:2" x14ac:dyDescent="0.55000000000000004">
      <c r="A335" s="7">
        <v>45260</v>
      </c>
      <c r="B335">
        <v>58.02</v>
      </c>
    </row>
    <row r="336" spans="1:2" x14ac:dyDescent="0.55000000000000004">
      <c r="A336" s="7">
        <v>45261</v>
      </c>
      <c r="B336">
        <v>66.31</v>
      </c>
    </row>
    <row r="337" spans="1:2" x14ac:dyDescent="0.55000000000000004">
      <c r="A337" s="7">
        <v>45262</v>
      </c>
      <c r="B337">
        <v>60.74</v>
      </c>
    </row>
    <row r="338" spans="1:2" x14ac:dyDescent="0.55000000000000004">
      <c r="A338" s="7">
        <v>45263</v>
      </c>
      <c r="B338">
        <v>57.38</v>
      </c>
    </row>
    <row r="339" spans="1:2" x14ac:dyDescent="0.55000000000000004">
      <c r="A339" s="7">
        <v>45264</v>
      </c>
      <c r="B339">
        <v>59.93</v>
      </c>
    </row>
    <row r="340" spans="1:2" x14ac:dyDescent="0.55000000000000004">
      <c r="A340" s="7">
        <v>45265</v>
      </c>
      <c r="B340">
        <v>63.64</v>
      </c>
    </row>
    <row r="341" spans="1:2" x14ac:dyDescent="0.55000000000000004">
      <c r="A341" s="7">
        <v>45266</v>
      </c>
      <c r="B341">
        <v>58.79</v>
      </c>
    </row>
    <row r="342" spans="1:2" x14ac:dyDescent="0.55000000000000004">
      <c r="A342" s="7">
        <v>45267</v>
      </c>
      <c r="B342">
        <v>57.53</v>
      </c>
    </row>
    <row r="343" spans="1:2" x14ac:dyDescent="0.55000000000000004">
      <c r="A343" s="7">
        <v>45268</v>
      </c>
      <c r="B343">
        <v>62.9</v>
      </c>
    </row>
    <row r="344" spans="1:2" x14ac:dyDescent="0.55000000000000004">
      <c r="A344" s="7">
        <v>45269</v>
      </c>
      <c r="B344">
        <v>62.94</v>
      </c>
    </row>
    <row r="345" spans="1:2" x14ac:dyDescent="0.55000000000000004">
      <c r="A345" s="7">
        <v>45270</v>
      </c>
      <c r="B345">
        <v>59.21</v>
      </c>
    </row>
    <row r="346" spans="1:2" x14ac:dyDescent="0.55000000000000004">
      <c r="A346" s="7">
        <v>45271</v>
      </c>
      <c r="B346">
        <v>59.43</v>
      </c>
    </row>
    <row r="347" spans="1:2" x14ac:dyDescent="0.55000000000000004">
      <c r="A347" s="7">
        <v>45272</v>
      </c>
      <c r="B347">
        <v>62.98</v>
      </c>
    </row>
    <row r="348" spans="1:2" x14ac:dyDescent="0.55000000000000004">
      <c r="A348" s="7">
        <v>45273</v>
      </c>
      <c r="B348">
        <v>54.61</v>
      </c>
    </row>
    <row r="349" spans="1:2" x14ac:dyDescent="0.55000000000000004">
      <c r="A349" s="7">
        <v>45274</v>
      </c>
      <c r="B349">
        <v>54.85</v>
      </c>
    </row>
    <row r="350" spans="1:2" x14ac:dyDescent="0.55000000000000004">
      <c r="A350" s="7">
        <v>45275</v>
      </c>
      <c r="B350">
        <v>58.33</v>
      </c>
    </row>
    <row r="351" spans="1:2" x14ac:dyDescent="0.55000000000000004">
      <c r="A351" s="7">
        <v>45276</v>
      </c>
      <c r="B351">
        <v>60.88</v>
      </c>
    </row>
    <row r="352" spans="1:2" x14ac:dyDescent="0.55000000000000004">
      <c r="A352" s="7">
        <v>45277</v>
      </c>
      <c r="B352">
        <v>63.54</v>
      </c>
    </row>
    <row r="353" spans="1:2" x14ac:dyDescent="0.55000000000000004">
      <c r="A353" s="7">
        <v>45278</v>
      </c>
      <c r="B353">
        <v>69.400000000000006</v>
      </c>
    </row>
    <row r="354" spans="1:2" x14ac:dyDescent="0.55000000000000004">
      <c r="A354" s="7">
        <v>45279</v>
      </c>
      <c r="B354">
        <v>66.34</v>
      </c>
    </row>
    <row r="355" spans="1:2" x14ac:dyDescent="0.55000000000000004">
      <c r="A355" s="7">
        <v>45280</v>
      </c>
      <c r="B355">
        <v>61.29</v>
      </c>
    </row>
    <row r="356" spans="1:2" x14ac:dyDescent="0.55000000000000004">
      <c r="A356" s="7">
        <v>45281</v>
      </c>
      <c r="B356">
        <v>62.03</v>
      </c>
    </row>
    <row r="357" spans="1:2" x14ac:dyDescent="0.55000000000000004">
      <c r="A357" s="7">
        <v>45282</v>
      </c>
      <c r="B357">
        <v>57.14</v>
      </c>
    </row>
    <row r="358" spans="1:2" x14ac:dyDescent="0.55000000000000004">
      <c r="A358" s="7">
        <v>45283</v>
      </c>
      <c r="B358">
        <v>62.1</v>
      </c>
    </row>
    <row r="359" spans="1:2" x14ac:dyDescent="0.55000000000000004">
      <c r="A359" s="7">
        <v>45284</v>
      </c>
      <c r="B359">
        <v>60.78</v>
      </c>
    </row>
    <row r="360" spans="1:2" x14ac:dyDescent="0.55000000000000004">
      <c r="A360" s="7">
        <v>45285</v>
      </c>
      <c r="B360">
        <v>63.87</v>
      </c>
    </row>
    <row r="361" spans="1:2" x14ac:dyDescent="0.55000000000000004">
      <c r="A361" s="7">
        <v>45286</v>
      </c>
      <c r="B361">
        <v>58.16</v>
      </c>
    </row>
    <row r="362" spans="1:2" x14ac:dyDescent="0.55000000000000004">
      <c r="A362" s="7">
        <v>45287</v>
      </c>
      <c r="B362">
        <v>64.930000000000007</v>
      </c>
    </row>
    <row r="363" spans="1:2" x14ac:dyDescent="0.55000000000000004">
      <c r="A363" s="7">
        <v>45288</v>
      </c>
      <c r="B363">
        <v>70.03</v>
      </c>
    </row>
    <row r="364" spans="1:2" x14ac:dyDescent="0.55000000000000004">
      <c r="A364" s="7">
        <v>45289</v>
      </c>
      <c r="B364">
        <v>61.85</v>
      </c>
    </row>
    <row r="365" spans="1:2" x14ac:dyDescent="0.55000000000000004">
      <c r="A365" s="7">
        <v>45290</v>
      </c>
      <c r="B365">
        <v>64.44</v>
      </c>
    </row>
    <row r="366" spans="1:2" x14ac:dyDescent="0.55000000000000004">
      <c r="A366" s="7">
        <v>45291</v>
      </c>
      <c r="B366">
        <v>65.92</v>
      </c>
    </row>
    <row r="367" spans="1:2" x14ac:dyDescent="0.55000000000000004">
      <c r="A367" s="7">
        <v>45292</v>
      </c>
      <c r="B367">
        <v>60.49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A627D-23E1-40CD-AA33-D289BF32A8B1}">
  <dimension ref="A1:Q350"/>
  <sheetViews>
    <sheetView zoomScale="70" zoomScaleNormal="70" workbookViewId="0"/>
  </sheetViews>
  <sheetFormatPr defaultRowHeight="20.399999999999999" x14ac:dyDescent="0.75"/>
  <cols>
    <col min="1" max="2" width="8.83984375" style="1"/>
    <col min="3" max="3" width="20.734375" style="1" customWidth="1"/>
    <col min="4" max="4" width="20.20703125" style="1" customWidth="1"/>
    <col min="5" max="5" width="24.7890625" style="1" customWidth="1"/>
    <col min="6" max="6" width="18.1015625" style="1" customWidth="1"/>
    <col min="7" max="16384" width="8.83984375" style="1"/>
  </cols>
  <sheetData>
    <row r="1" spans="1:17" x14ac:dyDescent="0.75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</row>
    <row r="2" spans="1:17" x14ac:dyDescent="0.75">
      <c r="A2" s="1" t="s">
        <v>39</v>
      </c>
      <c r="B2" s="1" t="s">
        <v>40</v>
      </c>
      <c r="C2" s="1">
        <v>39.1</v>
      </c>
      <c r="D2" s="1">
        <v>18.7</v>
      </c>
      <c r="E2" s="1">
        <v>181</v>
      </c>
      <c r="F2" s="1">
        <v>3750</v>
      </c>
      <c r="G2" s="1" t="s">
        <v>16</v>
      </c>
      <c r="J2" s="1" t="e" cm="1" vm="22">
        <f t="array" ref="J2">_xlfn._xlws.PY(2,1,penguins8[#All])</f>
        <v>#VALUE!</v>
      </c>
    </row>
    <row r="3" spans="1:17" x14ac:dyDescent="0.75">
      <c r="A3" s="1" t="s">
        <v>39</v>
      </c>
      <c r="B3" s="1" t="s">
        <v>40</v>
      </c>
      <c r="C3" s="1">
        <v>39.5</v>
      </c>
      <c r="D3" s="1">
        <v>17.399999999999999</v>
      </c>
      <c r="E3" s="1">
        <v>186</v>
      </c>
      <c r="F3" s="1">
        <v>3800</v>
      </c>
      <c r="G3" s="1" t="s">
        <v>13</v>
      </c>
    </row>
    <row r="4" spans="1:17" x14ac:dyDescent="0.75">
      <c r="A4" s="1" t="s">
        <v>39</v>
      </c>
      <c r="B4" s="1" t="s">
        <v>40</v>
      </c>
      <c r="C4" s="1">
        <v>40.299999999999997</v>
      </c>
      <c r="D4" s="1">
        <v>18</v>
      </c>
      <c r="E4" s="1">
        <v>195</v>
      </c>
      <c r="F4" s="1">
        <v>3250</v>
      </c>
      <c r="G4" s="1" t="s">
        <v>13</v>
      </c>
      <c r="J4" s="1" t="e" cm="1" vm="118">
        <f t="array" ref="J4">_xlfn._xlws.PY(24,1)</f>
        <v>#VALUE!</v>
      </c>
    </row>
    <row r="5" spans="1:17" x14ac:dyDescent="0.75">
      <c r="A5" s="1" t="s">
        <v>39</v>
      </c>
      <c r="B5" s="1" t="s">
        <v>40</v>
      </c>
      <c r="G5" s="1" t="s">
        <v>41</v>
      </c>
    </row>
    <row r="6" spans="1:17" x14ac:dyDescent="0.75">
      <c r="A6" s="1" t="s">
        <v>39</v>
      </c>
      <c r="B6" s="1" t="s">
        <v>40</v>
      </c>
      <c r="C6" s="1">
        <v>36.700000000000003</v>
      </c>
      <c r="D6" s="1">
        <v>19.3</v>
      </c>
      <c r="E6" s="1">
        <v>193</v>
      </c>
      <c r="F6" s="1">
        <v>3450</v>
      </c>
      <c r="G6" s="1" t="s">
        <v>13</v>
      </c>
      <c r="J6" s="1" t="str" cm="1">
        <f t="array" ref="J6:Q350">_xlfn._xlws.PY(25,0)</f>
        <v>species</v>
      </c>
      <c r="K6" s="1" t="str">
        <v>island</v>
      </c>
      <c r="L6" s="1" t="str">
        <v>bill_length_mm</v>
      </c>
      <c r="M6" s="1" t="str">
        <v>bill_depth_mm</v>
      </c>
      <c r="N6" s="1" t="str">
        <v>flipper_length_mm</v>
      </c>
      <c r="O6" s="1" t="str">
        <v>body_mass_g</v>
      </c>
      <c r="P6" s="1" t="str">
        <v>sex</v>
      </c>
      <c r="Q6" s="1" t="str">
        <v>id_in_species</v>
      </c>
    </row>
    <row r="7" spans="1:17" x14ac:dyDescent="0.75">
      <c r="A7" s="1" t="s">
        <v>39</v>
      </c>
      <c r="B7" s="1" t="s">
        <v>40</v>
      </c>
      <c r="C7" s="1">
        <v>39.299999999999997</v>
      </c>
      <c r="D7" s="1">
        <v>20.6</v>
      </c>
      <c r="E7" s="1">
        <v>190</v>
      </c>
      <c r="F7" s="1">
        <v>3650</v>
      </c>
      <c r="G7" s="1" t="s">
        <v>16</v>
      </c>
      <c r="J7" s="1" t="str">
        <v>Adelie</v>
      </c>
      <c r="K7" s="1" t="str">
        <v>Torgersen</v>
      </c>
      <c r="L7" s="1">
        <v>39.1</v>
      </c>
      <c r="M7" s="1">
        <v>18.7</v>
      </c>
      <c r="N7" s="1">
        <v>181</v>
      </c>
      <c r="O7" s="1">
        <v>3750</v>
      </c>
      <c r="P7" s="1" t="str">
        <v>Male</v>
      </c>
      <c r="Q7" s="1">
        <v>1</v>
      </c>
    </row>
    <row r="8" spans="1:17" x14ac:dyDescent="0.75">
      <c r="A8" s="1" t="s">
        <v>39</v>
      </c>
      <c r="B8" s="1" t="s">
        <v>40</v>
      </c>
      <c r="C8" s="1">
        <v>38.9</v>
      </c>
      <c r="D8" s="1">
        <v>17.8</v>
      </c>
      <c r="E8" s="1">
        <v>181</v>
      </c>
      <c r="F8" s="1">
        <v>3625</v>
      </c>
      <c r="G8" s="1" t="s">
        <v>13</v>
      </c>
      <c r="J8" s="1" t="str">
        <v>Adelie</v>
      </c>
      <c r="K8" s="1" t="str">
        <v>Torgersen</v>
      </c>
      <c r="L8" s="1">
        <v>39.5</v>
      </c>
      <c r="M8" s="1">
        <v>17.399999999999999</v>
      </c>
      <c r="N8" s="1">
        <v>186</v>
      </c>
      <c r="O8" s="1">
        <v>3800</v>
      </c>
      <c r="P8" s="1" t="str">
        <v>Female</v>
      </c>
      <c r="Q8" s="1">
        <v>2</v>
      </c>
    </row>
    <row r="9" spans="1:17" x14ac:dyDescent="0.75">
      <c r="A9" s="1" t="s">
        <v>39</v>
      </c>
      <c r="B9" s="1" t="s">
        <v>40</v>
      </c>
      <c r="C9" s="1">
        <v>39.200000000000003</v>
      </c>
      <c r="D9" s="1">
        <v>19.600000000000001</v>
      </c>
      <c r="E9" s="1">
        <v>195</v>
      </c>
      <c r="F9" s="1">
        <v>4675</v>
      </c>
      <c r="G9" s="1" t="s">
        <v>16</v>
      </c>
      <c r="J9" s="1" t="str">
        <v>Adelie</v>
      </c>
      <c r="K9" s="1" t="str">
        <v>Torgersen</v>
      </c>
      <c r="L9" s="1">
        <v>40.299999999999997</v>
      </c>
      <c r="M9" s="1">
        <v>18</v>
      </c>
      <c r="N9" s="1">
        <v>195</v>
      </c>
      <c r="O9" s="1">
        <v>3250</v>
      </c>
      <c r="P9" s="1" t="str">
        <v>Female</v>
      </c>
      <c r="Q9" s="1">
        <v>3</v>
      </c>
    </row>
    <row r="10" spans="1:17" x14ac:dyDescent="0.75">
      <c r="A10" s="1" t="s">
        <v>39</v>
      </c>
      <c r="B10" s="1" t="s">
        <v>40</v>
      </c>
      <c r="C10" s="1">
        <v>34.1</v>
      </c>
      <c r="D10" s="1">
        <v>18.100000000000001</v>
      </c>
      <c r="E10" s="1">
        <v>193</v>
      </c>
      <c r="F10" s="1">
        <v>3475</v>
      </c>
      <c r="G10" s="1" t="s">
        <v>41</v>
      </c>
      <c r="J10" s="1" t="str">
        <v>Adelie</v>
      </c>
      <c r="K10" s="1" t="str">
        <v>Torgersen</v>
      </c>
      <c r="L10" s="1" t="e">
        <v>#NUM!</v>
      </c>
      <c r="M10" s="1" t="e">
        <v>#NUM!</v>
      </c>
      <c r="N10" s="1" t="e">
        <v>#NUM!</v>
      </c>
      <c r="O10" s="1" t="e">
        <v>#NUM!</v>
      </c>
      <c r="P10" s="1" t="str">
        <v/>
      </c>
      <c r="Q10" s="1">
        <v>4</v>
      </c>
    </row>
    <row r="11" spans="1:17" x14ac:dyDescent="0.75">
      <c r="A11" s="1" t="s">
        <v>39</v>
      </c>
      <c r="B11" s="1" t="s">
        <v>40</v>
      </c>
      <c r="C11" s="1">
        <v>42</v>
      </c>
      <c r="D11" s="1">
        <v>20.2</v>
      </c>
      <c r="E11" s="1">
        <v>190</v>
      </c>
      <c r="F11" s="1">
        <v>4250</v>
      </c>
      <c r="G11" s="1" t="s">
        <v>41</v>
      </c>
      <c r="J11" s="1" t="str">
        <v>Adelie</v>
      </c>
      <c r="K11" s="1" t="str">
        <v>Torgersen</v>
      </c>
      <c r="L11" s="1">
        <v>36.700000000000003</v>
      </c>
      <c r="M11" s="1">
        <v>19.3</v>
      </c>
      <c r="N11" s="1">
        <v>193</v>
      </c>
      <c r="O11" s="1">
        <v>3450</v>
      </c>
      <c r="P11" s="1" t="str">
        <v>Female</v>
      </c>
      <c r="Q11" s="1">
        <v>5</v>
      </c>
    </row>
    <row r="12" spans="1:17" x14ac:dyDescent="0.75">
      <c r="A12" s="1" t="s">
        <v>39</v>
      </c>
      <c r="B12" s="1" t="s">
        <v>40</v>
      </c>
      <c r="C12" s="1">
        <v>37.799999999999997</v>
      </c>
      <c r="D12" s="1">
        <v>17.100000000000001</v>
      </c>
      <c r="E12" s="1">
        <v>186</v>
      </c>
      <c r="F12" s="1">
        <v>3300</v>
      </c>
      <c r="G12" s="1" t="s">
        <v>41</v>
      </c>
      <c r="J12" s="1" t="str">
        <v>Adelie</v>
      </c>
      <c r="K12" s="1" t="str">
        <v>Torgersen</v>
      </c>
      <c r="L12" s="1">
        <v>39.299999999999997</v>
      </c>
      <c r="M12" s="1">
        <v>20.6</v>
      </c>
      <c r="N12" s="1">
        <v>190</v>
      </c>
      <c r="O12" s="1">
        <v>3650</v>
      </c>
      <c r="P12" s="1" t="str">
        <v>Male</v>
      </c>
      <c r="Q12" s="1">
        <v>6</v>
      </c>
    </row>
    <row r="13" spans="1:17" x14ac:dyDescent="0.75">
      <c r="A13" s="1" t="s">
        <v>39</v>
      </c>
      <c r="B13" s="1" t="s">
        <v>40</v>
      </c>
      <c r="C13" s="1">
        <v>37.799999999999997</v>
      </c>
      <c r="D13" s="1">
        <v>17.3</v>
      </c>
      <c r="E13" s="1">
        <v>180</v>
      </c>
      <c r="F13" s="1">
        <v>3700</v>
      </c>
      <c r="G13" s="1" t="s">
        <v>41</v>
      </c>
      <c r="J13" s="1" t="str">
        <v>Adelie</v>
      </c>
      <c r="K13" s="1" t="str">
        <v>Torgersen</v>
      </c>
      <c r="L13" s="1">
        <v>38.9</v>
      </c>
      <c r="M13" s="1">
        <v>17.8</v>
      </c>
      <c r="N13" s="1">
        <v>181</v>
      </c>
      <c r="O13" s="1">
        <v>3625</v>
      </c>
      <c r="P13" s="1" t="str">
        <v>Female</v>
      </c>
      <c r="Q13" s="1">
        <v>7</v>
      </c>
    </row>
    <row r="14" spans="1:17" x14ac:dyDescent="0.75">
      <c r="A14" s="1" t="s">
        <v>39</v>
      </c>
      <c r="B14" s="1" t="s">
        <v>40</v>
      </c>
      <c r="C14" s="1">
        <v>41.1</v>
      </c>
      <c r="D14" s="1">
        <v>17.600000000000001</v>
      </c>
      <c r="E14" s="1">
        <v>182</v>
      </c>
      <c r="F14" s="1">
        <v>3200</v>
      </c>
      <c r="G14" s="1" t="s">
        <v>13</v>
      </c>
      <c r="J14" s="1" t="str">
        <v>Adelie</v>
      </c>
      <c r="K14" s="1" t="str">
        <v>Torgersen</v>
      </c>
      <c r="L14" s="1">
        <v>39.200000000000003</v>
      </c>
      <c r="M14" s="1">
        <v>19.600000000000001</v>
      </c>
      <c r="N14" s="1">
        <v>195</v>
      </c>
      <c r="O14" s="1">
        <v>4675</v>
      </c>
      <c r="P14" s="1" t="str">
        <v>Male</v>
      </c>
      <c r="Q14" s="1">
        <v>8</v>
      </c>
    </row>
    <row r="15" spans="1:17" x14ac:dyDescent="0.75">
      <c r="A15" s="1" t="s">
        <v>39</v>
      </c>
      <c r="B15" s="1" t="s">
        <v>40</v>
      </c>
      <c r="C15" s="1">
        <v>38.6</v>
      </c>
      <c r="D15" s="1">
        <v>21.2</v>
      </c>
      <c r="E15" s="1">
        <v>191</v>
      </c>
      <c r="F15" s="1">
        <v>3800</v>
      </c>
      <c r="G15" s="1" t="s">
        <v>16</v>
      </c>
      <c r="J15" s="1" t="str">
        <v>Adelie</v>
      </c>
      <c r="K15" s="1" t="str">
        <v>Torgersen</v>
      </c>
      <c r="L15" s="1">
        <v>34.1</v>
      </c>
      <c r="M15" s="1">
        <v>18.100000000000001</v>
      </c>
      <c r="N15" s="1">
        <v>193</v>
      </c>
      <c r="O15" s="1">
        <v>3475</v>
      </c>
      <c r="P15" s="1" t="str">
        <v/>
      </c>
      <c r="Q15" s="1">
        <v>9</v>
      </c>
    </row>
    <row r="16" spans="1:17" x14ac:dyDescent="0.75">
      <c r="A16" s="1" t="s">
        <v>39</v>
      </c>
      <c r="B16" s="1" t="s">
        <v>40</v>
      </c>
      <c r="C16" s="1">
        <v>34.6</v>
      </c>
      <c r="D16" s="1">
        <v>21.1</v>
      </c>
      <c r="E16" s="1">
        <v>198</v>
      </c>
      <c r="F16" s="1">
        <v>4400</v>
      </c>
      <c r="G16" s="1" t="s">
        <v>16</v>
      </c>
      <c r="J16" s="1" t="str">
        <v>Adelie</v>
      </c>
      <c r="K16" s="1" t="str">
        <v>Torgersen</v>
      </c>
      <c r="L16" s="1">
        <v>42</v>
      </c>
      <c r="M16" s="1">
        <v>20.2</v>
      </c>
      <c r="N16" s="1">
        <v>190</v>
      </c>
      <c r="O16" s="1">
        <v>4250</v>
      </c>
      <c r="P16" s="1" t="str">
        <v/>
      </c>
      <c r="Q16" s="1">
        <v>10</v>
      </c>
    </row>
    <row r="17" spans="1:17" x14ac:dyDescent="0.75">
      <c r="A17" s="1" t="s">
        <v>39</v>
      </c>
      <c r="B17" s="1" t="s">
        <v>40</v>
      </c>
      <c r="C17" s="1">
        <v>36.6</v>
      </c>
      <c r="D17" s="1">
        <v>17.8</v>
      </c>
      <c r="E17" s="1">
        <v>185</v>
      </c>
      <c r="F17" s="1">
        <v>3700</v>
      </c>
      <c r="G17" s="1" t="s">
        <v>13</v>
      </c>
      <c r="J17" s="1" t="str">
        <v>Adelie</v>
      </c>
      <c r="K17" s="1" t="str">
        <v>Torgersen</v>
      </c>
      <c r="L17" s="1">
        <v>37.799999999999997</v>
      </c>
      <c r="M17" s="1">
        <v>17.100000000000001</v>
      </c>
      <c r="N17" s="1">
        <v>186</v>
      </c>
      <c r="O17" s="1">
        <v>3300</v>
      </c>
      <c r="P17" s="1" t="str">
        <v/>
      </c>
      <c r="Q17" s="1">
        <v>11</v>
      </c>
    </row>
    <row r="18" spans="1:17" x14ac:dyDescent="0.75">
      <c r="A18" s="1" t="s">
        <v>39</v>
      </c>
      <c r="B18" s="1" t="s">
        <v>40</v>
      </c>
      <c r="C18" s="1">
        <v>38.700000000000003</v>
      </c>
      <c r="D18" s="1">
        <v>19</v>
      </c>
      <c r="E18" s="1">
        <v>195</v>
      </c>
      <c r="F18" s="1">
        <v>3450</v>
      </c>
      <c r="G18" s="1" t="s">
        <v>13</v>
      </c>
      <c r="J18" s="1" t="str">
        <v>Adelie</v>
      </c>
      <c r="K18" s="1" t="str">
        <v>Torgersen</v>
      </c>
      <c r="L18" s="1">
        <v>37.799999999999997</v>
      </c>
      <c r="M18" s="1">
        <v>17.3</v>
      </c>
      <c r="N18" s="1">
        <v>180</v>
      </c>
      <c r="O18" s="1">
        <v>3700</v>
      </c>
      <c r="P18" s="1" t="str">
        <v/>
      </c>
      <c r="Q18" s="1">
        <v>12</v>
      </c>
    </row>
    <row r="19" spans="1:17" x14ac:dyDescent="0.75">
      <c r="A19" s="1" t="s">
        <v>39</v>
      </c>
      <c r="B19" s="1" t="s">
        <v>40</v>
      </c>
      <c r="C19" s="1">
        <v>42.5</v>
      </c>
      <c r="D19" s="1">
        <v>20.7</v>
      </c>
      <c r="E19" s="1">
        <v>197</v>
      </c>
      <c r="F19" s="1">
        <v>4500</v>
      </c>
      <c r="G19" s="1" t="s">
        <v>16</v>
      </c>
      <c r="J19" s="1" t="str">
        <v>Adelie</v>
      </c>
      <c r="K19" s="1" t="str">
        <v>Torgersen</v>
      </c>
      <c r="L19" s="1">
        <v>41.1</v>
      </c>
      <c r="M19" s="1">
        <v>17.600000000000001</v>
      </c>
      <c r="N19" s="1">
        <v>182</v>
      </c>
      <c r="O19" s="1">
        <v>3200</v>
      </c>
      <c r="P19" s="1" t="str">
        <v>Female</v>
      </c>
      <c r="Q19" s="1">
        <v>13</v>
      </c>
    </row>
    <row r="20" spans="1:17" x14ac:dyDescent="0.75">
      <c r="A20" s="1" t="s">
        <v>39</v>
      </c>
      <c r="B20" s="1" t="s">
        <v>40</v>
      </c>
      <c r="C20" s="1">
        <v>34.4</v>
      </c>
      <c r="D20" s="1">
        <v>18.399999999999999</v>
      </c>
      <c r="E20" s="1">
        <v>184</v>
      </c>
      <c r="F20" s="1">
        <v>3325</v>
      </c>
      <c r="G20" s="1" t="s">
        <v>13</v>
      </c>
      <c r="J20" s="1" t="str">
        <v>Adelie</v>
      </c>
      <c r="K20" s="1" t="str">
        <v>Torgersen</v>
      </c>
      <c r="L20" s="1">
        <v>38.6</v>
      </c>
      <c r="M20" s="1">
        <v>21.2</v>
      </c>
      <c r="N20" s="1">
        <v>191</v>
      </c>
      <c r="O20" s="1">
        <v>3800</v>
      </c>
      <c r="P20" s="1" t="str">
        <v>Male</v>
      </c>
      <c r="Q20" s="1">
        <v>14</v>
      </c>
    </row>
    <row r="21" spans="1:17" x14ac:dyDescent="0.75">
      <c r="A21" s="1" t="s">
        <v>39</v>
      </c>
      <c r="B21" s="1" t="s">
        <v>40</v>
      </c>
      <c r="C21" s="1">
        <v>46</v>
      </c>
      <c r="D21" s="1">
        <v>21.5</v>
      </c>
      <c r="E21" s="1">
        <v>194</v>
      </c>
      <c r="F21" s="1">
        <v>4200</v>
      </c>
      <c r="G21" s="1" t="s">
        <v>16</v>
      </c>
      <c r="J21" s="1" t="str">
        <v>Adelie</v>
      </c>
      <c r="K21" s="1" t="str">
        <v>Torgersen</v>
      </c>
      <c r="L21" s="1">
        <v>34.6</v>
      </c>
      <c r="M21" s="1">
        <v>21.1</v>
      </c>
      <c r="N21" s="1">
        <v>198</v>
      </c>
      <c r="O21" s="1">
        <v>4400</v>
      </c>
      <c r="P21" s="1" t="str">
        <v>Male</v>
      </c>
      <c r="Q21" s="1">
        <v>15</v>
      </c>
    </row>
    <row r="22" spans="1:17" x14ac:dyDescent="0.75">
      <c r="A22" s="1" t="s">
        <v>39</v>
      </c>
      <c r="B22" s="1" t="s">
        <v>42</v>
      </c>
      <c r="C22" s="1">
        <v>37.799999999999997</v>
      </c>
      <c r="D22" s="1">
        <v>18.3</v>
      </c>
      <c r="E22" s="1">
        <v>174</v>
      </c>
      <c r="F22" s="1">
        <v>3400</v>
      </c>
      <c r="G22" s="1" t="s">
        <v>13</v>
      </c>
      <c r="J22" s="1" t="str">
        <v>Adelie</v>
      </c>
      <c r="K22" s="1" t="str">
        <v>Torgersen</v>
      </c>
      <c r="L22" s="1">
        <v>36.6</v>
      </c>
      <c r="M22" s="1">
        <v>17.8</v>
      </c>
      <c r="N22" s="1">
        <v>185</v>
      </c>
      <c r="O22" s="1">
        <v>3700</v>
      </c>
      <c r="P22" s="1" t="str">
        <v>Female</v>
      </c>
      <c r="Q22" s="1">
        <v>16</v>
      </c>
    </row>
    <row r="23" spans="1:17" x14ac:dyDescent="0.75">
      <c r="A23" s="1" t="s">
        <v>39</v>
      </c>
      <c r="B23" s="1" t="s">
        <v>42</v>
      </c>
      <c r="C23" s="1">
        <v>37.700000000000003</v>
      </c>
      <c r="D23" s="1">
        <v>18.7</v>
      </c>
      <c r="E23" s="1">
        <v>180</v>
      </c>
      <c r="F23" s="1">
        <v>3600</v>
      </c>
      <c r="G23" s="1" t="s">
        <v>16</v>
      </c>
      <c r="J23" s="1" t="str">
        <v>Adelie</v>
      </c>
      <c r="K23" s="1" t="str">
        <v>Torgersen</v>
      </c>
      <c r="L23" s="1">
        <v>38.700000000000003</v>
      </c>
      <c r="M23" s="1">
        <v>19</v>
      </c>
      <c r="N23" s="1">
        <v>195</v>
      </c>
      <c r="O23" s="1">
        <v>3450</v>
      </c>
      <c r="P23" s="1" t="str">
        <v>Female</v>
      </c>
      <c r="Q23" s="1">
        <v>17</v>
      </c>
    </row>
    <row r="24" spans="1:17" x14ac:dyDescent="0.75">
      <c r="A24" s="1" t="s">
        <v>39</v>
      </c>
      <c r="B24" s="1" t="s">
        <v>42</v>
      </c>
      <c r="C24" s="1">
        <v>35.9</v>
      </c>
      <c r="D24" s="1">
        <v>19.2</v>
      </c>
      <c r="E24" s="1">
        <v>189</v>
      </c>
      <c r="F24" s="1">
        <v>3800</v>
      </c>
      <c r="G24" s="1" t="s">
        <v>13</v>
      </c>
      <c r="J24" s="1" t="str">
        <v>Adelie</v>
      </c>
      <c r="K24" s="1" t="str">
        <v>Torgersen</v>
      </c>
      <c r="L24" s="1">
        <v>42.5</v>
      </c>
      <c r="M24" s="1">
        <v>20.7</v>
      </c>
      <c r="N24" s="1">
        <v>197</v>
      </c>
      <c r="O24" s="1">
        <v>4500</v>
      </c>
      <c r="P24" s="1" t="str">
        <v>Male</v>
      </c>
      <c r="Q24" s="1">
        <v>18</v>
      </c>
    </row>
    <row r="25" spans="1:17" x14ac:dyDescent="0.75">
      <c r="A25" s="1" t="s">
        <v>39</v>
      </c>
      <c r="B25" s="1" t="s">
        <v>42</v>
      </c>
      <c r="C25" s="1">
        <v>38.200000000000003</v>
      </c>
      <c r="D25" s="1">
        <v>18.100000000000001</v>
      </c>
      <c r="E25" s="1">
        <v>185</v>
      </c>
      <c r="F25" s="1">
        <v>3950</v>
      </c>
      <c r="G25" s="1" t="s">
        <v>16</v>
      </c>
      <c r="J25" s="1" t="str">
        <v>Adelie</v>
      </c>
      <c r="K25" s="1" t="str">
        <v>Torgersen</v>
      </c>
      <c r="L25" s="1">
        <v>34.4</v>
      </c>
      <c r="M25" s="1">
        <v>18.399999999999999</v>
      </c>
      <c r="N25" s="1">
        <v>184</v>
      </c>
      <c r="O25" s="1">
        <v>3325</v>
      </c>
      <c r="P25" s="1" t="str">
        <v>Female</v>
      </c>
      <c r="Q25" s="1">
        <v>19</v>
      </c>
    </row>
    <row r="26" spans="1:17" x14ac:dyDescent="0.75">
      <c r="A26" s="1" t="s">
        <v>39</v>
      </c>
      <c r="B26" s="1" t="s">
        <v>42</v>
      </c>
      <c r="C26" s="1">
        <v>38.799999999999997</v>
      </c>
      <c r="D26" s="1">
        <v>17.2</v>
      </c>
      <c r="E26" s="1">
        <v>180</v>
      </c>
      <c r="F26" s="1">
        <v>3800</v>
      </c>
      <c r="G26" s="1" t="s">
        <v>16</v>
      </c>
      <c r="J26" s="1" t="str">
        <v>Adelie</v>
      </c>
      <c r="K26" s="1" t="str">
        <v>Torgersen</v>
      </c>
      <c r="L26" s="1">
        <v>46</v>
      </c>
      <c r="M26" s="1">
        <v>21.5</v>
      </c>
      <c r="N26" s="1">
        <v>194</v>
      </c>
      <c r="O26" s="1">
        <v>4200</v>
      </c>
      <c r="P26" s="1" t="str">
        <v>Male</v>
      </c>
      <c r="Q26" s="1">
        <v>20</v>
      </c>
    </row>
    <row r="27" spans="1:17" x14ac:dyDescent="0.75">
      <c r="A27" s="1" t="s">
        <v>39</v>
      </c>
      <c r="B27" s="1" t="s">
        <v>42</v>
      </c>
      <c r="C27" s="1">
        <v>35.299999999999997</v>
      </c>
      <c r="D27" s="1">
        <v>18.899999999999999</v>
      </c>
      <c r="E27" s="1">
        <v>187</v>
      </c>
      <c r="F27" s="1">
        <v>3800</v>
      </c>
      <c r="G27" s="1" t="s">
        <v>13</v>
      </c>
      <c r="J27" s="1" t="str">
        <v>Adelie</v>
      </c>
      <c r="K27" s="1" t="str">
        <v>Biscoe</v>
      </c>
      <c r="L27" s="1">
        <v>37.799999999999997</v>
      </c>
      <c r="M27" s="1">
        <v>18.3</v>
      </c>
      <c r="N27" s="1">
        <v>174</v>
      </c>
      <c r="O27" s="1">
        <v>3400</v>
      </c>
      <c r="P27" s="1" t="str">
        <v>Female</v>
      </c>
      <c r="Q27" s="1">
        <v>21</v>
      </c>
    </row>
    <row r="28" spans="1:17" x14ac:dyDescent="0.75">
      <c r="A28" s="1" t="s">
        <v>39</v>
      </c>
      <c r="B28" s="1" t="s">
        <v>42</v>
      </c>
      <c r="C28" s="1">
        <v>40.6</v>
      </c>
      <c r="D28" s="1">
        <v>18.600000000000001</v>
      </c>
      <c r="E28" s="1">
        <v>183</v>
      </c>
      <c r="F28" s="1">
        <v>3550</v>
      </c>
      <c r="G28" s="1" t="s">
        <v>16</v>
      </c>
      <c r="J28" s="1" t="str">
        <v>Adelie</v>
      </c>
      <c r="K28" s="1" t="str">
        <v>Biscoe</v>
      </c>
      <c r="L28" s="1">
        <v>37.700000000000003</v>
      </c>
      <c r="M28" s="1">
        <v>18.7</v>
      </c>
      <c r="N28" s="1">
        <v>180</v>
      </c>
      <c r="O28" s="1">
        <v>3600</v>
      </c>
      <c r="P28" s="1" t="str">
        <v>Male</v>
      </c>
      <c r="Q28" s="1">
        <v>22</v>
      </c>
    </row>
    <row r="29" spans="1:17" x14ac:dyDescent="0.75">
      <c r="A29" s="1" t="s">
        <v>39</v>
      </c>
      <c r="B29" s="1" t="s">
        <v>42</v>
      </c>
      <c r="C29" s="1">
        <v>40.5</v>
      </c>
      <c r="D29" s="1">
        <v>17.899999999999999</v>
      </c>
      <c r="E29" s="1">
        <v>187</v>
      </c>
      <c r="F29" s="1">
        <v>3200</v>
      </c>
      <c r="G29" s="1" t="s">
        <v>13</v>
      </c>
      <c r="J29" s="1" t="str">
        <v>Adelie</v>
      </c>
      <c r="K29" s="1" t="str">
        <v>Biscoe</v>
      </c>
      <c r="L29" s="1">
        <v>35.9</v>
      </c>
      <c r="M29" s="1">
        <v>19.2</v>
      </c>
      <c r="N29" s="1">
        <v>189</v>
      </c>
      <c r="O29" s="1">
        <v>3800</v>
      </c>
      <c r="P29" s="1" t="str">
        <v>Female</v>
      </c>
      <c r="Q29" s="1">
        <v>23</v>
      </c>
    </row>
    <row r="30" spans="1:17" x14ac:dyDescent="0.75">
      <c r="A30" s="1" t="s">
        <v>39</v>
      </c>
      <c r="B30" s="1" t="s">
        <v>42</v>
      </c>
      <c r="C30" s="1">
        <v>37.9</v>
      </c>
      <c r="D30" s="1">
        <v>18.600000000000001</v>
      </c>
      <c r="E30" s="1">
        <v>172</v>
      </c>
      <c r="F30" s="1">
        <v>3150</v>
      </c>
      <c r="G30" s="1" t="s">
        <v>13</v>
      </c>
      <c r="J30" s="1" t="str">
        <v>Adelie</v>
      </c>
      <c r="K30" s="1" t="str">
        <v>Biscoe</v>
      </c>
      <c r="L30" s="1">
        <v>38.200000000000003</v>
      </c>
      <c r="M30" s="1">
        <v>18.100000000000001</v>
      </c>
      <c r="N30" s="1">
        <v>185</v>
      </c>
      <c r="O30" s="1">
        <v>3950</v>
      </c>
      <c r="P30" s="1" t="str">
        <v>Male</v>
      </c>
      <c r="Q30" s="1">
        <v>24</v>
      </c>
    </row>
    <row r="31" spans="1:17" x14ac:dyDescent="0.75">
      <c r="A31" s="1" t="s">
        <v>39</v>
      </c>
      <c r="B31" s="1" t="s">
        <v>42</v>
      </c>
      <c r="C31" s="1">
        <v>40.5</v>
      </c>
      <c r="D31" s="1">
        <v>18.899999999999999</v>
      </c>
      <c r="E31" s="1">
        <v>180</v>
      </c>
      <c r="F31" s="1">
        <v>3950</v>
      </c>
      <c r="G31" s="1" t="s">
        <v>16</v>
      </c>
      <c r="J31" s="1" t="str">
        <v>Adelie</v>
      </c>
      <c r="K31" s="1" t="str">
        <v>Biscoe</v>
      </c>
      <c r="L31" s="1">
        <v>38.799999999999997</v>
      </c>
      <c r="M31" s="1">
        <v>17.2</v>
      </c>
      <c r="N31" s="1">
        <v>180</v>
      </c>
      <c r="O31" s="1">
        <v>3800</v>
      </c>
      <c r="P31" s="1" t="str">
        <v>Male</v>
      </c>
      <c r="Q31" s="1">
        <v>25</v>
      </c>
    </row>
    <row r="32" spans="1:17" x14ac:dyDescent="0.75">
      <c r="A32" s="1" t="s">
        <v>39</v>
      </c>
      <c r="B32" s="1" t="s">
        <v>43</v>
      </c>
      <c r="C32" s="1">
        <v>39.5</v>
      </c>
      <c r="D32" s="1">
        <v>16.7</v>
      </c>
      <c r="E32" s="1">
        <v>178</v>
      </c>
      <c r="F32" s="1">
        <v>3250</v>
      </c>
      <c r="G32" s="1" t="s">
        <v>13</v>
      </c>
      <c r="J32" s="1" t="str">
        <v>Adelie</v>
      </c>
      <c r="K32" s="1" t="str">
        <v>Biscoe</v>
      </c>
      <c r="L32" s="1">
        <v>35.299999999999997</v>
      </c>
      <c r="M32" s="1">
        <v>18.899999999999999</v>
      </c>
      <c r="N32" s="1">
        <v>187</v>
      </c>
      <c r="O32" s="1">
        <v>3800</v>
      </c>
      <c r="P32" s="1" t="str">
        <v>Female</v>
      </c>
      <c r="Q32" s="1">
        <v>26</v>
      </c>
    </row>
    <row r="33" spans="1:17" x14ac:dyDescent="0.75">
      <c r="A33" s="1" t="s">
        <v>39</v>
      </c>
      <c r="B33" s="1" t="s">
        <v>43</v>
      </c>
      <c r="C33" s="1">
        <v>37.200000000000003</v>
      </c>
      <c r="D33" s="1">
        <v>18.100000000000001</v>
      </c>
      <c r="E33" s="1">
        <v>178</v>
      </c>
      <c r="F33" s="1">
        <v>3900</v>
      </c>
      <c r="G33" s="1" t="s">
        <v>16</v>
      </c>
      <c r="J33" s="1" t="str">
        <v>Adelie</v>
      </c>
      <c r="K33" s="1" t="str">
        <v>Biscoe</v>
      </c>
      <c r="L33" s="1">
        <v>40.6</v>
      </c>
      <c r="M33" s="1">
        <v>18.600000000000001</v>
      </c>
      <c r="N33" s="1">
        <v>183</v>
      </c>
      <c r="O33" s="1">
        <v>3550</v>
      </c>
      <c r="P33" s="1" t="str">
        <v>Male</v>
      </c>
      <c r="Q33" s="1">
        <v>27</v>
      </c>
    </row>
    <row r="34" spans="1:17" x14ac:dyDescent="0.75">
      <c r="A34" s="1" t="s">
        <v>39</v>
      </c>
      <c r="B34" s="1" t="s">
        <v>43</v>
      </c>
      <c r="C34" s="1">
        <v>39.5</v>
      </c>
      <c r="D34" s="1">
        <v>17.8</v>
      </c>
      <c r="E34" s="1">
        <v>188</v>
      </c>
      <c r="F34" s="1">
        <v>3300</v>
      </c>
      <c r="G34" s="1" t="s">
        <v>13</v>
      </c>
      <c r="J34" s="1" t="str">
        <v>Adelie</v>
      </c>
      <c r="K34" s="1" t="str">
        <v>Biscoe</v>
      </c>
      <c r="L34" s="1">
        <v>40.5</v>
      </c>
      <c r="M34" s="1">
        <v>17.899999999999999</v>
      </c>
      <c r="N34" s="1">
        <v>187</v>
      </c>
      <c r="O34" s="1">
        <v>3200</v>
      </c>
      <c r="P34" s="1" t="str">
        <v>Female</v>
      </c>
      <c r="Q34" s="1">
        <v>28</v>
      </c>
    </row>
    <row r="35" spans="1:17" x14ac:dyDescent="0.75">
      <c r="A35" s="1" t="s">
        <v>39</v>
      </c>
      <c r="B35" s="1" t="s">
        <v>43</v>
      </c>
      <c r="C35" s="1">
        <v>40.9</v>
      </c>
      <c r="D35" s="1">
        <v>18.899999999999999</v>
      </c>
      <c r="E35" s="1">
        <v>184</v>
      </c>
      <c r="F35" s="1">
        <v>3900</v>
      </c>
      <c r="G35" s="1" t="s">
        <v>16</v>
      </c>
      <c r="J35" s="1" t="str">
        <v>Adelie</v>
      </c>
      <c r="K35" s="1" t="str">
        <v>Biscoe</v>
      </c>
      <c r="L35" s="1">
        <v>37.9</v>
      </c>
      <c r="M35" s="1">
        <v>18.600000000000001</v>
      </c>
      <c r="N35" s="1">
        <v>172</v>
      </c>
      <c r="O35" s="1">
        <v>3150</v>
      </c>
      <c r="P35" s="1" t="str">
        <v>Female</v>
      </c>
      <c r="Q35" s="1">
        <v>29</v>
      </c>
    </row>
    <row r="36" spans="1:17" x14ac:dyDescent="0.75">
      <c r="A36" s="1" t="s">
        <v>39</v>
      </c>
      <c r="B36" s="1" t="s">
        <v>43</v>
      </c>
      <c r="C36" s="1">
        <v>36.4</v>
      </c>
      <c r="D36" s="1">
        <v>17</v>
      </c>
      <c r="E36" s="1">
        <v>195</v>
      </c>
      <c r="F36" s="1">
        <v>3325</v>
      </c>
      <c r="G36" s="1" t="s">
        <v>13</v>
      </c>
      <c r="J36" s="1" t="str">
        <v>Adelie</v>
      </c>
      <c r="K36" s="1" t="str">
        <v>Biscoe</v>
      </c>
      <c r="L36" s="1">
        <v>40.5</v>
      </c>
      <c r="M36" s="1">
        <v>18.899999999999999</v>
      </c>
      <c r="N36" s="1">
        <v>180</v>
      </c>
      <c r="O36" s="1">
        <v>3950</v>
      </c>
      <c r="P36" s="1" t="str">
        <v>Male</v>
      </c>
      <c r="Q36" s="1">
        <v>30</v>
      </c>
    </row>
    <row r="37" spans="1:17" x14ac:dyDescent="0.75">
      <c r="A37" s="1" t="s">
        <v>39</v>
      </c>
      <c r="B37" s="1" t="s">
        <v>43</v>
      </c>
      <c r="C37" s="1">
        <v>39.200000000000003</v>
      </c>
      <c r="D37" s="1">
        <v>21.1</v>
      </c>
      <c r="E37" s="1">
        <v>196</v>
      </c>
      <c r="F37" s="1">
        <v>4150</v>
      </c>
      <c r="G37" s="1" t="s">
        <v>16</v>
      </c>
      <c r="J37" s="1" t="str">
        <v>Adelie</v>
      </c>
      <c r="K37" s="1" t="str">
        <v>Dream</v>
      </c>
      <c r="L37" s="1">
        <v>39.5</v>
      </c>
      <c r="M37" s="1">
        <v>16.7</v>
      </c>
      <c r="N37" s="1">
        <v>178</v>
      </c>
      <c r="O37" s="1">
        <v>3250</v>
      </c>
      <c r="P37" s="1" t="str">
        <v>Female</v>
      </c>
      <c r="Q37" s="1">
        <v>31</v>
      </c>
    </row>
    <row r="38" spans="1:17" x14ac:dyDescent="0.75">
      <c r="A38" s="1" t="s">
        <v>39</v>
      </c>
      <c r="B38" s="1" t="s">
        <v>43</v>
      </c>
      <c r="C38" s="1">
        <v>38.799999999999997</v>
      </c>
      <c r="D38" s="1">
        <v>20</v>
      </c>
      <c r="E38" s="1">
        <v>190</v>
      </c>
      <c r="F38" s="1">
        <v>3950</v>
      </c>
      <c r="G38" s="1" t="s">
        <v>16</v>
      </c>
      <c r="J38" s="1" t="str">
        <v>Adelie</v>
      </c>
      <c r="K38" s="1" t="str">
        <v>Dream</v>
      </c>
      <c r="L38" s="1">
        <v>37.200000000000003</v>
      </c>
      <c r="M38" s="1">
        <v>18.100000000000001</v>
      </c>
      <c r="N38" s="1">
        <v>178</v>
      </c>
      <c r="O38" s="1">
        <v>3900</v>
      </c>
      <c r="P38" s="1" t="str">
        <v>Male</v>
      </c>
      <c r="Q38" s="1">
        <v>32</v>
      </c>
    </row>
    <row r="39" spans="1:17" x14ac:dyDescent="0.75">
      <c r="A39" s="1" t="s">
        <v>39</v>
      </c>
      <c r="B39" s="1" t="s">
        <v>43</v>
      </c>
      <c r="C39" s="1">
        <v>42.2</v>
      </c>
      <c r="D39" s="1">
        <v>18.5</v>
      </c>
      <c r="E39" s="1">
        <v>180</v>
      </c>
      <c r="F39" s="1">
        <v>3550</v>
      </c>
      <c r="G39" s="1" t="s">
        <v>13</v>
      </c>
      <c r="J39" s="1" t="str">
        <v>Adelie</v>
      </c>
      <c r="K39" s="1" t="str">
        <v>Dream</v>
      </c>
      <c r="L39" s="1">
        <v>39.5</v>
      </c>
      <c r="M39" s="1">
        <v>17.8</v>
      </c>
      <c r="N39" s="1">
        <v>188</v>
      </c>
      <c r="O39" s="1">
        <v>3300</v>
      </c>
      <c r="P39" s="1" t="str">
        <v>Female</v>
      </c>
      <c r="Q39" s="1">
        <v>33</v>
      </c>
    </row>
    <row r="40" spans="1:17" x14ac:dyDescent="0.75">
      <c r="A40" s="1" t="s">
        <v>39</v>
      </c>
      <c r="B40" s="1" t="s">
        <v>43</v>
      </c>
      <c r="C40" s="1">
        <v>37.6</v>
      </c>
      <c r="D40" s="1">
        <v>19.3</v>
      </c>
      <c r="E40" s="1">
        <v>181</v>
      </c>
      <c r="F40" s="1">
        <v>3300</v>
      </c>
      <c r="G40" s="1" t="s">
        <v>13</v>
      </c>
      <c r="J40" s="1" t="str">
        <v>Adelie</v>
      </c>
      <c r="K40" s="1" t="str">
        <v>Dream</v>
      </c>
      <c r="L40" s="1">
        <v>40.9</v>
      </c>
      <c r="M40" s="1">
        <v>18.899999999999999</v>
      </c>
      <c r="N40" s="1">
        <v>184</v>
      </c>
      <c r="O40" s="1">
        <v>3900</v>
      </c>
      <c r="P40" s="1" t="str">
        <v>Male</v>
      </c>
      <c r="Q40" s="1">
        <v>34</v>
      </c>
    </row>
    <row r="41" spans="1:17" x14ac:dyDescent="0.75">
      <c r="A41" s="1" t="s">
        <v>39</v>
      </c>
      <c r="B41" s="1" t="s">
        <v>43</v>
      </c>
      <c r="C41" s="1">
        <v>39.799999999999997</v>
      </c>
      <c r="D41" s="1">
        <v>19.100000000000001</v>
      </c>
      <c r="E41" s="1">
        <v>184</v>
      </c>
      <c r="F41" s="1">
        <v>4650</v>
      </c>
      <c r="G41" s="1" t="s">
        <v>16</v>
      </c>
      <c r="J41" s="1" t="str">
        <v>Adelie</v>
      </c>
      <c r="K41" s="1" t="str">
        <v>Dream</v>
      </c>
      <c r="L41" s="1">
        <v>36.4</v>
      </c>
      <c r="M41" s="1">
        <v>17</v>
      </c>
      <c r="N41" s="1">
        <v>195</v>
      </c>
      <c r="O41" s="1">
        <v>3325</v>
      </c>
      <c r="P41" s="1" t="str">
        <v>Female</v>
      </c>
      <c r="Q41" s="1">
        <v>35</v>
      </c>
    </row>
    <row r="42" spans="1:17" x14ac:dyDescent="0.75">
      <c r="A42" s="1" t="s">
        <v>39</v>
      </c>
      <c r="B42" s="1" t="s">
        <v>43</v>
      </c>
      <c r="C42" s="1">
        <v>36.5</v>
      </c>
      <c r="D42" s="1">
        <v>18</v>
      </c>
      <c r="E42" s="1">
        <v>182</v>
      </c>
      <c r="F42" s="1">
        <v>3150</v>
      </c>
      <c r="G42" s="1" t="s">
        <v>13</v>
      </c>
      <c r="J42" s="1" t="str">
        <v>Adelie</v>
      </c>
      <c r="K42" s="1" t="str">
        <v>Dream</v>
      </c>
      <c r="L42" s="1">
        <v>39.200000000000003</v>
      </c>
      <c r="M42" s="1">
        <v>21.1</v>
      </c>
      <c r="N42" s="1">
        <v>196</v>
      </c>
      <c r="O42" s="1">
        <v>4150</v>
      </c>
      <c r="P42" s="1" t="str">
        <v>Male</v>
      </c>
      <c r="Q42" s="1">
        <v>36</v>
      </c>
    </row>
    <row r="43" spans="1:17" x14ac:dyDescent="0.75">
      <c r="A43" s="1" t="s">
        <v>39</v>
      </c>
      <c r="B43" s="1" t="s">
        <v>43</v>
      </c>
      <c r="C43" s="1">
        <v>40.799999999999997</v>
      </c>
      <c r="D43" s="1">
        <v>18.399999999999999</v>
      </c>
      <c r="E43" s="1">
        <v>195</v>
      </c>
      <c r="F43" s="1">
        <v>3900</v>
      </c>
      <c r="G43" s="1" t="s">
        <v>16</v>
      </c>
      <c r="J43" s="1" t="str">
        <v>Adelie</v>
      </c>
      <c r="K43" s="1" t="str">
        <v>Dream</v>
      </c>
      <c r="L43" s="1">
        <v>38.799999999999997</v>
      </c>
      <c r="M43" s="1">
        <v>20</v>
      </c>
      <c r="N43" s="1">
        <v>190</v>
      </c>
      <c r="O43" s="1">
        <v>3950</v>
      </c>
      <c r="P43" s="1" t="str">
        <v>Male</v>
      </c>
      <c r="Q43" s="1">
        <v>37</v>
      </c>
    </row>
    <row r="44" spans="1:17" x14ac:dyDescent="0.75">
      <c r="A44" s="1" t="s">
        <v>39</v>
      </c>
      <c r="B44" s="1" t="s">
        <v>43</v>
      </c>
      <c r="C44" s="1">
        <v>36</v>
      </c>
      <c r="D44" s="1">
        <v>18.5</v>
      </c>
      <c r="E44" s="1">
        <v>186</v>
      </c>
      <c r="F44" s="1">
        <v>3100</v>
      </c>
      <c r="G44" s="1" t="s">
        <v>13</v>
      </c>
      <c r="J44" s="1" t="str">
        <v>Adelie</v>
      </c>
      <c r="K44" s="1" t="str">
        <v>Dream</v>
      </c>
      <c r="L44" s="1">
        <v>42.2</v>
      </c>
      <c r="M44" s="1">
        <v>18.5</v>
      </c>
      <c r="N44" s="1">
        <v>180</v>
      </c>
      <c r="O44" s="1">
        <v>3550</v>
      </c>
      <c r="P44" s="1" t="str">
        <v>Female</v>
      </c>
      <c r="Q44" s="1">
        <v>38</v>
      </c>
    </row>
    <row r="45" spans="1:17" x14ac:dyDescent="0.75">
      <c r="A45" s="1" t="s">
        <v>39</v>
      </c>
      <c r="B45" s="1" t="s">
        <v>43</v>
      </c>
      <c r="C45" s="1">
        <v>44.1</v>
      </c>
      <c r="D45" s="1">
        <v>19.7</v>
      </c>
      <c r="E45" s="1">
        <v>196</v>
      </c>
      <c r="F45" s="1">
        <v>4400</v>
      </c>
      <c r="G45" s="1" t="s">
        <v>16</v>
      </c>
      <c r="J45" s="1" t="str">
        <v>Adelie</v>
      </c>
      <c r="K45" s="1" t="str">
        <v>Dream</v>
      </c>
      <c r="L45" s="1">
        <v>37.6</v>
      </c>
      <c r="M45" s="1">
        <v>19.3</v>
      </c>
      <c r="N45" s="1">
        <v>181</v>
      </c>
      <c r="O45" s="1">
        <v>3300</v>
      </c>
      <c r="P45" s="1" t="str">
        <v>Female</v>
      </c>
      <c r="Q45" s="1">
        <v>39</v>
      </c>
    </row>
    <row r="46" spans="1:17" x14ac:dyDescent="0.75">
      <c r="A46" s="1" t="s">
        <v>39</v>
      </c>
      <c r="B46" s="1" t="s">
        <v>43</v>
      </c>
      <c r="C46" s="1">
        <v>37</v>
      </c>
      <c r="D46" s="1">
        <v>16.899999999999999</v>
      </c>
      <c r="E46" s="1">
        <v>185</v>
      </c>
      <c r="F46" s="1">
        <v>3000</v>
      </c>
      <c r="G46" s="1" t="s">
        <v>13</v>
      </c>
      <c r="J46" s="1" t="str">
        <v>Adelie</v>
      </c>
      <c r="K46" s="1" t="str">
        <v>Dream</v>
      </c>
      <c r="L46" s="1">
        <v>39.799999999999997</v>
      </c>
      <c r="M46" s="1">
        <v>19.100000000000001</v>
      </c>
      <c r="N46" s="1">
        <v>184</v>
      </c>
      <c r="O46" s="1">
        <v>4650</v>
      </c>
      <c r="P46" s="1" t="str">
        <v>Male</v>
      </c>
      <c r="Q46" s="1">
        <v>40</v>
      </c>
    </row>
    <row r="47" spans="1:17" x14ac:dyDescent="0.75">
      <c r="A47" s="1" t="s">
        <v>39</v>
      </c>
      <c r="B47" s="1" t="s">
        <v>43</v>
      </c>
      <c r="C47" s="1">
        <v>39.6</v>
      </c>
      <c r="D47" s="1">
        <v>18.8</v>
      </c>
      <c r="E47" s="1">
        <v>190</v>
      </c>
      <c r="F47" s="1">
        <v>4600</v>
      </c>
      <c r="G47" s="1" t="s">
        <v>16</v>
      </c>
      <c r="J47" s="1" t="str">
        <v>Adelie</v>
      </c>
      <c r="K47" s="1" t="str">
        <v>Dream</v>
      </c>
      <c r="L47" s="1">
        <v>36.5</v>
      </c>
      <c r="M47" s="1">
        <v>18</v>
      </c>
      <c r="N47" s="1">
        <v>182</v>
      </c>
      <c r="O47" s="1">
        <v>3150</v>
      </c>
      <c r="P47" s="1" t="str">
        <v>Female</v>
      </c>
      <c r="Q47" s="1">
        <v>41</v>
      </c>
    </row>
    <row r="48" spans="1:17" x14ac:dyDescent="0.75">
      <c r="A48" s="1" t="s">
        <v>39</v>
      </c>
      <c r="B48" s="1" t="s">
        <v>43</v>
      </c>
      <c r="C48" s="1">
        <v>41.1</v>
      </c>
      <c r="D48" s="1">
        <v>19</v>
      </c>
      <c r="E48" s="1">
        <v>182</v>
      </c>
      <c r="F48" s="1">
        <v>3425</v>
      </c>
      <c r="G48" s="1" t="s">
        <v>16</v>
      </c>
      <c r="J48" s="1" t="str">
        <v>Adelie</v>
      </c>
      <c r="K48" s="1" t="str">
        <v>Dream</v>
      </c>
      <c r="L48" s="1">
        <v>40.799999999999997</v>
      </c>
      <c r="M48" s="1">
        <v>18.399999999999999</v>
      </c>
      <c r="N48" s="1">
        <v>195</v>
      </c>
      <c r="O48" s="1">
        <v>3900</v>
      </c>
      <c r="P48" s="1" t="str">
        <v>Male</v>
      </c>
      <c r="Q48" s="1">
        <v>42</v>
      </c>
    </row>
    <row r="49" spans="1:17" x14ac:dyDescent="0.75">
      <c r="A49" s="1" t="s">
        <v>39</v>
      </c>
      <c r="B49" s="1" t="s">
        <v>43</v>
      </c>
      <c r="C49" s="1">
        <v>37.5</v>
      </c>
      <c r="D49" s="1">
        <v>18.899999999999999</v>
      </c>
      <c r="E49" s="1">
        <v>179</v>
      </c>
      <c r="F49" s="1">
        <v>2975</v>
      </c>
      <c r="G49" s="1" t="s">
        <v>41</v>
      </c>
      <c r="J49" s="1" t="str">
        <v>Adelie</v>
      </c>
      <c r="K49" s="1" t="str">
        <v>Dream</v>
      </c>
      <c r="L49" s="1">
        <v>36</v>
      </c>
      <c r="M49" s="1">
        <v>18.5</v>
      </c>
      <c r="N49" s="1">
        <v>186</v>
      </c>
      <c r="O49" s="1">
        <v>3100</v>
      </c>
      <c r="P49" s="1" t="str">
        <v>Female</v>
      </c>
      <c r="Q49" s="1">
        <v>43</v>
      </c>
    </row>
    <row r="50" spans="1:17" x14ac:dyDescent="0.75">
      <c r="A50" s="1" t="s">
        <v>39</v>
      </c>
      <c r="B50" s="1" t="s">
        <v>43</v>
      </c>
      <c r="C50" s="1">
        <v>36</v>
      </c>
      <c r="D50" s="1">
        <v>17.899999999999999</v>
      </c>
      <c r="E50" s="1">
        <v>190</v>
      </c>
      <c r="F50" s="1">
        <v>3450</v>
      </c>
      <c r="G50" s="1" t="s">
        <v>13</v>
      </c>
      <c r="J50" s="1" t="str">
        <v>Adelie</v>
      </c>
      <c r="K50" s="1" t="str">
        <v>Dream</v>
      </c>
      <c r="L50" s="1">
        <v>44.1</v>
      </c>
      <c r="M50" s="1">
        <v>19.7</v>
      </c>
      <c r="N50" s="1">
        <v>196</v>
      </c>
      <c r="O50" s="1">
        <v>4400</v>
      </c>
      <c r="P50" s="1" t="str">
        <v>Male</v>
      </c>
      <c r="Q50" s="1">
        <v>44</v>
      </c>
    </row>
    <row r="51" spans="1:17" x14ac:dyDescent="0.75">
      <c r="A51" s="1" t="s">
        <v>39</v>
      </c>
      <c r="B51" s="1" t="s">
        <v>43</v>
      </c>
      <c r="C51" s="1">
        <v>42.3</v>
      </c>
      <c r="D51" s="1">
        <v>21.2</v>
      </c>
      <c r="E51" s="1">
        <v>191</v>
      </c>
      <c r="F51" s="1">
        <v>4150</v>
      </c>
      <c r="G51" s="1" t="s">
        <v>16</v>
      </c>
      <c r="J51" s="1" t="str">
        <v>Adelie</v>
      </c>
      <c r="K51" s="1" t="str">
        <v>Dream</v>
      </c>
      <c r="L51" s="1">
        <v>37</v>
      </c>
      <c r="M51" s="1">
        <v>16.899999999999999</v>
      </c>
      <c r="N51" s="1">
        <v>185</v>
      </c>
      <c r="O51" s="1">
        <v>3000</v>
      </c>
      <c r="P51" s="1" t="str">
        <v>Female</v>
      </c>
      <c r="Q51" s="1">
        <v>45</v>
      </c>
    </row>
    <row r="52" spans="1:17" x14ac:dyDescent="0.75">
      <c r="A52" s="1" t="s">
        <v>39</v>
      </c>
      <c r="B52" s="1" t="s">
        <v>42</v>
      </c>
      <c r="C52" s="1">
        <v>39.6</v>
      </c>
      <c r="D52" s="1">
        <v>17.7</v>
      </c>
      <c r="E52" s="1">
        <v>186</v>
      </c>
      <c r="F52" s="1">
        <v>3500</v>
      </c>
      <c r="G52" s="1" t="s">
        <v>13</v>
      </c>
      <c r="J52" s="1" t="str">
        <v>Adelie</v>
      </c>
      <c r="K52" s="1" t="str">
        <v>Dream</v>
      </c>
      <c r="L52" s="1">
        <v>39.6</v>
      </c>
      <c r="M52" s="1">
        <v>18.8</v>
      </c>
      <c r="N52" s="1">
        <v>190</v>
      </c>
      <c r="O52" s="1">
        <v>4600</v>
      </c>
      <c r="P52" s="1" t="str">
        <v>Male</v>
      </c>
      <c r="Q52" s="1">
        <v>46</v>
      </c>
    </row>
    <row r="53" spans="1:17" x14ac:dyDescent="0.75">
      <c r="A53" s="1" t="s">
        <v>39</v>
      </c>
      <c r="B53" s="1" t="s">
        <v>42</v>
      </c>
      <c r="C53" s="1">
        <v>40.1</v>
      </c>
      <c r="D53" s="1">
        <v>18.899999999999999</v>
      </c>
      <c r="E53" s="1">
        <v>188</v>
      </c>
      <c r="F53" s="1">
        <v>4300</v>
      </c>
      <c r="G53" s="1" t="s">
        <v>16</v>
      </c>
      <c r="J53" s="1" t="str">
        <v>Adelie</v>
      </c>
      <c r="K53" s="1" t="str">
        <v>Dream</v>
      </c>
      <c r="L53" s="1">
        <v>41.1</v>
      </c>
      <c r="M53" s="1">
        <v>19</v>
      </c>
      <c r="N53" s="1">
        <v>182</v>
      </c>
      <c r="O53" s="1">
        <v>3425</v>
      </c>
      <c r="P53" s="1" t="str">
        <v>Male</v>
      </c>
      <c r="Q53" s="1">
        <v>47</v>
      </c>
    </row>
    <row r="54" spans="1:17" x14ac:dyDescent="0.75">
      <c r="A54" s="1" t="s">
        <v>39</v>
      </c>
      <c r="B54" s="1" t="s">
        <v>42</v>
      </c>
      <c r="C54" s="1">
        <v>35</v>
      </c>
      <c r="D54" s="1">
        <v>17.899999999999999</v>
      </c>
      <c r="E54" s="1">
        <v>190</v>
      </c>
      <c r="F54" s="1">
        <v>3450</v>
      </c>
      <c r="G54" s="1" t="s">
        <v>13</v>
      </c>
      <c r="J54" s="1" t="str">
        <v>Adelie</v>
      </c>
      <c r="K54" s="1" t="str">
        <v>Dream</v>
      </c>
      <c r="L54" s="1">
        <v>37.5</v>
      </c>
      <c r="M54" s="1">
        <v>18.899999999999999</v>
      </c>
      <c r="N54" s="1">
        <v>179</v>
      </c>
      <c r="O54" s="1">
        <v>2975</v>
      </c>
      <c r="P54" s="1" t="str">
        <v/>
      </c>
      <c r="Q54" s="1">
        <v>48</v>
      </c>
    </row>
    <row r="55" spans="1:17" x14ac:dyDescent="0.75">
      <c r="A55" s="1" t="s">
        <v>39</v>
      </c>
      <c r="B55" s="1" t="s">
        <v>42</v>
      </c>
      <c r="C55" s="1">
        <v>42</v>
      </c>
      <c r="D55" s="1">
        <v>19.5</v>
      </c>
      <c r="E55" s="1">
        <v>200</v>
      </c>
      <c r="F55" s="1">
        <v>4050</v>
      </c>
      <c r="G55" s="1" t="s">
        <v>16</v>
      </c>
      <c r="J55" s="1" t="str">
        <v>Adelie</v>
      </c>
      <c r="K55" s="1" t="str">
        <v>Dream</v>
      </c>
      <c r="L55" s="1">
        <v>36</v>
      </c>
      <c r="M55" s="1">
        <v>17.899999999999999</v>
      </c>
      <c r="N55" s="1">
        <v>190</v>
      </c>
      <c r="O55" s="1">
        <v>3450</v>
      </c>
      <c r="P55" s="1" t="str">
        <v>Female</v>
      </c>
      <c r="Q55" s="1">
        <v>49</v>
      </c>
    </row>
    <row r="56" spans="1:17" x14ac:dyDescent="0.75">
      <c r="A56" s="1" t="s">
        <v>39</v>
      </c>
      <c r="B56" s="1" t="s">
        <v>42</v>
      </c>
      <c r="C56" s="1">
        <v>34.5</v>
      </c>
      <c r="D56" s="1">
        <v>18.100000000000001</v>
      </c>
      <c r="E56" s="1">
        <v>187</v>
      </c>
      <c r="F56" s="1">
        <v>2900</v>
      </c>
      <c r="G56" s="1" t="s">
        <v>13</v>
      </c>
      <c r="J56" s="1" t="str">
        <v>Adelie</v>
      </c>
      <c r="K56" s="1" t="str">
        <v>Dream</v>
      </c>
      <c r="L56" s="1">
        <v>42.3</v>
      </c>
      <c r="M56" s="1">
        <v>21.2</v>
      </c>
      <c r="N56" s="1">
        <v>191</v>
      </c>
      <c r="O56" s="1">
        <v>4150</v>
      </c>
      <c r="P56" s="1" t="str">
        <v>Male</v>
      </c>
      <c r="Q56" s="1">
        <v>50</v>
      </c>
    </row>
    <row r="57" spans="1:17" x14ac:dyDescent="0.75">
      <c r="A57" s="1" t="s">
        <v>39</v>
      </c>
      <c r="B57" s="1" t="s">
        <v>42</v>
      </c>
      <c r="C57" s="1">
        <v>41.4</v>
      </c>
      <c r="D57" s="1">
        <v>18.600000000000001</v>
      </c>
      <c r="E57" s="1">
        <v>191</v>
      </c>
      <c r="F57" s="1">
        <v>3700</v>
      </c>
      <c r="G57" s="1" t="s">
        <v>16</v>
      </c>
      <c r="J57" s="1" t="str">
        <v>Adelie</v>
      </c>
      <c r="K57" s="1" t="str">
        <v>Biscoe</v>
      </c>
      <c r="L57" s="1">
        <v>39.6</v>
      </c>
      <c r="M57" s="1">
        <v>17.7</v>
      </c>
      <c r="N57" s="1">
        <v>186</v>
      </c>
      <c r="O57" s="1">
        <v>3500</v>
      </c>
      <c r="P57" s="1" t="str">
        <v>Female</v>
      </c>
      <c r="Q57" s="1">
        <v>51</v>
      </c>
    </row>
    <row r="58" spans="1:17" x14ac:dyDescent="0.75">
      <c r="A58" s="1" t="s">
        <v>39</v>
      </c>
      <c r="B58" s="1" t="s">
        <v>42</v>
      </c>
      <c r="C58" s="1">
        <v>39</v>
      </c>
      <c r="D58" s="1">
        <v>17.5</v>
      </c>
      <c r="E58" s="1">
        <v>186</v>
      </c>
      <c r="F58" s="1">
        <v>3550</v>
      </c>
      <c r="G58" s="1" t="s">
        <v>13</v>
      </c>
      <c r="J58" s="1" t="str">
        <v>Adelie</v>
      </c>
      <c r="K58" s="1" t="str">
        <v>Biscoe</v>
      </c>
      <c r="L58" s="1">
        <v>40.1</v>
      </c>
      <c r="M58" s="1">
        <v>18.899999999999999</v>
      </c>
      <c r="N58" s="1">
        <v>188</v>
      </c>
      <c r="O58" s="1">
        <v>4300</v>
      </c>
      <c r="P58" s="1" t="str">
        <v>Male</v>
      </c>
      <c r="Q58" s="1">
        <v>52</v>
      </c>
    </row>
    <row r="59" spans="1:17" x14ac:dyDescent="0.75">
      <c r="A59" s="1" t="s">
        <v>39</v>
      </c>
      <c r="B59" s="1" t="s">
        <v>42</v>
      </c>
      <c r="C59" s="1">
        <v>40.6</v>
      </c>
      <c r="D59" s="1">
        <v>18.8</v>
      </c>
      <c r="E59" s="1">
        <v>193</v>
      </c>
      <c r="F59" s="1">
        <v>3800</v>
      </c>
      <c r="G59" s="1" t="s">
        <v>16</v>
      </c>
      <c r="J59" s="1" t="str">
        <v>Adelie</v>
      </c>
      <c r="K59" s="1" t="str">
        <v>Biscoe</v>
      </c>
      <c r="L59" s="1">
        <v>35</v>
      </c>
      <c r="M59" s="1">
        <v>17.899999999999999</v>
      </c>
      <c r="N59" s="1">
        <v>190</v>
      </c>
      <c r="O59" s="1">
        <v>3450</v>
      </c>
      <c r="P59" s="1" t="str">
        <v>Female</v>
      </c>
      <c r="Q59" s="1">
        <v>53</v>
      </c>
    </row>
    <row r="60" spans="1:17" x14ac:dyDescent="0.75">
      <c r="A60" s="1" t="s">
        <v>39</v>
      </c>
      <c r="B60" s="1" t="s">
        <v>42</v>
      </c>
      <c r="C60" s="1">
        <v>36.5</v>
      </c>
      <c r="D60" s="1">
        <v>16.600000000000001</v>
      </c>
      <c r="E60" s="1">
        <v>181</v>
      </c>
      <c r="F60" s="1">
        <v>2850</v>
      </c>
      <c r="G60" s="1" t="s">
        <v>13</v>
      </c>
      <c r="J60" s="1" t="str">
        <v>Adelie</v>
      </c>
      <c r="K60" s="1" t="str">
        <v>Biscoe</v>
      </c>
      <c r="L60" s="1">
        <v>42</v>
      </c>
      <c r="M60" s="1">
        <v>19.5</v>
      </c>
      <c r="N60" s="1">
        <v>200</v>
      </c>
      <c r="O60" s="1">
        <v>4050</v>
      </c>
      <c r="P60" s="1" t="str">
        <v>Male</v>
      </c>
      <c r="Q60" s="1">
        <v>54</v>
      </c>
    </row>
    <row r="61" spans="1:17" x14ac:dyDescent="0.75">
      <c r="A61" s="1" t="s">
        <v>39</v>
      </c>
      <c r="B61" s="1" t="s">
        <v>42</v>
      </c>
      <c r="C61" s="1">
        <v>37.6</v>
      </c>
      <c r="D61" s="1">
        <v>19.100000000000001</v>
      </c>
      <c r="E61" s="1">
        <v>194</v>
      </c>
      <c r="F61" s="1">
        <v>3750</v>
      </c>
      <c r="G61" s="1" t="s">
        <v>16</v>
      </c>
      <c r="J61" s="1" t="str">
        <v>Adelie</v>
      </c>
      <c r="K61" s="1" t="str">
        <v>Biscoe</v>
      </c>
      <c r="L61" s="1">
        <v>34.5</v>
      </c>
      <c r="M61" s="1">
        <v>18.100000000000001</v>
      </c>
      <c r="N61" s="1">
        <v>187</v>
      </c>
      <c r="O61" s="1">
        <v>2900</v>
      </c>
      <c r="P61" s="1" t="str">
        <v>Female</v>
      </c>
      <c r="Q61" s="1">
        <v>55</v>
      </c>
    </row>
    <row r="62" spans="1:17" x14ac:dyDescent="0.75">
      <c r="A62" s="1" t="s">
        <v>39</v>
      </c>
      <c r="B62" s="1" t="s">
        <v>42</v>
      </c>
      <c r="C62" s="1">
        <v>35.700000000000003</v>
      </c>
      <c r="D62" s="1">
        <v>16.899999999999999</v>
      </c>
      <c r="E62" s="1">
        <v>185</v>
      </c>
      <c r="F62" s="1">
        <v>3150</v>
      </c>
      <c r="G62" s="1" t="s">
        <v>13</v>
      </c>
      <c r="J62" s="1" t="str">
        <v>Adelie</v>
      </c>
      <c r="K62" s="1" t="str">
        <v>Biscoe</v>
      </c>
      <c r="L62" s="1">
        <v>41.4</v>
      </c>
      <c r="M62" s="1">
        <v>18.600000000000001</v>
      </c>
      <c r="N62" s="1">
        <v>191</v>
      </c>
      <c r="O62" s="1">
        <v>3700</v>
      </c>
      <c r="P62" s="1" t="str">
        <v>Male</v>
      </c>
      <c r="Q62" s="1">
        <v>56</v>
      </c>
    </row>
    <row r="63" spans="1:17" x14ac:dyDescent="0.75">
      <c r="A63" s="1" t="s">
        <v>39</v>
      </c>
      <c r="B63" s="1" t="s">
        <v>42</v>
      </c>
      <c r="C63" s="1">
        <v>41.3</v>
      </c>
      <c r="D63" s="1">
        <v>21.1</v>
      </c>
      <c r="E63" s="1">
        <v>195</v>
      </c>
      <c r="F63" s="1">
        <v>4400</v>
      </c>
      <c r="G63" s="1" t="s">
        <v>16</v>
      </c>
      <c r="J63" s="1" t="str">
        <v>Adelie</v>
      </c>
      <c r="K63" s="1" t="str">
        <v>Biscoe</v>
      </c>
      <c r="L63" s="1">
        <v>39</v>
      </c>
      <c r="M63" s="1">
        <v>17.5</v>
      </c>
      <c r="N63" s="1">
        <v>186</v>
      </c>
      <c r="O63" s="1">
        <v>3550</v>
      </c>
      <c r="P63" s="1" t="str">
        <v>Female</v>
      </c>
      <c r="Q63" s="1">
        <v>57</v>
      </c>
    </row>
    <row r="64" spans="1:17" x14ac:dyDescent="0.75">
      <c r="A64" s="1" t="s">
        <v>39</v>
      </c>
      <c r="B64" s="1" t="s">
        <v>42</v>
      </c>
      <c r="C64" s="1">
        <v>37.6</v>
      </c>
      <c r="D64" s="1">
        <v>17</v>
      </c>
      <c r="E64" s="1">
        <v>185</v>
      </c>
      <c r="F64" s="1">
        <v>3600</v>
      </c>
      <c r="G64" s="1" t="s">
        <v>13</v>
      </c>
      <c r="J64" s="1" t="str">
        <v>Adelie</v>
      </c>
      <c r="K64" s="1" t="str">
        <v>Biscoe</v>
      </c>
      <c r="L64" s="1">
        <v>40.6</v>
      </c>
      <c r="M64" s="1">
        <v>18.8</v>
      </c>
      <c r="N64" s="1">
        <v>193</v>
      </c>
      <c r="O64" s="1">
        <v>3800</v>
      </c>
      <c r="P64" s="1" t="str">
        <v>Male</v>
      </c>
      <c r="Q64" s="1">
        <v>58</v>
      </c>
    </row>
    <row r="65" spans="1:17" x14ac:dyDescent="0.75">
      <c r="A65" s="1" t="s">
        <v>39</v>
      </c>
      <c r="B65" s="1" t="s">
        <v>42</v>
      </c>
      <c r="C65" s="1">
        <v>41.1</v>
      </c>
      <c r="D65" s="1">
        <v>18.2</v>
      </c>
      <c r="E65" s="1">
        <v>192</v>
      </c>
      <c r="F65" s="1">
        <v>4050</v>
      </c>
      <c r="G65" s="1" t="s">
        <v>16</v>
      </c>
      <c r="J65" s="1" t="str">
        <v>Adelie</v>
      </c>
      <c r="K65" s="1" t="str">
        <v>Biscoe</v>
      </c>
      <c r="L65" s="1">
        <v>36.5</v>
      </c>
      <c r="M65" s="1">
        <v>16.600000000000001</v>
      </c>
      <c r="N65" s="1">
        <v>181</v>
      </c>
      <c r="O65" s="1">
        <v>2850</v>
      </c>
      <c r="P65" s="1" t="str">
        <v>Female</v>
      </c>
      <c r="Q65" s="1">
        <v>59</v>
      </c>
    </row>
    <row r="66" spans="1:17" x14ac:dyDescent="0.75">
      <c r="A66" s="1" t="s">
        <v>39</v>
      </c>
      <c r="B66" s="1" t="s">
        <v>42</v>
      </c>
      <c r="C66" s="1">
        <v>36.4</v>
      </c>
      <c r="D66" s="1">
        <v>17.100000000000001</v>
      </c>
      <c r="E66" s="1">
        <v>184</v>
      </c>
      <c r="F66" s="1">
        <v>2850</v>
      </c>
      <c r="G66" s="1" t="s">
        <v>13</v>
      </c>
      <c r="J66" s="1" t="str">
        <v>Adelie</v>
      </c>
      <c r="K66" s="1" t="str">
        <v>Biscoe</v>
      </c>
      <c r="L66" s="1">
        <v>37.6</v>
      </c>
      <c r="M66" s="1">
        <v>19.100000000000001</v>
      </c>
      <c r="N66" s="1">
        <v>194</v>
      </c>
      <c r="O66" s="1">
        <v>3750</v>
      </c>
      <c r="P66" s="1" t="str">
        <v>Male</v>
      </c>
      <c r="Q66" s="1">
        <v>60</v>
      </c>
    </row>
    <row r="67" spans="1:17" x14ac:dyDescent="0.75">
      <c r="A67" s="1" t="s">
        <v>39</v>
      </c>
      <c r="B67" s="1" t="s">
        <v>42</v>
      </c>
      <c r="C67" s="1">
        <v>41.6</v>
      </c>
      <c r="D67" s="1">
        <v>18</v>
      </c>
      <c r="E67" s="1">
        <v>192</v>
      </c>
      <c r="F67" s="1">
        <v>3950</v>
      </c>
      <c r="G67" s="1" t="s">
        <v>16</v>
      </c>
      <c r="J67" s="1" t="str">
        <v>Adelie</v>
      </c>
      <c r="K67" s="1" t="str">
        <v>Biscoe</v>
      </c>
      <c r="L67" s="1">
        <v>35.700000000000003</v>
      </c>
      <c r="M67" s="1">
        <v>16.899999999999999</v>
      </c>
      <c r="N67" s="1">
        <v>185</v>
      </c>
      <c r="O67" s="1">
        <v>3150</v>
      </c>
      <c r="P67" s="1" t="str">
        <v>Female</v>
      </c>
      <c r="Q67" s="1">
        <v>61</v>
      </c>
    </row>
    <row r="68" spans="1:17" x14ac:dyDescent="0.75">
      <c r="A68" s="1" t="s">
        <v>39</v>
      </c>
      <c r="B68" s="1" t="s">
        <v>42</v>
      </c>
      <c r="C68" s="1">
        <v>35.5</v>
      </c>
      <c r="D68" s="1">
        <v>16.2</v>
      </c>
      <c r="E68" s="1">
        <v>195</v>
      </c>
      <c r="F68" s="1">
        <v>3350</v>
      </c>
      <c r="G68" s="1" t="s">
        <v>13</v>
      </c>
      <c r="J68" s="1" t="str">
        <v>Adelie</v>
      </c>
      <c r="K68" s="1" t="str">
        <v>Biscoe</v>
      </c>
      <c r="L68" s="1">
        <v>41.3</v>
      </c>
      <c r="M68" s="1">
        <v>21.1</v>
      </c>
      <c r="N68" s="1">
        <v>195</v>
      </c>
      <c r="O68" s="1">
        <v>4400</v>
      </c>
      <c r="P68" s="1" t="str">
        <v>Male</v>
      </c>
      <c r="Q68" s="1">
        <v>62</v>
      </c>
    </row>
    <row r="69" spans="1:17" x14ac:dyDescent="0.75">
      <c r="A69" s="1" t="s">
        <v>39</v>
      </c>
      <c r="B69" s="1" t="s">
        <v>42</v>
      </c>
      <c r="C69" s="1">
        <v>41.1</v>
      </c>
      <c r="D69" s="1">
        <v>19.100000000000001</v>
      </c>
      <c r="E69" s="1">
        <v>188</v>
      </c>
      <c r="F69" s="1">
        <v>4100</v>
      </c>
      <c r="G69" s="1" t="s">
        <v>16</v>
      </c>
      <c r="J69" s="1" t="str">
        <v>Adelie</v>
      </c>
      <c r="K69" s="1" t="str">
        <v>Biscoe</v>
      </c>
      <c r="L69" s="1">
        <v>37.6</v>
      </c>
      <c r="M69" s="1">
        <v>17</v>
      </c>
      <c r="N69" s="1">
        <v>185</v>
      </c>
      <c r="O69" s="1">
        <v>3600</v>
      </c>
      <c r="P69" s="1" t="str">
        <v>Female</v>
      </c>
      <c r="Q69" s="1">
        <v>63</v>
      </c>
    </row>
    <row r="70" spans="1:17" x14ac:dyDescent="0.75">
      <c r="A70" s="1" t="s">
        <v>39</v>
      </c>
      <c r="B70" s="1" t="s">
        <v>40</v>
      </c>
      <c r="C70" s="1">
        <v>35.9</v>
      </c>
      <c r="D70" s="1">
        <v>16.600000000000001</v>
      </c>
      <c r="E70" s="1">
        <v>190</v>
      </c>
      <c r="F70" s="1">
        <v>3050</v>
      </c>
      <c r="G70" s="1" t="s">
        <v>13</v>
      </c>
      <c r="J70" s="1" t="str">
        <v>Adelie</v>
      </c>
      <c r="K70" s="1" t="str">
        <v>Biscoe</v>
      </c>
      <c r="L70" s="1">
        <v>41.1</v>
      </c>
      <c r="M70" s="1">
        <v>18.2</v>
      </c>
      <c r="N70" s="1">
        <v>192</v>
      </c>
      <c r="O70" s="1">
        <v>4050</v>
      </c>
      <c r="P70" s="1" t="str">
        <v>Male</v>
      </c>
      <c r="Q70" s="1">
        <v>64</v>
      </c>
    </row>
    <row r="71" spans="1:17" x14ac:dyDescent="0.75">
      <c r="A71" s="1" t="s">
        <v>39</v>
      </c>
      <c r="B71" s="1" t="s">
        <v>40</v>
      </c>
      <c r="C71" s="1">
        <v>41.8</v>
      </c>
      <c r="D71" s="1">
        <v>19.399999999999999</v>
      </c>
      <c r="E71" s="1">
        <v>198</v>
      </c>
      <c r="F71" s="1">
        <v>4450</v>
      </c>
      <c r="G71" s="1" t="s">
        <v>16</v>
      </c>
      <c r="J71" s="1" t="str">
        <v>Adelie</v>
      </c>
      <c r="K71" s="1" t="str">
        <v>Biscoe</v>
      </c>
      <c r="L71" s="1">
        <v>36.4</v>
      </c>
      <c r="M71" s="1">
        <v>17.100000000000001</v>
      </c>
      <c r="N71" s="1">
        <v>184</v>
      </c>
      <c r="O71" s="1">
        <v>2850</v>
      </c>
      <c r="P71" s="1" t="str">
        <v>Female</v>
      </c>
      <c r="Q71" s="1">
        <v>65</v>
      </c>
    </row>
    <row r="72" spans="1:17" x14ac:dyDescent="0.75">
      <c r="A72" s="1" t="s">
        <v>39</v>
      </c>
      <c r="B72" s="1" t="s">
        <v>40</v>
      </c>
      <c r="C72" s="1">
        <v>33.5</v>
      </c>
      <c r="D72" s="1">
        <v>19</v>
      </c>
      <c r="E72" s="1">
        <v>190</v>
      </c>
      <c r="F72" s="1">
        <v>3600</v>
      </c>
      <c r="G72" s="1" t="s">
        <v>13</v>
      </c>
      <c r="J72" s="1" t="str">
        <v>Adelie</v>
      </c>
      <c r="K72" s="1" t="str">
        <v>Biscoe</v>
      </c>
      <c r="L72" s="1">
        <v>41.6</v>
      </c>
      <c r="M72" s="1">
        <v>18</v>
      </c>
      <c r="N72" s="1">
        <v>192</v>
      </c>
      <c r="O72" s="1">
        <v>3950</v>
      </c>
      <c r="P72" s="1" t="str">
        <v>Male</v>
      </c>
      <c r="Q72" s="1">
        <v>66</v>
      </c>
    </row>
    <row r="73" spans="1:17" x14ac:dyDescent="0.75">
      <c r="A73" s="1" t="s">
        <v>39</v>
      </c>
      <c r="B73" s="1" t="s">
        <v>40</v>
      </c>
      <c r="C73" s="1">
        <v>39.700000000000003</v>
      </c>
      <c r="D73" s="1">
        <v>18.399999999999999</v>
      </c>
      <c r="E73" s="1">
        <v>190</v>
      </c>
      <c r="F73" s="1">
        <v>3900</v>
      </c>
      <c r="G73" s="1" t="s">
        <v>16</v>
      </c>
      <c r="J73" s="1" t="str">
        <v>Adelie</v>
      </c>
      <c r="K73" s="1" t="str">
        <v>Biscoe</v>
      </c>
      <c r="L73" s="1">
        <v>35.5</v>
      </c>
      <c r="M73" s="1">
        <v>16.2</v>
      </c>
      <c r="N73" s="1">
        <v>195</v>
      </c>
      <c r="O73" s="1">
        <v>3350</v>
      </c>
      <c r="P73" s="1" t="str">
        <v>Female</v>
      </c>
      <c r="Q73" s="1">
        <v>67</v>
      </c>
    </row>
    <row r="74" spans="1:17" x14ac:dyDescent="0.75">
      <c r="A74" s="1" t="s">
        <v>39</v>
      </c>
      <c r="B74" s="1" t="s">
        <v>40</v>
      </c>
      <c r="C74" s="1">
        <v>39.6</v>
      </c>
      <c r="D74" s="1">
        <v>17.2</v>
      </c>
      <c r="E74" s="1">
        <v>196</v>
      </c>
      <c r="F74" s="1">
        <v>3550</v>
      </c>
      <c r="G74" s="1" t="s">
        <v>13</v>
      </c>
      <c r="J74" s="1" t="str">
        <v>Adelie</v>
      </c>
      <c r="K74" s="1" t="str">
        <v>Biscoe</v>
      </c>
      <c r="L74" s="1">
        <v>41.1</v>
      </c>
      <c r="M74" s="1">
        <v>19.100000000000001</v>
      </c>
      <c r="N74" s="1">
        <v>188</v>
      </c>
      <c r="O74" s="1">
        <v>4100</v>
      </c>
      <c r="P74" s="1" t="str">
        <v>Male</v>
      </c>
      <c r="Q74" s="1">
        <v>68</v>
      </c>
    </row>
    <row r="75" spans="1:17" x14ac:dyDescent="0.75">
      <c r="A75" s="1" t="s">
        <v>39</v>
      </c>
      <c r="B75" s="1" t="s">
        <v>40</v>
      </c>
      <c r="C75" s="1">
        <v>45.8</v>
      </c>
      <c r="D75" s="1">
        <v>18.899999999999999</v>
      </c>
      <c r="E75" s="1">
        <v>197</v>
      </c>
      <c r="F75" s="1">
        <v>4150</v>
      </c>
      <c r="G75" s="1" t="s">
        <v>16</v>
      </c>
      <c r="J75" s="1" t="str">
        <v>Adelie</v>
      </c>
      <c r="K75" s="1" t="str">
        <v>Torgersen</v>
      </c>
      <c r="L75" s="1">
        <v>35.9</v>
      </c>
      <c r="M75" s="1">
        <v>16.600000000000001</v>
      </c>
      <c r="N75" s="1">
        <v>190</v>
      </c>
      <c r="O75" s="1">
        <v>3050</v>
      </c>
      <c r="P75" s="1" t="str">
        <v>Female</v>
      </c>
      <c r="Q75" s="1">
        <v>69</v>
      </c>
    </row>
    <row r="76" spans="1:17" x14ac:dyDescent="0.75">
      <c r="A76" s="1" t="s">
        <v>39</v>
      </c>
      <c r="B76" s="1" t="s">
        <v>40</v>
      </c>
      <c r="C76" s="1">
        <v>35.5</v>
      </c>
      <c r="D76" s="1">
        <v>17.5</v>
      </c>
      <c r="E76" s="1">
        <v>190</v>
      </c>
      <c r="F76" s="1">
        <v>3700</v>
      </c>
      <c r="G76" s="1" t="s">
        <v>13</v>
      </c>
      <c r="J76" s="1" t="str">
        <v>Adelie</v>
      </c>
      <c r="K76" s="1" t="str">
        <v>Torgersen</v>
      </c>
      <c r="L76" s="1">
        <v>41.8</v>
      </c>
      <c r="M76" s="1">
        <v>19.399999999999999</v>
      </c>
      <c r="N76" s="1">
        <v>198</v>
      </c>
      <c r="O76" s="1">
        <v>4450</v>
      </c>
      <c r="P76" s="1" t="str">
        <v>Male</v>
      </c>
      <c r="Q76" s="1">
        <v>70</v>
      </c>
    </row>
    <row r="77" spans="1:17" x14ac:dyDescent="0.75">
      <c r="A77" s="1" t="s">
        <v>39</v>
      </c>
      <c r="B77" s="1" t="s">
        <v>40</v>
      </c>
      <c r="C77" s="1">
        <v>42.8</v>
      </c>
      <c r="D77" s="1">
        <v>18.5</v>
      </c>
      <c r="E77" s="1">
        <v>195</v>
      </c>
      <c r="F77" s="1">
        <v>4250</v>
      </c>
      <c r="G77" s="1" t="s">
        <v>16</v>
      </c>
      <c r="J77" s="1" t="str">
        <v>Adelie</v>
      </c>
      <c r="K77" s="1" t="str">
        <v>Torgersen</v>
      </c>
      <c r="L77" s="1">
        <v>33.5</v>
      </c>
      <c r="M77" s="1">
        <v>19</v>
      </c>
      <c r="N77" s="1">
        <v>190</v>
      </c>
      <c r="O77" s="1">
        <v>3600</v>
      </c>
      <c r="P77" s="1" t="str">
        <v>Female</v>
      </c>
      <c r="Q77" s="1">
        <v>71</v>
      </c>
    </row>
    <row r="78" spans="1:17" x14ac:dyDescent="0.75">
      <c r="A78" s="1" t="s">
        <v>39</v>
      </c>
      <c r="B78" s="1" t="s">
        <v>40</v>
      </c>
      <c r="C78" s="1">
        <v>40.9</v>
      </c>
      <c r="D78" s="1">
        <v>16.8</v>
      </c>
      <c r="E78" s="1">
        <v>191</v>
      </c>
      <c r="F78" s="1">
        <v>3700</v>
      </c>
      <c r="G78" s="1" t="s">
        <v>13</v>
      </c>
      <c r="J78" s="1" t="str">
        <v>Adelie</v>
      </c>
      <c r="K78" s="1" t="str">
        <v>Torgersen</v>
      </c>
      <c r="L78" s="1">
        <v>39.700000000000003</v>
      </c>
      <c r="M78" s="1">
        <v>18.399999999999999</v>
      </c>
      <c r="N78" s="1">
        <v>190</v>
      </c>
      <c r="O78" s="1">
        <v>3900</v>
      </c>
      <c r="P78" s="1" t="str">
        <v>Male</v>
      </c>
      <c r="Q78" s="1">
        <v>72</v>
      </c>
    </row>
    <row r="79" spans="1:17" x14ac:dyDescent="0.75">
      <c r="A79" s="1" t="s">
        <v>39</v>
      </c>
      <c r="B79" s="1" t="s">
        <v>40</v>
      </c>
      <c r="C79" s="1">
        <v>37.200000000000003</v>
      </c>
      <c r="D79" s="1">
        <v>19.399999999999999</v>
      </c>
      <c r="E79" s="1">
        <v>184</v>
      </c>
      <c r="F79" s="1">
        <v>3900</v>
      </c>
      <c r="G79" s="1" t="s">
        <v>16</v>
      </c>
      <c r="J79" s="1" t="str">
        <v>Adelie</v>
      </c>
      <c r="K79" s="1" t="str">
        <v>Torgersen</v>
      </c>
      <c r="L79" s="1">
        <v>39.6</v>
      </c>
      <c r="M79" s="1">
        <v>17.2</v>
      </c>
      <c r="N79" s="1">
        <v>196</v>
      </c>
      <c r="O79" s="1">
        <v>3550</v>
      </c>
      <c r="P79" s="1" t="str">
        <v>Female</v>
      </c>
      <c r="Q79" s="1">
        <v>73</v>
      </c>
    </row>
    <row r="80" spans="1:17" x14ac:dyDescent="0.75">
      <c r="A80" s="1" t="s">
        <v>39</v>
      </c>
      <c r="B80" s="1" t="s">
        <v>40</v>
      </c>
      <c r="C80" s="1">
        <v>36.200000000000003</v>
      </c>
      <c r="D80" s="1">
        <v>16.100000000000001</v>
      </c>
      <c r="E80" s="1">
        <v>187</v>
      </c>
      <c r="F80" s="1">
        <v>3550</v>
      </c>
      <c r="G80" s="1" t="s">
        <v>13</v>
      </c>
      <c r="J80" s="1" t="str">
        <v>Adelie</v>
      </c>
      <c r="K80" s="1" t="str">
        <v>Torgersen</v>
      </c>
      <c r="L80" s="1">
        <v>45.8</v>
      </c>
      <c r="M80" s="1">
        <v>18.899999999999999</v>
      </c>
      <c r="N80" s="1">
        <v>197</v>
      </c>
      <c r="O80" s="1">
        <v>4150</v>
      </c>
      <c r="P80" s="1" t="str">
        <v>Male</v>
      </c>
      <c r="Q80" s="1">
        <v>74</v>
      </c>
    </row>
    <row r="81" spans="1:17" x14ac:dyDescent="0.75">
      <c r="A81" s="1" t="s">
        <v>39</v>
      </c>
      <c r="B81" s="1" t="s">
        <v>40</v>
      </c>
      <c r="C81" s="1">
        <v>42.1</v>
      </c>
      <c r="D81" s="1">
        <v>19.100000000000001</v>
      </c>
      <c r="E81" s="1">
        <v>195</v>
      </c>
      <c r="F81" s="1">
        <v>4000</v>
      </c>
      <c r="G81" s="1" t="s">
        <v>16</v>
      </c>
      <c r="J81" s="1" t="str">
        <v>Adelie</v>
      </c>
      <c r="K81" s="1" t="str">
        <v>Torgersen</v>
      </c>
      <c r="L81" s="1">
        <v>35.5</v>
      </c>
      <c r="M81" s="1">
        <v>17.5</v>
      </c>
      <c r="N81" s="1">
        <v>190</v>
      </c>
      <c r="O81" s="1">
        <v>3700</v>
      </c>
      <c r="P81" s="1" t="str">
        <v>Female</v>
      </c>
      <c r="Q81" s="1">
        <v>75</v>
      </c>
    </row>
    <row r="82" spans="1:17" x14ac:dyDescent="0.75">
      <c r="A82" s="1" t="s">
        <v>39</v>
      </c>
      <c r="B82" s="1" t="s">
        <v>40</v>
      </c>
      <c r="C82" s="1">
        <v>34.6</v>
      </c>
      <c r="D82" s="1">
        <v>17.2</v>
      </c>
      <c r="E82" s="1">
        <v>189</v>
      </c>
      <c r="F82" s="1">
        <v>3200</v>
      </c>
      <c r="G82" s="1" t="s">
        <v>13</v>
      </c>
      <c r="J82" s="1" t="str">
        <v>Adelie</v>
      </c>
      <c r="K82" s="1" t="str">
        <v>Torgersen</v>
      </c>
      <c r="L82" s="1">
        <v>42.8</v>
      </c>
      <c r="M82" s="1">
        <v>18.5</v>
      </c>
      <c r="N82" s="1">
        <v>195</v>
      </c>
      <c r="O82" s="1">
        <v>4250</v>
      </c>
      <c r="P82" s="1" t="str">
        <v>Male</v>
      </c>
      <c r="Q82" s="1">
        <v>76</v>
      </c>
    </row>
    <row r="83" spans="1:17" x14ac:dyDescent="0.75">
      <c r="A83" s="1" t="s">
        <v>39</v>
      </c>
      <c r="B83" s="1" t="s">
        <v>40</v>
      </c>
      <c r="C83" s="1">
        <v>42.9</v>
      </c>
      <c r="D83" s="1">
        <v>17.600000000000001</v>
      </c>
      <c r="E83" s="1">
        <v>196</v>
      </c>
      <c r="F83" s="1">
        <v>4700</v>
      </c>
      <c r="G83" s="1" t="s">
        <v>16</v>
      </c>
      <c r="J83" s="1" t="str">
        <v>Adelie</v>
      </c>
      <c r="K83" s="1" t="str">
        <v>Torgersen</v>
      </c>
      <c r="L83" s="1">
        <v>40.9</v>
      </c>
      <c r="M83" s="1">
        <v>16.8</v>
      </c>
      <c r="N83" s="1">
        <v>191</v>
      </c>
      <c r="O83" s="1">
        <v>3700</v>
      </c>
      <c r="P83" s="1" t="str">
        <v>Female</v>
      </c>
      <c r="Q83" s="1">
        <v>77</v>
      </c>
    </row>
    <row r="84" spans="1:17" x14ac:dyDescent="0.75">
      <c r="A84" s="1" t="s">
        <v>39</v>
      </c>
      <c r="B84" s="1" t="s">
        <v>40</v>
      </c>
      <c r="C84" s="1">
        <v>36.700000000000003</v>
      </c>
      <c r="D84" s="1">
        <v>18.8</v>
      </c>
      <c r="E84" s="1">
        <v>187</v>
      </c>
      <c r="F84" s="1">
        <v>3800</v>
      </c>
      <c r="G84" s="1" t="s">
        <v>13</v>
      </c>
      <c r="J84" s="1" t="str">
        <v>Adelie</v>
      </c>
      <c r="K84" s="1" t="str">
        <v>Torgersen</v>
      </c>
      <c r="L84" s="1">
        <v>37.200000000000003</v>
      </c>
      <c r="M84" s="1">
        <v>19.399999999999999</v>
      </c>
      <c r="N84" s="1">
        <v>184</v>
      </c>
      <c r="O84" s="1">
        <v>3900</v>
      </c>
      <c r="P84" s="1" t="str">
        <v>Male</v>
      </c>
      <c r="Q84" s="1">
        <v>78</v>
      </c>
    </row>
    <row r="85" spans="1:17" x14ac:dyDescent="0.75">
      <c r="A85" s="1" t="s">
        <v>39</v>
      </c>
      <c r="B85" s="1" t="s">
        <v>40</v>
      </c>
      <c r="C85" s="1">
        <v>35.1</v>
      </c>
      <c r="D85" s="1">
        <v>19.399999999999999</v>
      </c>
      <c r="E85" s="1">
        <v>193</v>
      </c>
      <c r="F85" s="1">
        <v>4200</v>
      </c>
      <c r="G85" s="1" t="s">
        <v>16</v>
      </c>
      <c r="J85" s="1" t="str">
        <v>Adelie</v>
      </c>
      <c r="K85" s="1" t="str">
        <v>Torgersen</v>
      </c>
      <c r="L85" s="1">
        <v>36.200000000000003</v>
      </c>
      <c r="M85" s="1">
        <v>16.100000000000001</v>
      </c>
      <c r="N85" s="1">
        <v>187</v>
      </c>
      <c r="O85" s="1">
        <v>3550</v>
      </c>
      <c r="P85" s="1" t="str">
        <v>Female</v>
      </c>
      <c r="Q85" s="1">
        <v>79</v>
      </c>
    </row>
    <row r="86" spans="1:17" x14ac:dyDescent="0.75">
      <c r="A86" s="1" t="s">
        <v>39</v>
      </c>
      <c r="B86" s="1" t="s">
        <v>43</v>
      </c>
      <c r="C86" s="1">
        <v>37.299999999999997</v>
      </c>
      <c r="D86" s="1">
        <v>17.8</v>
      </c>
      <c r="E86" s="1">
        <v>191</v>
      </c>
      <c r="F86" s="1">
        <v>3350</v>
      </c>
      <c r="G86" s="1" t="s">
        <v>13</v>
      </c>
      <c r="J86" s="1" t="str">
        <v>Adelie</v>
      </c>
      <c r="K86" s="1" t="str">
        <v>Torgersen</v>
      </c>
      <c r="L86" s="1">
        <v>42.1</v>
      </c>
      <c r="M86" s="1">
        <v>19.100000000000001</v>
      </c>
      <c r="N86" s="1">
        <v>195</v>
      </c>
      <c r="O86" s="1">
        <v>4000</v>
      </c>
      <c r="P86" s="1" t="str">
        <v>Male</v>
      </c>
      <c r="Q86" s="1">
        <v>80</v>
      </c>
    </row>
    <row r="87" spans="1:17" x14ac:dyDescent="0.75">
      <c r="A87" s="1" t="s">
        <v>39</v>
      </c>
      <c r="B87" s="1" t="s">
        <v>43</v>
      </c>
      <c r="C87" s="1">
        <v>41.3</v>
      </c>
      <c r="D87" s="1">
        <v>20.3</v>
      </c>
      <c r="E87" s="1">
        <v>194</v>
      </c>
      <c r="F87" s="1">
        <v>3550</v>
      </c>
      <c r="G87" s="1" t="s">
        <v>16</v>
      </c>
      <c r="J87" s="1" t="str">
        <v>Adelie</v>
      </c>
      <c r="K87" s="1" t="str">
        <v>Torgersen</v>
      </c>
      <c r="L87" s="1">
        <v>34.6</v>
      </c>
      <c r="M87" s="1">
        <v>17.2</v>
      </c>
      <c r="N87" s="1">
        <v>189</v>
      </c>
      <c r="O87" s="1">
        <v>3200</v>
      </c>
      <c r="P87" s="1" t="str">
        <v>Female</v>
      </c>
      <c r="Q87" s="1">
        <v>81</v>
      </c>
    </row>
    <row r="88" spans="1:17" x14ac:dyDescent="0.75">
      <c r="A88" s="1" t="s">
        <v>39</v>
      </c>
      <c r="B88" s="1" t="s">
        <v>43</v>
      </c>
      <c r="C88" s="1">
        <v>36.299999999999997</v>
      </c>
      <c r="D88" s="1">
        <v>19.5</v>
      </c>
      <c r="E88" s="1">
        <v>190</v>
      </c>
      <c r="F88" s="1">
        <v>3800</v>
      </c>
      <c r="G88" s="1" t="s">
        <v>16</v>
      </c>
      <c r="J88" s="1" t="str">
        <v>Adelie</v>
      </c>
      <c r="K88" s="1" t="str">
        <v>Torgersen</v>
      </c>
      <c r="L88" s="1">
        <v>42.9</v>
      </c>
      <c r="M88" s="1">
        <v>17.600000000000001</v>
      </c>
      <c r="N88" s="1">
        <v>196</v>
      </c>
      <c r="O88" s="1">
        <v>4700</v>
      </c>
      <c r="P88" s="1" t="str">
        <v>Male</v>
      </c>
      <c r="Q88" s="1">
        <v>82</v>
      </c>
    </row>
    <row r="89" spans="1:17" x14ac:dyDescent="0.75">
      <c r="A89" s="1" t="s">
        <v>39</v>
      </c>
      <c r="B89" s="1" t="s">
        <v>43</v>
      </c>
      <c r="C89" s="1">
        <v>36.9</v>
      </c>
      <c r="D89" s="1">
        <v>18.600000000000001</v>
      </c>
      <c r="E89" s="1">
        <v>189</v>
      </c>
      <c r="F89" s="1">
        <v>3500</v>
      </c>
      <c r="G89" s="1" t="s">
        <v>13</v>
      </c>
      <c r="J89" s="1" t="str">
        <v>Adelie</v>
      </c>
      <c r="K89" s="1" t="str">
        <v>Torgersen</v>
      </c>
      <c r="L89" s="1">
        <v>36.700000000000003</v>
      </c>
      <c r="M89" s="1">
        <v>18.8</v>
      </c>
      <c r="N89" s="1">
        <v>187</v>
      </c>
      <c r="O89" s="1">
        <v>3800</v>
      </c>
      <c r="P89" s="1" t="str">
        <v>Female</v>
      </c>
      <c r="Q89" s="1">
        <v>83</v>
      </c>
    </row>
    <row r="90" spans="1:17" x14ac:dyDescent="0.75">
      <c r="A90" s="1" t="s">
        <v>39</v>
      </c>
      <c r="B90" s="1" t="s">
        <v>43</v>
      </c>
      <c r="C90" s="1">
        <v>38.299999999999997</v>
      </c>
      <c r="D90" s="1">
        <v>19.2</v>
      </c>
      <c r="E90" s="1">
        <v>189</v>
      </c>
      <c r="F90" s="1">
        <v>3950</v>
      </c>
      <c r="G90" s="1" t="s">
        <v>16</v>
      </c>
      <c r="J90" s="1" t="str">
        <v>Adelie</v>
      </c>
      <c r="K90" s="1" t="str">
        <v>Torgersen</v>
      </c>
      <c r="L90" s="1">
        <v>35.1</v>
      </c>
      <c r="M90" s="1">
        <v>19.399999999999999</v>
      </c>
      <c r="N90" s="1">
        <v>193</v>
      </c>
      <c r="O90" s="1">
        <v>4200</v>
      </c>
      <c r="P90" s="1" t="str">
        <v>Male</v>
      </c>
      <c r="Q90" s="1">
        <v>84</v>
      </c>
    </row>
    <row r="91" spans="1:17" x14ac:dyDescent="0.75">
      <c r="A91" s="1" t="s">
        <v>39</v>
      </c>
      <c r="B91" s="1" t="s">
        <v>43</v>
      </c>
      <c r="C91" s="1">
        <v>38.9</v>
      </c>
      <c r="D91" s="1">
        <v>18.8</v>
      </c>
      <c r="E91" s="1">
        <v>190</v>
      </c>
      <c r="F91" s="1">
        <v>3600</v>
      </c>
      <c r="G91" s="1" t="s">
        <v>13</v>
      </c>
      <c r="J91" s="1" t="str">
        <v>Adelie</v>
      </c>
      <c r="K91" s="1" t="str">
        <v>Dream</v>
      </c>
      <c r="L91" s="1">
        <v>37.299999999999997</v>
      </c>
      <c r="M91" s="1">
        <v>17.8</v>
      </c>
      <c r="N91" s="1">
        <v>191</v>
      </c>
      <c r="O91" s="1">
        <v>3350</v>
      </c>
      <c r="P91" s="1" t="str">
        <v>Female</v>
      </c>
      <c r="Q91" s="1">
        <v>85</v>
      </c>
    </row>
    <row r="92" spans="1:17" x14ac:dyDescent="0.75">
      <c r="A92" s="1" t="s">
        <v>39</v>
      </c>
      <c r="B92" s="1" t="s">
        <v>43</v>
      </c>
      <c r="C92" s="1">
        <v>35.700000000000003</v>
      </c>
      <c r="D92" s="1">
        <v>18</v>
      </c>
      <c r="E92" s="1">
        <v>202</v>
      </c>
      <c r="F92" s="1">
        <v>3550</v>
      </c>
      <c r="G92" s="1" t="s">
        <v>13</v>
      </c>
      <c r="J92" s="1" t="str">
        <v>Adelie</v>
      </c>
      <c r="K92" s="1" t="str">
        <v>Dream</v>
      </c>
      <c r="L92" s="1">
        <v>41.3</v>
      </c>
      <c r="M92" s="1">
        <v>20.3</v>
      </c>
      <c r="N92" s="1">
        <v>194</v>
      </c>
      <c r="O92" s="1">
        <v>3550</v>
      </c>
      <c r="P92" s="1" t="str">
        <v>Male</v>
      </c>
      <c r="Q92" s="1">
        <v>86</v>
      </c>
    </row>
    <row r="93" spans="1:17" x14ac:dyDescent="0.75">
      <c r="A93" s="1" t="s">
        <v>39</v>
      </c>
      <c r="B93" s="1" t="s">
        <v>43</v>
      </c>
      <c r="C93" s="1">
        <v>41.1</v>
      </c>
      <c r="D93" s="1">
        <v>18.100000000000001</v>
      </c>
      <c r="E93" s="1">
        <v>205</v>
      </c>
      <c r="F93" s="1">
        <v>4300</v>
      </c>
      <c r="G93" s="1" t="s">
        <v>16</v>
      </c>
      <c r="J93" s="1" t="str">
        <v>Adelie</v>
      </c>
      <c r="K93" s="1" t="str">
        <v>Dream</v>
      </c>
      <c r="L93" s="1">
        <v>36.299999999999997</v>
      </c>
      <c r="M93" s="1">
        <v>19.5</v>
      </c>
      <c r="N93" s="1">
        <v>190</v>
      </c>
      <c r="O93" s="1">
        <v>3800</v>
      </c>
      <c r="P93" s="1" t="str">
        <v>Male</v>
      </c>
      <c r="Q93" s="1">
        <v>87</v>
      </c>
    </row>
    <row r="94" spans="1:17" x14ac:dyDescent="0.75">
      <c r="A94" s="1" t="s">
        <v>39</v>
      </c>
      <c r="B94" s="1" t="s">
        <v>43</v>
      </c>
      <c r="C94" s="1">
        <v>34</v>
      </c>
      <c r="D94" s="1">
        <v>17.100000000000001</v>
      </c>
      <c r="E94" s="1">
        <v>185</v>
      </c>
      <c r="F94" s="1">
        <v>3400</v>
      </c>
      <c r="G94" s="1" t="s">
        <v>13</v>
      </c>
      <c r="J94" s="1" t="str">
        <v>Adelie</v>
      </c>
      <c r="K94" s="1" t="str">
        <v>Dream</v>
      </c>
      <c r="L94" s="1">
        <v>36.9</v>
      </c>
      <c r="M94" s="1">
        <v>18.600000000000001</v>
      </c>
      <c r="N94" s="1">
        <v>189</v>
      </c>
      <c r="O94" s="1">
        <v>3500</v>
      </c>
      <c r="P94" s="1" t="str">
        <v>Female</v>
      </c>
      <c r="Q94" s="1">
        <v>88</v>
      </c>
    </row>
    <row r="95" spans="1:17" x14ac:dyDescent="0.75">
      <c r="A95" s="1" t="s">
        <v>39</v>
      </c>
      <c r="B95" s="1" t="s">
        <v>43</v>
      </c>
      <c r="C95" s="1">
        <v>39.6</v>
      </c>
      <c r="D95" s="1">
        <v>18.100000000000001</v>
      </c>
      <c r="E95" s="1">
        <v>186</v>
      </c>
      <c r="F95" s="1">
        <v>4450</v>
      </c>
      <c r="G95" s="1" t="s">
        <v>16</v>
      </c>
      <c r="J95" s="1" t="str">
        <v>Adelie</v>
      </c>
      <c r="K95" s="1" t="str">
        <v>Dream</v>
      </c>
      <c r="L95" s="1">
        <v>38.299999999999997</v>
      </c>
      <c r="M95" s="1">
        <v>19.2</v>
      </c>
      <c r="N95" s="1">
        <v>189</v>
      </c>
      <c r="O95" s="1">
        <v>3950</v>
      </c>
      <c r="P95" s="1" t="str">
        <v>Male</v>
      </c>
      <c r="Q95" s="1">
        <v>89</v>
      </c>
    </row>
    <row r="96" spans="1:17" x14ac:dyDescent="0.75">
      <c r="A96" s="1" t="s">
        <v>39</v>
      </c>
      <c r="B96" s="1" t="s">
        <v>43</v>
      </c>
      <c r="C96" s="1">
        <v>36.200000000000003</v>
      </c>
      <c r="D96" s="1">
        <v>17.3</v>
      </c>
      <c r="E96" s="1">
        <v>187</v>
      </c>
      <c r="F96" s="1">
        <v>3300</v>
      </c>
      <c r="G96" s="1" t="s">
        <v>13</v>
      </c>
      <c r="J96" s="1" t="str">
        <v>Adelie</v>
      </c>
      <c r="K96" s="1" t="str">
        <v>Dream</v>
      </c>
      <c r="L96" s="1">
        <v>38.9</v>
      </c>
      <c r="M96" s="1">
        <v>18.8</v>
      </c>
      <c r="N96" s="1">
        <v>190</v>
      </c>
      <c r="O96" s="1">
        <v>3600</v>
      </c>
      <c r="P96" s="1" t="str">
        <v>Female</v>
      </c>
      <c r="Q96" s="1">
        <v>90</v>
      </c>
    </row>
    <row r="97" spans="1:17" x14ac:dyDescent="0.75">
      <c r="A97" s="1" t="s">
        <v>39</v>
      </c>
      <c r="B97" s="1" t="s">
        <v>43</v>
      </c>
      <c r="C97" s="1">
        <v>40.799999999999997</v>
      </c>
      <c r="D97" s="1">
        <v>18.899999999999999</v>
      </c>
      <c r="E97" s="1">
        <v>208</v>
      </c>
      <c r="F97" s="1">
        <v>4300</v>
      </c>
      <c r="G97" s="1" t="s">
        <v>16</v>
      </c>
      <c r="J97" s="1" t="str">
        <v>Adelie</v>
      </c>
      <c r="K97" s="1" t="str">
        <v>Dream</v>
      </c>
      <c r="L97" s="1">
        <v>35.700000000000003</v>
      </c>
      <c r="M97" s="1">
        <v>18</v>
      </c>
      <c r="N97" s="1">
        <v>202</v>
      </c>
      <c r="O97" s="1">
        <v>3550</v>
      </c>
      <c r="P97" s="1" t="str">
        <v>Female</v>
      </c>
      <c r="Q97" s="1">
        <v>91</v>
      </c>
    </row>
    <row r="98" spans="1:17" x14ac:dyDescent="0.75">
      <c r="A98" s="1" t="s">
        <v>39</v>
      </c>
      <c r="B98" s="1" t="s">
        <v>43</v>
      </c>
      <c r="C98" s="1">
        <v>38.1</v>
      </c>
      <c r="D98" s="1">
        <v>18.600000000000001</v>
      </c>
      <c r="E98" s="1">
        <v>190</v>
      </c>
      <c r="F98" s="1">
        <v>3700</v>
      </c>
      <c r="G98" s="1" t="s">
        <v>13</v>
      </c>
      <c r="J98" s="1" t="str">
        <v>Adelie</v>
      </c>
      <c r="K98" s="1" t="str">
        <v>Dream</v>
      </c>
      <c r="L98" s="1">
        <v>41.1</v>
      </c>
      <c r="M98" s="1">
        <v>18.100000000000001</v>
      </c>
      <c r="N98" s="1">
        <v>205</v>
      </c>
      <c r="O98" s="1">
        <v>4300</v>
      </c>
      <c r="P98" s="1" t="str">
        <v>Male</v>
      </c>
      <c r="Q98" s="1">
        <v>92</v>
      </c>
    </row>
    <row r="99" spans="1:17" x14ac:dyDescent="0.75">
      <c r="A99" s="1" t="s">
        <v>39</v>
      </c>
      <c r="B99" s="1" t="s">
        <v>43</v>
      </c>
      <c r="C99" s="1">
        <v>40.299999999999997</v>
      </c>
      <c r="D99" s="1">
        <v>18.5</v>
      </c>
      <c r="E99" s="1">
        <v>196</v>
      </c>
      <c r="F99" s="1">
        <v>4350</v>
      </c>
      <c r="G99" s="1" t="s">
        <v>16</v>
      </c>
      <c r="J99" s="1" t="str">
        <v>Adelie</v>
      </c>
      <c r="K99" s="1" t="str">
        <v>Dream</v>
      </c>
      <c r="L99" s="1">
        <v>34</v>
      </c>
      <c r="M99" s="1">
        <v>17.100000000000001</v>
      </c>
      <c r="N99" s="1">
        <v>185</v>
      </c>
      <c r="O99" s="1">
        <v>3400</v>
      </c>
      <c r="P99" s="1" t="str">
        <v>Female</v>
      </c>
      <c r="Q99" s="1">
        <v>93</v>
      </c>
    </row>
    <row r="100" spans="1:17" x14ac:dyDescent="0.75">
      <c r="A100" s="1" t="s">
        <v>39</v>
      </c>
      <c r="B100" s="1" t="s">
        <v>43</v>
      </c>
      <c r="C100" s="1">
        <v>33.1</v>
      </c>
      <c r="D100" s="1">
        <v>16.100000000000001</v>
      </c>
      <c r="E100" s="1">
        <v>178</v>
      </c>
      <c r="F100" s="1">
        <v>2900</v>
      </c>
      <c r="G100" s="1" t="s">
        <v>13</v>
      </c>
      <c r="J100" s="1" t="str">
        <v>Adelie</v>
      </c>
      <c r="K100" s="1" t="str">
        <v>Dream</v>
      </c>
      <c r="L100" s="1">
        <v>39.6</v>
      </c>
      <c r="M100" s="1">
        <v>18.100000000000001</v>
      </c>
      <c r="N100" s="1">
        <v>186</v>
      </c>
      <c r="O100" s="1">
        <v>4450</v>
      </c>
      <c r="P100" s="1" t="str">
        <v>Male</v>
      </c>
      <c r="Q100" s="1">
        <v>94</v>
      </c>
    </row>
    <row r="101" spans="1:17" x14ac:dyDescent="0.75">
      <c r="A101" s="1" t="s">
        <v>39</v>
      </c>
      <c r="B101" s="1" t="s">
        <v>43</v>
      </c>
      <c r="C101" s="1">
        <v>43.2</v>
      </c>
      <c r="D101" s="1">
        <v>18.5</v>
      </c>
      <c r="E101" s="1">
        <v>192</v>
      </c>
      <c r="F101" s="1">
        <v>4100</v>
      </c>
      <c r="G101" s="1" t="s">
        <v>16</v>
      </c>
      <c r="J101" s="1" t="str">
        <v>Adelie</v>
      </c>
      <c r="K101" s="1" t="str">
        <v>Dream</v>
      </c>
      <c r="L101" s="1">
        <v>36.200000000000003</v>
      </c>
      <c r="M101" s="1">
        <v>17.3</v>
      </c>
      <c r="N101" s="1">
        <v>187</v>
      </c>
      <c r="O101" s="1">
        <v>3300</v>
      </c>
      <c r="P101" s="1" t="str">
        <v>Female</v>
      </c>
      <c r="Q101" s="1">
        <v>95</v>
      </c>
    </row>
    <row r="102" spans="1:17" x14ac:dyDescent="0.75">
      <c r="A102" s="1" t="s">
        <v>39</v>
      </c>
      <c r="B102" s="1" t="s">
        <v>42</v>
      </c>
      <c r="C102" s="1">
        <v>35</v>
      </c>
      <c r="D102" s="1">
        <v>17.899999999999999</v>
      </c>
      <c r="E102" s="1">
        <v>192</v>
      </c>
      <c r="F102" s="1">
        <v>3725</v>
      </c>
      <c r="G102" s="1" t="s">
        <v>13</v>
      </c>
      <c r="J102" s="1" t="str">
        <v>Adelie</v>
      </c>
      <c r="K102" s="1" t="str">
        <v>Dream</v>
      </c>
      <c r="L102" s="1">
        <v>40.799999999999997</v>
      </c>
      <c r="M102" s="1">
        <v>18.899999999999999</v>
      </c>
      <c r="N102" s="1">
        <v>208</v>
      </c>
      <c r="O102" s="1">
        <v>4300</v>
      </c>
      <c r="P102" s="1" t="str">
        <v>Male</v>
      </c>
      <c r="Q102" s="1">
        <v>96</v>
      </c>
    </row>
    <row r="103" spans="1:17" x14ac:dyDescent="0.75">
      <c r="A103" s="1" t="s">
        <v>39</v>
      </c>
      <c r="B103" s="1" t="s">
        <v>42</v>
      </c>
      <c r="C103" s="1">
        <v>41</v>
      </c>
      <c r="D103" s="1">
        <v>20</v>
      </c>
      <c r="E103" s="1">
        <v>203</v>
      </c>
      <c r="F103" s="1">
        <v>4725</v>
      </c>
      <c r="G103" s="1" t="s">
        <v>16</v>
      </c>
      <c r="J103" s="1" t="str">
        <v>Adelie</v>
      </c>
      <c r="K103" s="1" t="str">
        <v>Dream</v>
      </c>
      <c r="L103" s="1">
        <v>38.1</v>
      </c>
      <c r="M103" s="1">
        <v>18.600000000000001</v>
      </c>
      <c r="N103" s="1">
        <v>190</v>
      </c>
      <c r="O103" s="1">
        <v>3700</v>
      </c>
      <c r="P103" s="1" t="str">
        <v>Female</v>
      </c>
      <c r="Q103" s="1">
        <v>97</v>
      </c>
    </row>
    <row r="104" spans="1:17" x14ac:dyDescent="0.75">
      <c r="A104" s="1" t="s">
        <v>39</v>
      </c>
      <c r="B104" s="1" t="s">
        <v>42</v>
      </c>
      <c r="C104" s="1">
        <v>37.700000000000003</v>
      </c>
      <c r="D104" s="1">
        <v>16</v>
      </c>
      <c r="E104" s="1">
        <v>183</v>
      </c>
      <c r="F104" s="1">
        <v>3075</v>
      </c>
      <c r="G104" s="1" t="s">
        <v>13</v>
      </c>
      <c r="J104" s="1" t="str">
        <v>Adelie</v>
      </c>
      <c r="K104" s="1" t="str">
        <v>Dream</v>
      </c>
      <c r="L104" s="1">
        <v>40.299999999999997</v>
      </c>
      <c r="M104" s="1">
        <v>18.5</v>
      </c>
      <c r="N104" s="1">
        <v>196</v>
      </c>
      <c r="O104" s="1">
        <v>4350</v>
      </c>
      <c r="P104" s="1" t="str">
        <v>Male</v>
      </c>
      <c r="Q104" s="1">
        <v>98</v>
      </c>
    </row>
    <row r="105" spans="1:17" x14ac:dyDescent="0.75">
      <c r="A105" s="1" t="s">
        <v>39</v>
      </c>
      <c r="B105" s="1" t="s">
        <v>42</v>
      </c>
      <c r="C105" s="1">
        <v>37.799999999999997</v>
      </c>
      <c r="D105" s="1">
        <v>20</v>
      </c>
      <c r="E105" s="1">
        <v>190</v>
      </c>
      <c r="F105" s="1">
        <v>4250</v>
      </c>
      <c r="G105" s="1" t="s">
        <v>16</v>
      </c>
      <c r="J105" s="1" t="str">
        <v>Adelie</v>
      </c>
      <c r="K105" s="1" t="str">
        <v>Dream</v>
      </c>
      <c r="L105" s="1">
        <v>33.1</v>
      </c>
      <c r="M105" s="1">
        <v>16.100000000000001</v>
      </c>
      <c r="N105" s="1">
        <v>178</v>
      </c>
      <c r="O105" s="1">
        <v>2900</v>
      </c>
      <c r="P105" s="1" t="str">
        <v>Female</v>
      </c>
      <c r="Q105" s="1">
        <v>99</v>
      </c>
    </row>
    <row r="106" spans="1:17" x14ac:dyDescent="0.75">
      <c r="A106" s="1" t="s">
        <v>39</v>
      </c>
      <c r="B106" s="1" t="s">
        <v>42</v>
      </c>
      <c r="C106" s="1">
        <v>37.9</v>
      </c>
      <c r="D106" s="1">
        <v>18.600000000000001</v>
      </c>
      <c r="E106" s="1">
        <v>193</v>
      </c>
      <c r="F106" s="1">
        <v>2925</v>
      </c>
      <c r="G106" s="1" t="s">
        <v>13</v>
      </c>
      <c r="J106" s="1" t="str">
        <v>Adelie</v>
      </c>
      <c r="K106" s="1" t="str">
        <v>Dream</v>
      </c>
      <c r="L106" s="1">
        <v>43.2</v>
      </c>
      <c r="M106" s="1">
        <v>18.5</v>
      </c>
      <c r="N106" s="1">
        <v>192</v>
      </c>
      <c r="O106" s="1">
        <v>4100</v>
      </c>
      <c r="P106" s="1" t="str">
        <v>Male</v>
      </c>
      <c r="Q106" s="1">
        <v>100</v>
      </c>
    </row>
    <row r="107" spans="1:17" x14ac:dyDescent="0.75">
      <c r="A107" s="1" t="s">
        <v>39</v>
      </c>
      <c r="B107" s="1" t="s">
        <v>42</v>
      </c>
      <c r="C107" s="1">
        <v>39.700000000000003</v>
      </c>
      <c r="D107" s="1">
        <v>18.899999999999999</v>
      </c>
      <c r="E107" s="1">
        <v>184</v>
      </c>
      <c r="F107" s="1">
        <v>3550</v>
      </c>
      <c r="G107" s="1" t="s">
        <v>16</v>
      </c>
      <c r="J107" s="1" t="str">
        <v>Adelie</v>
      </c>
      <c r="K107" s="1" t="str">
        <v>Biscoe</v>
      </c>
      <c r="L107" s="1">
        <v>35</v>
      </c>
      <c r="M107" s="1">
        <v>17.899999999999999</v>
      </c>
      <c r="N107" s="1">
        <v>192</v>
      </c>
      <c r="O107" s="1">
        <v>3725</v>
      </c>
      <c r="P107" s="1" t="str">
        <v>Female</v>
      </c>
      <c r="Q107" s="1">
        <v>101</v>
      </c>
    </row>
    <row r="108" spans="1:17" x14ac:dyDescent="0.75">
      <c r="A108" s="1" t="s">
        <v>39</v>
      </c>
      <c r="B108" s="1" t="s">
        <v>42</v>
      </c>
      <c r="C108" s="1">
        <v>38.6</v>
      </c>
      <c r="D108" s="1">
        <v>17.2</v>
      </c>
      <c r="E108" s="1">
        <v>199</v>
      </c>
      <c r="F108" s="1">
        <v>3750</v>
      </c>
      <c r="G108" s="1" t="s">
        <v>13</v>
      </c>
      <c r="J108" s="1" t="str">
        <v>Adelie</v>
      </c>
      <c r="K108" s="1" t="str">
        <v>Biscoe</v>
      </c>
      <c r="L108" s="1">
        <v>41</v>
      </c>
      <c r="M108" s="1">
        <v>20</v>
      </c>
      <c r="N108" s="1">
        <v>203</v>
      </c>
      <c r="O108" s="1">
        <v>4725</v>
      </c>
      <c r="P108" s="1" t="str">
        <v>Male</v>
      </c>
      <c r="Q108" s="1">
        <v>102</v>
      </c>
    </row>
    <row r="109" spans="1:17" x14ac:dyDescent="0.75">
      <c r="A109" s="1" t="s">
        <v>39</v>
      </c>
      <c r="B109" s="1" t="s">
        <v>42</v>
      </c>
      <c r="C109" s="1">
        <v>38.200000000000003</v>
      </c>
      <c r="D109" s="1">
        <v>20</v>
      </c>
      <c r="E109" s="1">
        <v>190</v>
      </c>
      <c r="F109" s="1">
        <v>3900</v>
      </c>
      <c r="G109" s="1" t="s">
        <v>16</v>
      </c>
      <c r="J109" s="1" t="str">
        <v>Adelie</v>
      </c>
      <c r="K109" s="1" t="str">
        <v>Biscoe</v>
      </c>
      <c r="L109" s="1">
        <v>37.700000000000003</v>
      </c>
      <c r="M109" s="1">
        <v>16</v>
      </c>
      <c r="N109" s="1">
        <v>183</v>
      </c>
      <c r="O109" s="1">
        <v>3075</v>
      </c>
      <c r="P109" s="1" t="str">
        <v>Female</v>
      </c>
      <c r="Q109" s="1">
        <v>103</v>
      </c>
    </row>
    <row r="110" spans="1:17" x14ac:dyDescent="0.75">
      <c r="A110" s="1" t="s">
        <v>39</v>
      </c>
      <c r="B110" s="1" t="s">
        <v>42</v>
      </c>
      <c r="C110" s="1">
        <v>38.1</v>
      </c>
      <c r="D110" s="1">
        <v>17</v>
      </c>
      <c r="E110" s="1">
        <v>181</v>
      </c>
      <c r="F110" s="1">
        <v>3175</v>
      </c>
      <c r="G110" s="1" t="s">
        <v>13</v>
      </c>
      <c r="J110" s="1" t="str">
        <v>Adelie</v>
      </c>
      <c r="K110" s="1" t="str">
        <v>Biscoe</v>
      </c>
      <c r="L110" s="1">
        <v>37.799999999999997</v>
      </c>
      <c r="M110" s="1">
        <v>20</v>
      </c>
      <c r="N110" s="1">
        <v>190</v>
      </c>
      <c r="O110" s="1">
        <v>4250</v>
      </c>
      <c r="P110" s="1" t="str">
        <v>Male</v>
      </c>
      <c r="Q110" s="1">
        <v>104</v>
      </c>
    </row>
    <row r="111" spans="1:17" x14ac:dyDescent="0.75">
      <c r="A111" s="1" t="s">
        <v>39</v>
      </c>
      <c r="B111" s="1" t="s">
        <v>42</v>
      </c>
      <c r="C111" s="1">
        <v>43.2</v>
      </c>
      <c r="D111" s="1">
        <v>19</v>
      </c>
      <c r="E111" s="1">
        <v>197</v>
      </c>
      <c r="F111" s="1">
        <v>4775</v>
      </c>
      <c r="G111" s="1" t="s">
        <v>16</v>
      </c>
      <c r="J111" s="1" t="str">
        <v>Adelie</v>
      </c>
      <c r="K111" s="1" t="str">
        <v>Biscoe</v>
      </c>
      <c r="L111" s="1">
        <v>37.9</v>
      </c>
      <c r="M111" s="1">
        <v>18.600000000000001</v>
      </c>
      <c r="N111" s="1">
        <v>193</v>
      </c>
      <c r="O111" s="1">
        <v>2925</v>
      </c>
      <c r="P111" s="1" t="str">
        <v>Female</v>
      </c>
      <c r="Q111" s="1">
        <v>105</v>
      </c>
    </row>
    <row r="112" spans="1:17" x14ac:dyDescent="0.75">
      <c r="A112" s="1" t="s">
        <v>39</v>
      </c>
      <c r="B112" s="1" t="s">
        <v>42</v>
      </c>
      <c r="C112" s="1">
        <v>38.1</v>
      </c>
      <c r="D112" s="1">
        <v>16.5</v>
      </c>
      <c r="E112" s="1">
        <v>198</v>
      </c>
      <c r="F112" s="1">
        <v>3825</v>
      </c>
      <c r="G112" s="1" t="s">
        <v>13</v>
      </c>
      <c r="J112" s="1" t="str">
        <v>Adelie</v>
      </c>
      <c r="K112" s="1" t="str">
        <v>Biscoe</v>
      </c>
      <c r="L112" s="1">
        <v>39.700000000000003</v>
      </c>
      <c r="M112" s="1">
        <v>18.899999999999999</v>
      </c>
      <c r="N112" s="1">
        <v>184</v>
      </c>
      <c r="O112" s="1">
        <v>3550</v>
      </c>
      <c r="P112" s="1" t="str">
        <v>Male</v>
      </c>
      <c r="Q112" s="1">
        <v>106</v>
      </c>
    </row>
    <row r="113" spans="1:17" x14ac:dyDescent="0.75">
      <c r="A113" s="1" t="s">
        <v>39</v>
      </c>
      <c r="B113" s="1" t="s">
        <v>42</v>
      </c>
      <c r="C113" s="1">
        <v>45.6</v>
      </c>
      <c r="D113" s="1">
        <v>20.3</v>
      </c>
      <c r="E113" s="1">
        <v>191</v>
      </c>
      <c r="F113" s="1">
        <v>4600</v>
      </c>
      <c r="G113" s="1" t="s">
        <v>16</v>
      </c>
      <c r="J113" s="1" t="str">
        <v>Adelie</v>
      </c>
      <c r="K113" s="1" t="str">
        <v>Biscoe</v>
      </c>
      <c r="L113" s="1">
        <v>38.6</v>
      </c>
      <c r="M113" s="1">
        <v>17.2</v>
      </c>
      <c r="N113" s="1">
        <v>199</v>
      </c>
      <c r="O113" s="1">
        <v>3750</v>
      </c>
      <c r="P113" s="1" t="str">
        <v>Female</v>
      </c>
      <c r="Q113" s="1">
        <v>107</v>
      </c>
    </row>
    <row r="114" spans="1:17" x14ac:dyDescent="0.75">
      <c r="A114" s="1" t="s">
        <v>39</v>
      </c>
      <c r="B114" s="1" t="s">
        <v>42</v>
      </c>
      <c r="C114" s="1">
        <v>39.700000000000003</v>
      </c>
      <c r="D114" s="1">
        <v>17.7</v>
      </c>
      <c r="E114" s="1">
        <v>193</v>
      </c>
      <c r="F114" s="1">
        <v>3200</v>
      </c>
      <c r="G114" s="1" t="s">
        <v>13</v>
      </c>
      <c r="J114" s="1" t="str">
        <v>Adelie</v>
      </c>
      <c r="K114" s="1" t="str">
        <v>Biscoe</v>
      </c>
      <c r="L114" s="1">
        <v>38.200000000000003</v>
      </c>
      <c r="M114" s="1">
        <v>20</v>
      </c>
      <c r="N114" s="1">
        <v>190</v>
      </c>
      <c r="O114" s="1">
        <v>3900</v>
      </c>
      <c r="P114" s="1" t="str">
        <v>Male</v>
      </c>
      <c r="Q114" s="1">
        <v>108</v>
      </c>
    </row>
    <row r="115" spans="1:17" x14ac:dyDescent="0.75">
      <c r="A115" s="1" t="s">
        <v>39</v>
      </c>
      <c r="B115" s="1" t="s">
        <v>42</v>
      </c>
      <c r="C115" s="1">
        <v>42.2</v>
      </c>
      <c r="D115" s="1">
        <v>19.5</v>
      </c>
      <c r="E115" s="1">
        <v>197</v>
      </c>
      <c r="F115" s="1">
        <v>4275</v>
      </c>
      <c r="G115" s="1" t="s">
        <v>16</v>
      </c>
      <c r="J115" s="1" t="str">
        <v>Adelie</v>
      </c>
      <c r="K115" s="1" t="str">
        <v>Biscoe</v>
      </c>
      <c r="L115" s="1">
        <v>38.1</v>
      </c>
      <c r="M115" s="1">
        <v>17</v>
      </c>
      <c r="N115" s="1">
        <v>181</v>
      </c>
      <c r="O115" s="1">
        <v>3175</v>
      </c>
      <c r="P115" s="1" t="str">
        <v>Female</v>
      </c>
      <c r="Q115" s="1">
        <v>109</v>
      </c>
    </row>
    <row r="116" spans="1:17" x14ac:dyDescent="0.75">
      <c r="A116" s="1" t="s">
        <v>39</v>
      </c>
      <c r="B116" s="1" t="s">
        <v>42</v>
      </c>
      <c r="C116" s="1">
        <v>39.6</v>
      </c>
      <c r="D116" s="1">
        <v>20.7</v>
      </c>
      <c r="E116" s="1">
        <v>191</v>
      </c>
      <c r="F116" s="1">
        <v>3900</v>
      </c>
      <c r="G116" s="1" t="s">
        <v>13</v>
      </c>
      <c r="J116" s="1" t="str">
        <v>Adelie</v>
      </c>
      <c r="K116" s="1" t="str">
        <v>Biscoe</v>
      </c>
      <c r="L116" s="1">
        <v>43.2</v>
      </c>
      <c r="M116" s="1">
        <v>19</v>
      </c>
      <c r="N116" s="1">
        <v>197</v>
      </c>
      <c r="O116" s="1">
        <v>4775</v>
      </c>
      <c r="P116" s="1" t="str">
        <v>Male</v>
      </c>
      <c r="Q116" s="1">
        <v>110</v>
      </c>
    </row>
    <row r="117" spans="1:17" x14ac:dyDescent="0.75">
      <c r="A117" s="1" t="s">
        <v>39</v>
      </c>
      <c r="B117" s="1" t="s">
        <v>42</v>
      </c>
      <c r="C117" s="1">
        <v>42.7</v>
      </c>
      <c r="D117" s="1">
        <v>18.3</v>
      </c>
      <c r="E117" s="1">
        <v>196</v>
      </c>
      <c r="F117" s="1">
        <v>4075</v>
      </c>
      <c r="G117" s="1" t="s">
        <v>16</v>
      </c>
      <c r="J117" s="1" t="str">
        <v>Adelie</v>
      </c>
      <c r="K117" s="1" t="str">
        <v>Biscoe</v>
      </c>
      <c r="L117" s="1">
        <v>38.1</v>
      </c>
      <c r="M117" s="1">
        <v>16.5</v>
      </c>
      <c r="N117" s="1">
        <v>198</v>
      </c>
      <c r="O117" s="1">
        <v>3825</v>
      </c>
      <c r="P117" s="1" t="str">
        <v>Female</v>
      </c>
      <c r="Q117" s="1">
        <v>111</v>
      </c>
    </row>
    <row r="118" spans="1:17" x14ac:dyDescent="0.75">
      <c r="A118" s="1" t="s">
        <v>39</v>
      </c>
      <c r="B118" s="1" t="s">
        <v>40</v>
      </c>
      <c r="C118" s="1">
        <v>38.6</v>
      </c>
      <c r="D118" s="1">
        <v>17</v>
      </c>
      <c r="E118" s="1">
        <v>188</v>
      </c>
      <c r="F118" s="1">
        <v>2900</v>
      </c>
      <c r="G118" s="1" t="s">
        <v>13</v>
      </c>
      <c r="J118" s="1" t="str">
        <v>Adelie</v>
      </c>
      <c r="K118" s="1" t="str">
        <v>Biscoe</v>
      </c>
      <c r="L118" s="1">
        <v>45.6</v>
      </c>
      <c r="M118" s="1">
        <v>20.3</v>
      </c>
      <c r="N118" s="1">
        <v>191</v>
      </c>
      <c r="O118" s="1">
        <v>4600</v>
      </c>
      <c r="P118" s="1" t="str">
        <v>Male</v>
      </c>
      <c r="Q118" s="1">
        <v>112</v>
      </c>
    </row>
    <row r="119" spans="1:17" x14ac:dyDescent="0.75">
      <c r="A119" s="1" t="s">
        <v>39</v>
      </c>
      <c r="B119" s="1" t="s">
        <v>40</v>
      </c>
      <c r="C119" s="1">
        <v>37.299999999999997</v>
      </c>
      <c r="D119" s="1">
        <v>20.5</v>
      </c>
      <c r="E119" s="1">
        <v>199</v>
      </c>
      <c r="F119" s="1">
        <v>3775</v>
      </c>
      <c r="G119" s="1" t="s">
        <v>16</v>
      </c>
      <c r="J119" s="1" t="str">
        <v>Adelie</v>
      </c>
      <c r="K119" s="1" t="str">
        <v>Biscoe</v>
      </c>
      <c r="L119" s="1">
        <v>39.700000000000003</v>
      </c>
      <c r="M119" s="1">
        <v>17.7</v>
      </c>
      <c r="N119" s="1">
        <v>193</v>
      </c>
      <c r="O119" s="1">
        <v>3200</v>
      </c>
      <c r="P119" s="1" t="str">
        <v>Female</v>
      </c>
      <c r="Q119" s="1">
        <v>113</v>
      </c>
    </row>
    <row r="120" spans="1:17" x14ac:dyDescent="0.75">
      <c r="A120" s="1" t="s">
        <v>39</v>
      </c>
      <c r="B120" s="1" t="s">
        <v>40</v>
      </c>
      <c r="C120" s="1">
        <v>35.700000000000003</v>
      </c>
      <c r="D120" s="1">
        <v>17</v>
      </c>
      <c r="E120" s="1">
        <v>189</v>
      </c>
      <c r="F120" s="1">
        <v>3350</v>
      </c>
      <c r="G120" s="1" t="s">
        <v>13</v>
      </c>
      <c r="J120" s="1" t="str">
        <v>Adelie</v>
      </c>
      <c r="K120" s="1" t="str">
        <v>Biscoe</v>
      </c>
      <c r="L120" s="1">
        <v>42.2</v>
      </c>
      <c r="M120" s="1">
        <v>19.5</v>
      </c>
      <c r="N120" s="1">
        <v>197</v>
      </c>
      <c r="O120" s="1">
        <v>4275</v>
      </c>
      <c r="P120" s="1" t="str">
        <v>Male</v>
      </c>
      <c r="Q120" s="1">
        <v>114</v>
      </c>
    </row>
    <row r="121" spans="1:17" x14ac:dyDescent="0.75">
      <c r="A121" s="1" t="s">
        <v>39</v>
      </c>
      <c r="B121" s="1" t="s">
        <v>40</v>
      </c>
      <c r="C121" s="1">
        <v>41.1</v>
      </c>
      <c r="D121" s="1">
        <v>18.600000000000001</v>
      </c>
      <c r="E121" s="1">
        <v>189</v>
      </c>
      <c r="F121" s="1">
        <v>3325</v>
      </c>
      <c r="G121" s="1" t="s">
        <v>16</v>
      </c>
      <c r="J121" s="1" t="str">
        <v>Adelie</v>
      </c>
      <c r="K121" s="1" t="str">
        <v>Biscoe</v>
      </c>
      <c r="L121" s="1">
        <v>39.6</v>
      </c>
      <c r="M121" s="1">
        <v>20.7</v>
      </c>
      <c r="N121" s="1">
        <v>191</v>
      </c>
      <c r="O121" s="1">
        <v>3900</v>
      </c>
      <c r="P121" s="1" t="str">
        <v>Female</v>
      </c>
      <c r="Q121" s="1">
        <v>115</v>
      </c>
    </row>
    <row r="122" spans="1:17" x14ac:dyDescent="0.75">
      <c r="A122" s="1" t="s">
        <v>39</v>
      </c>
      <c r="B122" s="1" t="s">
        <v>40</v>
      </c>
      <c r="C122" s="1">
        <v>36.200000000000003</v>
      </c>
      <c r="D122" s="1">
        <v>17.2</v>
      </c>
      <c r="E122" s="1">
        <v>187</v>
      </c>
      <c r="F122" s="1">
        <v>3150</v>
      </c>
      <c r="G122" s="1" t="s">
        <v>13</v>
      </c>
      <c r="J122" s="1" t="str">
        <v>Adelie</v>
      </c>
      <c r="K122" s="1" t="str">
        <v>Biscoe</v>
      </c>
      <c r="L122" s="1">
        <v>42.7</v>
      </c>
      <c r="M122" s="1">
        <v>18.3</v>
      </c>
      <c r="N122" s="1">
        <v>196</v>
      </c>
      <c r="O122" s="1">
        <v>4075</v>
      </c>
      <c r="P122" s="1" t="str">
        <v>Male</v>
      </c>
      <c r="Q122" s="1">
        <v>116</v>
      </c>
    </row>
    <row r="123" spans="1:17" x14ac:dyDescent="0.75">
      <c r="A123" s="1" t="s">
        <v>39</v>
      </c>
      <c r="B123" s="1" t="s">
        <v>40</v>
      </c>
      <c r="C123" s="1">
        <v>37.700000000000003</v>
      </c>
      <c r="D123" s="1">
        <v>19.8</v>
      </c>
      <c r="E123" s="1">
        <v>198</v>
      </c>
      <c r="F123" s="1">
        <v>3500</v>
      </c>
      <c r="G123" s="1" t="s">
        <v>16</v>
      </c>
      <c r="J123" s="1" t="str">
        <v>Adelie</v>
      </c>
      <c r="K123" s="1" t="str">
        <v>Torgersen</v>
      </c>
      <c r="L123" s="1">
        <v>38.6</v>
      </c>
      <c r="M123" s="1">
        <v>17</v>
      </c>
      <c r="N123" s="1">
        <v>188</v>
      </c>
      <c r="O123" s="1">
        <v>2900</v>
      </c>
      <c r="P123" s="1" t="str">
        <v>Female</v>
      </c>
      <c r="Q123" s="1">
        <v>117</v>
      </c>
    </row>
    <row r="124" spans="1:17" x14ac:dyDescent="0.75">
      <c r="A124" s="1" t="s">
        <v>39</v>
      </c>
      <c r="B124" s="1" t="s">
        <v>40</v>
      </c>
      <c r="C124" s="1">
        <v>40.200000000000003</v>
      </c>
      <c r="D124" s="1">
        <v>17</v>
      </c>
      <c r="E124" s="1">
        <v>176</v>
      </c>
      <c r="F124" s="1">
        <v>3450</v>
      </c>
      <c r="G124" s="1" t="s">
        <v>13</v>
      </c>
      <c r="J124" s="1" t="str">
        <v>Adelie</v>
      </c>
      <c r="K124" s="1" t="str">
        <v>Torgersen</v>
      </c>
      <c r="L124" s="1">
        <v>37.299999999999997</v>
      </c>
      <c r="M124" s="1">
        <v>20.5</v>
      </c>
      <c r="N124" s="1">
        <v>199</v>
      </c>
      <c r="O124" s="1">
        <v>3775</v>
      </c>
      <c r="P124" s="1" t="str">
        <v>Male</v>
      </c>
      <c r="Q124" s="1">
        <v>118</v>
      </c>
    </row>
    <row r="125" spans="1:17" x14ac:dyDescent="0.75">
      <c r="A125" s="1" t="s">
        <v>39</v>
      </c>
      <c r="B125" s="1" t="s">
        <v>40</v>
      </c>
      <c r="C125" s="1">
        <v>41.4</v>
      </c>
      <c r="D125" s="1">
        <v>18.5</v>
      </c>
      <c r="E125" s="1">
        <v>202</v>
      </c>
      <c r="F125" s="1">
        <v>3875</v>
      </c>
      <c r="G125" s="1" t="s">
        <v>16</v>
      </c>
      <c r="J125" s="1" t="str">
        <v>Adelie</v>
      </c>
      <c r="K125" s="1" t="str">
        <v>Torgersen</v>
      </c>
      <c r="L125" s="1">
        <v>35.700000000000003</v>
      </c>
      <c r="M125" s="1">
        <v>17</v>
      </c>
      <c r="N125" s="1">
        <v>189</v>
      </c>
      <c r="O125" s="1">
        <v>3350</v>
      </c>
      <c r="P125" s="1" t="str">
        <v>Female</v>
      </c>
      <c r="Q125" s="1">
        <v>119</v>
      </c>
    </row>
    <row r="126" spans="1:17" x14ac:dyDescent="0.75">
      <c r="A126" s="1" t="s">
        <v>39</v>
      </c>
      <c r="B126" s="1" t="s">
        <v>40</v>
      </c>
      <c r="C126" s="1">
        <v>35.200000000000003</v>
      </c>
      <c r="D126" s="1">
        <v>15.9</v>
      </c>
      <c r="E126" s="1">
        <v>186</v>
      </c>
      <c r="F126" s="1">
        <v>3050</v>
      </c>
      <c r="G126" s="1" t="s">
        <v>13</v>
      </c>
      <c r="J126" s="1" t="str">
        <v>Adelie</v>
      </c>
      <c r="K126" s="1" t="str">
        <v>Torgersen</v>
      </c>
      <c r="L126" s="1">
        <v>41.1</v>
      </c>
      <c r="M126" s="1">
        <v>18.600000000000001</v>
      </c>
      <c r="N126" s="1">
        <v>189</v>
      </c>
      <c r="O126" s="1">
        <v>3325</v>
      </c>
      <c r="P126" s="1" t="str">
        <v>Male</v>
      </c>
      <c r="Q126" s="1">
        <v>120</v>
      </c>
    </row>
    <row r="127" spans="1:17" x14ac:dyDescent="0.75">
      <c r="A127" s="1" t="s">
        <v>39</v>
      </c>
      <c r="B127" s="1" t="s">
        <v>40</v>
      </c>
      <c r="C127" s="1">
        <v>40.6</v>
      </c>
      <c r="D127" s="1">
        <v>19</v>
      </c>
      <c r="E127" s="1">
        <v>199</v>
      </c>
      <c r="F127" s="1">
        <v>4000</v>
      </c>
      <c r="G127" s="1" t="s">
        <v>16</v>
      </c>
      <c r="J127" s="1" t="str">
        <v>Adelie</v>
      </c>
      <c r="K127" s="1" t="str">
        <v>Torgersen</v>
      </c>
      <c r="L127" s="1">
        <v>36.200000000000003</v>
      </c>
      <c r="M127" s="1">
        <v>17.2</v>
      </c>
      <c r="N127" s="1">
        <v>187</v>
      </c>
      <c r="O127" s="1">
        <v>3150</v>
      </c>
      <c r="P127" s="1" t="str">
        <v>Female</v>
      </c>
      <c r="Q127" s="1">
        <v>121</v>
      </c>
    </row>
    <row r="128" spans="1:17" x14ac:dyDescent="0.75">
      <c r="A128" s="1" t="s">
        <v>39</v>
      </c>
      <c r="B128" s="1" t="s">
        <v>40</v>
      </c>
      <c r="C128" s="1">
        <v>38.799999999999997</v>
      </c>
      <c r="D128" s="1">
        <v>17.600000000000001</v>
      </c>
      <c r="E128" s="1">
        <v>191</v>
      </c>
      <c r="F128" s="1">
        <v>3275</v>
      </c>
      <c r="G128" s="1" t="s">
        <v>13</v>
      </c>
      <c r="J128" s="1" t="str">
        <v>Adelie</v>
      </c>
      <c r="K128" s="1" t="str">
        <v>Torgersen</v>
      </c>
      <c r="L128" s="1">
        <v>37.700000000000003</v>
      </c>
      <c r="M128" s="1">
        <v>19.8</v>
      </c>
      <c r="N128" s="1">
        <v>198</v>
      </c>
      <c r="O128" s="1">
        <v>3500</v>
      </c>
      <c r="P128" s="1" t="str">
        <v>Male</v>
      </c>
      <c r="Q128" s="1">
        <v>122</v>
      </c>
    </row>
    <row r="129" spans="1:17" x14ac:dyDescent="0.75">
      <c r="A129" s="1" t="s">
        <v>39</v>
      </c>
      <c r="B129" s="1" t="s">
        <v>40</v>
      </c>
      <c r="C129" s="1">
        <v>41.5</v>
      </c>
      <c r="D129" s="1">
        <v>18.3</v>
      </c>
      <c r="E129" s="1">
        <v>195</v>
      </c>
      <c r="F129" s="1">
        <v>4300</v>
      </c>
      <c r="G129" s="1" t="s">
        <v>16</v>
      </c>
      <c r="J129" s="1" t="str">
        <v>Adelie</v>
      </c>
      <c r="K129" s="1" t="str">
        <v>Torgersen</v>
      </c>
      <c r="L129" s="1">
        <v>40.200000000000003</v>
      </c>
      <c r="M129" s="1">
        <v>17</v>
      </c>
      <c r="N129" s="1">
        <v>176</v>
      </c>
      <c r="O129" s="1">
        <v>3450</v>
      </c>
      <c r="P129" s="1" t="str">
        <v>Female</v>
      </c>
      <c r="Q129" s="1">
        <v>123</v>
      </c>
    </row>
    <row r="130" spans="1:17" x14ac:dyDescent="0.75">
      <c r="A130" s="1" t="s">
        <v>39</v>
      </c>
      <c r="B130" s="1" t="s">
        <v>40</v>
      </c>
      <c r="C130" s="1">
        <v>39</v>
      </c>
      <c r="D130" s="1">
        <v>17.100000000000001</v>
      </c>
      <c r="E130" s="1">
        <v>191</v>
      </c>
      <c r="F130" s="1">
        <v>3050</v>
      </c>
      <c r="G130" s="1" t="s">
        <v>13</v>
      </c>
      <c r="J130" s="1" t="str">
        <v>Adelie</v>
      </c>
      <c r="K130" s="1" t="str">
        <v>Torgersen</v>
      </c>
      <c r="L130" s="1">
        <v>41.4</v>
      </c>
      <c r="M130" s="1">
        <v>18.5</v>
      </c>
      <c r="N130" s="1">
        <v>202</v>
      </c>
      <c r="O130" s="1">
        <v>3875</v>
      </c>
      <c r="P130" s="1" t="str">
        <v>Male</v>
      </c>
      <c r="Q130" s="1">
        <v>124</v>
      </c>
    </row>
    <row r="131" spans="1:17" x14ac:dyDescent="0.75">
      <c r="A131" s="1" t="s">
        <v>39</v>
      </c>
      <c r="B131" s="1" t="s">
        <v>40</v>
      </c>
      <c r="C131" s="1">
        <v>44.1</v>
      </c>
      <c r="D131" s="1">
        <v>18</v>
      </c>
      <c r="E131" s="1">
        <v>210</v>
      </c>
      <c r="F131" s="1">
        <v>4000</v>
      </c>
      <c r="G131" s="1" t="s">
        <v>16</v>
      </c>
      <c r="J131" s="1" t="str">
        <v>Adelie</v>
      </c>
      <c r="K131" s="1" t="str">
        <v>Torgersen</v>
      </c>
      <c r="L131" s="1">
        <v>35.200000000000003</v>
      </c>
      <c r="M131" s="1">
        <v>15.9</v>
      </c>
      <c r="N131" s="1">
        <v>186</v>
      </c>
      <c r="O131" s="1">
        <v>3050</v>
      </c>
      <c r="P131" s="1" t="str">
        <v>Female</v>
      </c>
      <c r="Q131" s="1">
        <v>125</v>
      </c>
    </row>
    <row r="132" spans="1:17" x14ac:dyDescent="0.75">
      <c r="A132" s="1" t="s">
        <v>39</v>
      </c>
      <c r="B132" s="1" t="s">
        <v>40</v>
      </c>
      <c r="C132" s="1">
        <v>38.5</v>
      </c>
      <c r="D132" s="1">
        <v>17.899999999999999</v>
      </c>
      <c r="E132" s="1">
        <v>190</v>
      </c>
      <c r="F132" s="1">
        <v>3325</v>
      </c>
      <c r="G132" s="1" t="s">
        <v>13</v>
      </c>
      <c r="J132" s="1" t="str">
        <v>Adelie</v>
      </c>
      <c r="K132" s="1" t="str">
        <v>Torgersen</v>
      </c>
      <c r="L132" s="1">
        <v>40.6</v>
      </c>
      <c r="M132" s="1">
        <v>19</v>
      </c>
      <c r="N132" s="1">
        <v>199</v>
      </c>
      <c r="O132" s="1">
        <v>4000</v>
      </c>
      <c r="P132" s="1" t="str">
        <v>Male</v>
      </c>
      <c r="Q132" s="1">
        <v>126</v>
      </c>
    </row>
    <row r="133" spans="1:17" x14ac:dyDescent="0.75">
      <c r="A133" s="1" t="s">
        <v>39</v>
      </c>
      <c r="B133" s="1" t="s">
        <v>40</v>
      </c>
      <c r="C133" s="1">
        <v>43.1</v>
      </c>
      <c r="D133" s="1">
        <v>19.2</v>
      </c>
      <c r="E133" s="1">
        <v>197</v>
      </c>
      <c r="F133" s="1">
        <v>3500</v>
      </c>
      <c r="G133" s="1" t="s">
        <v>16</v>
      </c>
      <c r="J133" s="1" t="str">
        <v>Adelie</v>
      </c>
      <c r="K133" s="1" t="str">
        <v>Torgersen</v>
      </c>
      <c r="L133" s="1">
        <v>38.799999999999997</v>
      </c>
      <c r="M133" s="1">
        <v>17.600000000000001</v>
      </c>
      <c r="N133" s="1">
        <v>191</v>
      </c>
      <c r="O133" s="1">
        <v>3275</v>
      </c>
      <c r="P133" s="1" t="str">
        <v>Female</v>
      </c>
      <c r="Q133" s="1">
        <v>127</v>
      </c>
    </row>
    <row r="134" spans="1:17" x14ac:dyDescent="0.75">
      <c r="A134" s="1" t="s">
        <v>39</v>
      </c>
      <c r="B134" s="1" t="s">
        <v>43</v>
      </c>
      <c r="C134" s="1">
        <v>36.799999999999997</v>
      </c>
      <c r="D134" s="1">
        <v>18.5</v>
      </c>
      <c r="E134" s="1">
        <v>193</v>
      </c>
      <c r="F134" s="1">
        <v>3500</v>
      </c>
      <c r="G134" s="1" t="s">
        <v>13</v>
      </c>
      <c r="J134" s="1" t="str">
        <v>Adelie</v>
      </c>
      <c r="K134" s="1" t="str">
        <v>Torgersen</v>
      </c>
      <c r="L134" s="1">
        <v>41.5</v>
      </c>
      <c r="M134" s="1">
        <v>18.3</v>
      </c>
      <c r="N134" s="1">
        <v>195</v>
      </c>
      <c r="O134" s="1">
        <v>4300</v>
      </c>
      <c r="P134" s="1" t="str">
        <v>Male</v>
      </c>
      <c r="Q134" s="1">
        <v>128</v>
      </c>
    </row>
    <row r="135" spans="1:17" x14ac:dyDescent="0.75">
      <c r="A135" s="1" t="s">
        <v>39</v>
      </c>
      <c r="B135" s="1" t="s">
        <v>43</v>
      </c>
      <c r="C135" s="1">
        <v>37.5</v>
      </c>
      <c r="D135" s="1">
        <v>18.5</v>
      </c>
      <c r="E135" s="1">
        <v>199</v>
      </c>
      <c r="F135" s="1">
        <v>4475</v>
      </c>
      <c r="G135" s="1" t="s">
        <v>16</v>
      </c>
      <c r="J135" s="1" t="str">
        <v>Adelie</v>
      </c>
      <c r="K135" s="1" t="str">
        <v>Torgersen</v>
      </c>
      <c r="L135" s="1">
        <v>39</v>
      </c>
      <c r="M135" s="1">
        <v>17.100000000000001</v>
      </c>
      <c r="N135" s="1">
        <v>191</v>
      </c>
      <c r="O135" s="1">
        <v>3050</v>
      </c>
      <c r="P135" s="1" t="str">
        <v>Female</v>
      </c>
      <c r="Q135" s="1">
        <v>129</v>
      </c>
    </row>
    <row r="136" spans="1:17" x14ac:dyDescent="0.75">
      <c r="A136" s="1" t="s">
        <v>39</v>
      </c>
      <c r="B136" s="1" t="s">
        <v>43</v>
      </c>
      <c r="C136" s="1">
        <v>38.1</v>
      </c>
      <c r="D136" s="1">
        <v>17.600000000000001</v>
      </c>
      <c r="E136" s="1">
        <v>187</v>
      </c>
      <c r="F136" s="1">
        <v>3425</v>
      </c>
      <c r="G136" s="1" t="s">
        <v>13</v>
      </c>
      <c r="J136" s="1" t="str">
        <v>Adelie</v>
      </c>
      <c r="K136" s="1" t="str">
        <v>Torgersen</v>
      </c>
      <c r="L136" s="1">
        <v>44.1</v>
      </c>
      <c r="M136" s="1">
        <v>18</v>
      </c>
      <c r="N136" s="1">
        <v>210</v>
      </c>
      <c r="O136" s="1">
        <v>4000</v>
      </c>
      <c r="P136" s="1" t="str">
        <v>Male</v>
      </c>
      <c r="Q136" s="1">
        <v>130</v>
      </c>
    </row>
    <row r="137" spans="1:17" x14ac:dyDescent="0.75">
      <c r="A137" s="1" t="s">
        <v>39</v>
      </c>
      <c r="B137" s="1" t="s">
        <v>43</v>
      </c>
      <c r="C137" s="1">
        <v>41.1</v>
      </c>
      <c r="D137" s="1">
        <v>17.5</v>
      </c>
      <c r="E137" s="1">
        <v>190</v>
      </c>
      <c r="F137" s="1">
        <v>3900</v>
      </c>
      <c r="G137" s="1" t="s">
        <v>16</v>
      </c>
      <c r="J137" s="1" t="str">
        <v>Adelie</v>
      </c>
      <c r="K137" s="1" t="str">
        <v>Torgersen</v>
      </c>
      <c r="L137" s="1">
        <v>38.5</v>
      </c>
      <c r="M137" s="1">
        <v>17.899999999999999</v>
      </c>
      <c r="N137" s="1">
        <v>190</v>
      </c>
      <c r="O137" s="1">
        <v>3325</v>
      </c>
      <c r="P137" s="1" t="str">
        <v>Female</v>
      </c>
      <c r="Q137" s="1">
        <v>131</v>
      </c>
    </row>
    <row r="138" spans="1:17" x14ac:dyDescent="0.75">
      <c r="A138" s="1" t="s">
        <v>39</v>
      </c>
      <c r="B138" s="1" t="s">
        <v>43</v>
      </c>
      <c r="C138" s="1">
        <v>35.6</v>
      </c>
      <c r="D138" s="1">
        <v>17.5</v>
      </c>
      <c r="E138" s="1">
        <v>191</v>
      </c>
      <c r="F138" s="1">
        <v>3175</v>
      </c>
      <c r="G138" s="1" t="s">
        <v>13</v>
      </c>
      <c r="J138" s="1" t="str">
        <v>Adelie</v>
      </c>
      <c r="K138" s="1" t="str">
        <v>Torgersen</v>
      </c>
      <c r="L138" s="1">
        <v>43.1</v>
      </c>
      <c r="M138" s="1">
        <v>19.2</v>
      </c>
      <c r="N138" s="1">
        <v>197</v>
      </c>
      <c r="O138" s="1">
        <v>3500</v>
      </c>
      <c r="P138" s="1" t="str">
        <v>Male</v>
      </c>
      <c r="Q138" s="1">
        <v>132</v>
      </c>
    </row>
    <row r="139" spans="1:17" x14ac:dyDescent="0.75">
      <c r="A139" s="1" t="s">
        <v>39</v>
      </c>
      <c r="B139" s="1" t="s">
        <v>43</v>
      </c>
      <c r="C139" s="1">
        <v>40.200000000000003</v>
      </c>
      <c r="D139" s="1">
        <v>20.100000000000001</v>
      </c>
      <c r="E139" s="1">
        <v>200</v>
      </c>
      <c r="F139" s="1">
        <v>3975</v>
      </c>
      <c r="G139" s="1" t="s">
        <v>16</v>
      </c>
      <c r="J139" s="1" t="str">
        <v>Adelie</v>
      </c>
      <c r="K139" s="1" t="str">
        <v>Dream</v>
      </c>
      <c r="L139" s="1">
        <v>36.799999999999997</v>
      </c>
      <c r="M139" s="1">
        <v>18.5</v>
      </c>
      <c r="N139" s="1">
        <v>193</v>
      </c>
      <c r="O139" s="1">
        <v>3500</v>
      </c>
      <c r="P139" s="1" t="str">
        <v>Female</v>
      </c>
      <c r="Q139" s="1">
        <v>133</v>
      </c>
    </row>
    <row r="140" spans="1:17" x14ac:dyDescent="0.75">
      <c r="A140" s="1" t="s">
        <v>39</v>
      </c>
      <c r="B140" s="1" t="s">
        <v>43</v>
      </c>
      <c r="C140" s="1">
        <v>37</v>
      </c>
      <c r="D140" s="1">
        <v>16.5</v>
      </c>
      <c r="E140" s="1">
        <v>185</v>
      </c>
      <c r="F140" s="1">
        <v>3400</v>
      </c>
      <c r="G140" s="1" t="s">
        <v>13</v>
      </c>
      <c r="J140" s="1" t="str">
        <v>Adelie</v>
      </c>
      <c r="K140" s="1" t="str">
        <v>Dream</v>
      </c>
      <c r="L140" s="1">
        <v>37.5</v>
      </c>
      <c r="M140" s="1">
        <v>18.5</v>
      </c>
      <c r="N140" s="1">
        <v>199</v>
      </c>
      <c r="O140" s="1">
        <v>4475</v>
      </c>
      <c r="P140" s="1" t="str">
        <v>Male</v>
      </c>
      <c r="Q140" s="1">
        <v>134</v>
      </c>
    </row>
    <row r="141" spans="1:17" x14ac:dyDescent="0.75">
      <c r="A141" s="1" t="s">
        <v>39</v>
      </c>
      <c r="B141" s="1" t="s">
        <v>43</v>
      </c>
      <c r="C141" s="1">
        <v>39.700000000000003</v>
      </c>
      <c r="D141" s="1">
        <v>17.899999999999999</v>
      </c>
      <c r="E141" s="1">
        <v>193</v>
      </c>
      <c r="F141" s="1">
        <v>4250</v>
      </c>
      <c r="G141" s="1" t="s">
        <v>16</v>
      </c>
      <c r="J141" s="1" t="str">
        <v>Adelie</v>
      </c>
      <c r="K141" s="1" t="str">
        <v>Dream</v>
      </c>
      <c r="L141" s="1">
        <v>38.1</v>
      </c>
      <c r="M141" s="1">
        <v>17.600000000000001</v>
      </c>
      <c r="N141" s="1">
        <v>187</v>
      </c>
      <c r="O141" s="1">
        <v>3425</v>
      </c>
      <c r="P141" s="1" t="str">
        <v>Female</v>
      </c>
      <c r="Q141" s="1">
        <v>135</v>
      </c>
    </row>
    <row r="142" spans="1:17" x14ac:dyDescent="0.75">
      <c r="A142" s="1" t="s">
        <v>39</v>
      </c>
      <c r="B142" s="1" t="s">
        <v>43</v>
      </c>
      <c r="C142" s="1">
        <v>40.200000000000003</v>
      </c>
      <c r="D142" s="1">
        <v>17.100000000000001</v>
      </c>
      <c r="E142" s="1">
        <v>193</v>
      </c>
      <c r="F142" s="1">
        <v>3400</v>
      </c>
      <c r="G142" s="1" t="s">
        <v>13</v>
      </c>
      <c r="J142" s="1" t="str">
        <v>Adelie</v>
      </c>
      <c r="K142" s="1" t="str">
        <v>Dream</v>
      </c>
      <c r="L142" s="1">
        <v>41.1</v>
      </c>
      <c r="M142" s="1">
        <v>17.5</v>
      </c>
      <c r="N142" s="1">
        <v>190</v>
      </c>
      <c r="O142" s="1">
        <v>3900</v>
      </c>
      <c r="P142" s="1" t="str">
        <v>Male</v>
      </c>
      <c r="Q142" s="1">
        <v>136</v>
      </c>
    </row>
    <row r="143" spans="1:17" x14ac:dyDescent="0.75">
      <c r="A143" s="1" t="s">
        <v>39</v>
      </c>
      <c r="B143" s="1" t="s">
        <v>43</v>
      </c>
      <c r="C143" s="1">
        <v>40.6</v>
      </c>
      <c r="D143" s="1">
        <v>17.2</v>
      </c>
      <c r="E143" s="1">
        <v>187</v>
      </c>
      <c r="F143" s="1">
        <v>3475</v>
      </c>
      <c r="G143" s="1" t="s">
        <v>16</v>
      </c>
      <c r="J143" s="1" t="str">
        <v>Adelie</v>
      </c>
      <c r="K143" s="1" t="str">
        <v>Dream</v>
      </c>
      <c r="L143" s="1">
        <v>35.6</v>
      </c>
      <c r="M143" s="1">
        <v>17.5</v>
      </c>
      <c r="N143" s="1">
        <v>191</v>
      </c>
      <c r="O143" s="1">
        <v>3175</v>
      </c>
      <c r="P143" s="1" t="str">
        <v>Female</v>
      </c>
      <c r="Q143" s="1">
        <v>137</v>
      </c>
    </row>
    <row r="144" spans="1:17" x14ac:dyDescent="0.75">
      <c r="A144" s="1" t="s">
        <v>39</v>
      </c>
      <c r="B144" s="1" t="s">
        <v>43</v>
      </c>
      <c r="C144" s="1">
        <v>32.1</v>
      </c>
      <c r="D144" s="1">
        <v>15.5</v>
      </c>
      <c r="E144" s="1">
        <v>188</v>
      </c>
      <c r="F144" s="1">
        <v>3050</v>
      </c>
      <c r="G144" s="1" t="s">
        <v>13</v>
      </c>
      <c r="J144" s="1" t="str">
        <v>Adelie</v>
      </c>
      <c r="K144" s="1" t="str">
        <v>Dream</v>
      </c>
      <c r="L144" s="1">
        <v>40.200000000000003</v>
      </c>
      <c r="M144" s="1">
        <v>20.100000000000001</v>
      </c>
      <c r="N144" s="1">
        <v>200</v>
      </c>
      <c r="O144" s="1">
        <v>3975</v>
      </c>
      <c r="P144" s="1" t="str">
        <v>Male</v>
      </c>
      <c r="Q144" s="1">
        <v>138</v>
      </c>
    </row>
    <row r="145" spans="1:17" x14ac:dyDescent="0.75">
      <c r="A145" s="1" t="s">
        <v>39</v>
      </c>
      <c r="B145" s="1" t="s">
        <v>43</v>
      </c>
      <c r="C145" s="1">
        <v>40.700000000000003</v>
      </c>
      <c r="D145" s="1">
        <v>17</v>
      </c>
      <c r="E145" s="1">
        <v>190</v>
      </c>
      <c r="F145" s="1">
        <v>3725</v>
      </c>
      <c r="G145" s="1" t="s">
        <v>16</v>
      </c>
      <c r="J145" s="1" t="str">
        <v>Adelie</v>
      </c>
      <c r="K145" s="1" t="str">
        <v>Dream</v>
      </c>
      <c r="L145" s="1">
        <v>37</v>
      </c>
      <c r="M145" s="1">
        <v>16.5</v>
      </c>
      <c r="N145" s="1">
        <v>185</v>
      </c>
      <c r="O145" s="1">
        <v>3400</v>
      </c>
      <c r="P145" s="1" t="str">
        <v>Female</v>
      </c>
      <c r="Q145" s="1">
        <v>139</v>
      </c>
    </row>
    <row r="146" spans="1:17" x14ac:dyDescent="0.75">
      <c r="A146" s="1" t="s">
        <v>39</v>
      </c>
      <c r="B146" s="1" t="s">
        <v>43</v>
      </c>
      <c r="C146" s="1">
        <v>37.299999999999997</v>
      </c>
      <c r="D146" s="1">
        <v>16.8</v>
      </c>
      <c r="E146" s="1">
        <v>192</v>
      </c>
      <c r="F146" s="1">
        <v>3000</v>
      </c>
      <c r="G146" s="1" t="s">
        <v>13</v>
      </c>
      <c r="J146" s="1" t="str">
        <v>Adelie</v>
      </c>
      <c r="K146" s="1" t="str">
        <v>Dream</v>
      </c>
      <c r="L146" s="1">
        <v>39.700000000000003</v>
      </c>
      <c r="M146" s="1">
        <v>17.899999999999999</v>
      </c>
      <c r="N146" s="1">
        <v>193</v>
      </c>
      <c r="O146" s="1">
        <v>4250</v>
      </c>
      <c r="P146" s="1" t="str">
        <v>Male</v>
      </c>
      <c r="Q146" s="1">
        <v>140</v>
      </c>
    </row>
    <row r="147" spans="1:17" x14ac:dyDescent="0.75">
      <c r="A147" s="1" t="s">
        <v>39</v>
      </c>
      <c r="B147" s="1" t="s">
        <v>43</v>
      </c>
      <c r="C147" s="1">
        <v>39</v>
      </c>
      <c r="D147" s="1">
        <v>18.7</v>
      </c>
      <c r="E147" s="1">
        <v>185</v>
      </c>
      <c r="F147" s="1">
        <v>3650</v>
      </c>
      <c r="G147" s="1" t="s">
        <v>16</v>
      </c>
      <c r="J147" s="1" t="str">
        <v>Adelie</v>
      </c>
      <c r="K147" s="1" t="str">
        <v>Dream</v>
      </c>
      <c r="L147" s="1">
        <v>40.200000000000003</v>
      </c>
      <c r="M147" s="1">
        <v>17.100000000000001</v>
      </c>
      <c r="N147" s="1">
        <v>193</v>
      </c>
      <c r="O147" s="1">
        <v>3400</v>
      </c>
      <c r="P147" s="1" t="str">
        <v>Female</v>
      </c>
      <c r="Q147" s="1">
        <v>141</v>
      </c>
    </row>
    <row r="148" spans="1:17" x14ac:dyDescent="0.75">
      <c r="A148" s="1" t="s">
        <v>39</v>
      </c>
      <c r="B148" s="1" t="s">
        <v>43</v>
      </c>
      <c r="C148" s="1">
        <v>39.200000000000003</v>
      </c>
      <c r="D148" s="1">
        <v>18.600000000000001</v>
      </c>
      <c r="E148" s="1">
        <v>190</v>
      </c>
      <c r="F148" s="1">
        <v>4250</v>
      </c>
      <c r="G148" s="1" t="s">
        <v>16</v>
      </c>
      <c r="J148" s="1" t="str">
        <v>Adelie</v>
      </c>
      <c r="K148" s="1" t="str">
        <v>Dream</v>
      </c>
      <c r="L148" s="1">
        <v>40.6</v>
      </c>
      <c r="M148" s="1">
        <v>17.2</v>
      </c>
      <c r="N148" s="1">
        <v>187</v>
      </c>
      <c r="O148" s="1">
        <v>3475</v>
      </c>
      <c r="P148" s="1" t="str">
        <v>Male</v>
      </c>
      <c r="Q148" s="1">
        <v>142</v>
      </c>
    </row>
    <row r="149" spans="1:17" x14ac:dyDescent="0.75">
      <c r="A149" s="1" t="s">
        <v>39</v>
      </c>
      <c r="B149" s="1" t="s">
        <v>43</v>
      </c>
      <c r="C149" s="1">
        <v>36.6</v>
      </c>
      <c r="D149" s="1">
        <v>18.399999999999999</v>
      </c>
      <c r="E149" s="1">
        <v>184</v>
      </c>
      <c r="F149" s="1">
        <v>3475</v>
      </c>
      <c r="G149" s="1" t="s">
        <v>13</v>
      </c>
      <c r="J149" s="1" t="str">
        <v>Adelie</v>
      </c>
      <c r="K149" s="1" t="str">
        <v>Dream</v>
      </c>
      <c r="L149" s="1">
        <v>32.1</v>
      </c>
      <c r="M149" s="1">
        <v>15.5</v>
      </c>
      <c r="N149" s="1">
        <v>188</v>
      </c>
      <c r="O149" s="1">
        <v>3050</v>
      </c>
      <c r="P149" s="1" t="str">
        <v>Female</v>
      </c>
      <c r="Q149" s="1">
        <v>143</v>
      </c>
    </row>
    <row r="150" spans="1:17" x14ac:dyDescent="0.75">
      <c r="A150" s="1" t="s">
        <v>39</v>
      </c>
      <c r="B150" s="1" t="s">
        <v>43</v>
      </c>
      <c r="C150" s="1">
        <v>36</v>
      </c>
      <c r="D150" s="1">
        <v>17.8</v>
      </c>
      <c r="E150" s="1">
        <v>195</v>
      </c>
      <c r="F150" s="1">
        <v>3450</v>
      </c>
      <c r="G150" s="1" t="s">
        <v>13</v>
      </c>
      <c r="J150" s="1" t="str">
        <v>Adelie</v>
      </c>
      <c r="K150" s="1" t="str">
        <v>Dream</v>
      </c>
      <c r="L150" s="1">
        <v>40.700000000000003</v>
      </c>
      <c r="M150" s="1">
        <v>17</v>
      </c>
      <c r="N150" s="1">
        <v>190</v>
      </c>
      <c r="O150" s="1">
        <v>3725</v>
      </c>
      <c r="P150" s="1" t="str">
        <v>Male</v>
      </c>
      <c r="Q150" s="1">
        <v>144</v>
      </c>
    </row>
    <row r="151" spans="1:17" x14ac:dyDescent="0.75">
      <c r="A151" s="1" t="s">
        <v>39</v>
      </c>
      <c r="B151" s="1" t="s">
        <v>43</v>
      </c>
      <c r="C151" s="1">
        <v>37.799999999999997</v>
      </c>
      <c r="D151" s="1">
        <v>18.100000000000001</v>
      </c>
      <c r="E151" s="1">
        <v>193</v>
      </c>
      <c r="F151" s="1">
        <v>3750</v>
      </c>
      <c r="G151" s="1" t="s">
        <v>16</v>
      </c>
      <c r="J151" s="1" t="str">
        <v>Adelie</v>
      </c>
      <c r="K151" s="1" t="str">
        <v>Dream</v>
      </c>
      <c r="L151" s="1">
        <v>37.299999999999997</v>
      </c>
      <c r="M151" s="1">
        <v>16.8</v>
      </c>
      <c r="N151" s="1">
        <v>192</v>
      </c>
      <c r="O151" s="1">
        <v>3000</v>
      </c>
      <c r="P151" s="1" t="str">
        <v>Female</v>
      </c>
      <c r="Q151" s="1">
        <v>145</v>
      </c>
    </row>
    <row r="152" spans="1:17" x14ac:dyDescent="0.75">
      <c r="A152" s="1" t="s">
        <v>39</v>
      </c>
      <c r="B152" s="1" t="s">
        <v>43</v>
      </c>
      <c r="C152" s="1">
        <v>36</v>
      </c>
      <c r="D152" s="1">
        <v>17.100000000000001</v>
      </c>
      <c r="E152" s="1">
        <v>187</v>
      </c>
      <c r="F152" s="1">
        <v>3700</v>
      </c>
      <c r="G152" s="1" t="s">
        <v>13</v>
      </c>
      <c r="J152" s="1" t="str">
        <v>Adelie</v>
      </c>
      <c r="K152" s="1" t="str">
        <v>Dream</v>
      </c>
      <c r="L152" s="1">
        <v>39</v>
      </c>
      <c r="M152" s="1">
        <v>18.7</v>
      </c>
      <c r="N152" s="1">
        <v>185</v>
      </c>
      <c r="O152" s="1">
        <v>3650</v>
      </c>
      <c r="P152" s="1" t="str">
        <v>Male</v>
      </c>
      <c r="Q152" s="1">
        <v>146</v>
      </c>
    </row>
    <row r="153" spans="1:17" x14ac:dyDescent="0.75">
      <c r="A153" s="1" t="s">
        <v>39</v>
      </c>
      <c r="B153" s="1" t="s">
        <v>43</v>
      </c>
      <c r="C153" s="1">
        <v>41.5</v>
      </c>
      <c r="D153" s="1">
        <v>18.5</v>
      </c>
      <c r="E153" s="1">
        <v>201</v>
      </c>
      <c r="F153" s="1">
        <v>4000</v>
      </c>
      <c r="G153" s="1" t="s">
        <v>16</v>
      </c>
      <c r="J153" s="1" t="str">
        <v>Adelie</v>
      </c>
      <c r="K153" s="1" t="str">
        <v>Dream</v>
      </c>
      <c r="L153" s="1">
        <v>39.200000000000003</v>
      </c>
      <c r="M153" s="1">
        <v>18.600000000000001</v>
      </c>
      <c r="N153" s="1">
        <v>190</v>
      </c>
      <c r="O153" s="1">
        <v>4250</v>
      </c>
      <c r="P153" s="1" t="str">
        <v>Male</v>
      </c>
      <c r="Q153" s="1">
        <v>147</v>
      </c>
    </row>
    <row r="154" spans="1:17" x14ac:dyDescent="0.75">
      <c r="A154" s="1" t="s">
        <v>44</v>
      </c>
      <c r="B154" s="1" t="s">
        <v>43</v>
      </c>
      <c r="C154" s="1">
        <v>46.5</v>
      </c>
      <c r="D154" s="1">
        <v>17.899999999999999</v>
      </c>
      <c r="E154" s="1">
        <v>192</v>
      </c>
      <c r="F154" s="1">
        <v>3500</v>
      </c>
      <c r="G154" s="1" t="s">
        <v>13</v>
      </c>
      <c r="J154" s="1" t="str">
        <v>Adelie</v>
      </c>
      <c r="K154" s="1" t="str">
        <v>Dream</v>
      </c>
      <c r="L154" s="1">
        <v>36.6</v>
      </c>
      <c r="M154" s="1">
        <v>18.399999999999999</v>
      </c>
      <c r="N154" s="1">
        <v>184</v>
      </c>
      <c r="O154" s="1">
        <v>3475</v>
      </c>
      <c r="P154" s="1" t="str">
        <v>Female</v>
      </c>
      <c r="Q154" s="1">
        <v>148</v>
      </c>
    </row>
    <row r="155" spans="1:17" x14ac:dyDescent="0.75">
      <c r="A155" s="1" t="s">
        <v>44</v>
      </c>
      <c r="B155" s="1" t="s">
        <v>43</v>
      </c>
      <c r="C155" s="1">
        <v>50</v>
      </c>
      <c r="D155" s="1">
        <v>19.5</v>
      </c>
      <c r="E155" s="1">
        <v>196</v>
      </c>
      <c r="F155" s="1">
        <v>3900</v>
      </c>
      <c r="G155" s="1" t="s">
        <v>16</v>
      </c>
      <c r="J155" s="1" t="str">
        <v>Adelie</v>
      </c>
      <c r="K155" s="1" t="str">
        <v>Dream</v>
      </c>
      <c r="L155" s="1">
        <v>36</v>
      </c>
      <c r="M155" s="1">
        <v>17.8</v>
      </c>
      <c r="N155" s="1">
        <v>195</v>
      </c>
      <c r="O155" s="1">
        <v>3450</v>
      </c>
      <c r="P155" s="1" t="str">
        <v>Female</v>
      </c>
      <c r="Q155" s="1">
        <v>149</v>
      </c>
    </row>
    <row r="156" spans="1:17" x14ac:dyDescent="0.75">
      <c r="A156" s="1" t="s">
        <v>44</v>
      </c>
      <c r="B156" s="1" t="s">
        <v>43</v>
      </c>
      <c r="C156" s="1">
        <v>51.3</v>
      </c>
      <c r="D156" s="1">
        <v>19.2</v>
      </c>
      <c r="E156" s="1">
        <v>193</v>
      </c>
      <c r="F156" s="1">
        <v>3650</v>
      </c>
      <c r="G156" s="1" t="s">
        <v>16</v>
      </c>
      <c r="J156" s="1" t="str">
        <v>Adelie</v>
      </c>
      <c r="K156" s="1" t="str">
        <v>Dream</v>
      </c>
      <c r="L156" s="1">
        <v>37.799999999999997</v>
      </c>
      <c r="M156" s="1">
        <v>18.100000000000001</v>
      </c>
      <c r="N156" s="1">
        <v>193</v>
      </c>
      <c r="O156" s="1">
        <v>3750</v>
      </c>
      <c r="P156" s="1" t="str">
        <v>Male</v>
      </c>
      <c r="Q156" s="1">
        <v>150</v>
      </c>
    </row>
    <row r="157" spans="1:17" x14ac:dyDescent="0.75">
      <c r="A157" s="1" t="s">
        <v>44</v>
      </c>
      <c r="B157" s="1" t="s">
        <v>43</v>
      </c>
      <c r="C157" s="1">
        <v>45.4</v>
      </c>
      <c r="D157" s="1">
        <v>18.7</v>
      </c>
      <c r="E157" s="1">
        <v>188</v>
      </c>
      <c r="F157" s="1">
        <v>3525</v>
      </c>
      <c r="G157" s="1" t="s">
        <v>13</v>
      </c>
      <c r="J157" s="1" t="str">
        <v>Adelie</v>
      </c>
      <c r="K157" s="1" t="str">
        <v>Dream</v>
      </c>
      <c r="L157" s="1">
        <v>36</v>
      </c>
      <c r="M157" s="1">
        <v>17.100000000000001</v>
      </c>
      <c r="N157" s="1">
        <v>187</v>
      </c>
      <c r="O157" s="1">
        <v>3700</v>
      </c>
      <c r="P157" s="1" t="str">
        <v>Female</v>
      </c>
      <c r="Q157" s="1">
        <v>151</v>
      </c>
    </row>
    <row r="158" spans="1:17" x14ac:dyDescent="0.75">
      <c r="A158" s="1" t="s">
        <v>44</v>
      </c>
      <c r="B158" s="1" t="s">
        <v>43</v>
      </c>
      <c r="C158" s="1">
        <v>52.7</v>
      </c>
      <c r="D158" s="1">
        <v>19.8</v>
      </c>
      <c r="E158" s="1">
        <v>197</v>
      </c>
      <c r="F158" s="1">
        <v>3725</v>
      </c>
      <c r="G158" s="1" t="s">
        <v>16</v>
      </c>
      <c r="J158" s="1" t="str">
        <v>Adelie</v>
      </c>
      <c r="K158" s="1" t="str">
        <v>Dream</v>
      </c>
      <c r="L158" s="1">
        <v>41.5</v>
      </c>
      <c r="M158" s="1">
        <v>18.5</v>
      </c>
      <c r="N158" s="1">
        <v>201</v>
      </c>
      <c r="O158" s="1">
        <v>4000</v>
      </c>
      <c r="P158" s="1" t="str">
        <v>Male</v>
      </c>
      <c r="Q158" s="1">
        <v>152</v>
      </c>
    </row>
    <row r="159" spans="1:17" x14ac:dyDescent="0.75">
      <c r="A159" s="1" t="s">
        <v>44</v>
      </c>
      <c r="B159" s="1" t="s">
        <v>43</v>
      </c>
      <c r="C159" s="1">
        <v>45.2</v>
      </c>
      <c r="D159" s="1">
        <v>17.8</v>
      </c>
      <c r="E159" s="1">
        <v>198</v>
      </c>
      <c r="F159" s="1">
        <v>3950</v>
      </c>
      <c r="G159" s="1" t="s">
        <v>13</v>
      </c>
      <c r="J159" s="1" t="str">
        <v>Chinstrap</v>
      </c>
      <c r="K159" s="1" t="str">
        <v>Dream</v>
      </c>
      <c r="L159" s="1">
        <v>46.5</v>
      </c>
      <c r="M159" s="1">
        <v>17.899999999999999</v>
      </c>
      <c r="N159" s="1">
        <v>192</v>
      </c>
      <c r="O159" s="1">
        <v>3500</v>
      </c>
      <c r="P159" s="1" t="str">
        <v>Female</v>
      </c>
      <c r="Q159" s="1">
        <v>1</v>
      </c>
    </row>
    <row r="160" spans="1:17" x14ac:dyDescent="0.75">
      <c r="A160" s="1" t="s">
        <v>44</v>
      </c>
      <c r="B160" s="1" t="s">
        <v>43</v>
      </c>
      <c r="C160" s="1">
        <v>46.1</v>
      </c>
      <c r="D160" s="1">
        <v>18.2</v>
      </c>
      <c r="E160" s="1">
        <v>178</v>
      </c>
      <c r="F160" s="1">
        <v>3250</v>
      </c>
      <c r="G160" s="1" t="s">
        <v>13</v>
      </c>
      <c r="J160" s="1" t="str">
        <v>Chinstrap</v>
      </c>
      <c r="K160" s="1" t="str">
        <v>Dream</v>
      </c>
      <c r="L160" s="1">
        <v>50</v>
      </c>
      <c r="M160" s="1">
        <v>19.5</v>
      </c>
      <c r="N160" s="1">
        <v>196</v>
      </c>
      <c r="O160" s="1">
        <v>3900</v>
      </c>
      <c r="P160" s="1" t="str">
        <v>Male</v>
      </c>
      <c r="Q160" s="1">
        <v>2</v>
      </c>
    </row>
    <row r="161" spans="1:17" x14ac:dyDescent="0.75">
      <c r="A161" s="1" t="s">
        <v>44</v>
      </c>
      <c r="B161" s="1" t="s">
        <v>43</v>
      </c>
      <c r="C161" s="1">
        <v>51.3</v>
      </c>
      <c r="D161" s="1">
        <v>18.2</v>
      </c>
      <c r="E161" s="1">
        <v>197</v>
      </c>
      <c r="F161" s="1">
        <v>3750</v>
      </c>
      <c r="G161" s="1" t="s">
        <v>16</v>
      </c>
      <c r="J161" s="1" t="str">
        <v>Chinstrap</v>
      </c>
      <c r="K161" s="1" t="str">
        <v>Dream</v>
      </c>
      <c r="L161" s="1">
        <v>51.3</v>
      </c>
      <c r="M161" s="1">
        <v>19.2</v>
      </c>
      <c r="N161" s="1">
        <v>193</v>
      </c>
      <c r="O161" s="1">
        <v>3650</v>
      </c>
      <c r="P161" s="1" t="str">
        <v>Male</v>
      </c>
      <c r="Q161" s="1">
        <v>3</v>
      </c>
    </row>
    <row r="162" spans="1:17" x14ac:dyDescent="0.75">
      <c r="A162" s="1" t="s">
        <v>44</v>
      </c>
      <c r="B162" s="1" t="s">
        <v>43</v>
      </c>
      <c r="C162" s="1">
        <v>46</v>
      </c>
      <c r="D162" s="1">
        <v>18.899999999999999</v>
      </c>
      <c r="E162" s="1">
        <v>195</v>
      </c>
      <c r="F162" s="1">
        <v>4150</v>
      </c>
      <c r="G162" s="1" t="s">
        <v>13</v>
      </c>
      <c r="J162" s="1" t="str">
        <v>Chinstrap</v>
      </c>
      <c r="K162" s="1" t="str">
        <v>Dream</v>
      </c>
      <c r="L162" s="1">
        <v>45.4</v>
      </c>
      <c r="M162" s="1">
        <v>18.7</v>
      </c>
      <c r="N162" s="1">
        <v>188</v>
      </c>
      <c r="O162" s="1">
        <v>3525</v>
      </c>
      <c r="P162" s="1" t="str">
        <v>Female</v>
      </c>
      <c r="Q162" s="1">
        <v>4</v>
      </c>
    </row>
    <row r="163" spans="1:17" x14ac:dyDescent="0.75">
      <c r="A163" s="1" t="s">
        <v>44</v>
      </c>
      <c r="B163" s="1" t="s">
        <v>43</v>
      </c>
      <c r="C163" s="1">
        <v>51.3</v>
      </c>
      <c r="D163" s="1">
        <v>19.899999999999999</v>
      </c>
      <c r="E163" s="1">
        <v>198</v>
      </c>
      <c r="F163" s="1">
        <v>3700</v>
      </c>
      <c r="G163" s="1" t="s">
        <v>16</v>
      </c>
      <c r="J163" s="1" t="str">
        <v>Chinstrap</v>
      </c>
      <c r="K163" s="1" t="str">
        <v>Dream</v>
      </c>
      <c r="L163" s="1">
        <v>52.7</v>
      </c>
      <c r="M163" s="1">
        <v>19.8</v>
      </c>
      <c r="N163" s="1">
        <v>197</v>
      </c>
      <c r="O163" s="1">
        <v>3725</v>
      </c>
      <c r="P163" s="1" t="str">
        <v>Male</v>
      </c>
      <c r="Q163" s="1">
        <v>5</v>
      </c>
    </row>
    <row r="164" spans="1:17" x14ac:dyDescent="0.75">
      <c r="A164" s="1" t="s">
        <v>44</v>
      </c>
      <c r="B164" s="1" t="s">
        <v>43</v>
      </c>
      <c r="C164" s="1">
        <v>46.6</v>
      </c>
      <c r="D164" s="1">
        <v>17.8</v>
      </c>
      <c r="E164" s="1">
        <v>193</v>
      </c>
      <c r="F164" s="1">
        <v>3800</v>
      </c>
      <c r="G164" s="1" t="s">
        <v>13</v>
      </c>
      <c r="J164" s="1" t="str">
        <v>Chinstrap</v>
      </c>
      <c r="K164" s="1" t="str">
        <v>Dream</v>
      </c>
      <c r="L164" s="1">
        <v>45.2</v>
      </c>
      <c r="M164" s="1">
        <v>17.8</v>
      </c>
      <c r="N164" s="1">
        <v>198</v>
      </c>
      <c r="O164" s="1">
        <v>3950</v>
      </c>
      <c r="P164" s="1" t="str">
        <v>Female</v>
      </c>
      <c r="Q164" s="1">
        <v>6</v>
      </c>
    </row>
    <row r="165" spans="1:17" x14ac:dyDescent="0.75">
      <c r="A165" s="1" t="s">
        <v>44</v>
      </c>
      <c r="B165" s="1" t="s">
        <v>43</v>
      </c>
      <c r="C165" s="1">
        <v>51.7</v>
      </c>
      <c r="D165" s="1">
        <v>20.3</v>
      </c>
      <c r="E165" s="1">
        <v>194</v>
      </c>
      <c r="F165" s="1">
        <v>3775</v>
      </c>
      <c r="G165" s="1" t="s">
        <v>16</v>
      </c>
      <c r="J165" s="1" t="str">
        <v>Chinstrap</v>
      </c>
      <c r="K165" s="1" t="str">
        <v>Dream</v>
      </c>
      <c r="L165" s="1">
        <v>46.1</v>
      </c>
      <c r="M165" s="1">
        <v>18.2</v>
      </c>
      <c r="N165" s="1">
        <v>178</v>
      </c>
      <c r="O165" s="1">
        <v>3250</v>
      </c>
      <c r="P165" s="1" t="str">
        <v>Female</v>
      </c>
      <c r="Q165" s="1">
        <v>7</v>
      </c>
    </row>
    <row r="166" spans="1:17" x14ac:dyDescent="0.75">
      <c r="A166" s="1" t="s">
        <v>44</v>
      </c>
      <c r="B166" s="1" t="s">
        <v>43</v>
      </c>
      <c r="C166" s="1">
        <v>47</v>
      </c>
      <c r="D166" s="1">
        <v>17.3</v>
      </c>
      <c r="E166" s="1">
        <v>185</v>
      </c>
      <c r="F166" s="1">
        <v>3700</v>
      </c>
      <c r="G166" s="1" t="s">
        <v>13</v>
      </c>
      <c r="J166" s="1" t="str">
        <v>Chinstrap</v>
      </c>
      <c r="K166" s="1" t="str">
        <v>Dream</v>
      </c>
      <c r="L166" s="1">
        <v>51.3</v>
      </c>
      <c r="M166" s="1">
        <v>18.2</v>
      </c>
      <c r="N166" s="1">
        <v>197</v>
      </c>
      <c r="O166" s="1">
        <v>3750</v>
      </c>
      <c r="P166" s="1" t="str">
        <v>Male</v>
      </c>
      <c r="Q166" s="1">
        <v>8</v>
      </c>
    </row>
    <row r="167" spans="1:17" x14ac:dyDescent="0.75">
      <c r="A167" s="1" t="s">
        <v>44</v>
      </c>
      <c r="B167" s="1" t="s">
        <v>43</v>
      </c>
      <c r="C167" s="1">
        <v>52</v>
      </c>
      <c r="D167" s="1">
        <v>18.100000000000001</v>
      </c>
      <c r="E167" s="1">
        <v>201</v>
      </c>
      <c r="F167" s="1">
        <v>4050</v>
      </c>
      <c r="G167" s="1" t="s">
        <v>16</v>
      </c>
      <c r="J167" s="1" t="str">
        <v>Chinstrap</v>
      </c>
      <c r="K167" s="1" t="str">
        <v>Dream</v>
      </c>
      <c r="L167" s="1">
        <v>46</v>
      </c>
      <c r="M167" s="1">
        <v>18.899999999999999</v>
      </c>
      <c r="N167" s="1">
        <v>195</v>
      </c>
      <c r="O167" s="1">
        <v>4150</v>
      </c>
      <c r="P167" s="1" t="str">
        <v>Female</v>
      </c>
      <c r="Q167" s="1">
        <v>9</v>
      </c>
    </row>
    <row r="168" spans="1:17" x14ac:dyDescent="0.75">
      <c r="A168" s="1" t="s">
        <v>44</v>
      </c>
      <c r="B168" s="1" t="s">
        <v>43</v>
      </c>
      <c r="C168" s="1">
        <v>45.9</v>
      </c>
      <c r="D168" s="1">
        <v>17.100000000000001</v>
      </c>
      <c r="E168" s="1">
        <v>190</v>
      </c>
      <c r="F168" s="1">
        <v>3575</v>
      </c>
      <c r="G168" s="1" t="s">
        <v>13</v>
      </c>
      <c r="J168" s="1" t="str">
        <v>Chinstrap</v>
      </c>
      <c r="K168" s="1" t="str">
        <v>Dream</v>
      </c>
      <c r="L168" s="1">
        <v>51.3</v>
      </c>
      <c r="M168" s="1">
        <v>19.899999999999999</v>
      </c>
      <c r="N168" s="1">
        <v>198</v>
      </c>
      <c r="O168" s="1">
        <v>3700</v>
      </c>
      <c r="P168" s="1" t="str">
        <v>Male</v>
      </c>
      <c r="Q168" s="1">
        <v>10</v>
      </c>
    </row>
    <row r="169" spans="1:17" x14ac:dyDescent="0.75">
      <c r="A169" s="1" t="s">
        <v>44</v>
      </c>
      <c r="B169" s="1" t="s">
        <v>43</v>
      </c>
      <c r="C169" s="1">
        <v>50.5</v>
      </c>
      <c r="D169" s="1">
        <v>19.600000000000001</v>
      </c>
      <c r="E169" s="1">
        <v>201</v>
      </c>
      <c r="F169" s="1">
        <v>4050</v>
      </c>
      <c r="G169" s="1" t="s">
        <v>16</v>
      </c>
      <c r="J169" s="1" t="str">
        <v>Chinstrap</v>
      </c>
      <c r="K169" s="1" t="str">
        <v>Dream</v>
      </c>
      <c r="L169" s="1">
        <v>46.6</v>
      </c>
      <c r="M169" s="1">
        <v>17.8</v>
      </c>
      <c r="N169" s="1">
        <v>193</v>
      </c>
      <c r="O169" s="1">
        <v>3800</v>
      </c>
      <c r="P169" s="1" t="str">
        <v>Female</v>
      </c>
      <c r="Q169" s="1">
        <v>11</v>
      </c>
    </row>
    <row r="170" spans="1:17" x14ac:dyDescent="0.75">
      <c r="A170" s="1" t="s">
        <v>44</v>
      </c>
      <c r="B170" s="1" t="s">
        <v>43</v>
      </c>
      <c r="C170" s="1">
        <v>50.3</v>
      </c>
      <c r="D170" s="1">
        <v>20</v>
      </c>
      <c r="E170" s="1">
        <v>197</v>
      </c>
      <c r="F170" s="1">
        <v>3300</v>
      </c>
      <c r="G170" s="1" t="s">
        <v>16</v>
      </c>
      <c r="J170" s="1" t="str">
        <v>Chinstrap</v>
      </c>
      <c r="K170" s="1" t="str">
        <v>Dream</v>
      </c>
      <c r="L170" s="1">
        <v>51.7</v>
      </c>
      <c r="M170" s="1">
        <v>20.3</v>
      </c>
      <c r="N170" s="1">
        <v>194</v>
      </c>
      <c r="O170" s="1">
        <v>3775</v>
      </c>
      <c r="P170" s="1" t="str">
        <v>Male</v>
      </c>
      <c r="Q170" s="1">
        <v>12</v>
      </c>
    </row>
    <row r="171" spans="1:17" x14ac:dyDescent="0.75">
      <c r="A171" s="1" t="s">
        <v>44</v>
      </c>
      <c r="B171" s="1" t="s">
        <v>43</v>
      </c>
      <c r="C171" s="1">
        <v>58</v>
      </c>
      <c r="D171" s="1">
        <v>17.8</v>
      </c>
      <c r="E171" s="1">
        <v>181</v>
      </c>
      <c r="F171" s="1">
        <v>3700</v>
      </c>
      <c r="G171" s="1" t="s">
        <v>13</v>
      </c>
      <c r="J171" s="1" t="str">
        <v>Chinstrap</v>
      </c>
      <c r="K171" s="1" t="str">
        <v>Dream</v>
      </c>
      <c r="L171" s="1">
        <v>47</v>
      </c>
      <c r="M171" s="1">
        <v>17.3</v>
      </c>
      <c r="N171" s="1">
        <v>185</v>
      </c>
      <c r="O171" s="1">
        <v>3700</v>
      </c>
      <c r="P171" s="1" t="str">
        <v>Female</v>
      </c>
      <c r="Q171" s="1">
        <v>13</v>
      </c>
    </row>
    <row r="172" spans="1:17" x14ac:dyDescent="0.75">
      <c r="A172" s="1" t="s">
        <v>44</v>
      </c>
      <c r="B172" s="1" t="s">
        <v>43</v>
      </c>
      <c r="C172" s="1">
        <v>46.4</v>
      </c>
      <c r="D172" s="1">
        <v>18.600000000000001</v>
      </c>
      <c r="E172" s="1">
        <v>190</v>
      </c>
      <c r="F172" s="1">
        <v>3450</v>
      </c>
      <c r="G172" s="1" t="s">
        <v>13</v>
      </c>
      <c r="J172" s="1" t="str">
        <v>Chinstrap</v>
      </c>
      <c r="K172" s="1" t="str">
        <v>Dream</v>
      </c>
      <c r="L172" s="1">
        <v>52</v>
      </c>
      <c r="M172" s="1">
        <v>18.100000000000001</v>
      </c>
      <c r="N172" s="1">
        <v>201</v>
      </c>
      <c r="O172" s="1">
        <v>4050</v>
      </c>
      <c r="P172" s="1" t="str">
        <v>Male</v>
      </c>
      <c r="Q172" s="1">
        <v>14</v>
      </c>
    </row>
    <row r="173" spans="1:17" x14ac:dyDescent="0.75">
      <c r="A173" s="1" t="s">
        <v>44</v>
      </c>
      <c r="B173" s="1" t="s">
        <v>43</v>
      </c>
      <c r="C173" s="1">
        <v>49.2</v>
      </c>
      <c r="D173" s="1">
        <v>18.2</v>
      </c>
      <c r="E173" s="1">
        <v>195</v>
      </c>
      <c r="F173" s="1">
        <v>4400</v>
      </c>
      <c r="G173" s="1" t="s">
        <v>16</v>
      </c>
      <c r="J173" s="1" t="str">
        <v>Chinstrap</v>
      </c>
      <c r="K173" s="1" t="str">
        <v>Dream</v>
      </c>
      <c r="L173" s="1">
        <v>45.9</v>
      </c>
      <c r="M173" s="1">
        <v>17.100000000000001</v>
      </c>
      <c r="N173" s="1">
        <v>190</v>
      </c>
      <c r="O173" s="1">
        <v>3575</v>
      </c>
      <c r="P173" s="1" t="str">
        <v>Female</v>
      </c>
      <c r="Q173" s="1">
        <v>15</v>
      </c>
    </row>
    <row r="174" spans="1:17" x14ac:dyDescent="0.75">
      <c r="A174" s="1" t="s">
        <v>44</v>
      </c>
      <c r="B174" s="1" t="s">
        <v>43</v>
      </c>
      <c r="C174" s="1">
        <v>42.4</v>
      </c>
      <c r="D174" s="1">
        <v>17.3</v>
      </c>
      <c r="E174" s="1">
        <v>181</v>
      </c>
      <c r="F174" s="1">
        <v>3600</v>
      </c>
      <c r="G174" s="1" t="s">
        <v>13</v>
      </c>
      <c r="J174" s="1" t="str">
        <v>Chinstrap</v>
      </c>
      <c r="K174" s="1" t="str">
        <v>Dream</v>
      </c>
      <c r="L174" s="1">
        <v>50.5</v>
      </c>
      <c r="M174" s="1">
        <v>19.600000000000001</v>
      </c>
      <c r="N174" s="1">
        <v>201</v>
      </c>
      <c r="O174" s="1">
        <v>4050</v>
      </c>
      <c r="P174" s="1" t="str">
        <v>Male</v>
      </c>
      <c r="Q174" s="1">
        <v>16</v>
      </c>
    </row>
    <row r="175" spans="1:17" x14ac:dyDescent="0.75">
      <c r="A175" s="1" t="s">
        <v>44</v>
      </c>
      <c r="B175" s="1" t="s">
        <v>43</v>
      </c>
      <c r="C175" s="1">
        <v>48.5</v>
      </c>
      <c r="D175" s="1">
        <v>17.5</v>
      </c>
      <c r="E175" s="1">
        <v>191</v>
      </c>
      <c r="F175" s="1">
        <v>3400</v>
      </c>
      <c r="G175" s="1" t="s">
        <v>16</v>
      </c>
      <c r="J175" s="1" t="str">
        <v>Chinstrap</v>
      </c>
      <c r="K175" s="1" t="str">
        <v>Dream</v>
      </c>
      <c r="L175" s="1">
        <v>50.3</v>
      </c>
      <c r="M175" s="1">
        <v>20</v>
      </c>
      <c r="N175" s="1">
        <v>197</v>
      </c>
      <c r="O175" s="1">
        <v>3300</v>
      </c>
      <c r="P175" s="1" t="str">
        <v>Male</v>
      </c>
      <c r="Q175" s="1">
        <v>17</v>
      </c>
    </row>
    <row r="176" spans="1:17" x14ac:dyDescent="0.75">
      <c r="A176" s="1" t="s">
        <v>44</v>
      </c>
      <c r="B176" s="1" t="s">
        <v>43</v>
      </c>
      <c r="C176" s="1">
        <v>43.2</v>
      </c>
      <c r="D176" s="1">
        <v>16.600000000000001</v>
      </c>
      <c r="E176" s="1">
        <v>187</v>
      </c>
      <c r="F176" s="1">
        <v>2900</v>
      </c>
      <c r="G176" s="1" t="s">
        <v>13</v>
      </c>
      <c r="J176" s="1" t="str">
        <v>Chinstrap</v>
      </c>
      <c r="K176" s="1" t="str">
        <v>Dream</v>
      </c>
      <c r="L176" s="1">
        <v>58</v>
      </c>
      <c r="M176" s="1">
        <v>17.8</v>
      </c>
      <c r="N176" s="1">
        <v>181</v>
      </c>
      <c r="O176" s="1">
        <v>3700</v>
      </c>
      <c r="P176" s="1" t="str">
        <v>Female</v>
      </c>
      <c r="Q176" s="1">
        <v>18</v>
      </c>
    </row>
    <row r="177" spans="1:17" x14ac:dyDescent="0.75">
      <c r="A177" s="1" t="s">
        <v>44</v>
      </c>
      <c r="B177" s="1" t="s">
        <v>43</v>
      </c>
      <c r="C177" s="1">
        <v>50.6</v>
      </c>
      <c r="D177" s="1">
        <v>19.399999999999999</v>
      </c>
      <c r="E177" s="1">
        <v>193</v>
      </c>
      <c r="F177" s="1">
        <v>3800</v>
      </c>
      <c r="G177" s="1" t="s">
        <v>16</v>
      </c>
      <c r="J177" s="1" t="str">
        <v>Chinstrap</v>
      </c>
      <c r="K177" s="1" t="str">
        <v>Dream</v>
      </c>
      <c r="L177" s="1">
        <v>46.4</v>
      </c>
      <c r="M177" s="1">
        <v>18.600000000000001</v>
      </c>
      <c r="N177" s="1">
        <v>190</v>
      </c>
      <c r="O177" s="1">
        <v>3450</v>
      </c>
      <c r="P177" s="1" t="str">
        <v>Female</v>
      </c>
      <c r="Q177" s="1">
        <v>19</v>
      </c>
    </row>
    <row r="178" spans="1:17" x14ac:dyDescent="0.75">
      <c r="A178" s="1" t="s">
        <v>44</v>
      </c>
      <c r="B178" s="1" t="s">
        <v>43</v>
      </c>
      <c r="C178" s="1">
        <v>46.7</v>
      </c>
      <c r="D178" s="1">
        <v>17.899999999999999</v>
      </c>
      <c r="E178" s="1">
        <v>195</v>
      </c>
      <c r="F178" s="1">
        <v>3300</v>
      </c>
      <c r="G178" s="1" t="s">
        <v>13</v>
      </c>
      <c r="J178" s="1" t="str">
        <v>Chinstrap</v>
      </c>
      <c r="K178" s="1" t="str">
        <v>Dream</v>
      </c>
      <c r="L178" s="1">
        <v>49.2</v>
      </c>
      <c r="M178" s="1">
        <v>18.2</v>
      </c>
      <c r="N178" s="1">
        <v>195</v>
      </c>
      <c r="O178" s="1">
        <v>4400</v>
      </c>
      <c r="P178" s="1" t="str">
        <v>Male</v>
      </c>
      <c r="Q178" s="1">
        <v>20</v>
      </c>
    </row>
    <row r="179" spans="1:17" x14ac:dyDescent="0.75">
      <c r="A179" s="1" t="s">
        <v>44</v>
      </c>
      <c r="B179" s="1" t="s">
        <v>43</v>
      </c>
      <c r="C179" s="1">
        <v>52</v>
      </c>
      <c r="D179" s="1">
        <v>19</v>
      </c>
      <c r="E179" s="1">
        <v>197</v>
      </c>
      <c r="F179" s="1">
        <v>4150</v>
      </c>
      <c r="G179" s="1" t="s">
        <v>16</v>
      </c>
      <c r="J179" s="1" t="str">
        <v>Chinstrap</v>
      </c>
      <c r="K179" s="1" t="str">
        <v>Dream</v>
      </c>
      <c r="L179" s="1">
        <v>42.4</v>
      </c>
      <c r="M179" s="1">
        <v>17.3</v>
      </c>
      <c r="N179" s="1">
        <v>181</v>
      </c>
      <c r="O179" s="1">
        <v>3600</v>
      </c>
      <c r="P179" s="1" t="str">
        <v>Female</v>
      </c>
      <c r="Q179" s="1">
        <v>21</v>
      </c>
    </row>
    <row r="180" spans="1:17" x14ac:dyDescent="0.75">
      <c r="A180" s="1" t="s">
        <v>44</v>
      </c>
      <c r="B180" s="1" t="s">
        <v>43</v>
      </c>
      <c r="C180" s="1">
        <v>50.5</v>
      </c>
      <c r="D180" s="1">
        <v>18.399999999999999</v>
      </c>
      <c r="E180" s="1">
        <v>200</v>
      </c>
      <c r="F180" s="1">
        <v>3400</v>
      </c>
      <c r="G180" s="1" t="s">
        <v>13</v>
      </c>
      <c r="J180" s="1" t="str">
        <v>Chinstrap</v>
      </c>
      <c r="K180" s="1" t="str">
        <v>Dream</v>
      </c>
      <c r="L180" s="1">
        <v>48.5</v>
      </c>
      <c r="M180" s="1">
        <v>17.5</v>
      </c>
      <c r="N180" s="1">
        <v>191</v>
      </c>
      <c r="O180" s="1">
        <v>3400</v>
      </c>
      <c r="P180" s="1" t="str">
        <v>Male</v>
      </c>
      <c r="Q180" s="1">
        <v>22</v>
      </c>
    </row>
    <row r="181" spans="1:17" x14ac:dyDescent="0.75">
      <c r="A181" s="1" t="s">
        <v>44</v>
      </c>
      <c r="B181" s="1" t="s">
        <v>43</v>
      </c>
      <c r="C181" s="1">
        <v>49.5</v>
      </c>
      <c r="D181" s="1">
        <v>19</v>
      </c>
      <c r="E181" s="1">
        <v>200</v>
      </c>
      <c r="F181" s="1">
        <v>3800</v>
      </c>
      <c r="G181" s="1" t="s">
        <v>16</v>
      </c>
      <c r="J181" s="1" t="str">
        <v>Chinstrap</v>
      </c>
      <c r="K181" s="1" t="str">
        <v>Dream</v>
      </c>
      <c r="L181" s="1">
        <v>43.2</v>
      </c>
      <c r="M181" s="1">
        <v>16.600000000000001</v>
      </c>
      <c r="N181" s="1">
        <v>187</v>
      </c>
      <c r="O181" s="1">
        <v>2900</v>
      </c>
      <c r="P181" s="1" t="str">
        <v>Female</v>
      </c>
      <c r="Q181" s="1">
        <v>23</v>
      </c>
    </row>
    <row r="182" spans="1:17" x14ac:dyDescent="0.75">
      <c r="A182" s="1" t="s">
        <v>44</v>
      </c>
      <c r="B182" s="1" t="s">
        <v>43</v>
      </c>
      <c r="C182" s="1">
        <v>46.4</v>
      </c>
      <c r="D182" s="1">
        <v>17.8</v>
      </c>
      <c r="E182" s="1">
        <v>191</v>
      </c>
      <c r="F182" s="1">
        <v>3700</v>
      </c>
      <c r="G182" s="1" t="s">
        <v>13</v>
      </c>
      <c r="J182" s="1" t="str">
        <v>Chinstrap</v>
      </c>
      <c r="K182" s="1" t="str">
        <v>Dream</v>
      </c>
      <c r="L182" s="1">
        <v>50.6</v>
      </c>
      <c r="M182" s="1">
        <v>19.399999999999999</v>
      </c>
      <c r="N182" s="1">
        <v>193</v>
      </c>
      <c r="O182" s="1">
        <v>3800</v>
      </c>
      <c r="P182" s="1" t="str">
        <v>Male</v>
      </c>
      <c r="Q182" s="1">
        <v>24</v>
      </c>
    </row>
    <row r="183" spans="1:17" x14ac:dyDescent="0.75">
      <c r="A183" s="1" t="s">
        <v>44</v>
      </c>
      <c r="B183" s="1" t="s">
        <v>43</v>
      </c>
      <c r="C183" s="1">
        <v>52.8</v>
      </c>
      <c r="D183" s="1">
        <v>20</v>
      </c>
      <c r="E183" s="1">
        <v>205</v>
      </c>
      <c r="F183" s="1">
        <v>4550</v>
      </c>
      <c r="G183" s="1" t="s">
        <v>16</v>
      </c>
      <c r="J183" s="1" t="str">
        <v>Chinstrap</v>
      </c>
      <c r="K183" s="1" t="str">
        <v>Dream</v>
      </c>
      <c r="L183" s="1">
        <v>46.7</v>
      </c>
      <c r="M183" s="1">
        <v>17.899999999999999</v>
      </c>
      <c r="N183" s="1">
        <v>195</v>
      </c>
      <c r="O183" s="1">
        <v>3300</v>
      </c>
      <c r="P183" s="1" t="str">
        <v>Female</v>
      </c>
      <c r="Q183" s="1">
        <v>25</v>
      </c>
    </row>
    <row r="184" spans="1:17" x14ac:dyDescent="0.75">
      <c r="A184" s="1" t="s">
        <v>44</v>
      </c>
      <c r="B184" s="1" t="s">
        <v>43</v>
      </c>
      <c r="C184" s="1">
        <v>40.9</v>
      </c>
      <c r="D184" s="1">
        <v>16.600000000000001</v>
      </c>
      <c r="E184" s="1">
        <v>187</v>
      </c>
      <c r="F184" s="1">
        <v>3200</v>
      </c>
      <c r="G184" s="1" t="s">
        <v>13</v>
      </c>
      <c r="J184" s="1" t="str">
        <v>Chinstrap</v>
      </c>
      <c r="K184" s="1" t="str">
        <v>Dream</v>
      </c>
      <c r="L184" s="1">
        <v>52</v>
      </c>
      <c r="M184" s="1">
        <v>19</v>
      </c>
      <c r="N184" s="1">
        <v>197</v>
      </c>
      <c r="O184" s="1">
        <v>4150</v>
      </c>
      <c r="P184" s="1" t="str">
        <v>Male</v>
      </c>
      <c r="Q184" s="1">
        <v>26</v>
      </c>
    </row>
    <row r="185" spans="1:17" x14ac:dyDescent="0.75">
      <c r="A185" s="1" t="s">
        <v>44</v>
      </c>
      <c r="B185" s="1" t="s">
        <v>43</v>
      </c>
      <c r="C185" s="1">
        <v>54.2</v>
      </c>
      <c r="D185" s="1">
        <v>20.8</v>
      </c>
      <c r="E185" s="1">
        <v>201</v>
      </c>
      <c r="F185" s="1">
        <v>4300</v>
      </c>
      <c r="G185" s="1" t="s">
        <v>16</v>
      </c>
      <c r="J185" s="1" t="str">
        <v>Chinstrap</v>
      </c>
      <c r="K185" s="1" t="str">
        <v>Dream</v>
      </c>
      <c r="L185" s="1">
        <v>50.5</v>
      </c>
      <c r="M185" s="1">
        <v>18.399999999999999</v>
      </c>
      <c r="N185" s="1">
        <v>200</v>
      </c>
      <c r="O185" s="1">
        <v>3400</v>
      </c>
      <c r="P185" s="1" t="str">
        <v>Female</v>
      </c>
      <c r="Q185" s="1">
        <v>27</v>
      </c>
    </row>
    <row r="186" spans="1:17" x14ac:dyDescent="0.75">
      <c r="A186" s="1" t="s">
        <v>44</v>
      </c>
      <c r="B186" s="1" t="s">
        <v>43</v>
      </c>
      <c r="C186" s="1">
        <v>42.5</v>
      </c>
      <c r="D186" s="1">
        <v>16.7</v>
      </c>
      <c r="E186" s="1">
        <v>187</v>
      </c>
      <c r="F186" s="1">
        <v>3350</v>
      </c>
      <c r="G186" s="1" t="s">
        <v>13</v>
      </c>
      <c r="J186" s="1" t="str">
        <v>Chinstrap</v>
      </c>
      <c r="K186" s="1" t="str">
        <v>Dream</v>
      </c>
      <c r="L186" s="1">
        <v>49.5</v>
      </c>
      <c r="M186" s="1">
        <v>19</v>
      </c>
      <c r="N186" s="1">
        <v>200</v>
      </c>
      <c r="O186" s="1">
        <v>3800</v>
      </c>
      <c r="P186" s="1" t="str">
        <v>Male</v>
      </c>
      <c r="Q186" s="1">
        <v>28</v>
      </c>
    </row>
    <row r="187" spans="1:17" x14ac:dyDescent="0.75">
      <c r="A187" s="1" t="s">
        <v>44</v>
      </c>
      <c r="B187" s="1" t="s">
        <v>43</v>
      </c>
      <c r="C187" s="1">
        <v>51</v>
      </c>
      <c r="D187" s="1">
        <v>18.8</v>
      </c>
      <c r="E187" s="1">
        <v>203</v>
      </c>
      <c r="F187" s="1">
        <v>4100</v>
      </c>
      <c r="G187" s="1" t="s">
        <v>16</v>
      </c>
      <c r="J187" s="1" t="str">
        <v>Chinstrap</v>
      </c>
      <c r="K187" s="1" t="str">
        <v>Dream</v>
      </c>
      <c r="L187" s="1">
        <v>46.4</v>
      </c>
      <c r="M187" s="1">
        <v>17.8</v>
      </c>
      <c r="N187" s="1">
        <v>191</v>
      </c>
      <c r="O187" s="1">
        <v>3700</v>
      </c>
      <c r="P187" s="1" t="str">
        <v>Female</v>
      </c>
      <c r="Q187" s="1">
        <v>29</v>
      </c>
    </row>
    <row r="188" spans="1:17" x14ac:dyDescent="0.75">
      <c r="A188" s="1" t="s">
        <v>44</v>
      </c>
      <c r="B188" s="1" t="s">
        <v>43</v>
      </c>
      <c r="C188" s="1">
        <v>49.7</v>
      </c>
      <c r="D188" s="1">
        <v>18.600000000000001</v>
      </c>
      <c r="E188" s="1">
        <v>195</v>
      </c>
      <c r="F188" s="1">
        <v>3600</v>
      </c>
      <c r="G188" s="1" t="s">
        <v>16</v>
      </c>
      <c r="J188" s="1" t="str">
        <v>Chinstrap</v>
      </c>
      <c r="K188" s="1" t="str">
        <v>Dream</v>
      </c>
      <c r="L188" s="1">
        <v>52.8</v>
      </c>
      <c r="M188" s="1">
        <v>20</v>
      </c>
      <c r="N188" s="1">
        <v>205</v>
      </c>
      <c r="O188" s="1">
        <v>4550</v>
      </c>
      <c r="P188" s="1" t="str">
        <v>Male</v>
      </c>
      <c r="Q188" s="1">
        <v>30</v>
      </c>
    </row>
    <row r="189" spans="1:17" x14ac:dyDescent="0.75">
      <c r="A189" s="1" t="s">
        <v>44</v>
      </c>
      <c r="B189" s="1" t="s">
        <v>43</v>
      </c>
      <c r="C189" s="1">
        <v>47.5</v>
      </c>
      <c r="D189" s="1">
        <v>16.8</v>
      </c>
      <c r="E189" s="1">
        <v>199</v>
      </c>
      <c r="F189" s="1">
        <v>3900</v>
      </c>
      <c r="G189" s="1" t="s">
        <v>13</v>
      </c>
      <c r="J189" s="1" t="str">
        <v>Chinstrap</v>
      </c>
      <c r="K189" s="1" t="str">
        <v>Dream</v>
      </c>
      <c r="L189" s="1">
        <v>40.9</v>
      </c>
      <c r="M189" s="1">
        <v>16.600000000000001</v>
      </c>
      <c r="N189" s="1">
        <v>187</v>
      </c>
      <c r="O189" s="1">
        <v>3200</v>
      </c>
      <c r="P189" s="1" t="str">
        <v>Female</v>
      </c>
      <c r="Q189" s="1">
        <v>31</v>
      </c>
    </row>
    <row r="190" spans="1:17" x14ac:dyDescent="0.75">
      <c r="A190" s="1" t="s">
        <v>44</v>
      </c>
      <c r="B190" s="1" t="s">
        <v>43</v>
      </c>
      <c r="C190" s="1">
        <v>47.6</v>
      </c>
      <c r="D190" s="1">
        <v>18.3</v>
      </c>
      <c r="E190" s="1">
        <v>195</v>
      </c>
      <c r="F190" s="1">
        <v>3850</v>
      </c>
      <c r="G190" s="1" t="s">
        <v>13</v>
      </c>
      <c r="J190" s="1" t="str">
        <v>Chinstrap</v>
      </c>
      <c r="K190" s="1" t="str">
        <v>Dream</v>
      </c>
      <c r="L190" s="1">
        <v>54.2</v>
      </c>
      <c r="M190" s="1">
        <v>20.8</v>
      </c>
      <c r="N190" s="1">
        <v>201</v>
      </c>
      <c r="O190" s="1">
        <v>4300</v>
      </c>
      <c r="P190" s="1" t="str">
        <v>Male</v>
      </c>
      <c r="Q190" s="1">
        <v>32</v>
      </c>
    </row>
    <row r="191" spans="1:17" x14ac:dyDescent="0.75">
      <c r="A191" s="1" t="s">
        <v>44</v>
      </c>
      <c r="B191" s="1" t="s">
        <v>43</v>
      </c>
      <c r="C191" s="1">
        <v>52</v>
      </c>
      <c r="D191" s="1">
        <v>20.7</v>
      </c>
      <c r="E191" s="1">
        <v>210</v>
      </c>
      <c r="F191" s="1">
        <v>4800</v>
      </c>
      <c r="G191" s="1" t="s">
        <v>16</v>
      </c>
      <c r="J191" s="1" t="str">
        <v>Chinstrap</v>
      </c>
      <c r="K191" s="1" t="str">
        <v>Dream</v>
      </c>
      <c r="L191" s="1">
        <v>42.5</v>
      </c>
      <c r="M191" s="1">
        <v>16.7</v>
      </c>
      <c r="N191" s="1">
        <v>187</v>
      </c>
      <c r="O191" s="1">
        <v>3350</v>
      </c>
      <c r="P191" s="1" t="str">
        <v>Female</v>
      </c>
      <c r="Q191" s="1">
        <v>33</v>
      </c>
    </row>
    <row r="192" spans="1:17" x14ac:dyDescent="0.75">
      <c r="A192" s="1" t="s">
        <v>44</v>
      </c>
      <c r="B192" s="1" t="s">
        <v>43</v>
      </c>
      <c r="C192" s="1">
        <v>46.9</v>
      </c>
      <c r="D192" s="1">
        <v>16.600000000000001</v>
      </c>
      <c r="E192" s="1">
        <v>192</v>
      </c>
      <c r="F192" s="1">
        <v>2700</v>
      </c>
      <c r="G192" s="1" t="s">
        <v>13</v>
      </c>
      <c r="J192" s="1" t="str">
        <v>Chinstrap</v>
      </c>
      <c r="K192" s="1" t="str">
        <v>Dream</v>
      </c>
      <c r="L192" s="1">
        <v>51</v>
      </c>
      <c r="M192" s="1">
        <v>18.8</v>
      </c>
      <c r="N192" s="1">
        <v>203</v>
      </c>
      <c r="O192" s="1">
        <v>4100</v>
      </c>
      <c r="P192" s="1" t="str">
        <v>Male</v>
      </c>
      <c r="Q192" s="1">
        <v>34</v>
      </c>
    </row>
    <row r="193" spans="1:17" x14ac:dyDescent="0.75">
      <c r="A193" s="1" t="s">
        <v>44</v>
      </c>
      <c r="B193" s="1" t="s">
        <v>43</v>
      </c>
      <c r="C193" s="1">
        <v>53.5</v>
      </c>
      <c r="D193" s="1">
        <v>19.899999999999999</v>
      </c>
      <c r="E193" s="1">
        <v>205</v>
      </c>
      <c r="F193" s="1">
        <v>4500</v>
      </c>
      <c r="G193" s="1" t="s">
        <v>16</v>
      </c>
      <c r="J193" s="1" t="str">
        <v>Chinstrap</v>
      </c>
      <c r="K193" s="1" t="str">
        <v>Dream</v>
      </c>
      <c r="L193" s="1">
        <v>49.7</v>
      </c>
      <c r="M193" s="1">
        <v>18.600000000000001</v>
      </c>
      <c r="N193" s="1">
        <v>195</v>
      </c>
      <c r="O193" s="1">
        <v>3600</v>
      </c>
      <c r="P193" s="1" t="str">
        <v>Male</v>
      </c>
      <c r="Q193" s="1">
        <v>35</v>
      </c>
    </row>
    <row r="194" spans="1:17" x14ac:dyDescent="0.75">
      <c r="A194" s="1" t="s">
        <v>44</v>
      </c>
      <c r="B194" s="1" t="s">
        <v>43</v>
      </c>
      <c r="C194" s="1">
        <v>49</v>
      </c>
      <c r="D194" s="1">
        <v>19.5</v>
      </c>
      <c r="E194" s="1">
        <v>210</v>
      </c>
      <c r="F194" s="1">
        <v>3950</v>
      </c>
      <c r="G194" s="1" t="s">
        <v>16</v>
      </c>
      <c r="J194" s="1" t="str">
        <v>Chinstrap</v>
      </c>
      <c r="K194" s="1" t="str">
        <v>Dream</v>
      </c>
      <c r="L194" s="1">
        <v>47.5</v>
      </c>
      <c r="M194" s="1">
        <v>16.8</v>
      </c>
      <c r="N194" s="1">
        <v>199</v>
      </c>
      <c r="O194" s="1">
        <v>3900</v>
      </c>
      <c r="P194" s="1" t="str">
        <v>Female</v>
      </c>
      <c r="Q194" s="1">
        <v>36</v>
      </c>
    </row>
    <row r="195" spans="1:17" x14ac:dyDescent="0.75">
      <c r="A195" s="1" t="s">
        <v>44</v>
      </c>
      <c r="B195" s="1" t="s">
        <v>43</v>
      </c>
      <c r="C195" s="1">
        <v>46.2</v>
      </c>
      <c r="D195" s="1">
        <v>17.5</v>
      </c>
      <c r="E195" s="1">
        <v>187</v>
      </c>
      <c r="F195" s="1">
        <v>3650</v>
      </c>
      <c r="G195" s="1" t="s">
        <v>13</v>
      </c>
      <c r="J195" s="1" t="str">
        <v>Chinstrap</v>
      </c>
      <c r="K195" s="1" t="str">
        <v>Dream</v>
      </c>
      <c r="L195" s="1">
        <v>47.6</v>
      </c>
      <c r="M195" s="1">
        <v>18.3</v>
      </c>
      <c r="N195" s="1">
        <v>195</v>
      </c>
      <c r="O195" s="1">
        <v>3850</v>
      </c>
      <c r="P195" s="1" t="str">
        <v>Female</v>
      </c>
      <c r="Q195" s="1">
        <v>37</v>
      </c>
    </row>
    <row r="196" spans="1:17" x14ac:dyDescent="0.75">
      <c r="A196" s="1" t="s">
        <v>44</v>
      </c>
      <c r="B196" s="1" t="s">
        <v>43</v>
      </c>
      <c r="C196" s="1">
        <v>50.9</v>
      </c>
      <c r="D196" s="1">
        <v>19.100000000000001</v>
      </c>
      <c r="E196" s="1">
        <v>196</v>
      </c>
      <c r="F196" s="1">
        <v>3550</v>
      </c>
      <c r="G196" s="1" t="s">
        <v>16</v>
      </c>
      <c r="J196" s="1" t="str">
        <v>Chinstrap</v>
      </c>
      <c r="K196" s="1" t="str">
        <v>Dream</v>
      </c>
      <c r="L196" s="1">
        <v>52</v>
      </c>
      <c r="M196" s="1">
        <v>20.7</v>
      </c>
      <c r="N196" s="1">
        <v>210</v>
      </c>
      <c r="O196" s="1">
        <v>4800</v>
      </c>
      <c r="P196" s="1" t="str">
        <v>Male</v>
      </c>
      <c r="Q196" s="1">
        <v>38</v>
      </c>
    </row>
    <row r="197" spans="1:17" x14ac:dyDescent="0.75">
      <c r="A197" s="1" t="s">
        <v>44</v>
      </c>
      <c r="B197" s="1" t="s">
        <v>43</v>
      </c>
      <c r="C197" s="1">
        <v>45.5</v>
      </c>
      <c r="D197" s="1">
        <v>17</v>
      </c>
      <c r="E197" s="1">
        <v>196</v>
      </c>
      <c r="F197" s="1">
        <v>3500</v>
      </c>
      <c r="G197" s="1" t="s">
        <v>13</v>
      </c>
      <c r="J197" s="1" t="str">
        <v>Chinstrap</v>
      </c>
      <c r="K197" s="1" t="str">
        <v>Dream</v>
      </c>
      <c r="L197" s="1">
        <v>46.9</v>
      </c>
      <c r="M197" s="1">
        <v>16.600000000000001</v>
      </c>
      <c r="N197" s="1">
        <v>192</v>
      </c>
      <c r="O197" s="1">
        <v>2700</v>
      </c>
      <c r="P197" s="1" t="str">
        <v>Female</v>
      </c>
      <c r="Q197" s="1">
        <v>39</v>
      </c>
    </row>
    <row r="198" spans="1:17" x14ac:dyDescent="0.75">
      <c r="A198" s="1" t="s">
        <v>44</v>
      </c>
      <c r="B198" s="1" t="s">
        <v>43</v>
      </c>
      <c r="C198" s="1">
        <v>50.9</v>
      </c>
      <c r="D198" s="1">
        <v>17.899999999999999</v>
      </c>
      <c r="E198" s="1">
        <v>196</v>
      </c>
      <c r="F198" s="1">
        <v>3675</v>
      </c>
      <c r="G198" s="1" t="s">
        <v>13</v>
      </c>
      <c r="J198" s="1" t="str">
        <v>Chinstrap</v>
      </c>
      <c r="K198" s="1" t="str">
        <v>Dream</v>
      </c>
      <c r="L198" s="1">
        <v>53.5</v>
      </c>
      <c r="M198" s="1">
        <v>19.899999999999999</v>
      </c>
      <c r="N198" s="1">
        <v>205</v>
      </c>
      <c r="O198" s="1">
        <v>4500</v>
      </c>
      <c r="P198" s="1" t="str">
        <v>Male</v>
      </c>
      <c r="Q198" s="1">
        <v>40</v>
      </c>
    </row>
    <row r="199" spans="1:17" x14ac:dyDescent="0.75">
      <c r="A199" s="1" t="s">
        <v>44</v>
      </c>
      <c r="B199" s="1" t="s">
        <v>43</v>
      </c>
      <c r="C199" s="1">
        <v>50.8</v>
      </c>
      <c r="D199" s="1">
        <v>18.5</v>
      </c>
      <c r="E199" s="1">
        <v>201</v>
      </c>
      <c r="F199" s="1">
        <v>4450</v>
      </c>
      <c r="G199" s="1" t="s">
        <v>16</v>
      </c>
      <c r="J199" s="1" t="str">
        <v>Chinstrap</v>
      </c>
      <c r="K199" s="1" t="str">
        <v>Dream</v>
      </c>
      <c r="L199" s="1">
        <v>49</v>
      </c>
      <c r="M199" s="1">
        <v>19.5</v>
      </c>
      <c r="N199" s="1">
        <v>210</v>
      </c>
      <c r="O199" s="1">
        <v>3950</v>
      </c>
      <c r="P199" s="1" t="str">
        <v>Male</v>
      </c>
      <c r="Q199" s="1">
        <v>41</v>
      </c>
    </row>
    <row r="200" spans="1:17" x14ac:dyDescent="0.75">
      <c r="A200" s="1" t="s">
        <v>44</v>
      </c>
      <c r="B200" s="1" t="s">
        <v>43</v>
      </c>
      <c r="C200" s="1">
        <v>50.1</v>
      </c>
      <c r="D200" s="1">
        <v>17.899999999999999</v>
      </c>
      <c r="E200" s="1">
        <v>190</v>
      </c>
      <c r="F200" s="1">
        <v>3400</v>
      </c>
      <c r="G200" s="1" t="s">
        <v>13</v>
      </c>
      <c r="J200" s="1" t="str">
        <v>Chinstrap</v>
      </c>
      <c r="K200" s="1" t="str">
        <v>Dream</v>
      </c>
      <c r="L200" s="1">
        <v>46.2</v>
      </c>
      <c r="M200" s="1">
        <v>17.5</v>
      </c>
      <c r="N200" s="1">
        <v>187</v>
      </c>
      <c r="O200" s="1">
        <v>3650</v>
      </c>
      <c r="P200" s="1" t="str">
        <v>Female</v>
      </c>
      <c r="Q200" s="1">
        <v>42</v>
      </c>
    </row>
    <row r="201" spans="1:17" x14ac:dyDescent="0.75">
      <c r="A201" s="1" t="s">
        <v>44</v>
      </c>
      <c r="B201" s="1" t="s">
        <v>43</v>
      </c>
      <c r="C201" s="1">
        <v>49</v>
      </c>
      <c r="D201" s="1">
        <v>19.600000000000001</v>
      </c>
      <c r="E201" s="1">
        <v>212</v>
      </c>
      <c r="F201" s="1">
        <v>4300</v>
      </c>
      <c r="G201" s="1" t="s">
        <v>16</v>
      </c>
      <c r="J201" s="1" t="str">
        <v>Chinstrap</v>
      </c>
      <c r="K201" s="1" t="str">
        <v>Dream</v>
      </c>
      <c r="L201" s="1">
        <v>50.9</v>
      </c>
      <c r="M201" s="1">
        <v>19.100000000000001</v>
      </c>
      <c r="N201" s="1">
        <v>196</v>
      </c>
      <c r="O201" s="1">
        <v>3550</v>
      </c>
      <c r="P201" s="1" t="str">
        <v>Male</v>
      </c>
      <c r="Q201" s="1">
        <v>43</v>
      </c>
    </row>
    <row r="202" spans="1:17" x14ac:dyDescent="0.75">
      <c r="A202" s="1" t="s">
        <v>44</v>
      </c>
      <c r="B202" s="1" t="s">
        <v>43</v>
      </c>
      <c r="C202" s="1">
        <v>51.5</v>
      </c>
      <c r="D202" s="1">
        <v>18.7</v>
      </c>
      <c r="E202" s="1">
        <v>187</v>
      </c>
      <c r="F202" s="1">
        <v>3250</v>
      </c>
      <c r="G202" s="1" t="s">
        <v>16</v>
      </c>
      <c r="J202" s="1" t="str">
        <v>Chinstrap</v>
      </c>
      <c r="K202" s="1" t="str">
        <v>Dream</v>
      </c>
      <c r="L202" s="1">
        <v>45.5</v>
      </c>
      <c r="M202" s="1">
        <v>17</v>
      </c>
      <c r="N202" s="1">
        <v>196</v>
      </c>
      <c r="O202" s="1">
        <v>3500</v>
      </c>
      <c r="P202" s="1" t="str">
        <v>Female</v>
      </c>
      <c r="Q202" s="1">
        <v>44</v>
      </c>
    </row>
    <row r="203" spans="1:17" x14ac:dyDescent="0.75">
      <c r="A203" s="1" t="s">
        <v>44</v>
      </c>
      <c r="B203" s="1" t="s">
        <v>43</v>
      </c>
      <c r="C203" s="1">
        <v>49.8</v>
      </c>
      <c r="D203" s="1">
        <v>17.3</v>
      </c>
      <c r="E203" s="1">
        <v>198</v>
      </c>
      <c r="F203" s="1">
        <v>3675</v>
      </c>
      <c r="G203" s="1" t="s">
        <v>13</v>
      </c>
      <c r="J203" s="1" t="str">
        <v>Chinstrap</v>
      </c>
      <c r="K203" s="1" t="str">
        <v>Dream</v>
      </c>
      <c r="L203" s="1">
        <v>50.9</v>
      </c>
      <c r="M203" s="1">
        <v>17.899999999999999</v>
      </c>
      <c r="N203" s="1">
        <v>196</v>
      </c>
      <c r="O203" s="1">
        <v>3675</v>
      </c>
      <c r="P203" s="1" t="str">
        <v>Female</v>
      </c>
      <c r="Q203" s="1">
        <v>45</v>
      </c>
    </row>
    <row r="204" spans="1:17" x14ac:dyDescent="0.75">
      <c r="A204" s="1" t="s">
        <v>44</v>
      </c>
      <c r="B204" s="1" t="s">
        <v>43</v>
      </c>
      <c r="C204" s="1">
        <v>48.1</v>
      </c>
      <c r="D204" s="1">
        <v>16.399999999999999</v>
      </c>
      <c r="E204" s="1">
        <v>199</v>
      </c>
      <c r="F204" s="1">
        <v>3325</v>
      </c>
      <c r="G204" s="1" t="s">
        <v>13</v>
      </c>
      <c r="J204" s="1" t="str">
        <v>Chinstrap</v>
      </c>
      <c r="K204" s="1" t="str">
        <v>Dream</v>
      </c>
      <c r="L204" s="1">
        <v>50.8</v>
      </c>
      <c r="M204" s="1">
        <v>18.5</v>
      </c>
      <c r="N204" s="1">
        <v>201</v>
      </c>
      <c r="O204" s="1">
        <v>4450</v>
      </c>
      <c r="P204" s="1" t="str">
        <v>Male</v>
      </c>
      <c r="Q204" s="1">
        <v>46</v>
      </c>
    </row>
    <row r="205" spans="1:17" x14ac:dyDescent="0.75">
      <c r="A205" s="1" t="s">
        <v>44</v>
      </c>
      <c r="B205" s="1" t="s">
        <v>43</v>
      </c>
      <c r="C205" s="1">
        <v>51.4</v>
      </c>
      <c r="D205" s="1">
        <v>19</v>
      </c>
      <c r="E205" s="1">
        <v>201</v>
      </c>
      <c r="F205" s="1">
        <v>3950</v>
      </c>
      <c r="G205" s="1" t="s">
        <v>16</v>
      </c>
      <c r="J205" s="1" t="str">
        <v>Chinstrap</v>
      </c>
      <c r="K205" s="1" t="str">
        <v>Dream</v>
      </c>
      <c r="L205" s="1">
        <v>50.1</v>
      </c>
      <c r="M205" s="1">
        <v>17.899999999999999</v>
      </c>
      <c r="N205" s="1">
        <v>190</v>
      </c>
      <c r="O205" s="1">
        <v>3400</v>
      </c>
      <c r="P205" s="1" t="str">
        <v>Female</v>
      </c>
      <c r="Q205" s="1">
        <v>47</v>
      </c>
    </row>
    <row r="206" spans="1:17" x14ac:dyDescent="0.75">
      <c r="A206" s="1" t="s">
        <v>44</v>
      </c>
      <c r="B206" s="1" t="s">
        <v>43</v>
      </c>
      <c r="C206" s="1">
        <v>45.7</v>
      </c>
      <c r="D206" s="1">
        <v>17.3</v>
      </c>
      <c r="E206" s="1">
        <v>193</v>
      </c>
      <c r="F206" s="1">
        <v>3600</v>
      </c>
      <c r="G206" s="1" t="s">
        <v>13</v>
      </c>
      <c r="J206" s="1" t="str">
        <v>Chinstrap</v>
      </c>
      <c r="K206" s="1" t="str">
        <v>Dream</v>
      </c>
      <c r="L206" s="1">
        <v>49</v>
      </c>
      <c r="M206" s="1">
        <v>19.600000000000001</v>
      </c>
      <c r="N206" s="1">
        <v>212</v>
      </c>
      <c r="O206" s="1">
        <v>4300</v>
      </c>
      <c r="P206" s="1" t="str">
        <v>Male</v>
      </c>
      <c r="Q206" s="1">
        <v>48</v>
      </c>
    </row>
    <row r="207" spans="1:17" x14ac:dyDescent="0.75">
      <c r="A207" s="1" t="s">
        <v>44</v>
      </c>
      <c r="B207" s="1" t="s">
        <v>43</v>
      </c>
      <c r="C207" s="1">
        <v>50.7</v>
      </c>
      <c r="D207" s="1">
        <v>19.7</v>
      </c>
      <c r="E207" s="1">
        <v>203</v>
      </c>
      <c r="F207" s="1">
        <v>4050</v>
      </c>
      <c r="G207" s="1" t="s">
        <v>16</v>
      </c>
      <c r="J207" s="1" t="str">
        <v>Chinstrap</v>
      </c>
      <c r="K207" s="1" t="str">
        <v>Dream</v>
      </c>
      <c r="L207" s="1">
        <v>51.5</v>
      </c>
      <c r="M207" s="1">
        <v>18.7</v>
      </c>
      <c r="N207" s="1">
        <v>187</v>
      </c>
      <c r="O207" s="1">
        <v>3250</v>
      </c>
      <c r="P207" s="1" t="str">
        <v>Male</v>
      </c>
      <c r="Q207" s="1">
        <v>49</v>
      </c>
    </row>
    <row r="208" spans="1:17" x14ac:dyDescent="0.75">
      <c r="A208" s="1" t="s">
        <v>44</v>
      </c>
      <c r="B208" s="1" t="s">
        <v>43</v>
      </c>
      <c r="C208" s="1">
        <v>42.5</v>
      </c>
      <c r="D208" s="1">
        <v>17.3</v>
      </c>
      <c r="E208" s="1">
        <v>187</v>
      </c>
      <c r="F208" s="1">
        <v>3350</v>
      </c>
      <c r="G208" s="1" t="s">
        <v>13</v>
      </c>
      <c r="J208" s="1" t="str">
        <v>Chinstrap</v>
      </c>
      <c r="K208" s="1" t="str">
        <v>Dream</v>
      </c>
      <c r="L208" s="1">
        <v>49.8</v>
      </c>
      <c r="M208" s="1">
        <v>17.3</v>
      </c>
      <c r="N208" s="1">
        <v>198</v>
      </c>
      <c r="O208" s="1">
        <v>3675</v>
      </c>
      <c r="P208" s="1" t="str">
        <v>Female</v>
      </c>
      <c r="Q208" s="1">
        <v>50</v>
      </c>
    </row>
    <row r="209" spans="1:17" x14ac:dyDescent="0.75">
      <c r="A209" s="1" t="s">
        <v>44</v>
      </c>
      <c r="B209" s="1" t="s">
        <v>43</v>
      </c>
      <c r="C209" s="1">
        <v>52.2</v>
      </c>
      <c r="D209" s="1">
        <v>18.8</v>
      </c>
      <c r="E209" s="1">
        <v>197</v>
      </c>
      <c r="F209" s="1">
        <v>3450</v>
      </c>
      <c r="G209" s="1" t="s">
        <v>16</v>
      </c>
      <c r="J209" s="1" t="str">
        <v>Chinstrap</v>
      </c>
      <c r="K209" s="1" t="str">
        <v>Dream</v>
      </c>
      <c r="L209" s="1">
        <v>48.1</v>
      </c>
      <c r="M209" s="1">
        <v>16.399999999999999</v>
      </c>
      <c r="N209" s="1">
        <v>199</v>
      </c>
      <c r="O209" s="1">
        <v>3325</v>
      </c>
      <c r="P209" s="1" t="str">
        <v>Female</v>
      </c>
      <c r="Q209" s="1">
        <v>51</v>
      </c>
    </row>
    <row r="210" spans="1:17" x14ac:dyDescent="0.75">
      <c r="A210" s="1" t="s">
        <v>44</v>
      </c>
      <c r="B210" s="1" t="s">
        <v>43</v>
      </c>
      <c r="C210" s="1">
        <v>45.2</v>
      </c>
      <c r="D210" s="1">
        <v>16.600000000000001</v>
      </c>
      <c r="E210" s="1">
        <v>191</v>
      </c>
      <c r="F210" s="1">
        <v>3250</v>
      </c>
      <c r="G210" s="1" t="s">
        <v>13</v>
      </c>
      <c r="J210" s="1" t="str">
        <v>Chinstrap</v>
      </c>
      <c r="K210" s="1" t="str">
        <v>Dream</v>
      </c>
      <c r="L210" s="1">
        <v>51.4</v>
      </c>
      <c r="M210" s="1">
        <v>19</v>
      </c>
      <c r="N210" s="1">
        <v>201</v>
      </c>
      <c r="O210" s="1">
        <v>3950</v>
      </c>
      <c r="P210" s="1" t="str">
        <v>Male</v>
      </c>
      <c r="Q210" s="1">
        <v>52</v>
      </c>
    </row>
    <row r="211" spans="1:17" x14ac:dyDescent="0.75">
      <c r="A211" s="1" t="s">
        <v>44</v>
      </c>
      <c r="B211" s="1" t="s">
        <v>43</v>
      </c>
      <c r="C211" s="1">
        <v>49.3</v>
      </c>
      <c r="D211" s="1">
        <v>19.899999999999999</v>
      </c>
      <c r="E211" s="1">
        <v>203</v>
      </c>
      <c r="F211" s="1">
        <v>4050</v>
      </c>
      <c r="G211" s="1" t="s">
        <v>16</v>
      </c>
      <c r="J211" s="1" t="str">
        <v>Chinstrap</v>
      </c>
      <c r="K211" s="1" t="str">
        <v>Dream</v>
      </c>
      <c r="L211" s="1">
        <v>45.7</v>
      </c>
      <c r="M211" s="1">
        <v>17.3</v>
      </c>
      <c r="N211" s="1">
        <v>193</v>
      </c>
      <c r="O211" s="1">
        <v>3600</v>
      </c>
      <c r="P211" s="1" t="str">
        <v>Female</v>
      </c>
      <c r="Q211" s="1">
        <v>53</v>
      </c>
    </row>
    <row r="212" spans="1:17" x14ac:dyDescent="0.75">
      <c r="A212" s="1" t="s">
        <v>44</v>
      </c>
      <c r="B212" s="1" t="s">
        <v>43</v>
      </c>
      <c r="C212" s="1">
        <v>50.2</v>
      </c>
      <c r="D212" s="1">
        <v>18.8</v>
      </c>
      <c r="E212" s="1">
        <v>202</v>
      </c>
      <c r="F212" s="1">
        <v>3800</v>
      </c>
      <c r="G212" s="1" t="s">
        <v>16</v>
      </c>
      <c r="J212" s="1" t="str">
        <v>Chinstrap</v>
      </c>
      <c r="K212" s="1" t="str">
        <v>Dream</v>
      </c>
      <c r="L212" s="1">
        <v>50.7</v>
      </c>
      <c r="M212" s="1">
        <v>19.7</v>
      </c>
      <c r="N212" s="1">
        <v>203</v>
      </c>
      <c r="O212" s="1">
        <v>4050</v>
      </c>
      <c r="P212" s="1" t="str">
        <v>Male</v>
      </c>
      <c r="Q212" s="1">
        <v>54</v>
      </c>
    </row>
    <row r="213" spans="1:17" x14ac:dyDescent="0.75">
      <c r="A213" s="1" t="s">
        <v>44</v>
      </c>
      <c r="B213" s="1" t="s">
        <v>43</v>
      </c>
      <c r="C213" s="1">
        <v>45.6</v>
      </c>
      <c r="D213" s="1">
        <v>19.399999999999999</v>
      </c>
      <c r="E213" s="1">
        <v>194</v>
      </c>
      <c r="F213" s="1">
        <v>3525</v>
      </c>
      <c r="G213" s="1" t="s">
        <v>13</v>
      </c>
      <c r="J213" s="1" t="str">
        <v>Chinstrap</v>
      </c>
      <c r="K213" s="1" t="str">
        <v>Dream</v>
      </c>
      <c r="L213" s="1">
        <v>42.5</v>
      </c>
      <c r="M213" s="1">
        <v>17.3</v>
      </c>
      <c r="N213" s="1">
        <v>187</v>
      </c>
      <c r="O213" s="1">
        <v>3350</v>
      </c>
      <c r="P213" s="1" t="str">
        <v>Female</v>
      </c>
      <c r="Q213" s="1">
        <v>55</v>
      </c>
    </row>
    <row r="214" spans="1:17" x14ac:dyDescent="0.75">
      <c r="A214" s="1" t="s">
        <v>44</v>
      </c>
      <c r="B214" s="1" t="s">
        <v>43</v>
      </c>
      <c r="C214" s="1">
        <v>51.9</v>
      </c>
      <c r="D214" s="1">
        <v>19.5</v>
      </c>
      <c r="E214" s="1">
        <v>206</v>
      </c>
      <c r="F214" s="1">
        <v>3950</v>
      </c>
      <c r="G214" s="1" t="s">
        <v>16</v>
      </c>
      <c r="J214" s="1" t="str">
        <v>Chinstrap</v>
      </c>
      <c r="K214" s="1" t="str">
        <v>Dream</v>
      </c>
      <c r="L214" s="1">
        <v>52.2</v>
      </c>
      <c r="M214" s="1">
        <v>18.8</v>
      </c>
      <c r="N214" s="1">
        <v>197</v>
      </c>
      <c r="O214" s="1">
        <v>3450</v>
      </c>
      <c r="P214" s="1" t="str">
        <v>Male</v>
      </c>
      <c r="Q214" s="1">
        <v>56</v>
      </c>
    </row>
    <row r="215" spans="1:17" x14ac:dyDescent="0.75">
      <c r="A215" s="1" t="s">
        <v>44</v>
      </c>
      <c r="B215" s="1" t="s">
        <v>43</v>
      </c>
      <c r="C215" s="1">
        <v>46.8</v>
      </c>
      <c r="D215" s="1">
        <v>16.5</v>
      </c>
      <c r="E215" s="1">
        <v>189</v>
      </c>
      <c r="F215" s="1">
        <v>3650</v>
      </c>
      <c r="G215" s="1" t="s">
        <v>13</v>
      </c>
      <c r="J215" s="1" t="str">
        <v>Chinstrap</v>
      </c>
      <c r="K215" s="1" t="str">
        <v>Dream</v>
      </c>
      <c r="L215" s="1">
        <v>45.2</v>
      </c>
      <c r="M215" s="1">
        <v>16.600000000000001</v>
      </c>
      <c r="N215" s="1">
        <v>191</v>
      </c>
      <c r="O215" s="1">
        <v>3250</v>
      </c>
      <c r="P215" s="1" t="str">
        <v>Female</v>
      </c>
      <c r="Q215" s="1">
        <v>57</v>
      </c>
    </row>
    <row r="216" spans="1:17" x14ac:dyDescent="0.75">
      <c r="A216" s="1" t="s">
        <v>44</v>
      </c>
      <c r="B216" s="1" t="s">
        <v>43</v>
      </c>
      <c r="C216" s="1">
        <v>45.7</v>
      </c>
      <c r="D216" s="1">
        <v>17</v>
      </c>
      <c r="E216" s="1">
        <v>195</v>
      </c>
      <c r="F216" s="1">
        <v>3650</v>
      </c>
      <c r="G216" s="1" t="s">
        <v>13</v>
      </c>
      <c r="J216" s="1" t="str">
        <v>Chinstrap</v>
      </c>
      <c r="K216" s="1" t="str">
        <v>Dream</v>
      </c>
      <c r="L216" s="1">
        <v>49.3</v>
      </c>
      <c r="M216" s="1">
        <v>19.899999999999999</v>
      </c>
      <c r="N216" s="1">
        <v>203</v>
      </c>
      <c r="O216" s="1">
        <v>4050</v>
      </c>
      <c r="P216" s="1" t="str">
        <v>Male</v>
      </c>
      <c r="Q216" s="1">
        <v>58</v>
      </c>
    </row>
    <row r="217" spans="1:17" x14ac:dyDescent="0.75">
      <c r="A217" s="1" t="s">
        <v>44</v>
      </c>
      <c r="B217" s="1" t="s">
        <v>43</v>
      </c>
      <c r="C217" s="1">
        <v>55.8</v>
      </c>
      <c r="D217" s="1">
        <v>19.8</v>
      </c>
      <c r="E217" s="1">
        <v>207</v>
      </c>
      <c r="F217" s="1">
        <v>4000</v>
      </c>
      <c r="G217" s="1" t="s">
        <v>16</v>
      </c>
      <c r="J217" s="1" t="str">
        <v>Chinstrap</v>
      </c>
      <c r="K217" s="1" t="str">
        <v>Dream</v>
      </c>
      <c r="L217" s="1">
        <v>50.2</v>
      </c>
      <c r="M217" s="1">
        <v>18.8</v>
      </c>
      <c r="N217" s="1">
        <v>202</v>
      </c>
      <c r="O217" s="1">
        <v>3800</v>
      </c>
      <c r="P217" s="1" t="str">
        <v>Male</v>
      </c>
      <c r="Q217" s="1">
        <v>59</v>
      </c>
    </row>
    <row r="218" spans="1:17" x14ac:dyDescent="0.75">
      <c r="A218" s="1" t="s">
        <v>44</v>
      </c>
      <c r="B218" s="1" t="s">
        <v>43</v>
      </c>
      <c r="C218" s="1">
        <v>43.5</v>
      </c>
      <c r="D218" s="1">
        <v>18.100000000000001</v>
      </c>
      <c r="E218" s="1">
        <v>202</v>
      </c>
      <c r="F218" s="1">
        <v>3400</v>
      </c>
      <c r="G218" s="1" t="s">
        <v>13</v>
      </c>
      <c r="J218" s="1" t="str">
        <v>Chinstrap</v>
      </c>
      <c r="K218" s="1" t="str">
        <v>Dream</v>
      </c>
      <c r="L218" s="1">
        <v>45.6</v>
      </c>
      <c r="M218" s="1">
        <v>19.399999999999999</v>
      </c>
      <c r="N218" s="1">
        <v>194</v>
      </c>
      <c r="O218" s="1">
        <v>3525</v>
      </c>
      <c r="P218" s="1" t="str">
        <v>Female</v>
      </c>
      <c r="Q218" s="1">
        <v>60</v>
      </c>
    </row>
    <row r="219" spans="1:17" x14ac:dyDescent="0.75">
      <c r="A219" s="1" t="s">
        <v>44</v>
      </c>
      <c r="B219" s="1" t="s">
        <v>43</v>
      </c>
      <c r="C219" s="1">
        <v>49.6</v>
      </c>
      <c r="D219" s="1">
        <v>18.2</v>
      </c>
      <c r="E219" s="1">
        <v>193</v>
      </c>
      <c r="F219" s="1">
        <v>3775</v>
      </c>
      <c r="G219" s="1" t="s">
        <v>16</v>
      </c>
      <c r="J219" s="1" t="str">
        <v>Chinstrap</v>
      </c>
      <c r="K219" s="1" t="str">
        <v>Dream</v>
      </c>
      <c r="L219" s="1">
        <v>51.9</v>
      </c>
      <c r="M219" s="1">
        <v>19.5</v>
      </c>
      <c r="N219" s="1">
        <v>206</v>
      </c>
      <c r="O219" s="1">
        <v>3950</v>
      </c>
      <c r="P219" s="1" t="str">
        <v>Male</v>
      </c>
      <c r="Q219" s="1">
        <v>61</v>
      </c>
    </row>
    <row r="220" spans="1:17" x14ac:dyDescent="0.75">
      <c r="A220" s="1" t="s">
        <v>44</v>
      </c>
      <c r="B220" s="1" t="s">
        <v>43</v>
      </c>
      <c r="C220" s="1">
        <v>50.8</v>
      </c>
      <c r="D220" s="1">
        <v>19</v>
      </c>
      <c r="E220" s="1">
        <v>210</v>
      </c>
      <c r="F220" s="1">
        <v>4100</v>
      </c>
      <c r="G220" s="1" t="s">
        <v>16</v>
      </c>
      <c r="J220" s="1" t="str">
        <v>Chinstrap</v>
      </c>
      <c r="K220" s="1" t="str">
        <v>Dream</v>
      </c>
      <c r="L220" s="1">
        <v>46.8</v>
      </c>
      <c r="M220" s="1">
        <v>16.5</v>
      </c>
      <c r="N220" s="1">
        <v>189</v>
      </c>
      <c r="O220" s="1">
        <v>3650</v>
      </c>
      <c r="P220" s="1" t="str">
        <v>Female</v>
      </c>
      <c r="Q220" s="1">
        <v>62</v>
      </c>
    </row>
    <row r="221" spans="1:17" x14ac:dyDescent="0.75">
      <c r="A221" s="1" t="s">
        <v>44</v>
      </c>
      <c r="B221" s="1" t="s">
        <v>43</v>
      </c>
      <c r="C221" s="1">
        <v>50.2</v>
      </c>
      <c r="D221" s="1">
        <v>18.7</v>
      </c>
      <c r="E221" s="1">
        <v>198</v>
      </c>
      <c r="F221" s="1">
        <v>3775</v>
      </c>
      <c r="G221" s="1" t="s">
        <v>13</v>
      </c>
      <c r="J221" s="1" t="str">
        <v>Chinstrap</v>
      </c>
      <c r="K221" s="1" t="str">
        <v>Dream</v>
      </c>
      <c r="L221" s="1">
        <v>45.7</v>
      </c>
      <c r="M221" s="1">
        <v>17</v>
      </c>
      <c r="N221" s="1">
        <v>195</v>
      </c>
      <c r="O221" s="1">
        <v>3650</v>
      </c>
      <c r="P221" s="1" t="str">
        <v>Female</v>
      </c>
      <c r="Q221" s="1">
        <v>63</v>
      </c>
    </row>
    <row r="222" spans="1:17" x14ac:dyDescent="0.75">
      <c r="A222" s="1" t="s">
        <v>45</v>
      </c>
      <c r="B222" s="1" t="s">
        <v>42</v>
      </c>
      <c r="C222" s="1">
        <v>46.1</v>
      </c>
      <c r="D222" s="1">
        <v>13.2</v>
      </c>
      <c r="E222" s="1">
        <v>211</v>
      </c>
      <c r="F222" s="1">
        <v>4500</v>
      </c>
      <c r="G222" s="1" t="s">
        <v>13</v>
      </c>
      <c r="J222" s="1" t="str">
        <v>Chinstrap</v>
      </c>
      <c r="K222" s="1" t="str">
        <v>Dream</v>
      </c>
      <c r="L222" s="1">
        <v>55.8</v>
      </c>
      <c r="M222" s="1">
        <v>19.8</v>
      </c>
      <c r="N222" s="1">
        <v>207</v>
      </c>
      <c r="O222" s="1">
        <v>4000</v>
      </c>
      <c r="P222" s="1" t="str">
        <v>Male</v>
      </c>
      <c r="Q222" s="1">
        <v>64</v>
      </c>
    </row>
    <row r="223" spans="1:17" x14ac:dyDescent="0.75">
      <c r="A223" s="1" t="s">
        <v>45</v>
      </c>
      <c r="B223" s="1" t="s">
        <v>42</v>
      </c>
      <c r="C223" s="1">
        <v>50</v>
      </c>
      <c r="D223" s="1">
        <v>16.3</v>
      </c>
      <c r="E223" s="1">
        <v>230</v>
      </c>
      <c r="F223" s="1">
        <v>5700</v>
      </c>
      <c r="G223" s="1" t="s">
        <v>16</v>
      </c>
      <c r="J223" s="1" t="str">
        <v>Chinstrap</v>
      </c>
      <c r="K223" s="1" t="str">
        <v>Dream</v>
      </c>
      <c r="L223" s="1">
        <v>43.5</v>
      </c>
      <c r="M223" s="1">
        <v>18.100000000000001</v>
      </c>
      <c r="N223" s="1">
        <v>202</v>
      </c>
      <c r="O223" s="1">
        <v>3400</v>
      </c>
      <c r="P223" s="1" t="str">
        <v>Female</v>
      </c>
      <c r="Q223" s="1">
        <v>65</v>
      </c>
    </row>
    <row r="224" spans="1:17" x14ac:dyDescent="0.75">
      <c r="A224" s="1" t="s">
        <v>45</v>
      </c>
      <c r="B224" s="1" t="s">
        <v>42</v>
      </c>
      <c r="C224" s="1">
        <v>48.7</v>
      </c>
      <c r="D224" s="1">
        <v>14.1</v>
      </c>
      <c r="E224" s="1">
        <v>210</v>
      </c>
      <c r="F224" s="1">
        <v>4450</v>
      </c>
      <c r="G224" s="1" t="s">
        <v>13</v>
      </c>
      <c r="J224" s="1" t="str">
        <v>Chinstrap</v>
      </c>
      <c r="K224" s="1" t="str">
        <v>Dream</v>
      </c>
      <c r="L224" s="1">
        <v>49.6</v>
      </c>
      <c r="M224" s="1">
        <v>18.2</v>
      </c>
      <c r="N224" s="1">
        <v>193</v>
      </c>
      <c r="O224" s="1">
        <v>3775</v>
      </c>
      <c r="P224" s="1" t="str">
        <v>Male</v>
      </c>
      <c r="Q224" s="1">
        <v>66</v>
      </c>
    </row>
    <row r="225" spans="1:17" x14ac:dyDescent="0.75">
      <c r="A225" s="1" t="s">
        <v>45</v>
      </c>
      <c r="B225" s="1" t="s">
        <v>42</v>
      </c>
      <c r="C225" s="1">
        <v>50</v>
      </c>
      <c r="D225" s="1">
        <v>15.2</v>
      </c>
      <c r="E225" s="1">
        <v>218</v>
      </c>
      <c r="F225" s="1">
        <v>5700</v>
      </c>
      <c r="G225" s="1" t="s">
        <v>16</v>
      </c>
      <c r="J225" s="1" t="str">
        <v>Chinstrap</v>
      </c>
      <c r="K225" s="1" t="str">
        <v>Dream</v>
      </c>
      <c r="L225" s="1">
        <v>50.8</v>
      </c>
      <c r="M225" s="1">
        <v>19</v>
      </c>
      <c r="N225" s="1">
        <v>210</v>
      </c>
      <c r="O225" s="1">
        <v>4100</v>
      </c>
      <c r="P225" s="1" t="str">
        <v>Male</v>
      </c>
      <c r="Q225" s="1">
        <v>67</v>
      </c>
    </row>
    <row r="226" spans="1:17" x14ac:dyDescent="0.75">
      <c r="A226" s="1" t="s">
        <v>45</v>
      </c>
      <c r="B226" s="1" t="s">
        <v>42</v>
      </c>
      <c r="C226" s="1">
        <v>47.6</v>
      </c>
      <c r="D226" s="1">
        <v>14.5</v>
      </c>
      <c r="E226" s="1">
        <v>215</v>
      </c>
      <c r="F226" s="1">
        <v>5400</v>
      </c>
      <c r="G226" s="1" t="s">
        <v>16</v>
      </c>
      <c r="J226" s="1" t="str">
        <v>Chinstrap</v>
      </c>
      <c r="K226" s="1" t="str">
        <v>Dream</v>
      </c>
      <c r="L226" s="1">
        <v>50.2</v>
      </c>
      <c r="M226" s="1">
        <v>18.7</v>
      </c>
      <c r="N226" s="1">
        <v>198</v>
      </c>
      <c r="O226" s="1">
        <v>3775</v>
      </c>
      <c r="P226" s="1" t="str">
        <v>Female</v>
      </c>
      <c r="Q226" s="1">
        <v>68</v>
      </c>
    </row>
    <row r="227" spans="1:17" x14ac:dyDescent="0.75">
      <c r="A227" s="1" t="s">
        <v>45</v>
      </c>
      <c r="B227" s="1" t="s">
        <v>42</v>
      </c>
      <c r="C227" s="1">
        <v>46.5</v>
      </c>
      <c r="D227" s="1">
        <v>13.5</v>
      </c>
      <c r="E227" s="1">
        <v>210</v>
      </c>
      <c r="F227" s="1">
        <v>4550</v>
      </c>
      <c r="G227" s="1" t="s">
        <v>13</v>
      </c>
      <c r="J227" s="1" t="str">
        <v>Gentoo</v>
      </c>
      <c r="K227" s="1" t="str">
        <v>Biscoe</v>
      </c>
      <c r="L227" s="1">
        <v>46.1</v>
      </c>
      <c r="M227" s="1">
        <v>13.2</v>
      </c>
      <c r="N227" s="1">
        <v>211</v>
      </c>
      <c r="O227" s="1">
        <v>4500</v>
      </c>
      <c r="P227" s="1" t="str">
        <v>Female</v>
      </c>
      <c r="Q227" s="1">
        <v>1</v>
      </c>
    </row>
    <row r="228" spans="1:17" x14ac:dyDescent="0.75">
      <c r="A228" s="1" t="s">
        <v>45</v>
      </c>
      <c r="B228" s="1" t="s">
        <v>42</v>
      </c>
      <c r="C228" s="1">
        <v>45.4</v>
      </c>
      <c r="D228" s="1">
        <v>14.6</v>
      </c>
      <c r="E228" s="1">
        <v>211</v>
      </c>
      <c r="F228" s="1">
        <v>4800</v>
      </c>
      <c r="G228" s="1" t="s">
        <v>13</v>
      </c>
      <c r="J228" s="1" t="str">
        <v>Gentoo</v>
      </c>
      <c r="K228" s="1" t="str">
        <v>Biscoe</v>
      </c>
      <c r="L228" s="1">
        <v>50</v>
      </c>
      <c r="M228" s="1">
        <v>16.3</v>
      </c>
      <c r="N228" s="1">
        <v>230</v>
      </c>
      <c r="O228" s="1">
        <v>5700</v>
      </c>
      <c r="P228" s="1" t="str">
        <v>Male</v>
      </c>
      <c r="Q228" s="1">
        <v>2</v>
      </c>
    </row>
    <row r="229" spans="1:17" x14ac:dyDescent="0.75">
      <c r="A229" s="1" t="s">
        <v>45</v>
      </c>
      <c r="B229" s="1" t="s">
        <v>42</v>
      </c>
      <c r="C229" s="1">
        <v>46.7</v>
      </c>
      <c r="D229" s="1">
        <v>15.3</v>
      </c>
      <c r="E229" s="1">
        <v>219</v>
      </c>
      <c r="F229" s="1">
        <v>5200</v>
      </c>
      <c r="G229" s="1" t="s">
        <v>16</v>
      </c>
      <c r="J229" s="1" t="str">
        <v>Gentoo</v>
      </c>
      <c r="K229" s="1" t="str">
        <v>Biscoe</v>
      </c>
      <c r="L229" s="1">
        <v>48.7</v>
      </c>
      <c r="M229" s="1">
        <v>14.1</v>
      </c>
      <c r="N229" s="1">
        <v>210</v>
      </c>
      <c r="O229" s="1">
        <v>4450</v>
      </c>
      <c r="P229" s="1" t="str">
        <v>Female</v>
      </c>
      <c r="Q229" s="1">
        <v>3</v>
      </c>
    </row>
    <row r="230" spans="1:17" x14ac:dyDescent="0.75">
      <c r="A230" s="1" t="s">
        <v>45</v>
      </c>
      <c r="B230" s="1" t="s">
        <v>42</v>
      </c>
      <c r="C230" s="1">
        <v>43.3</v>
      </c>
      <c r="D230" s="1">
        <v>13.4</v>
      </c>
      <c r="E230" s="1">
        <v>209</v>
      </c>
      <c r="F230" s="1">
        <v>4400</v>
      </c>
      <c r="G230" s="1" t="s">
        <v>13</v>
      </c>
      <c r="J230" s="1" t="str">
        <v>Gentoo</v>
      </c>
      <c r="K230" s="1" t="str">
        <v>Biscoe</v>
      </c>
      <c r="L230" s="1">
        <v>50</v>
      </c>
      <c r="M230" s="1">
        <v>15.2</v>
      </c>
      <c r="N230" s="1">
        <v>218</v>
      </c>
      <c r="O230" s="1">
        <v>5700</v>
      </c>
      <c r="P230" s="1" t="str">
        <v>Male</v>
      </c>
      <c r="Q230" s="1">
        <v>4</v>
      </c>
    </row>
    <row r="231" spans="1:17" x14ac:dyDescent="0.75">
      <c r="A231" s="1" t="s">
        <v>45</v>
      </c>
      <c r="B231" s="1" t="s">
        <v>42</v>
      </c>
      <c r="C231" s="1">
        <v>46.8</v>
      </c>
      <c r="D231" s="1">
        <v>15.4</v>
      </c>
      <c r="E231" s="1">
        <v>215</v>
      </c>
      <c r="F231" s="1">
        <v>5150</v>
      </c>
      <c r="G231" s="1" t="s">
        <v>16</v>
      </c>
      <c r="J231" s="1" t="str">
        <v>Gentoo</v>
      </c>
      <c r="K231" s="1" t="str">
        <v>Biscoe</v>
      </c>
      <c r="L231" s="1">
        <v>47.6</v>
      </c>
      <c r="M231" s="1">
        <v>14.5</v>
      </c>
      <c r="N231" s="1">
        <v>215</v>
      </c>
      <c r="O231" s="1">
        <v>5400</v>
      </c>
      <c r="P231" s="1" t="str">
        <v>Male</v>
      </c>
      <c r="Q231" s="1">
        <v>5</v>
      </c>
    </row>
    <row r="232" spans="1:17" x14ac:dyDescent="0.75">
      <c r="A232" s="1" t="s">
        <v>45</v>
      </c>
      <c r="B232" s="1" t="s">
        <v>42</v>
      </c>
      <c r="C232" s="1">
        <v>40.9</v>
      </c>
      <c r="D232" s="1">
        <v>13.7</v>
      </c>
      <c r="E232" s="1">
        <v>214</v>
      </c>
      <c r="F232" s="1">
        <v>4650</v>
      </c>
      <c r="G232" s="1" t="s">
        <v>13</v>
      </c>
      <c r="J232" s="1" t="str">
        <v>Gentoo</v>
      </c>
      <c r="K232" s="1" t="str">
        <v>Biscoe</v>
      </c>
      <c r="L232" s="1">
        <v>46.5</v>
      </c>
      <c r="M232" s="1">
        <v>13.5</v>
      </c>
      <c r="N232" s="1">
        <v>210</v>
      </c>
      <c r="O232" s="1">
        <v>4550</v>
      </c>
      <c r="P232" s="1" t="str">
        <v>Female</v>
      </c>
      <c r="Q232" s="1">
        <v>6</v>
      </c>
    </row>
    <row r="233" spans="1:17" x14ac:dyDescent="0.75">
      <c r="A233" s="1" t="s">
        <v>45</v>
      </c>
      <c r="B233" s="1" t="s">
        <v>42</v>
      </c>
      <c r="C233" s="1">
        <v>49</v>
      </c>
      <c r="D233" s="1">
        <v>16.100000000000001</v>
      </c>
      <c r="E233" s="1">
        <v>216</v>
      </c>
      <c r="F233" s="1">
        <v>5550</v>
      </c>
      <c r="G233" s="1" t="s">
        <v>16</v>
      </c>
      <c r="J233" s="1" t="str">
        <v>Gentoo</v>
      </c>
      <c r="K233" s="1" t="str">
        <v>Biscoe</v>
      </c>
      <c r="L233" s="1">
        <v>45.4</v>
      </c>
      <c r="M233" s="1">
        <v>14.6</v>
      </c>
      <c r="N233" s="1">
        <v>211</v>
      </c>
      <c r="O233" s="1">
        <v>4800</v>
      </c>
      <c r="P233" s="1" t="str">
        <v>Female</v>
      </c>
      <c r="Q233" s="1">
        <v>7</v>
      </c>
    </row>
    <row r="234" spans="1:17" x14ac:dyDescent="0.75">
      <c r="A234" s="1" t="s">
        <v>45</v>
      </c>
      <c r="B234" s="1" t="s">
        <v>42</v>
      </c>
      <c r="C234" s="1">
        <v>45.5</v>
      </c>
      <c r="D234" s="1">
        <v>13.7</v>
      </c>
      <c r="E234" s="1">
        <v>214</v>
      </c>
      <c r="F234" s="1">
        <v>4650</v>
      </c>
      <c r="G234" s="1" t="s">
        <v>13</v>
      </c>
      <c r="J234" s="1" t="str">
        <v>Gentoo</v>
      </c>
      <c r="K234" s="1" t="str">
        <v>Biscoe</v>
      </c>
      <c r="L234" s="1">
        <v>46.7</v>
      </c>
      <c r="M234" s="1">
        <v>15.3</v>
      </c>
      <c r="N234" s="1">
        <v>219</v>
      </c>
      <c r="O234" s="1">
        <v>5200</v>
      </c>
      <c r="P234" s="1" t="str">
        <v>Male</v>
      </c>
      <c r="Q234" s="1">
        <v>8</v>
      </c>
    </row>
    <row r="235" spans="1:17" x14ac:dyDescent="0.75">
      <c r="A235" s="1" t="s">
        <v>45</v>
      </c>
      <c r="B235" s="1" t="s">
        <v>42</v>
      </c>
      <c r="C235" s="1">
        <v>48.4</v>
      </c>
      <c r="D235" s="1">
        <v>14.6</v>
      </c>
      <c r="E235" s="1">
        <v>213</v>
      </c>
      <c r="F235" s="1">
        <v>5850</v>
      </c>
      <c r="G235" s="1" t="s">
        <v>16</v>
      </c>
      <c r="J235" s="1" t="str">
        <v>Gentoo</v>
      </c>
      <c r="K235" s="1" t="str">
        <v>Biscoe</v>
      </c>
      <c r="L235" s="1">
        <v>43.3</v>
      </c>
      <c r="M235" s="1">
        <v>13.4</v>
      </c>
      <c r="N235" s="1">
        <v>209</v>
      </c>
      <c r="O235" s="1">
        <v>4400</v>
      </c>
      <c r="P235" s="1" t="str">
        <v>Female</v>
      </c>
      <c r="Q235" s="1">
        <v>9</v>
      </c>
    </row>
    <row r="236" spans="1:17" x14ac:dyDescent="0.75">
      <c r="A236" s="1" t="s">
        <v>45</v>
      </c>
      <c r="B236" s="1" t="s">
        <v>42</v>
      </c>
      <c r="C236" s="1">
        <v>45.8</v>
      </c>
      <c r="D236" s="1">
        <v>14.6</v>
      </c>
      <c r="E236" s="1">
        <v>210</v>
      </c>
      <c r="F236" s="1">
        <v>4200</v>
      </c>
      <c r="G236" s="1" t="s">
        <v>13</v>
      </c>
      <c r="J236" s="1" t="str">
        <v>Gentoo</v>
      </c>
      <c r="K236" s="1" t="str">
        <v>Biscoe</v>
      </c>
      <c r="L236" s="1">
        <v>46.8</v>
      </c>
      <c r="M236" s="1">
        <v>15.4</v>
      </c>
      <c r="N236" s="1">
        <v>215</v>
      </c>
      <c r="O236" s="1">
        <v>5150</v>
      </c>
      <c r="P236" s="1" t="str">
        <v>Male</v>
      </c>
      <c r="Q236" s="1">
        <v>10</v>
      </c>
    </row>
    <row r="237" spans="1:17" x14ac:dyDescent="0.75">
      <c r="A237" s="1" t="s">
        <v>45</v>
      </c>
      <c r="B237" s="1" t="s">
        <v>42</v>
      </c>
      <c r="C237" s="1">
        <v>49.3</v>
      </c>
      <c r="D237" s="1">
        <v>15.7</v>
      </c>
      <c r="E237" s="1">
        <v>217</v>
      </c>
      <c r="F237" s="1">
        <v>5850</v>
      </c>
      <c r="G237" s="1" t="s">
        <v>16</v>
      </c>
      <c r="J237" s="1" t="str">
        <v>Gentoo</v>
      </c>
      <c r="K237" s="1" t="str">
        <v>Biscoe</v>
      </c>
      <c r="L237" s="1">
        <v>40.9</v>
      </c>
      <c r="M237" s="1">
        <v>13.7</v>
      </c>
      <c r="N237" s="1">
        <v>214</v>
      </c>
      <c r="O237" s="1">
        <v>4650</v>
      </c>
      <c r="P237" s="1" t="str">
        <v>Female</v>
      </c>
      <c r="Q237" s="1">
        <v>11</v>
      </c>
    </row>
    <row r="238" spans="1:17" x14ac:dyDescent="0.75">
      <c r="A238" s="1" t="s">
        <v>45</v>
      </c>
      <c r="B238" s="1" t="s">
        <v>42</v>
      </c>
      <c r="C238" s="1">
        <v>42</v>
      </c>
      <c r="D238" s="1">
        <v>13.5</v>
      </c>
      <c r="E238" s="1">
        <v>210</v>
      </c>
      <c r="F238" s="1">
        <v>4150</v>
      </c>
      <c r="G238" s="1" t="s">
        <v>13</v>
      </c>
      <c r="J238" s="1" t="str">
        <v>Gentoo</v>
      </c>
      <c r="K238" s="1" t="str">
        <v>Biscoe</v>
      </c>
      <c r="L238" s="1">
        <v>49</v>
      </c>
      <c r="M238" s="1">
        <v>16.100000000000001</v>
      </c>
      <c r="N238" s="1">
        <v>216</v>
      </c>
      <c r="O238" s="1">
        <v>5550</v>
      </c>
      <c r="P238" s="1" t="str">
        <v>Male</v>
      </c>
      <c r="Q238" s="1">
        <v>12</v>
      </c>
    </row>
    <row r="239" spans="1:17" x14ac:dyDescent="0.75">
      <c r="A239" s="1" t="s">
        <v>45</v>
      </c>
      <c r="B239" s="1" t="s">
        <v>42</v>
      </c>
      <c r="C239" s="1">
        <v>49.2</v>
      </c>
      <c r="D239" s="1">
        <v>15.2</v>
      </c>
      <c r="E239" s="1">
        <v>221</v>
      </c>
      <c r="F239" s="1">
        <v>6300</v>
      </c>
      <c r="G239" s="1" t="s">
        <v>16</v>
      </c>
      <c r="J239" s="1" t="str">
        <v>Gentoo</v>
      </c>
      <c r="K239" s="1" t="str">
        <v>Biscoe</v>
      </c>
      <c r="L239" s="1">
        <v>45.5</v>
      </c>
      <c r="M239" s="1">
        <v>13.7</v>
      </c>
      <c r="N239" s="1">
        <v>214</v>
      </c>
      <c r="O239" s="1">
        <v>4650</v>
      </c>
      <c r="P239" s="1" t="str">
        <v>Female</v>
      </c>
      <c r="Q239" s="1">
        <v>13</v>
      </c>
    </row>
    <row r="240" spans="1:17" x14ac:dyDescent="0.75">
      <c r="A240" s="1" t="s">
        <v>45</v>
      </c>
      <c r="B240" s="1" t="s">
        <v>42</v>
      </c>
      <c r="C240" s="1">
        <v>46.2</v>
      </c>
      <c r="D240" s="1">
        <v>14.5</v>
      </c>
      <c r="E240" s="1">
        <v>209</v>
      </c>
      <c r="F240" s="1">
        <v>4800</v>
      </c>
      <c r="G240" s="1" t="s">
        <v>13</v>
      </c>
      <c r="J240" s="1" t="str">
        <v>Gentoo</v>
      </c>
      <c r="K240" s="1" t="str">
        <v>Biscoe</v>
      </c>
      <c r="L240" s="1">
        <v>48.4</v>
      </c>
      <c r="M240" s="1">
        <v>14.6</v>
      </c>
      <c r="N240" s="1">
        <v>213</v>
      </c>
      <c r="O240" s="1">
        <v>5850</v>
      </c>
      <c r="P240" s="1" t="str">
        <v>Male</v>
      </c>
      <c r="Q240" s="1">
        <v>14</v>
      </c>
    </row>
    <row r="241" spans="1:17" x14ac:dyDescent="0.75">
      <c r="A241" s="1" t="s">
        <v>45</v>
      </c>
      <c r="B241" s="1" t="s">
        <v>42</v>
      </c>
      <c r="C241" s="1">
        <v>48.7</v>
      </c>
      <c r="D241" s="1">
        <v>15.1</v>
      </c>
      <c r="E241" s="1">
        <v>222</v>
      </c>
      <c r="F241" s="1">
        <v>5350</v>
      </c>
      <c r="G241" s="1" t="s">
        <v>16</v>
      </c>
      <c r="J241" s="1" t="str">
        <v>Gentoo</v>
      </c>
      <c r="K241" s="1" t="str">
        <v>Biscoe</v>
      </c>
      <c r="L241" s="1">
        <v>45.8</v>
      </c>
      <c r="M241" s="1">
        <v>14.6</v>
      </c>
      <c r="N241" s="1">
        <v>210</v>
      </c>
      <c r="O241" s="1">
        <v>4200</v>
      </c>
      <c r="P241" s="1" t="str">
        <v>Female</v>
      </c>
      <c r="Q241" s="1">
        <v>15</v>
      </c>
    </row>
    <row r="242" spans="1:17" x14ac:dyDescent="0.75">
      <c r="A242" s="1" t="s">
        <v>45</v>
      </c>
      <c r="B242" s="1" t="s">
        <v>42</v>
      </c>
      <c r="C242" s="1">
        <v>50.2</v>
      </c>
      <c r="D242" s="1">
        <v>14.3</v>
      </c>
      <c r="E242" s="1">
        <v>218</v>
      </c>
      <c r="F242" s="1">
        <v>5700</v>
      </c>
      <c r="G242" s="1" t="s">
        <v>16</v>
      </c>
      <c r="J242" s="1" t="str">
        <v>Gentoo</v>
      </c>
      <c r="K242" s="1" t="str">
        <v>Biscoe</v>
      </c>
      <c r="L242" s="1">
        <v>49.3</v>
      </c>
      <c r="M242" s="1">
        <v>15.7</v>
      </c>
      <c r="N242" s="1">
        <v>217</v>
      </c>
      <c r="O242" s="1">
        <v>5850</v>
      </c>
      <c r="P242" s="1" t="str">
        <v>Male</v>
      </c>
      <c r="Q242" s="1">
        <v>16</v>
      </c>
    </row>
    <row r="243" spans="1:17" x14ac:dyDescent="0.75">
      <c r="A243" s="1" t="s">
        <v>45</v>
      </c>
      <c r="B243" s="1" t="s">
        <v>42</v>
      </c>
      <c r="C243" s="1">
        <v>45.1</v>
      </c>
      <c r="D243" s="1">
        <v>14.5</v>
      </c>
      <c r="E243" s="1">
        <v>215</v>
      </c>
      <c r="F243" s="1">
        <v>5000</v>
      </c>
      <c r="G243" s="1" t="s">
        <v>13</v>
      </c>
      <c r="J243" s="1" t="str">
        <v>Gentoo</v>
      </c>
      <c r="K243" s="1" t="str">
        <v>Biscoe</v>
      </c>
      <c r="L243" s="1">
        <v>42</v>
      </c>
      <c r="M243" s="1">
        <v>13.5</v>
      </c>
      <c r="N243" s="1">
        <v>210</v>
      </c>
      <c r="O243" s="1">
        <v>4150</v>
      </c>
      <c r="P243" s="1" t="str">
        <v>Female</v>
      </c>
      <c r="Q243" s="1">
        <v>17</v>
      </c>
    </row>
    <row r="244" spans="1:17" x14ac:dyDescent="0.75">
      <c r="A244" s="1" t="s">
        <v>45</v>
      </c>
      <c r="B244" s="1" t="s">
        <v>42</v>
      </c>
      <c r="C244" s="1">
        <v>46.5</v>
      </c>
      <c r="D244" s="1">
        <v>14.5</v>
      </c>
      <c r="E244" s="1">
        <v>213</v>
      </c>
      <c r="F244" s="1">
        <v>4400</v>
      </c>
      <c r="G244" s="1" t="s">
        <v>13</v>
      </c>
      <c r="J244" s="1" t="str">
        <v>Gentoo</v>
      </c>
      <c r="K244" s="1" t="str">
        <v>Biscoe</v>
      </c>
      <c r="L244" s="1">
        <v>49.2</v>
      </c>
      <c r="M244" s="1">
        <v>15.2</v>
      </c>
      <c r="N244" s="1">
        <v>221</v>
      </c>
      <c r="O244" s="1">
        <v>6300</v>
      </c>
      <c r="P244" s="1" t="str">
        <v>Male</v>
      </c>
      <c r="Q244" s="1">
        <v>18</v>
      </c>
    </row>
    <row r="245" spans="1:17" x14ac:dyDescent="0.75">
      <c r="A245" s="1" t="s">
        <v>45</v>
      </c>
      <c r="B245" s="1" t="s">
        <v>42</v>
      </c>
      <c r="C245" s="1">
        <v>46.3</v>
      </c>
      <c r="D245" s="1">
        <v>15.8</v>
      </c>
      <c r="E245" s="1">
        <v>215</v>
      </c>
      <c r="F245" s="1">
        <v>5050</v>
      </c>
      <c r="G245" s="1" t="s">
        <v>16</v>
      </c>
      <c r="J245" s="1" t="str">
        <v>Gentoo</v>
      </c>
      <c r="K245" s="1" t="str">
        <v>Biscoe</v>
      </c>
      <c r="L245" s="1">
        <v>46.2</v>
      </c>
      <c r="M245" s="1">
        <v>14.5</v>
      </c>
      <c r="N245" s="1">
        <v>209</v>
      </c>
      <c r="O245" s="1">
        <v>4800</v>
      </c>
      <c r="P245" s="1" t="str">
        <v>Female</v>
      </c>
      <c r="Q245" s="1">
        <v>19</v>
      </c>
    </row>
    <row r="246" spans="1:17" x14ac:dyDescent="0.75">
      <c r="A246" s="1" t="s">
        <v>45</v>
      </c>
      <c r="B246" s="1" t="s">
        <v>42</v>
      </c>
      <c r="C246" s="1">
        <v>42.9</v>
      </c>
      <c r="D246" s="1">
        <v>13.1</v>
      </c>
      <c r="E246" s="1">
        <v>215</v>
      </c>
      <c r="F246" s="1">
        <v>5000</v>
      </c>
      <c r="G246" s="1" t="s">
        <v>13</v>
      </c>
      <c r="J246" s="1" t="str">
        <v>Gentoo</v>
      </c>
      <c r="K246" s="1" t="str">
        <v>Biscoe</v>
      </c>
      <c r="L246" s="1">
        <v>48.7</v>
      </c>
      <c r="M246" s="1">
        <v>15.1</v>
      </c>
      <c r="N246" s="1">
        <v>222</v>
      </c>
      <c r="O246" s="1">
        <v>5350</v>
      </c>
      <c r="P246" s="1" t="str">
        <v>Male</v>
      </c>
      <c r="Q246" s="1">
        <v>20</v>
      </c>
    </row>
    <row r="247" spans="1:17" x14ac:dyDescent="0.75">
      <c r="A247" s="1" t="s">
        <v>45</v>
      </c>
      <c r="B247" s="1" t="s">
        <v>42</v>
      </c>
      <c r="C247" s="1">
        <v>46.1</v>
      </c>
      <c r="D247" s="1">
        <v>15.1</v>
      </c>
      <c r="E247" s="1">
        <v>215</v>
      </c>
      <c r="F247" s="1">
        <v>5100</v>
      </c>
      <c r="G247" s="1" t="s">
        <v>16</v>
      </c>
      <c r="J247" s="1" t="str">
        <v>Gentoo</v>
      </c>
      <c r="K247" s="1" t="str">
        <v>Biscoe</v>
      </c>
      <c r="L247" s="1">
        <v>50.2</v>
      </c>
      <c r="M247" s="1">
        <v>14.3</v>
      </c>
      <c r="N247" s="1">
        <v>218</v>
      </c>
      <c r="O247" s="1">
        <v>5700</v>
      </c>
      <c r="P247" s="1" t="str">
        <v>Male</v>
      </c>
      <c r="Q247" s="1">
        <v>21</v>
      </c>
    </row>
    <row r="248" spans="1:17" x14ac:dyDescent="0.75">
      <c r="A248" s="1" t="s">
        <v>45</v>
      </c>
      <c r="B248" s="1" t="s">
        <v>42</v>
      </c>
      <c r="C248" s="1">
        <v>44.5</v>
      </c>
      <c r="D248" s="1">
        <v>14.3</v>
      </c>
      <c r="E248" s="1">
        <v>216</v>
      </c>
      <c r="F248" s="1">
        <v>4100</v>
      </c>
      <c r="G248" s="1" t="s">
        <v>41</v>
      </c>
      <c r="J248" s="1" t="str">
        <v>Gentoo</v>
      </c>
      <c r="K248" s="1" t="str">
        <v>Biscoe</v>
      </c>
      <c r="L248" s="1">
        <v>45.1</v>
      </c>
      <c r="M248" s="1">
        <v>14.5</v>
      </c>
      <c r="N248" s="1">
        <v>215</v>
      </c>
      <c r="O248" s="1">
        <v>5000</v>
      </c>
      <c r="P248" s="1" t="str">
        <v>Female</v>
      </c>
      <c r="Q248" s="1">
        <v>22</v>
      </c>
    </row>
    <row r="249" spans="1:17" x14ac:dyDescent="0.75">
      <c r="A249" s="1" t="s">
        <v>45</v>
      </c>
      <c r="B249" s="1" t="s">
        <v>42</v>
      </c>
      <c r="C249" s="1">
        <v>47.8</v>
      </c>
      <c r="D249" s="1">
        <v>15</v>
      </c>
      <c r="E249" s="1">
        <v>215</v>
      </c>
      <c r="F249" s="1">
        <v>5650</v>
      </c>
      <c r="G249" s="1" t="s">
        <v>16</v>
      </c>
      <c r="J249" s="1" t="str">
        <v>Gentoo</v>
      </c>
      <c r="K249" s="1" t="str">
        <v>Biscoe</v>
      </c>
      <c r="L249" s="1">
        <v>46.5</v>
      </c>
      <c r="M249" s="1">
        <v>14.5</v>
      </c>
      <c r="N249" s="1">
        <v>213</v>
      </c>
      <c r="O249" s="1">
        <v>4400</v>
      </c>
      <c r="P249" s="1" t="str">
        <v>Female</v>
      </c>
      <c r="Q249" s="1">
        <v>23</v>
      </c>
    </row>
    <row r="250" spans="1:17" x14ac:dyDescent="0.75">
      <c r="A250" s="1" t="s">
        <v>45</v>
      </c>
      <c r="B250" s="1" t="s">
        <v>42</v>
      </c>
      <c r="C250" s="1">
        <v>48.2</v>
      </c>
      <c r="D250" s="1">
        <v>14.3</v>
      </c>
      <c r="E250" s="1">
        <v>210</v>
      </c>
      <c r="F250" s="1">
        <v>4600</v>
      </c>
      <c r="G250" s="1" t="s">
        <v>13</v>
      </c>
      <c r="J250" s="1" t="str">
        <v>Gentoo</v>
      </c>
      <c r="K250" s="1" t="str">
        <v>Biscoe</v>
      </c>
      <c r="L250" s="1">
        <v>46.3</v>
      </c>
      <c r="M250" s="1">
        <v>15.8</v>
      </c>
      <c r="N250" s="1">
        <v>215</v>
      </c>
      <c r="O250" s="1">
        <v>5050</v>
      </c>
      <c r="P250" s="1" t="str">
        <v>Male</v>
      </c>
      <c r="Q250" s="1">
        <v>24</v>
      </c>
    </row>
    <row r="251" spans="1:17" x14ac:dyDescent="0.75">
      <c r="A251" s="1" t="s">
        <v>45</v>
      </c>
      <c r="B251" s="1" t="s">
        <v>42</v>
      </c>
      <c r="C251" s="1">
        <v>50</v>
      </c>
      <c r="D251" s="1">
        <v>15.3</v>
      </c>
      <c r="E251" s="1">
        <v>220</v>
      </c>
      <c r="F251" s="1">
        <v>5550</v>
      </c>
      <c r="G251" s="1" t="s">
        <v>16</v>
      </c>
      <c r="J251" s="1" t="str">
        <v>Gentoo</v>
      </c>
      <c r="K251" s="1" t="str">
        <v>Biscoe</v>
      </c>
      <c r="L251" s="1">
        <v>42.9</v>
      </c>
      <c r="M251" s="1">
        <v>13.1</v>
      </c>
      <c r="N251" s="1">
        <v>215</v>
      </c>
      <c r="O251" s="1">
        <v>5000</v>
      </c>
      <c r="P251" s="1" t="str">
        <v>Female</v>
      </c>
      <c r="Q251" s="1">
        <v>25</v>
      </c>
    </row>
    <row r="252" spans="1:17" x14ac:dyDescent="0.75">
      <c r="A252" s="1" t="s">
        <v>45</v>
      </c>
      <c r="B252" s="1" t="s">
        <v>42</v>
      </c>
      <c r="C252" s="1">
        <v>47.3</v>
      </c>
      <c r="D252" s="1">
        <v>15.3</v>
      </c>
      <c r="E252" s="1">
        <v>222</v>
      </c>
      <c r="F252" s="1">
        <v>5250</v>
      </c>
      <c r="G252" s="1" t="s">
        <v>16</v>
      </c>
      <c r="J252" s="1" t="str">
        <v>Gentoo</v>
      </c>
      <c r="K252" s="1" t="str">
        <v>Biscoe</v>
      </c>
      <c r="L252" s="1">
        <v>46.1</v>
      </c>
      <c r="M252" s="1">
        <v>15.1</v>
      </c>
      <c r="N252" s="1">
        <v>215</v>
      </c>
      <c r="O252" s="1">
        <v>5100</v>
      </c>
      <c r="P252" s="1" t="str">
        <v>Male</v>
      </c>
      <c r="Q252" s="1">
        <v>26</v>
      </c>
    </row>
    <row r="253" spans="1:17" x14ac:dyDescent="0.75">
      <c r="A253" s="1" t="s">
        <v>45</v>
      </c>
      <c r="B253" s="1" t="s">
        <v>42</v>
      </c>
      <c r="C253" s="1">
        <v>42.8</v>
      </c>
      <c r="D253" s="1">
        <v>14.2</v>
      </c>
      <c r="E253" s="1">
        <v>209</v>
      </c>
      <c r="F253" s="1">
        <v>4700</v>
      </c>
      <c r="G253" s="1" t="s">
        <v>13</v>
      </c>
      <c r="J253" s="1" t="str">
        <v>Gentoo</v>
      </c>
      <c r="K253" s="1" t="str">
        <v>Biscoe</v>
      </c>
      <c r="L253" s="1">
        <v>44.5</v>
      </c>
      <c r="M253" s="1">
        <v>14.3</v>
      </c>
      <c r="N253" s="1">
        <v>216</v>
      </c>
      <c r="O253" s="1">
        <v>4100</v>
      </c>
      <c r="P253" s="1" t="str">
        <v/>
      </c>
      <c r="Q253" s="1">
        <v>27</v>
      </c>
    </row>
    <row r="254" spans="1:17" x14ac:dyDescent="0.75">
      <c r="A254" s="1" t="s">
        <v>45</v>
      </c>
      <c r="B254" s="1" t="s">
        <v>42</v>
      </c>
      <c r="C254" s="1">
        <v>45.1</v>
      </c>
      <c r="D254" s="1">
        <v>14.5</v>
      </c>
      <c r="E254" s="1">
        <v>207</v>
      </c>
      <c r="F254" s="1">
        <v>5050</v>
      </c>
      <c r="G254" s="1" t="s">
        <v>13</v>
      </c>
      <c r="J254" s="1" t="str">
        <v>Gentoo</v>
      </c>
      <c r="K254" s="1" t="str">
        <v>Biscoe</v>
      </c>
      <c r="L254" s="1">
        <v>47.8</v>
      </c>
      <c r="M254" s="1">
        <v>15</v>
      </c>
      <c r="N254" s="1">
        <v>215</v>
      </c>
      <c r="O254" s="1">
        <v>5650</v>
      </c>
      <c r="P254" s="1" t="str">
        <v>Male</v>
      </c>
      <c r="Q254" s="1">
        <v>28</v>
      </c>
    </row>
    <row r="255" spans="1:17" x14ac:dyDescent="0.75">
      <c r="A255" s="1" t="s">
        <v>45</v>
      </c>
      <c r="B255" s="1" t="s">
        <v>42</v>
      </c>
      <c r="C255" s="1">
        <v>59.6</v>
      </c>
      <c r="D255" s="1">
        <v>17</v>
      </c>
      <c r="E255" s="1">
        <v>230</v>
      </c>
      <c r="F255" s="1">
        <v>6050</v>
      </c>
      <c r="G255" s="1" t="s">
        <v>16</v>
      </c>
      <c r="J255" s="1" t="str">
        <v>Gentoo</v>
      </c>
      <c r="K255" s="1" t="str">
        <v>Biscoe</v>
      </c>
      <c r="L255" s="1">
        <v>48.2</v>
      </c>
      <c r="M255" s="1">
        <v>14.3</v>
      </c>
      <c r="N255" s="1">
        <v>210</v>
      </c>
      <c r="O255" s="1">
        <v>4600</v>
      </c>
      <c r="P255" s="1" t="str">
        <v>Female</v>
      </c>
      <c r="Q255" s="1">
        <v>29</v>
      </c>
    </row>
    <row r="256" spans="1:17" x14ac:dyDescent="0.75">
      <c r="A256" s="1" t="s">
        <v>45</v>
      </c>
      <c r="B256" s="1" t="s">
        <v>42</v>
      </c>
      <c r="C256" s="1">
        <v>49.1</v>
      </c>
      <c r="D256" s="1">
        <v>14.8</v>
      </c>
      <c r="E256" s="1">
        <v>220</v>
      </c>
      <c r="F256" s="1">
        <v>5150</v>
      </c>
      <c r="G256" s="1" t="s">
        <v>13</v>
      </c>
      <c r="J256" s="1" t="str">
        <v>Gentoo</v>
      </c>
      <c r="K256" s="1" t="str">
        <v>Biscoe</v>
      </c>
      <c r="L256" s="1">
        <v>50</v>
      </c>
      <c r="M256" s="1">
        <v>15.3</v>
      </c>
      <c r="N256" s="1">
        <v>220</v>
      </c>
      <c r="O256" s="1">
        <v>5550</v>
      </c>
      <c r="P256" s="1" t="str">
        <v>Male</v>
      </c>
      <c r="Q256" s="1">
        <v>30</v>
      </c>
    </row>
    <row r="257" spans="1:17" x14ac:dyDescent="0.75">
      <c r="A257" s="1" t="s">
        <v>45</v>
      </c>
      <c r="B257" s="1" t="s">
        <v>42</v>
      </c>
      <c r="C257" s="1">
        <v>48.4</v>
      </c>
      <c r="D257" s="1">
        <v>16.3</v>
      </c>
      <c r="E257" s="1">
        <v>220</v>
      </c>
      <c r="F257" s="1">
        <v>5400</v>
      </c>
      <c r="G257" s="1" t="s">
        <v>16</v>
      </c>
      <c r="J257" s="1" t="str">
        <v>Gentoo</v>
      </c>
      <c r="K257" s="1" t="str">
        <v>Biscoe</v>
      </c>
      <c r="L257" s="1">
        <v>47.3</v>
      </c>
      <c r="M257" s="1">
        <v>15.3</v>
      </c>
      <c r="N257" s="1">
        <v>222</v>
      </c>
      <c r="O257" s="1">
        <v>5250</v>
      </c>
      <c r="P257" s="1" t="str">
        <v>Male</v>
      </c>
      <c r="Q257" s="1">
        <v>31</v>
      </c>
    </row>
    <row r="258" spans="1:17" x14ac:dyDescent="0.75">
      <c r="A258" s="1" t="s">
        <v>45</v>
      </c>
      <c r="B258" s="1" t="s">
        <v>42</v>
      </c>
      <c r="C258" s="1">
        <v>42.6</v>
      </c>
      <c r="D258" s="1">
        <v>13.7</v>
      </c>
      <c r="E258" s="1">
        <v>213</v>
      </c>
      <c r="F258" s="1">
        <v>4950</v>
      </c>
      <c r="G258" s="1" t="s">
        <v>13</v>
      </c>
      <c r="J258" s="1" t="str">
        <v>Gentoo</v>
      </c>
      <c r="K258" s="1" t="str">
        <v>Biscoe</v>
      </c>
      <c r="L258" s="1">
        <v>42.8</v>
      </c>
      <c r="M258" s="1">
        <v>14.2</v>
      </c>
      <c r="N258" s="1">
        <v>209</v>
      </c>
      <c r="O258" s="1">
        <v>4700</v>
      </c>
      <c r="P258" s="1" t="str">
        <v>Female</v>
      </c>
      <c r="Q258" s="1">
        <v>32</v>
      </c>
    </row>
    <row r="259" spans="1:17" x14ac:dyDescent="0.75">
      <c r="A259" s="1" t="s">
        <v>45</v>
      </c>
      <c r="B259" s="1" t="s">
        <v>42</v>
      </c>
      <c r="C259" s="1">
        <v>44.4</v>
      </c>
      <c r="D259" s="1">
        <v>17.3</v>
      </c>
      <c r="E259" s="1">
        <v>219</v>
      </c>
      <c r="F259" s="1">
        <v>5250</v>
      </c>
      <c r="G259" s="1" t="s">
        <v>16</v>
      </c>
      <c r="J259" s="1" t="str">
        <v>Gentoo</v>
      </c>
      <c r="K259" s="1" t="str">
        <v>Biscoe</v>
      </c>
      <c r="L259" s="1">
        <v>45.1</v>
      </c>
      <c r="M259" s="1">
        <v>14.5</v>
      </c>
      <c r="N259" s="1">
        <v>207</v>
      </c>
      <c r="O259" s="1">
        <v>5050</v>
      </c>
      <c r="P259" s="1" t="str">
        <v>Female</v>
      </c>
      <c r="Q259" s="1">
        <v>33</v>
      </c>
    </row>
    <row r="260" spans="1:17" x14ac:dyDescent="0.75">
      <c r="A260" s="1" t="s">
        <v>45</v>
      </c>
      <c r="B260" s="1" t="s">
        <v>42</v>
      </c>
      <c r="C260" s="1">
        <v>44</v>
      </c>
      <c r="D260" s="1">
        <v>13.6</v>
      </c>
      <c r="E260" s="1">
        <v>208</v>
      </c>
      <c r="F260" s="1">
        <v>4350</v>
      </c>
      <c r="G260" s="1" t="s">
        <v>13</v>
      </c>
      <c r="J260" s="1" t="str">
        <v>Gentoo</v>
      </c>
      <c r="K260" s="1" t="str">
        <v>Biscoe</v>
      </c>
      <c r="L260" s="1">
        <v>59.6</v>
      </c>
      <c r="M260" s="1">
        <v>17</v>
      </c>
      <c r="N260" s="1">
        <v>230</v>
      </c>
      <c r="O260" s="1">
        <v>6050</v>
      </c>
      <c r="P260" s="1" t="str">
        <v>Male</v>
      </c>
      <c r="Q260" s="1">
        <v>34</v>
      </c>
    </row>
    <row r="261" spans="1:17" x14ac:dyDescent="0.75">
      <c r="A261" s="1" t="s">
        <v>45</v>
      </c>
      <c r="B261" s="1" t="s">
        <v>42</v>
      </c>
      <c r="C261" s="1">
        <v>48.7</v>
      </c>
      <c r="D261" s="1">
        <v>15.7</v>
      </c>
      <c r="E261" s="1">
        <v>208</v>
      </c>
      <c r="F261" s="1">
        <v>5350</v>
      </c>
      <c r="G261" s="1" t="s">
        <v>16</v>
      </c>
      <c r="J261" s="1" t="str">
        <v>Gentoo</v>
      </c>
      <c r="K261" s="1" t="str">
        <v>Biscoe</v>
      </c>
      <c r="L261" s="1">
        <v>49.1</v>
      </c>
      <c r="M261" s="1">
        <v>14.8</v>
      </c>
      <c r="N261" s="1">
        <v>220</v>
      </c>
      <c r="O261" s="1">
        <v>5150</v>
      </c>
      <c r="P261" s="1" t="str">
        <v>Female</v>
      </c>
      <c r="Q261" s="1">
        <v>35</v>
      </c>
    </row>
    <row r="262" spans="1:17" x14ac:dyDescent="0.75">
      <c r="A262" s="1" t="s">
        <v>45</v>
      </c>
      <c r="B262" s="1" t="s">
        <v>42</v>
      </c>
      <c r="C262" s="1">
        <v>42.7</v>
      </c>
      <c r="D262" s="1">
        <v>13.7</v>
      </c>
      <c r="E262" s="1">
        <v>208</v>
      </c>
      <c r="F262" s="1">
        <v>3950</v>
      </c>
      <c r="G262" s="1" t="s">
        <v>13</v>
      </c>
      <c r="J262" s="1" t="str">
        <v>Gentoo</v>
      </c>
      <c r="K262" s="1" t="str">
        <v>Biscoe</v>
      </c>
      <c r="L262" s="1">
        <v>48.4</v>
      </c>
      <c r="M262" s="1">
        <v>16.3</v>
      </c>
      <c r="N262" s="1">
        <v>220</v>
      </c>
      <c r="O262" s="1">
        <v>5400</v>
      </c>
      <c r="P262" s="1" t="str">
        <v>Male</v>
      </c>
      <c r="Q262" s="1">
        <v>36</v>
      </c>
    </row>
    <row r="263" spans="1:17" x14ac:dyDescent="0.75">
      <c r="A263" s="1" t="s">
        <v>45</v>
      </c>
      <c r="B263" s="1" t="s">
        <v>42</v>
      </c>
      <c r="C263" s="1">
        <v>49.6</v>
      </c>
      <c r="D263" s="1">
        <v>16</v>
      </c>
      <c r="E263" s="1">
        <v>225</v>
      </c>
      <c r="F263" s="1">
        <v>5700</v>
      </c>
      <c r="G263" s="1" t="s">
        <v>16</v>
      </c>
      <c r="J263" s="1" t="str">
        <v>Gentoo</v>
      </c>
      <c r="K263" s="1" t="str">
        <v>Biscoe</v>
      </c>
      <c r="L263" s="1">
        <v>42.6</v>
      </c>
      <c r="M263" s="1">
        <v>13.7</v>
      </c>
      <c r="N263" s="1">
        <v>213</v>
      </c>
      <c r="O263" s="1">
        <v>4950</v>
      </c>
      <c r="P263" s="1" t="str">
        <v>Female</v>
      </c>
      <c r="Q263" s="1">
        <v>37</v>
      </c>
    </row>
    <row r="264" spans="1:17" x14ac:dyDescent="0.75">
      <c r="A264" s="1" t="s">
        <v>45</v>
      </c>
      <c r="B264" s="1" t="s">
        <v>42</v>
      </c>
      <c r="C264" s="1">
        <v>45.3</v>
      </c>
      <c r="D264" s="1">
        <v>13.7</v>
      </c>
      <c r="E264" s="1">
        <v>210</v>
      </c>
      <c r="F264" s="1">
        <v>4300</v>
      </c>
      <c r="G264" s="1" t="s">
        <v>13</v>
      </c>
      <c r="J264" s="1" t="str">
        <v>Gentoo</v>
      </c>
      <c r="K264" s="1" t="str">
        <v>Biscoe</v>
      </c>
      <c r="L264" s="1">
        <v>44.4</v>
      </c>
      <c r="M264" s="1">
        <v>17.3</v>
      </c>
      <c r="N264" s="1">
        <v>219</v>
      </c>
      <c r="O264" s="1">
        <v>5250</v>
      </c>
      <c r="P264" s="1" t="str">
        <v>Male</v>
      </c>
      <c r="Q264" s="1">
        <v>38</v>
      </c>
    </row>
    <row r="265" spans="1:17" x14ac:dyDescent="0.75">
      <c r="A265" s="1" t="s">
        <v>45</v>
      </c>
      <c r="B265" s="1" t="s">
        <v>42</v>
      </c>
      <c r="C265" s="1">
        <v>49.6</v>
      </c>
      <c r="D265" s="1">
        <v>15</v>
      </c>
      <c r="E265" s="1">
        <v>216</v>
      </c>
      <c r="F265" s="1">
        <v>4750</v>
      </c>
      <c r="G265" s="1" t="s">
        <v>16</v>
      </c>
      <c r="J265" s="1" t="str">
        <v>Gentoo</v>
      </c>
      <c r="K265" s="1" t="str">
        <v>Biscoe</v>
      </c>
      <c r="L265" s="1">
        <v>44</v>
      </c>
      <c r="M265" s="1">
        <v>13.6</v>
      </c>
      <c r="N265" s="1">
        <v>208</v>
      </c>
      <c r="O265" s="1">
        <v>4350</v>
      </c>
      <c r="P265" s="1" t="str">
        <v>Female</v>
      </c>
      <c r="Q265" s="1">
        <v>39</v>
      </c>
    </row>
    <row r="266" spans="1:17" x14ac:dyDescent="0.75">
      <c r="A266" s="1" t="s">
        <v>45</v>
      </c>
      <c r="B266" s="1" t="s">
        <v>42</v>
      </c>
      <c r="C266" s="1">
        <v>50.5</v>
      </c>
      <c r="D266" s="1">
        <v>15.9</v>
      </c>
      <c r="E266" s="1">
        <v>222</v>
      </c>
      <c r="F266" s="1">
        <v>5550</v>
      </c>
      <c r="G266" s="1" t="s">
        <v>16</v>
      </c>
      <c r="J266" s="1" t="str">
        <v>Gentoo</v>
      </c>
      <c r="K266" s="1" t="str">
        <v>Biscoe</v>
      </c>
      <c r="L266" s="1">
        <v>48.7</v>
      </c>
      <c r="M266" s="1">
        <v>15.7</v>
      </c>
      <c r="N266" s="1">
        <v>208</v>
      </c>
      <c r="O266" s="1">
        <v>5350</v>
      </c>
      <c r="P266" s="1" t="str">
        <v>Male</v>
      </c>
      <c r="Q266" s="1">
        <v>40</v>
      </c>
    </row>
    <row r="267" spans="1:17" x14ac:dyDescent="0.75">
      <c r="A267" s="1" t="s">
        <v>45</v>
      </c>
      <c r="B267" s="1" t="s">
        <v>42</v>
      </c>
      <c r="C267" s="1">
        <v>43.6</v>
      </c>
      <c r="D267" s="1">
        <v>13.9</v>
      </c>
      <c r="E267" s="1">
        <v>217</v>
      </c>
      <c r="F267" s="1">
        <v>4900</v>
      </c>
      <c r="G267" s="1" t="s">
        <v>13</v>
      </c>
      <c r="J267" s="1" t="str">
        <v>Gentoo</v>
      </c>
      <c r="K267" s="1" t="str">
        <v>Biscoe</v>
      </c>
      <c r="L267" s="1">
        <v>42.7</v>
      </c>
      <c r="M267" s="1">
        <v>13.7</v>
      </c>
      <c r="N267" s="1">
        <v>208</v>
      </c>
      <c r="O267" s="1">
        <v>3950</v>
      </c>
      <c r="P267" s="1" t="str">
        <v>Female</v>
      </c>
      <c r="Q267" s="1">
        <v>41</v>
      </c>
    </row>
    <row r="268" spans="1:17" x14ac:dyDescent="0.75">
      <c r="A268" s="1" t="s">
        <v>45</v>
      </c>
      <c r="B268" s="1" t="s">
        <v>42</v>
      </c>
      <c r="C268" s="1">
        <v>45.5</v>
      </c>
      <c r="D268" s="1">
        <v>13.9</v>
      </c>
      <c r="E268" s="1">
        <v>210</v>
      </c>
      <c r="F268" s="1">
        <v>4200</v>
      </c>
      <c r="G268" s="1" t="s">
        <v>13</v>
      </c>
      <c r="J268" s="1" t="str">
        <v>Gentoo</v>
      </c>
      <c r="K268" s="1" t="str">
        <v>Biscoe</v>
      </c>
      <c r="L268" s="1">
        <v>49.6</v>
      </c>
      <c r="M268" s="1">
        <v>16</v>
      </c>
      <c r="N268" s="1">
        <v>225</v>
      </c>
      <c r="O268" s="1">
        <v>5700</v>
      </c>
      <c r="P268" s="1" t="str">
        <v>Male</v>
      </c>
      <c r="Q268" s="1">
        <v>42</v>
      </c>
    </row>
    <row r="269" spans="1:17" x14ac:dyDescent="0.75">
      <c r="A269" s="1" t="s">
        <v>45</v>
      </c>
      <c r="B269" s="1" t="s">
        <v>42</v>
      </c>
      <c r="C269" s="1">
        <v>50.5</v>
      </c>
      <c r="D269" s="1">
        <v>15.9</v>
      </c>
      <c r="E269" s="1">
        <v>225</v>
      </c>
      <c r="F269" s="1">
        <v>5400</v>
      </c>
      <c r="G269" s="1" t="s">
        <v>16</v>
      </c>
      <c r="J269" s="1" t="str">
        <v>Gentoo</v>
      </c>
      <c r="K269" s="1" t="str">
        <v>Biscoe</v>
      </c>
      <c r="L269" s="1">
        <v>45.3</v>
      </c>
      <c r="M269" s="1">
        <v>13.7</v>
      </c>
      <c r="N269" s="1">
        <v>210</v>
      </c>
      <c r="O269" s="1">
        <v>4300</v>
      </c>
      <c r="P269" s="1" t="str">
        <v>Female</v>
      </c>
      <c r="Q269" s="1">
        <v>43</v>
      </c>
    </row>
    <row r="270" spans="1:17" x14ac:dyDescent="0.75">
      <c r="A270" s="1" t="s">
        <v>45</v>
      </c>
      <c r="B270" s="1" t="s">
        <v>42</v>
      </c>
      <c r="C270" s="1">
        <v>44.9</v>
      </c>
      <c r="D270" s="1">
        <v>13.3</v>
      </c>
      <c r="E270" s="1">
        <v>213</v>
      </c>
      <c r="F270" s="1">
        <v>5100</v>
      </c>
      <c r="G270" s="1" t="s">
        <v>13</v>
      </c>
      <c r="J270" s="1" t="str">
        <v>Gentoo</v>
      </c>
      <c r="K270" s="1" t="str">
        <v>Biscoe</v>
      </c>
      <c r="L270" s="1">
        <v>49.6</v>
      </c>
      <c r="M270" s="1">
        <v>15</v>
      </c>
      <c r="N270" s="1">
        <v>216</v>
      </c>
      <c r="O270" s="1">
        <v>4750</v>
      </c>
      <c r="P270" s="1" t="str">
        <v>Male</v>
      </c>
      <c r="Q270" s="1">
        <v>44</v>
      </c>
    </row>
    <row r="271" spans="1:17" x14ac:dyDescent="0.75">
      <c r="A271" s="1" t="s">
        <v>45</v>
      </c>
      <c r="B271" s="1" t="s">
        <v>42</v>
      </c>
      <c r="C271" s="1">
        <v>45.2</v>
      </c>
      <c r="D271" s="1">
        <v>15.8</v>
      </c>
      <c r="E271" s="1">
        <v>215</v>
      </c>
      <c r="F271" s="1">
        <v>5300</v>
      </c>
      <c r="G271" s="1" t="s">
        <v>16</v>
      </c>
      <c r="J271" s="1" t="str">
        <v>Gentoo</v>
      </c>
      <c r="K271" s="1" t="str">
        <v>Biscoe</v>
      </c>
      <c r="L271" s="1">
        <v>50.5</v>
      </c>
      <c r="M271" s="1">
        <v>15.9</v>
      </c>
      <c r="N271" s="1">
        <v>222</v>
      </c>
      <c r="O271" s="1">
        <v>5550</v>
      </c>
      <c r="P271" s="1" t="str">
        <v>Male</v>
      </c>
      <c r="Q271" s="1">
        <v>45</v>
      </c>
    </row>
    <row r="272" spans="1:17" x14ac:dyDescent="0.75">
      <c r="A272" s="1" t="s">
        <v>45</v>
      </c>
      <c r="B272" s="1" t="s">
        <v>42</v>
      </c>
      <c r="C272" s="1">
        <v>46.6</v>
      </c>
      <c r="D272" s="1">
        <v>14.2</v>
      </c>
      <c r="E272" s="1">
        <v>210</v>
      </c>
      <c r="F272" s="1">
        <v>4850</v>
      </c>
      <c r="G272" s="1" t="s">
        <v>13</v>
      </c>
      <c r="J272" s="1" t="str">
        <v>Gentoo</v>
      </c>
      <c r="K272" s="1" t="str">
        <v>Biscoe</v>
      </c>
      <c r="L272" s="1">
        <v>43.6</v>
      </c>
      <c r="M272" s="1">
        <v>13.9</v>
      </c>
      <c r="N272" s="1">
        <v>217</v>
      </c>
      <c r="O272" s="1">
        <v>4900</v>
      </c>
      <c r="P272" s="1" t="str">
        <v>Female</v>
      </c>
      <c r="Q272" s="1">
        <v>46</v>
      </c>
    </row>
    <row r="273" spans="1:17" x14ac:dyDescent="0.75">
      <c r="A273" s="1" t="s">
        <v>45</v>
      </c>
      <c r="B273" s="1" t="s">
        <v>42</v>
      </c>
      <c r="C273" s="1">
        <v>48.5</v>
      </c>
      <c r="D273" s="1">
        <v>14.1</v>
      </c>
      <c r="E273" s="1">
        <v>220</v>
      </c>
      <c r="F273" s="1">
        <v>5300</v>
      </c>
      <c r="G273" s="1" t="s">
        <v>16</v>
      </c>
      <c r="J273" s="1" t="str">
        <v>Gentoo</v>
      </c>
      <c r="K273" s="1" t="str">
        <v>Biscoe</v>
      </c>
      <c r="L273" s="1">
        <v>45.5</v>
      </c>
      <c r="M273" s="1">
        <v>13.9</v>
      </c>
      <c r="N273" s="1">
        <v>210</v>
      </c>
      <c r="O273" s="1">
        <v>4200</v>
      </c>
      <c r="P273" s="1" t="str">
        <v>Female</v>
      </c>
      <c r="Q273" s="1">
        <v>47</v>
      </c>
    </row>
    <row r="274" spans="1:17" x14ac:dyDescent="0.75">
      <c r="A274" s="1" t="s">
        <v>45</v>
      </c>
      <c r="B274" s="1" t="s">
        <v>42</v>
      </c>
      <c r="C274" s="1">
        <v>45.1</v>
      </c>
      <c r="D274" s="1">
        <v>14.4</v>
      </c>
      <c r="E274" s="1">
        <v>210</v>
      </c>
      <c r="F274" s="1">
        <v>4400</v>
      </c>
      <c r="G274" s="1" t="s">
        <v>13</v>
      </c>
      <c r="J274" s="1" t="str">
        <v>Gentoo</v>
      </c>
      <c r="K274" s="1" t="str">
        <v>Biscoe</v>
      </c>
      <c r="L274" s="1">
        <v>50.5</v>
      </c>
      <c r="M274" s="1">
        <v>15.9</v>
      </c>
      <c r="N274" s="1">
        <v>225</v>
      </c>
      <c r="O274" s="1">
        <v>5400</v>
      </c>
      <c r="P274" s="1" t="str">
        <v>Male</v>
      </c>
      <c r="Q274" s="1">
        <v>48</v>
      </c>
    </row>
    <row r="275" spans="1:17" x14ac:dyDescent="0.75">
      <c r="A275" s="1" t="s">
        <v>45</v>
      </c>
      <c r="B275" s="1" t="s">
        <v>42</v>
      </c>
      <c r="C275" s="1">
        <v>50.1</v>
      </c>
      <c r="D275" s="1">
        <v>15</v>
      </c>
      <c r="E275" s="1">
        <v>225</v>
      </c>
      <c r="F275" s="1">
        <v>5000</v>
      </c>
      <c r="G275" s="1" t="s">
        <v>16</v>
      </c>
      <c r="J275" s="1" t="str">
        <v>Gentoo</v>
      </c>
      <c r="K275" s="1" t="str">
        <v>Biscoe</v>
      </c>
      <c r="L275" s="1">
        <v>44.9</v>
      </c>
      <c r="M275" s="1">
        <v>13.3</v>
      </c>
      <c r="N275" s="1">
        <v>213</v>
      </c>
      <c r="O275" s="1">
        <v>5100</v>
      </c>
      <c r="P275" s="1" t="str">
        <v>Female</v>
      </c>
      <c r="Q275" s="1">
        <v>49</v>
      </c>
    </row>
    <row r="276" spans="1:17" x14ac:dyDescent="0.75">
      <c r="A276" s="1" t="s">
        <v>45</v>
      </c>
      <c r="B276" s="1" t="s">
        <v>42</v>
      </c>
      <c r="C276" s="1">
        <v>46.5</v>
      </c>
      <c r="D276" s="1">
        <v>14.4</v>
      </c>
      <c r="E276" s="1">
        <v>217</v>
      </c>
      <c r="F276" s="1">
        <v>4900</v>
      </c>
      <c r="G276" s="1" t="s">
        <v>13</v>
      </c>
      <c r="J276" s="1" t="str">
        <v>Gentoo</v>
      </c>
      <c r="K276" s="1" t="str">
        <v>Biscoe</v>
      </c>
      <c r="L276" s="1">
        <v>45.2</v>
      </c>
      <c r="M276" s="1">
        <v>15.8</v>
      </c>
      <c r="N276" s="1">
        <v>215</v>
      </c>
      <c r="O276" s="1">
        <v>5300</v>
      </c>
      <c r="P276" s="1" t="str">
        <v>Male</v>
      </c>
      <c r="Q276" s="1">
        <v>50</v>
      </c>
    </row>
    <row r="277" spans="1:17" x14ac:dyDescent="0.75">
      <c r="A277" s="1" t="s">
        <v>45</v>
      </c>
      <c r="B277" s="1" t="s">
        <v>42</v>
      </c>
      <c r="C277" s="1">
        <v>45</v>
      </c>
      <c r="D277" s="1">
        <v>15.4</v>
      </c>
      <c r="E277" s="1">
        <v>220</v>
      </c>
      <c r="F277" s="1">
        <v>5050</v>
      </c>
      <c r="G277" s="1" t="s">
        <v>16</v>
      </c>
      <c r="J277" s="1" t="str">
        <v>Gentoo</v>
      </c>
      <c r="K277" s="1" t="str">
        <v>Biscoe</v>
      </c>
      <c r="L277" s="1">
        <v>46.6</v>
      </c>
      <c r="M277" s="1">
        <v>14.2</v>
      </c>
      <c r="N277" s="1">
        <v>210</v>
      </c>
      <c r="O277" s="1">
        <v>4850</v>
      </c>
      <c r="P277" s="1" t="str">
        <v>Female</v>
      </c>
      <c r="Q277" s="1">
        <v>51</v>
      </c>
    </row>
    <row r="278" spans="1:17" x14ac:dyDescent="0.75">
      <c r="A278" s="1" t="s">
        <v>45</v>
      </c>
      <c r="B278" s="1" t="s">
        <v>42</v>
      </c>
      <c r="C278" s="1">
        <v>43.8</v>
      </c>
      <c r="D278" s="1">
        <v>13.9</v>
      </c>
      <c r="E278" s="1">
        <v>208</v>
      </c>
      <c r="F278" s="1">
        <v>4300</v>
      </c>
      <c r="G278" s="1" t="s">
        <v>13</v>
      </c>
      <c r="J278" s="1" t="str">
        <v>Gentoo</v>
      </c>
      <c r="K278" s="1" t="str">
        <v>Biscoe</v>
      </c>
      <c r="L278" s="1">
        <v>48.5</v>
      </c>
      <c r="M278" s="1">
        <v>14.1</v>
      </c>
      <c r="N278" s="1">
        <v>220</v>
      </c>
      <c r="O278" s="1">
        <v>5300</v>
      </c>
      <c r="P278" s="1" t="str">
        <v>Male</v>
      </c>
      <c r="Q278" s="1">
        <v>52</v>
      </c>
    </row>
    <row r="279" spans="1:17" x14ac:dyDescent="0.75">
      <c r="A279" s="1" t="s">
        <v>45</v>
      </c>
      <c r="B279" s="1" t="s">
        <v>42</v>
      </c>
      <c r="C279" s="1">
        <v>45.5</v>
      </c>
      <c r="D279" s="1">
        <v>15</v>
      </c>
      <c r="E279" s="1">
        <v>220</v>
      </c>
      <c r="F279" s="1">
        <v>5000</v>
      </c>
      <c r="G279" s="1" t="s">
        <v>16</v>
      </c>
      <c r="J279" s="1" t="str">
        <v>Gentoo</v>
      </c>
      <c r="K279" s="1" t="str">
        <v>Biscoe</v>
      </c>
      <c r="L279" s="1">
        <v>45.1</v>
      </c>
      <c r="M279" s="1">
        <v>14.4</v>
      </c>
      <c r="N279" s="1">
        <v>210</v>
      </c>
      <c r="O279" s="1">
        <v>4400</v>
      </c>
      <c r="P279" s="1" t="str">
        <v>Female</v>
      </c>
      <c r="Q279" s="1">
        <v>53</v>
      </c>
    </row>
    <row r="280" spans="1:17" x14ac:dyDescent="0.75">
      <c r="A280" s="1" t="s">
        <v>45</v>
      </c>
      <c r="B280" s="1" t="s">
        <v>42</v>
      </c>
      <c r="C280" s="1">
        <v>43.2</v>
      </c>
      <c r="D280" s="1">
        <v>14.5</v>
      </c>
      <c r="E280" s="1">
        <v>208</v>
      </c>
      <c r="F280" s="1">
        <v>4450</v>
      </c>
      <c r="G280" s="1" t="s">
        <v>13</v>
      </c>
      <c r="J280" s="1" t="str">
        <v>Gentoo</v>
      </c>
      <c r="K280" s="1" t="str">
        <v>Biscoe</v>
      </c>
      <c r="L280" s="1">
        <v>50.1</v>
      </c>
      <c r="M280" s="1">
        <v>15</v>
      </c>
      <c r="N280" s="1">
        <v>225</v>
      </c>
      <c r="O280" s="1">
        <v>5000</v>
      </c>
      <c r="P280" s="1" t="str">
        <v>Male</v>
      </c>
      <c r="Q280" s="1">
        <v>54</v>
      </c>
    </row>
    <row r="281" spans="1:17" x14ac:dyDescent="0.75">
      <c r="A281" s="1" t="s">
        <v>45</v>
      </c>
      <c r="B281" s="1" t="s">
        <v>42</v>
      </c>
      <c r="C281" s="1">
        <v>50.4</v>
      </c>
      <c r="D281" s="1">
        <v>15.3</v>
      </c>
      <c r="E281" s="1">
        <v>224</v>
      </c>
      <c r="F281" s="1">
        <v>5550</v>
      </c>
      <c r="G281" s="1" t="s">
        <v>16</v>
      </c>
      <c r="J281" s="1" t="str">
        <v>Gentoo</v>
      </c>
      <c r="K281" s="1" t="str">
        <v>Biscoe</v>
      </c>
      <c r="L281" s="1">
        <v>46.5</v>
      </c>
      <c r="M281" s="1">
        <v>14.4</v>
      </c>
      <c r="N281" s="1">
        <v>217</v>
      </c>
      <c r="O281" s="1">
        <v>4900</v>
      </c>
      <c r="P281" s="1" t="str">
        <v>Female</v>
      </c>
      <c r="Q281" s="1">
        <v>55</v>
      </c>
    </row>
    <row r="282" spans="1:17" x14ac:dyDescent="0.75">
      <c r="A282" s="1" t="s">
        <v>45</v>
      </c>
      <c r="B282" s="1" t="s">
        <v>42</v>
      </c>
      <c r="C282" s="1">
        <v>45.3</v>
      </c>
      <c r="D282" s="1">
        <v>13.8</v>
      </c>
      <c r="E282" s="1">
        <v>208</v>
      </c>
      <c r="F282" s="1">
        <v>4200</v>
      </c>
      <c r="G282" s="1" t="s">
        <v>13</v>
      </c>
      <c r="J282" s="1" t="str">
        <v>Gentoo</v>
      </c>
      <c r="K282" s="1" t="str">
        <v>Biscoe</v>
      </c>
      <c r="L282" s="1">
        <v>45</v>
      </c>
      <c r="M282" s="1">
        <v>15.4</v>
      </c>
      <c r="N282" s="1">
        <v>220</v>
      </c>
      <c r="O282" s="1">
        <v>5050</v>
      </c>
      <c r="P282" s="1" t="str">
        <v>Male</v>
      </c>
      <c r="Q282" s="1">
        <v>56</v>
      </c>
    </row>
    <row r="283" spans="1:17" x14ac:dyDescent="0.75">
      <c r="A283" s="1" t="s">
        <v>45</v>
      </c>
      <c r="B283" s="1" t="s">
        <v>42</v>
      </c>
      <c r="C283" s="1">
        <v>46.2</v>
      </c>
      <c r="D283" s="1">
        <v>14.9</v>
      </c>
      <c r="E283" s="1">
        <v>221</v>
      </c>
      <c r="F283" s="1">
        <v>5300</v>
      </c>
      <c r="G283" s="1" t="s">
        <v>16</v>
      </c>
      <c r="J283" s="1" t="str">
        <v>Gentoo</v>
      </c>
      <c r="K283" s="1" t="str">
        <v>Biscoe</v>
      </c>
      <c r="L283" s="1">
        <v>43.8</v>
      </c>
      <c r="M283" s="1">
        <v>13.9</v>
      </c>
      <c r="N283" s="1">
        <v>208</v>
      </c>
      <c r="O283" s="1">
        <v>4300</v>
      </c>
      <c r="P283" s="1" t="str">
        <v>Female</v>
      </c>
      <c r="Q283" s="1">
        <v>57</v>
      </c>
    </row>
    <row r="284" spans="1:17" x14ac:dyDescent="0.75">
      <c r="A284" s="1" t="s">
        <v>45</v>
      </c>
      <c r="B284" s="1" t="s">
        <v>42</v>
      </c>
      <c r="C284" s="1">
        <v>45.7</v>
      </c>
      <c r="D284" s="1">
        <v>13.9</v>
      </c>
      <c r="E284" s="1">
        <v>214</v>
      </c>
      <c r="F284" s="1">
        <v>4400</v>
      </c>
      <c r="G284" s="1" t="s">
        <v>13</v>
      </c>
      <c r="J284" s="1" t="str">
        <v>Gentoo</v>
      </c>
      <c r="K284" s="1" t="str">
        <v>Biscoe</v>
      </c>
      <c r="L284" s="1">
        <v>45.5</v>
      </c>
      <c r="M284" s="1">
        <v>15</v>
      </c>
      <c r="N284" s="1">
        <v>220</v>
      </c>
      <c r="O284" s="1">
        <v>5000</v>
      </c>
      <c r="P284" s="1" t="str">
        <v>Male</v>
      </c>
      <c r="Q284" s="1">
        <v>58</v>
      </c>
    </row>
    <row r="285" spans="1:17" x14ac:dyDescent="0.75">
      <c r="A285" s="1" t="s">
        <v>45</v>
      </c>
      <c r="B285" s="1" t="s">
        <v>42</v>
      </c>
      <c r="C285" s="1">
        <v>54.3</v>
      </c>
      <c r="D285" s="1">
        <v>15.7</v>
      </c>
      <c r="E285" s="1">
        <v>231</v>
      </c>
      <c r="F285" s="1">
        <v>5650</v>
      </c>
      <c r="G285" s="1" t="s">
        <v>16</v>
      </c>
      <c r="J285" s="1" t="str">
        <v>Gentoo</v>
      </c>
      <c r="K285" s="1" t="str">
        <v>Biscoe</v>
      </c>
      <c r="L285" s="1">
        <v>43.2</v>
      </c>
      <c r="M285" s="1">
        <v>14.5</v>
      </c>
      <c r="N285" s="1">
        <v>208</v>
      </c>
      <c r="O285" s="1">
        <v>4450</v>
      </c>
      <c r="P285" s="1" t="str">
        <v>Female</v>
      </c>
      <c r="Q285" s="1">
        <v>59</v>
      </c>
    </row>
    <row r="286" spans="1:17" x14ac:dyDescent="0.75">
      <c r="A286" s="1" t="s">
        <v>45</v>
      </c>
      <c r="B286" s="1" t="s">
        <v>42</v>
      </c>
      <c r="C286" s="1">
        <v>45.8</v>
      </c>
      <c r="D286" s="1">
        <v>14.2</v>
      </c>
      <c r="E286" s="1">
        <v>219</v>
      </c>
      <c r="F286" s="1">
        <v>4700</v>
      </c>
      <c r="G286" s="1" t="s">
        <v>13</v>
      </c>
      <c r="J286" s="1" t="str">
        <v>Gentoo</v>
      </c>
      <c r="K286" s="1" t="str">
        <v>Biscoe</v>
      </c>
      <c r="L286" s="1">
        <v>50.4</v>
      </c>
      <c r="M286" s="1">
        <v>15.3</v>
      </c>
      <c r="N286" s="1">
        <v>224</v>
      </c>
      <c r="O286" s="1">
        <v>5550</v>
      </c>
      <c r="P286" s="1" t="str">
        <v>Male</v>
      </c>
      <c r="Q286" s="1">
        <v>60</v>
      </c>
    </row>
    <row r="287" spans="1:17" x14ac:dyDescent="0.75">
      <c r="A287" s="1" t="s">
        <v>45</v>
      </c>
      <c r="B287" s="1" t="s">
        <v>42</v>
      </c>
      <c r="C287" s="1">
        <v>49.8</v>
      </c>
      <c r="D287" s="1">
        <v>16.8</v>
      </c>
      <c r="E287" s="1">
        <v>230</v>
      </c>
      <c r="F287" s="1">
        <v>5700</v>
      </c>
      <c r="G287" s="1" t="s">
        <v>16</v>
      </c>
      <c r="J287" s="1" t="str">
        <v>Gentoo</v>
      </c>
      <c r="K287" s="1" t="str">
        <v>Biscoe</v>
      </c>
      <c r="L287" s="1">
        <v>45.3</v>
      </c>
      <c r="M287" s="1">
        <v>13.8</v>
      </c>
      <c r="N287" s="1">
        <v>208</v>
      </c>
      <c r="O287" s="1">
        <v>4200</v>
      </c>
      <c r="P287" s="1" t="str">
        <v>Female</v>
      </c>
      <c r="Q287" s="1">
        <v>61</v>
      </c>
    </row>
    <row r="288" spans="1:17" x14ac:dyDescent="0.75">
      <c r="A288" s="1" t="s">
        <v>45</v>
      </c>
      <c r="B288" s="1" t="s">
        <v>42</v>
      </c>
      <c r="C288" s="1">
        <v>46.2</v>
      </c>
      <c r="D288" s="1">
        <v>14.4</v>
      </c>
      <c r="E288" s="1">
        <v>214</v>
      </c>
      <c r="F288" s="1">
        <v>4650</v>
      </c>
      <c r="G288" s="1" t="s">
        <v>41</v>
      </c>
      <c r="J288" s="1" t="str">
        <v>Gentoo</v>
      </c>
      <c r="K288" s="1" t="str">
        <v>Biscoe</v>
      </c>
      <c r="L288" s="1">
        <v>46.2</v>
      </c>
      <c r="M288" s="1">
        <v>14.9</v>
      </c>
      <c r="N288" s="1">
        <v>221</v>
      </c>
      <c r="O288" s="1">
        <v>5300</v>
      </c>
      <c r="P288" s="1" t="str">
        <v>Male</v>
      </c>
      <c r="Q288" s="1">
        <v>62</v>
      </c>
    </row>
    <row r="289" spans="1:17" x14ac:dyDescent="0.75">
      <c r="A289" s="1" t="s">
        <v>45</v>
      </c>
      <c r="B289" s="1" t="s">
        <v>42</v>
      </c>
      <c r="C289" s="1">
        <v>49.5</v>
      </c>
      <c r="D289" s="1">
        <v>16.2</v>
      </c>
      <c r="E289" s="1">
        <v>229</v>
      </c>
      <c r="F289" s="1">
        <v>5800</v>
      </c>
      <c r="G289" s="1" t="s">
        <v>16</v>
      </c>
      <c r="J289" s="1" t="str">
        <v>Gentoo</v>
      </c>
      <c r="K289" s="1" t="str">
        <v>Biscoe</v>
      </c>
      <c r="L289" s="1">
        <v>45.7</v>
      </c>
      <c r="M289" s="1">
        <v>13.9</v>
      </c>
      <c r="N289" s="1">
        <v>214</v>
      </c>
      <c r="O289" s="1">
        <v>4400</v>
      </c>
      <c r="P289" s="1" t="str">
        <v>Female</v>
      </c>
      <c r="Q289" s="1">
        <v>63</v>
      </c>
    </row>
    <row r="290" spans="1:17" x14ac:dyDescent="0.75">
      <c r="A290" s="1" t="s">
        <v>45</v>
      </c>
      <c r="B290" s="1" t="s">
        <v>42</v>
      </c>
      <c r="C290" s="1">
        <v>43.5</v>
      </c>
      <c r="D290" s="1">
        <v>14.2</v>
      </c>
      <c r="E290" s="1">
        <v>220</v>
      </c>
      <c r="F290" s="1">
        <v>4700</v>
      </c>
      <c r="G290" s="1" t="s">
        <v>13</v>
      </c>
      <c r="J290" s="1" t="str">
        <v>Gentoo</v>
      </c>
      <c r="K290" s="1" t="str">
        <v>Biscoe</v>
      </c>
      <c r="L290" s="1">
        <v>54.3</v>
      </c>
      <c r="M290" s="1">
        <v>15.7</v>
      </c>
      <c r="N290" s="1">
        <v>231</v>
      </c>
      <c r="O290" s="1">
        <v>5650</v>
      </c>
      <c r="P290" s="1" t="str">
        <v>Male</v>
      </c>
      <c r="Q290" s="1">
        <v>64</v>
      </c>
    </row>
    <row r="291" spans="1:17" x14ac:dyDescent="0.75">
      <c r="A291" s="1" t="s">
        <v>45</v>
      </c>
      <c r="B291" s="1" t="s">
        <v>42</v>
      </c>
      <c r="C291" s="1">
        <v>50.7</v>
      </c>
      <c r="D291" s="1">
        <v>15</v>
      </c>
      <c r="E291" s="1">
        <v>223</v>
      </c>
      <c r="F291" s="1">
        <v>5550</v>
      </c>
      <c r="G291" s="1" t="s">
        <v>16</v>
      </c>
      <c r="J291" s="1" t="str">
        <v>Gentoo</v>
      </c>
      <c r="K291" s="1" t="str">
        <v>Biscoe</v>
      </c>
      <c r="L291" s="1">
        <v>45.8</v>
      </c>
      <c r="M291" s="1">
        <v>14.2</v>
      </c>
      <c r="N291" s="1">
        <v>219</v>
      </c>
      <c r="O291" s="1">
        <v>4700</v>
      </c>
      <c r="P291" s="1" t="str">
        <v>Female</v>
      </c>
      <c r="Q291" s="1">
        <v>65</v>
      </c>
    </row>
    <row r="292" spans="1:17" x14ac:dyDescent="0.75">
      <c r="A292" s="1" t="s">
        <v>45</v>
      </c>
      <c r="B292" s="1" t="s">
        <v>42</v>
      </c>
      <c r="C292" s="1">
        <v>47.7</v>
      </c>
      <c r="D292" s="1">
        <v>15</v>
      </c>
      <c r="E292" s="1">
        <v>216</v>
      </c>
      <c r="F292" s="1">
        <v>4750</v>
      </c>
      <c r="G292" s="1" t="s">
        <v>13</v>
      </c>
      <c r="J292" s="1" t="str">
        <v>Gentoo</v>
      </c>
      <c r="K292" s="1" t="str">
        <v>Biscoe</v>
      </c>
      <c r="L292" s="1">
        <v>49.8</v>
      </c>
      <c r="M292" s="1">
        <v>16.8</v>
      </c>
      <c r="N292" s="1">
        <v>230</v>
      </c>
      <c r="O292" s="1">
        <v>5700</v>
      </c>
      <c r="P292" s="1" t="str">
        <v>Male</v>
      </c>
      <c r="Q292" s="1">
        <v>66</v>
      </c>
    </row>
    <row r="293" spans="1:17" x14ac:dyDescent="0.75">
      <c r="A293" s="1" t="s">
        <v>45</v>
      </c>
      <c r="B293" s="1" t="s">
        <v>42</v>
      </c>
      <c r="C293" s="1">
        <v>46.4</v>
      </c>
      <c r="D293" s="1">
        <v>15.6</v>
      </c>
      <c r="E293" s="1">
        <v>221</v>
      </c>
      <c r="F293" s="1">
        <v>5000</v>
      </c>
      <c r="G293" s="1" t="s">
        <v>16</v>
      </c>
      <c r="J293" s="1" t="str">
        <v>Gentoo</v>
      </c>
      <c r="K293" s="1" t="str">
        <v>Biscoe</v>
      </c>
      <c r="L293" s="1">
        <v>46.2</v>
      </c>
      <c r="M293" s="1">
        <v>14.4</v>
      </c>
      <c r="N293" s="1">
        <v>214</v>
      </c>
      <c r="O293" s="1">
        <v>4650</v>
      </c>
      <c r="P293" s="1" t="str">
        <v/>
      </c>
      <c r="Q293" s="1">
        <v>67</v>
      </c>
    </row>
    <row r="294" spans="1:17" x14ac:dyDescent="0.75">
      <c r="A294" s="1" t="s">
        <v>45</v>
      </c>
      <c r="B294" s="1" t="s">
        <v>42</v>
      </c>
      <c r="C294" s="1">
        <v>48.2</v>
      </c>
      <c r="D294" s="1">
        <v>15.6</v>
      </c>
      <c r="E294" s="1">
        <v>221</v>
      </c>
      <c r="F294" s="1">
        <v>5100</v>
      </c>
      <c r="G294" s="1" t="s">
        <v>16</v>
      </c>
      <c r="J294" s="1" t="str">
        <v>Gentoo</v>
      </c>
      <c r="K294" s="1" t="str">
        <v>Biscoe</v>
      </c>
      <c r="L294" s="1">
        <v>49.5</v>
      </c>
      <c r="M294" s="1">
        <v>16.2</v>
      </c>
      <c r="N294" s="1">
        <v>229</v>
      </c>
      <c r="O294" s="1">
        <v>5800</v>
      </c>
      <c r="P294" s="1" t="str">
        <v>Male</v>
      </c>
      <c r="Q294" s="1">
        <v>68</v>
      </c>
    </row>
    <row r="295" spans="1:17" x14ac:dyDescent="0.75">
      <c r="A295" s="1" t="s">
        <v>45</v>
      </c>
      <c r="B295" s="1" t="s">
        <v>42</v>
      </c>
      <c r="C295" s="1">
        <v>46.5</v>
      </c>
      <c r="D295" s="1">
        <v>14.8</v>
      </c>
      <c r="E295" s="1">
        <v>217</v>
      </c>
      <c r="F295" s="1">
        <v>5200</v>
      </c>
      <c r="G295" s="1" t="s">
        <v>13</v>
      </c>
      <c r="J295" s="1" t="str">
        <v>Gentoo</v>
      </c>
      <c r="K295" s="1" t="str">
        <v>Biscoe</v>
      </c>
      <c r="L295" s="1">
        <v>43.5</v>
      </c>
      <c r="M295" s="1">
        <v>14.2</v>
      </c>
      <c r="N295" s="1">
        <v>220</v>
      </c>
      <c r="O295" s="1">
        <v>4700</v>
      </c>
      <c r="P295" s="1" t="str">
        <v>Female</v>
      </c>
      <c r="Q295" s="1">
        <v>69</v>
      </c>
    </row>
    <row r="296" spans="1:17" x14ac:dyDescent="0.75">
      <c r="A296" s="1" t="s">
        <v>45</v>
      </c>
      <c r="B296" s="1" t="s">
        <v>42</v>
      </c>
      <c r="C296" s="1">
        <v>46.4</v>
      </c>
      <c r="D296" s="1">
        <v>15</v>
      </c>
      <c r="E296" s="1">
        <v>216</v>
      </c>
      <c r="F296" s="1">
        <v>4700</v>
      </c>
      <c r="G296" s="1" t="s">
        <v>13</v>
      </c>
      <c r="J296" s="1" t="str">
        <v>Gentoo</v>
      </c>
      <c r="K296" s="1" t="str">
        <v>Biscoe</v>
      </c>
      <c r="L296" s="1">
        <v>50.7</v>
      </c>
      <c r="M296" s="1">
        <v>15</v>
      </c>
      <c r="N296" s="1">
        <v>223</v>
      </c>
      <c r="O296" s="1">
        <v>5550</v>
      </c>
      <c r="P296" s="1" t="str">
        <v>Male</v>
      </c>
      <c r="Q296" s="1">
        <v>70</v>
      </c>
    </row>
    <row r="297" spans="1:17" x14ac:dyDescent="0.75">
      <c r="A297" s="1" t="s">
        <v>45</v>
      </c>
      <c r="B297" s="1" t="s">
        <v>42</v>
      </c>
      <c r="C297" s="1">
        <v>48.6</v>
      </c>
      <c r="D297" s="1">
        <v>16</v>
      </c>
      <c r="E297" s="1">
        <v>230</v>
      </c>
      <c r="F297" s="1">
        <v>5800</v>
      </c>
      <c r="G297" s="1" t="s">
        <v>16</v>
      </c>
      <c r="J297" s="1" t="str">
        <v>Gentoo</v>
      </c>
      <c r="K297" s="1" t="str">
        <v>Biscoe</v>
      </c>
      <c r="L297" s="1">
        <v>47.7</v>
      </c>
      <c r="M297" s="1">
        <v>15</v>
      </c>
      <c r="N297" s="1">
        <v>216</v>
      </c>
      <c r="O297" s="1">
        <v>4750</v>
      </c>
      <c r="P297" s="1" t="str">
        <v>Female</v>
      </c>
      <c r="Q297" s="1">
        <v>71</v>
      </c>
    </row>
    <row r="298" spans="1:17" x14ac:dyDescent="0.75">
      <c r="A298" s="1" t="s">
        <v>45</v>
      </c>
      <c r="B298" s="1" t="s">
        <v>42</v>
      </c>
      <c r="C298" s="1">
        <v>47.5</v>
      </c>
      <c r="D298" s="1">
        <v>14.2</v>
      </c>
      <c r="E298" s="1">
        <v>209</v>
      </c>
      <c r="F298" s="1">
        <v>4600</v>
      </c>
      <c r="G298" s="1" t="s">
        <v>13</v>
      </c>
      <c r="J298" s="1" t="str">
        <v>Gentoo</v>
      </c>
      <c r="K298" s="1" t="str">
        <v>Biscoe</v>
      </c>
      <c r="L298" s="1">
        <v>46.4</v>
      </c>
      <c r="M298" s="1">
        <v>15.6</v>
      </c>
      <c r="N298" s="1">
        <v>221</v>
      </c>
      <c r="O298" s="1">
        <v>5000</v>
      </c>
      <c r="P298" s="1" t="str">
        <v>Male</v>
      </c>
      <c r="Q298" s="1">
        <v>72</v>
      </c>
    </row>
    <row r="299" spans="1:17" x14ac:dyDescent="0.75">
      <c r="A299" s="1" t="s">
        <v>45</v>
      </c>
      <c r="B299" s="1" t="s">
        <v>42</v>
      </c>
      <c r="C299" s="1">
        <v>51.1</v>
      </c>
      <c r="D299" s="1">
        <v>16.3</v>
      </c>
      <c r="E299" s="1">
        <v>220</v>
      </c>
      <c r="F299" s="1">
        <v>6000</v>
      </c>
      <c r="G299" s="1" t="s">
        <v>16</v>
      </c>
      <c r="J299" s="1" t="str">
        <v>Gentoo</v>
      </c>
      <c r="K299" s="1" t="str">
        <v>Biscoe</v>
      </c>
      <c r="L299" s="1">
        <v>48.2</v>
      </c>
      <c r="M299" s="1">
        <v>15.6</v>
      </c>
      <c r="N299" s="1">
        <v>221</v>
      </c>
      <c r="O299" s="1">
        <v>5100</v>
      </c>
      <c r="P299" s="1" t="str">
        <v>Male</v>
      </c>
      <c r="Q299" s="1">
        <v>73</v>
      </c>
    </row>
    <row r="300" spans="1:17" x14ac:dyDescent="0.75">
      <c r="A300" s="1" t="s">
        <v>45</v>
      </c>
      <c r="B300" s="1" t="s">
        <v>42</v>
      </c>
      <c r="C300" s="1">
        <v>45.2</v>
      </c>
      <c r="D300" s="1">
        <v>13.8</v>
      </c>
      <c r="E300" s="1">
        <v>215</v>
      </c>
      <c r="F300" s="1">
        <v>4750</v>
      </c>
      <c r="G300" s="1" t="s">
        <v>13</v>
      </c>
      <c r="J300" s="1" t="str">
        <v>Gentoo</v>
      </c>
      <c r="K300" s="1" t="str">
        <v>Biscoe</v>
      </c>
      <c r="L300" s="1">
        <v>46.5</v>
      </c>
      <c r="M300" s="1">
        <v>14.8</v>
      </c>
      <c r="N300" s="1">
        <v>217</v>
      </c>
      <c r="O300" s="1">
        <v>5200</v>
      </c>
      <c r="P300" s="1" t="str">
        <v>Female</v>
      </c>
      <c r="Q300" s="1">
        <v>74</v>
      </c>
    </row>
    <row r="301" spans="1:17" x14ac:dyDescent="0.75">
      <c r="A301" s="1" t="s">
        <v>45</v>
      </c>
      <c r="B301" s="1" t="s">
        <v>42</v>
      </c>
      <c r="C301" s="1">
        <v>45.2</v>
      </c>
      <c r="D301" s="1">
        <v>16.399999999999999</v>
      </c>
      <c r="E301" s="1">
        <v>223</v>
      </c>
      <c r="F301" s="1">
        <v>5950</v>
      </c>
      <c r="G301" s="1" t="s">
        <v>16</v>
      </c>
      <c r="J301" s="1" t="str">
        <v>Gentoo</v>
      </c>
      <c r="K301" s="1" t="str">
        <v>Biscoe</v>
      </c>
      <c r="L301" s="1">
        <v>46.4</v>
      </c>
      <c r="M301" s="1">
        <v>15</v>
      </c>
      <c r="N301" s="1">
        <v>216</v>
      </c>
      <c r="O301" s="1">
        <v>4700</v>
      </c>
      <c r="P301" s="1" t="str">
        <v>Female</v>
      </c>
      <c r="Q301" s="1">
        <v>75</v>
      </c>
    </row>
    <row r="302" spans="1:17" x14ac:dyDescent="0.75">
      <c r="A302" s="1" t="s">
        <v>45</v>
      </c>
      <c r="B302" s="1" t="s">
        <v>42</v>
      </c>
      <c r="C302" s="1">
        <v>49.1</v>
      </c>
      <c r="D302" s="1">
        <v>14.5</v>
      </c>
      <c r="E302" s="1">
        <v>212</v>
      </c>
      <c r="F302" s="1">
        <v>4625</v>
      </c>
      <c r="G302" s="1" t="s">
        <v>13</v>
      </c>
      <c r="J302" s="1" t="str">
        <v>Gentoo</v>
      </c>
      <c r="K302" s="1" t="str">
        <v>Biscoe</v>
      </c>
      <c r="L302" s="1">
        <v>48.6</v>
      </c>
      <c r="M302" s="1">
        <v>16</v>
      </c>
      <c r="N302" s="1">
        <v>230</v>
      </c>
      <c r="O302" s="1">
        <v>5800</v>
      </c>
      <c r="P302" s="1" t="str">
        <v>Male</v>
      </c>
      <c r="Q302" s="1">
        <v>76</v>
      </c>
    </row>
    <row r="303" spans="1:17" x14ac:dyDescent="0.75">
      <c r="A303" s="1" t="s">
        <v>45</v>
      </c>
      <c r="B303" s="1" t="s">
        <v>42</v>
      </c>
      <c r="C303" s="1">
        <v>52.5</v>
      </c>
      <c r="D303" s="1">
        <v>15.6</v>
      </c>
      <c r="E303" s="1">
        <v>221</v>
      </c>
      <c r="F303" s="1">
        <v>5450</v>
      </c>
      <c r="G303" s="1" t="s">
        <v>16</v>
      </c>
      <c r="J303" s="1" t="str">
        <v>Gentoo</v>
      </c>
      <c r="K303" s="1" t="str">
        <v>Biscoe</v>
      </c>
      <c r="L303" s="1">
        <v>47.5</v>
      </c>
      <c r="M303" s="1">
        <v>14.2</v>
      </c>
      <c r="N303" s="1">
        <v>209</v>
      </c>
      <c r="O303" s="1">
        <v>4600</v>
      </c>
      <c r="P303" s="1" t="str">
        <v>Female</v>
      </c>
      <c r="Q303" s="1">
        <v>77</v>
      </c>
    </row>
    <row r="304" spans="1:17" x14ac:dyDescent="0.75">
      <c r="A304" s="1" t="s">
        <v>45</v>
      </c>
      <c r="B304" s="1" t="s">
        <v>42</v>
      </c>
      <c r="C304" s="1">
        <v>47.4</v>
      </c>
      <c r="D304" s="1">
        <v>14.6</v>
      </c>
      <c r="E304" s="1">
        <v>212</v>
      </c>
      <c r="F304" s="1">
        <v>4725</v>
      </c>
      <c r="G304" s="1" t="s">
        <v>13</v>
      </c>
      <c r="J304" s="1" t="str">
        <v>Gentoo</v>
      </c>
      <c r="K304" s="1" t="str">
        <v>Biscoe</v>
      </c>
      <c r="L304" s="1">
        <v>51.1</v>
      </c>
      <c r="M304" s="1">
        <v>16.3</v>
      </c>
      <c r="N304" s="1">
        <v>220</v>
      </c>
      <c r="O304" s="1">
        <v>6000</v>
      </c>
      <c r="P304" s="1" t="str">
        <v>Male</v>
      </c>
      <c r="Q304" s="1">
        <v>78</v>
      </c>
    </row>
    <row r="305" spans="1:17" x14ac:dyDescent="0.75">
      <c r="A305" s="1" t="s">
        <v>45</v>
      </c>
      <c r="B305" s="1" t="s">
        <v>42</v>
      </c>
      <c r="C305" s="1">
        <v>50</v>
      </c>
      <c r="D305" s="1">
        <v>15.9</v>
      </c>
      <c r="E305" s="1">
        <v>224</v>
      </c>
      <c r="F305" s="1">
        <v>5350</v>
      </c>
      <c r="G305" s="1" t="s">
        <v>16</v>
      </c>
      <c r="J305" s="1" t="str">
        <v>Gentoo</v>
      </c>
      <c r="K305" s="1" t="str">
        <v>Biscoe</v>
      </c>
      <c r="L305" s="1">
        <v>45.2</v>
      </c>
      <c r="M305" s="1">
        <v>13.8</v>
      </c>
      <c r="N305" s="1">
        <v>215</v>
      </c>
      <c r="O305" s="1">
        <v>4750</v>
      </c>
      <c r="P305" s="1" t="str">
        <v>Female</v>
      </c>
      <c r="Q305" s="1">
        <v>79</v>
      </c>
    </row>
    <row r="306" spans="1:17" x14ac:dyDescent="0.75">
      <c r="A306" s="1" t="s">
        <v>45</v>
      </c>
      <c r="B306" s="1" t="s">
        <v>42</v>
      </c>
      <c r="C306" s="1">
        <v>44.9</v>
      </c>
      <c r="D306" s="1">
        <v>13.8</v>
      </c>
      <c r="E306" s="1">
        <v>212</v>
      </c>
      <c r="F306" s="1">
        <v>4750</v>
      </c>
      <c r="G306" s="1" t="s">
        <v>13</v>
      </c>
      <c r="J306" s="1" t="str">
        <v>Gentoo</v>
      </c>
      <c r="K306" s="1" t="str">
        <v>Biscoe</v>
      </c>
      <c r="L306" s="1">
        <v>45.2</v>
      </c>
      <c r="M306" s="1">
        <v>16.399999999999999</v>
      </c>
      <c r="N306" s="1">
        <v>223</v>
      </c>
      <c r="O306" s="1">
        <v>5950</v>
      </c>
      <c r="P306" s="1" t="str">
        <v>Male</v>
      </c>
      <c r="Q306" s="1">
        <v>80</v>
      </c>
    </row>
    <row r="307" spans="1:17" x14ac:dyDescent="0.75">
      <c r="A307" s="1" t="s">
        <v>45</v>
      </c>
      <c r="B307" s="1" t="s">
        <v>42</v>
      </c>
      <c r="C307" s="1">
        <v>50.8</v>
      </c>
      <c r="D307" s="1">
        <v>17.3</v>
      </c>
      <c r="E307" s="1">
        <v>228</v>
      </c>
      <c r="F307" s="1">
        <v>5600</v>
      </c>
      <c r="G307" s="1" t="s">
        <v>16</v>
      </c>
      <c r="J307" s="1" t="str">
        <v>Gentoo</v>
      </c>
      <c r="K307" s="1" t="str">
        <v>Biscoe</v>
      </c>
      <c r="L307" s="1">
        <v>49.1</v>
      </c>
      <c r="M307" s="1">
        <v>14.5</v>
      </c>
      <c r="N307" s="1">
        <v>212</v>
      </c>
      <c r="O307" s="1">
        <v>4625</v>
      </c>
      <c r="P307" s="1" t="str">
        <v>Female</v>
      </c>
      <c r="Q307" s="1">
        <v>81</v>
      </c>
    </row>
    <row r="308" spans="1:17" x14ac:dyDescent="0.75">
      <c r="A308" s="1" t="s">
        <v>45</v>
      </c>
      <c r="B308" s="1" t="s">
        <v>42</v>
      </c>
      <c r="C308" s="1">
        <v>43.4</v>
      </c>
      <c r="D308" s="1">
        <v>14.4</v>
      </c>
      <c r="E308" s="1">
        <v>218</v>
      </c>
      <c r="F308" s="1">
        <v>4600</v>
      </c>
      <c r="G308" s="1" t="s">
        <v>13</v>
      </c>
      <c r="J308" s="1" t="str">
        <v>Gentoo</v>
      </c>
      <c r="K308" s="1" t="str">
        <v>Biscoe</v>
      </c>
      <c r="L308" s="1">
        <v>52.5</v>
      </c>
      <c r="M308" s="1">
        <v>15.6</v>
      </c>
      <c r="N308" s="1">
        <v>221</v>
      </c>
      <c r="O308" s="1">
        <v>5450</v>
      </c>
      <c r="P308" s="1" t="str">
        <v>Male</v>
      </c>
      <c r="Q308" s="1">
        <v>82</v>
      </c>
    </row>
    <row r="309" spans="1:17" x14ac:dyDescent="0.75">
      <c r="A309" s="1" t="s">
        <v>45</v>
      </c>
      <c r="B309" s="1" t="s">
        <v>42</v>
      </c>
      <c r="C309" s="1">
        <v>51.3</v>
      </c>
      <c r="D309" s="1">
        <v>14.2</v>
      </c>
      <c r="E309" s="1">
        <v>218</v>
      </c>
      <c r="F309" s="1">
        <v>5300</v>
      </c>
      <c r="G309" s="1" t="s">
        <v>16</v>
      </c>
      <c r="J309" s="1" t="str">
        <v>Gentoo</v>
      </c>
      <c r="K309" s="1" t="str">
        <v>Biscoe</v>
      </c>
      <c r="L309" s="1">
        <v>47.4</v>
      </c>
      <c r="M309" s="1">
        <v>14.6</v>
      </c>
      <c r="N309" s="1">
        <v>212</v>
      </c>
      <c r="O309" s="1">
        <v>4725</v>
      </c>
      <c r="P309" s="1" t="str">
        <v>Female</v>
      </c>
      <c r="Q309" s="1">
        <v>83</v>
      </c>
    </row>
    <row r="310" spans="1:17" x14ac:dyDescent="0.75">
      <c r="A310" s="1" t="s">
        <v>45</v>
      </c>
      <c r="B310" s="1" t="s">
        <v>42</v>
      </c>
      <c r="C310" s="1">
        <v>47.5</v>
      </c>
      <c r="D310" s="1">
        <v>14</v>
      </c>
      <c r="E310" s="1">
        <v>212</v>
      </c>
      <c r="F310" s="1">
        <v>4875</v>
      </c>
      <c r="G310" s="1" t="s">
        <v>13</v>
      </c>
      <c r="J310" s="1" t="str">
        <v>Gentoo</v>
      </c>
      <c r="K310" s="1" t="str">
        <v>Biscoe</v>
      </c>
      <c r="L310" s="1">
        <v>50</v>
      </c>
      <c r="M310" s="1">
        <v>15.9</v>
      </c>
      <c r="N310" s="1">
        <v>224</v>
      </c>
      <c r="O310" s="1">
        <v>5350</v>
      </c>
      <c r="P310" s="1" t="str">
        <v>Male</v>
      </c>
      <c r="Q310" s="1">
        <v>84</v>
      </c>
    </row>
    <row r="311" spans="1:17" x14ac:dyDescent="0.75">
      <c r="A311" s="1" t="s">
        <v>45</v>
      </c>
      <c r="B311" s="1" t="s">
        <v>42</v>
      </c>
      <c r="C311" s="1">
        <v>52.1</v>
      </c>
      <c r="D311" s="1">
        <v>17</v>
      </c>
      <c r="E311" s="1">
        <v>230</v>
      </c>
      <c r="F311" s="1">
        <v>5550</v>
      </c>
      <c r="G311" s="1" t="s">
        <v>16</v>
      </c>
      <c r="J311" s="1" t="str">
        <v>Gentoo</v>
      </c>
      <c r="K311" s="1" t="str">
        <v>Biscoe</v>
      </c>
      <c r="L311" s="1">
        <v>44.9</v>
      </c>
      <c r="M311" s="1">
        <v>13.8</v>
      </c>
      <c r="N311" s="1">
        <v>212</v>
      </c>
      <c r="O311" s="1">
        <v>4750</v>
      </c>
      <c r="P311" s="1" t="str">
        <v>Female</v>
      </c>
      <c r="Q311" s="1">
        <v>85</v>
      </c>
    </row>
    <row r="312" spans="1:17" x14ac:dyDescent="0.75">
      <c r="A312" s="1" t="s">
        <v>45</v>
      </c>
      <c r="B312" s="1" t="s">
        <v>42</v>
      </c>
      <c r="C312" s="1">
        <v>47.5</v>
      </c>
      <c r="D312" s="1">
        <v>15</v>
      </c>
      <c r="E312" s="1">
        <v>218</v>
      </c>
      <c r="F312" s="1">
        <v>4950</v>
      </c>
      <c r="G312" s="1" t="s">
        <v>13</v>
      </c>
      <c r="J312" s="1" t="str">
        <v>Gentoo</v>
      </c>
      <c r="K312" s="1" t="str">
        <v>Biscoe</v>
      </c>
      <c r="L312" s="1">
        <v>50.8</v>
      </c>
      <c r="M312" s="1">
        <v>17.3</v>
      </c>
      <c r="N312" s="1">
        <v>228</v>
      </c>
      <c r="O312" s="1">
        <v>5600</v>
      </c>
      <c r="P312" s="1" t="str">
        <v>Male</v>
      </c>
      <c r="Q312" s="1">
        <v>86</v>
      </c>
    </row>
    <row r="313" spans="1:17" x14ac:dyDescent="0.75">
      <c r="A313" s="1" t="s">
        <v>45</v>
      </c>
      <c r="B313" s="1" t="s">
        <v>42</v>
      </c>
      <c r="C313" s="1">
        <v>52.2</v>
      </c>
      <c r="D313" s="1">
        <v>17.100000000000001</v>
      </c>
      <c r="E313" s="1">
        <v>228</v>
      </c>
      <c r="F313" s="1">
        <v>5400</v>
      </c>
      <c r="G313" s="1" t="s">
        <v>16</v>
      </c>
      <c r="J313" s="1" t="str">
        <v>Gentoo</v>
      </c>
      <c r="K313" s="1" t="str">
        <v>Biscoe</v>
      </c>
      <c r="L313" s="1">
        <v>43.4</v>
      </c>
      <c r="M313" s="1">
        <v>14.4</v>
      </c>
      <c r="N313" s="1">
        <v>218</v>
      </c>
      <c r="O313" s="1">
        <v>4600</v>
      </c>
      <c r="P313" s="1" t="str">
        <v>Female</v>
      </c>
      <c r="Q313" s="1">
        <v>87</v>
      </c>
    </row>
    <row r="314" spans="1:17" x14ac:dyDescent="0.75">
      <c r="A314" s="1" t="s">
        <v>45</v>
      </c>
      <c r="B314" s="1" t="s">
        <v>42</v>
      </c>
      <c r="C314" s="1">
        <v>45.5</v>
      </c>
      <c r="D314" s="1">
        <v>14.5</v>
      </c>
      <c r="E314" s="1">
        <v>212</v>
      </c>
      <c r="F314" s="1">
        <v>4750</v>
      </c>
      <c r="G314" s="1" t="s">
        <v>13</v>
      </c>
      <c r="J314" s="1" t="str">
        <v>Gentoo</v>
      </c>
      <c r="K314" s="1" t="str">
        <v>Biscoe</v>
      </c>
      <c r="L314" s="1">
        <v>51.3</v>
      </c>
      <c r="M314" s="1">
        <v>14.2</v>
      </c>
      <c r="N314" s="1">
        <v>218</v>
      </c>
      <c r="O314" s="1">
        <v>5300</v>
      </c>
      <c r="P314" s="1" t="str">
        <v>Male</v>
      </c>
      <c r="Q314" s="1">
        <v>88</v>
      </c>
    </row>
    <row r="315" spans="1:17" x14ac:dyDescent="0.75">
      <c r="A315" s="1" t="s">
        <v>45</v>
      </c>
      <c r="B315" s="1" t="s">
        <v>42</v>
      </c>
      <c r="C315" s="1">
        <v>49.5</v>
      </c>
      <c r="D315" s="1">
        <v>16.100000000000001</v>
      </c>
      <c r="E315" s="1">
        <v>224</v>
      </c>
      <c r="F315" s="1">
        <v>5650</v>
      </c>
      <c r="G315" s="1" t="s">
        <v>16</v>
      </c>
      <c r="J315" s="1" t="str">
        <v>Gentoo</v>
      </c>
      <c r="K315" s="1" t="str">
        <v>Biscoe</v>
      </c>
      <c r="L315" s="1">
        <v>47.5</v>
      </c>
      <c r="M315" s="1">
        <v>14</v>
      </c>
      <c r="N315" s="1">
        <v>212</v>
      </c>
      <c r="O315" s="1">
        <v>4875</v>
      </c>
      <c r="P315" s="1" t="str">
        <v>Female</v>
      </c>
      <c r="Q315" s="1">
        <v>89</v>
      </c>
    </row>
    <row r="316" spans="1:17" x14ac:dyDescent="0.75">
      <c r="A316" s="1" t="s">
        <v>45</v>
      </c>
      <c r="B316" s="1" t="s">
        <v>42</v>
      </c>
      <c r="C316" s="1">
        <v>44.5</v>
      </c>
      <c r="D316" s="1">
        <v>14.7</v>
      </c>
      <c r="E316" s="1">
        <v>214</v>
      </c>
      <c r="F316" s="1">
        <v>4850</v>
      </c>
      <c r="G316" s="1" t="s">
        <v>13</v>
      </c>
      <c r="J316" s="1" t="str">
        <v>Gentoo</v>
      </c>
      <c r="K316" s="1" t="str">
        <v>Biscoe</v>
      </c>
      <c r="L316" s="1">
        <v>52.1</v>
      </c>
      <c r="M316" s="1">
        <v>17</v>
      </c>
      <c r="N316" s="1">
        <v>230</v>
      </c>
      <c r="O316" s="1">
        <v>5550</v>
      </c>
      <c r="P316" s="1" t="str">
        <v>Male</v>
      </c>
      <c r="Q316" s="1">
        <v>90</v>
      </c>
    </row>
    <row r="317" spans="1:17" x14ac:dyDescent="0.75">
      <c r="A317" s="1" t="s">
        <v>45</v>
      </c>
      <c r="B317" s="1" t="s">
        <v>42</v>
      </c>
      <c r="C317" s="1">
        <v>50.8</v>
      </c>
      <c r="D317" s="1">
        <v>15.7</v>
      </c>
      <c r="E317" s="1">
        <v>226</v>
      </c>
      <c r="F317" s="1">
        <v>5200</v>
      </c>
      <c r="G317" s="1" t="s">
        <v>16</v>
      </c>
      <c r="J317" s="1" t="str">
        <v>Gentoo</v>
      </c>
      <c r="K317" s="1" t="str">
        <v>Biscoe</v>
      </c>
      <c r="L317" s="1">
        <v>47.5</v>
      </c>
      <c r="M317" s="1">
        <v>15</v>
      </c>
      <c r="N317" s="1">
        <v>218</v>
      </c>
      <c r="O317" s="1">
        <v>4950</v>
      </c>
      <c r="P317" s="1" t="str">
        <v>Female</v>
      </c>
      <c r="Q317" s="1">
        <v>91</v>
      </c>
    </row>
    <row r="318" spans="1:17" x14ac:dyDescent="0.75">
      <c r="A318" s="1" t="s">
        <v>45</v>
      </c>
      <c r="B318" s="1" t="s">
        <v>42</v>
      </c>
      <c r="C318" s="1">
        <v>49.4</v>
      </c>
      <c r="D318" s="1">
        <v>15.8</v>
      </c>
      <c r="E318" s="1">
        <v>216</v>
      </c>
      <c r="F318" s="1">
        <v>4925</v>
      </c>
      <c r="G318" s="1" t="s">
        <v>16</v>
      </c>
      <c r="J318" s="1" t="str">
        <v>Gentoo</v>
      </c>
      <c r="K318" s="1" t="str">
        <v>Biscoe</v>
      </c>
      <c r="L318" s="1">
        <v>52.2</v>
      </c>
      <c r="M318" s="1">
        <v>17.100000000000001</v>
      </c>
      <c r="N318" s="1">
        <v>228</v>
      </c>
      <c r="O318" s="1">
        <v>5400</v>
      </c>
      <c r="P318" s="1" t="str">
        <v>Male</v>
      </c>
      <c r="Q318" s="1">
        <v>92</v>
      </c>
    </row>
    <row r="319" spans="1:17" x14ac:dyDescent="0.75">
      <c r="A319" s="1" t="s">
        <v>45</v>
      </c>
      <c r="B319" s="1" t="s">
        <v>42</v>
      </c>
      <c r="C319" s="1">
        <v>46.9</v>
      </c>
      <c r="D319" s="1">
        <v>14.6</v>
      </c>
      <c r="E319" s="1">
        <v>222</v>
      </c>
      <c r="F319" s="1">
        <v>4875</v>
      </c>
      <c r="G319" s="1" t="s">
        <v>13</v>
      </c>
      <c r="J319" s="1" t="str">
        <v>Gentoo</v>
      </c>
      <c r="K319" s="1" t="str">
        <v>Biscoe</v>
      </c>
      <c r="L319" s="1">
        <v>45.5</v>
      </c>
      <c r="M319" s="1">
        <v>14.5</v>
      </c>
      <c r="N319" s="1">
        <v>212</v>
      </c>
      <c r="O319" s="1">
        <v>4750</v>
      </c>
      <c r="P319" s="1" t="str">
        <v>Female</v>
      </c>
      <c r="Q319" s="1">
        <v>93</v>
      </c>
    </row>
    <row r="320" spans="1:17" x14ac:dyDescent="0.75">
      <c r="A320" s="1" t="s">
        <v>45</v>
      </c>
      <c r="B320" s="1" t="s">
        <v>42</v>
      </c>
      <c r="C320" s="1">
        <v>48.4</v>
      </c>
      <c r="D320" s="1">
        <v>14.4</v>
      </c>
      <c r="E320" s="1">
        <v>203</v>
      </c>
      <c r="F320" s="1">
        <v>4625</v>
      </c>
      <c r="G320" s="1" t="s">
        <v>13</v>
      </c>
      <c r="J320" s="1" t="str">
        <v>Gentoo</v>
      </c>
      <c r="K320" s="1" t="str">
        <v>Biscoe</v>
      </c>
      <c r="L320" s="1">
        <v>49.5</v>
      </c>
      <c r="M320" s="1">
        <v>16.100000000000001</v>
      </c>
      <c r="N320" s="1">
        <v>224</v>
      </c>
      <c r="O320" s="1">
        <v>5650</v>
      </c>
      <c r="P320" s="1" t="str">
        <v>Male</v>
      </c>
      <c r="Q320" s="1">
        <v>94</v>
      </c>
    </row>
    <row r="321" spans="1:17" x14ac:dyDescent="0.75">
      <c r="A321" s="1" t="s">
        <v>45</v>
      </c>
      <c r="B321" s="1" t="s">
        <v>42</v>
      </c>
      <c r="C321" s="1">
        <v>51.1</v>
      </c>
      <c r="D321" s="1">
        <v>16.5</v>
      </c>
      <c r="E321" s="1">
        <v>225</v>
      </c>
      <c r="F321" s="1">
        <v>5250</v>
      </c>
      <c r="G321" s="1" t="s">
        <v>16</v>
      </c>
      <c r="J321" s="1" t="str">
        <v>Gentoo</v>
      </c>
      <c r="K321" s="1" t="str">
        <v>Biscoe</v>
      </c>
      <c r="L321" s="1">
        <v>44.5</v>
      </c>
      <c r="M321" s="1">
        <v>14.7</v>
      </c>
      <c r="N321" s="1">
        <v>214</v>
      </c>
      <c r="O321" s="1">
        <v>4850</v>
      </c>
      <c r="P321" s="1" t="str">
        <v>Female</v>
      </c>
      <c r="Q321" s="1">
        <v>95</v>
      </c>
    </row>
    <row r="322" spans="1:17" x14ac:dyDescent="0.75">
      <c r="A322" s="1" t="s">
        <v>45</v>
      </c>
      <c r="B322" s="1" t="s">
        <v>42</v>
      </c>
      <c r="C322" s="1">
        <v>48.5</v>
      </c>
      <c r="D322" s="1">
        <v>15</v>
      </c>
      <c r="E322" s="1">
        <v>219</v>
      </c>
      <c r="F322" s="1">
        <v>4850</v>
      </c>
      <c r="G322" s="1" t="s">
        <v>13</v>
      </c>
      <c r="J322" s="1" t="str">
        <v>Gentoo</v>
      </c>
      <c r="K322" s="1" t="str">
        <v>Biscoe</v>
      </c>
      <c r="L322" s="1">
        <v>50.8</v>
      </c>
      <c r="M322" s="1">
        <v>15.7</v>
      </c>
      <c r="N322" s="1">
        <v>226</v>
      </c>
      <c r="O322" s="1">
        <v>5200</v>
      </c>
      <c r="P322" s="1" t="str">
        <v>Male</v>
      </c>
      <c r="Q322" s="1">
        <v>96</v>
      </c>
    </row>
    <row r="323" spans="1:17" x14ac:dyDescent="0.75">
      <c r="A323" s="1" t="s">
        <v>45</v>
      </c>
      <c r="B323" s="1" t="s">
        <v>42</v>
      </c>
      <c r="C323" s="1">
        <v>55.9</v>
      </c>
      <c r="D323" s="1">
        <v>17</v>
      </c>
      <c r="E323" s="1">
        <v>228</v>
      </c>
      <c r="F323" s="1">
        <v>5600</v>
      </c>
      <c r="G323" s="1" t="s">
        <v>16</v>
      </c>
      <c r="J323" s="1" t="str">
        <v>Gentoo</v>
      </c>
      <c r="K323" s="1" t="str">
        <v>Biscoe</v>
      </c>
      <c r="L323" s="1">
        <v>49.4</v>
      </c>
      <c r="M323" s="1">
        <v>15.8</v>
      </c>
      <c r="N323" s="1">
        <v>216</v>
      </c>
      <c r="O323" s="1">
        <v>4925</v>
      </c>
      <c r="P323" s="1" t="str">
        <v>Male</v>
      </c>
      <c r="Q323" s="1">
        <v>97</v>
      </c>
    </row>
    <row r="324" spans="1:17" x14ac:dyDescent="0.75">
      <c r="A324" s="1" t="s">
        <v>45</v>
      </c>
      <c r="B324" s="1" t="s">
        <v>42</v>
      </c>
      <c r="C324" s="1">
        <v>47.2</v>
      </c>
      <c r="D324" s="1">
        <v>15.5</v>
      </c>
      <c r="E324" s="1">
        <v>215</v>
      </c>
      <c r="F324" s="1">
        <v>4975</v>
      </c>
      <c r="G324" s="1" t="s">
        <v>13</v>
      </c>
      <c r="J324" s="1" t="str">
        <v>Gentoo</v>
      </c>
      <c r="K324" s="1" t="str">
        <v>Biscoe</v>
      </c>
      <c r="L324" s="1">
        <v>46.9</v>
      </c>
      <c r="M324" s="1">
        <v>14.6</v>
      </c>
      <c r="N324" s="1">
        <v>222</v>
      </c>
      <c r="O324" s="1">
        <v>4875</v>
      </c>
      <c r="P324" s="1" t="str">
        <v>Female</v>
      </c>
      <c r="Q324" s="1">
        <v>98</v>
      </c>
    </row>
    <row r="325" spans="1:17" x14ac:dyDescent="0.75">
      <c r="A325" s="1" t="s">
        <v>45</v>
      </c>
      <c r="B325" s="1" t="s">
        <v>42</v>
      </c>
      <c r="C325" s="1">
        <v>49.1</v>
      </c>
      <c r="D325" s="1">
        <v>15</v>
      </c>
      <c r="E325" s="1">
        <v>228</v>
      </c>
      <c r="F325" s="1">
        <v>5500</v>
      </c>
      <c r="G325" s="1" t="s">
        <v>16</v>
      </c>
      <c r="J325" s="1" t="str">
        <v>Gentoo</v>
      </c>
      <c r="K325" s="1" t="str">
        <v>Biscoe</v>
      </c>
      <c r="L325" s="1">
        <v>48.4</v>
      </c>
      <c r="M325" s="1">
        <v>14.4</v>
      </c>
      <c r="N325" s="1">
        <v>203</v>
      </c>
      <c r="O325" s="1">
        <v>4625</v>
      </c>
      <c r="P325" s="1" t="str">
        <v>Female</v>
      </c>
      <c r="Q325" s="1">
        <v>99</v>
      </c>
    </row>
    <row r="326" spans="1:17" x14ac:dyDescent="0.75">
      <c r="A326" s="1" t="s">
        <v>45</v>
      </c>
      <c r="B326" s="1" t="s">
        <v>42</v>
      </c>
      <c r="C326" s="1">
        <v>47.3</v>
      </c>
      <c r="D326" s="1">
        <v>13.8</v>
      </c>
      <c r="E326" s="1">
        <v>216</v>
      </c>
      <c r="F326" s="1">
        <v>4725</v>
      </c>
      <c r="G326" s="1" t="s">
        <v>41</v>
      </c>
      <c r="J326" s="1" t="str">
        <v>Gentoo</v>
      </c>
      <c r="K326" s="1" t="str">
        <v>Biscoe</v>
      </c>
      <c r="L326" s="1">
        <v>51.1</v>
      </c>
      <c r="M326" s="1">
        <v>16.5</v>
      </c>
      <c r="N326" s="1">
        <v>225</v>
      </c>
      <c r="O326" s="1">
        <v>5250</v>
      </c>
      <c r="P326" s="1" t="str">
        <v>Male</v>
      </c>
      <c r="Q326" s="1">
        <v>100</v>
      </c>
    </row>
    <row r="327" spans="1:17" x14ac:dyDescent="0.75">
      <c r="A327" s="1" t="s">
        <v>45</v>
      </c>
      <c r="B327" s="1" t="s">
        <v>42</v>
      </c>
      <c r="C327" s="1">
        <v>46.8</v>
      </c>
      <c r="D327" s="1">
        <v>16.100000000000001</v>
      </c>
      <c r="E327" s="1">
        <v>215</v>
      </c>
      <c r="F327" s="1">
        <v>5500</v>
      </c>
      <c r="G327" s="1" t="s">
        <v>16</v>
      </c>
      <c r="J327" s="1" t="str">
        <v>Gentoo</v>
      </c>
      <c r="K327" s="1" t="str">
        <v>Biscoe</v>
      </c>
      <c r="L327" s="1">
        <v>48.5</v>
      </c>
      <c r="M327" s="1">
        <v>15</v>
      </c>
      <c r="N327" s="1">
        <v>219</v>
      </c>
      <c r="O327" s="1">
        <v>4850</v>
      </c>
      <c r="P327" s="1" t="str">
        <v>Female</v>
      </c>
      <c r="Q327" s="1">
        <v>101</v>
      </c>
    </row>
    <row r="328" spans="1:17" x14ac:dyDescent="0.75">
      <c r="A328" s="1" t="s">
        <v>45</v>
      </c>
      <c r="B328" s="1" t="s">
        <v>42</v>
      </c>
      <c r="C328" s="1">
        <v>41.7</v>
      </c>
      <c r="D328" s="1">
        <v>14.7</v>
      </c>
      <c r="E328" s="1">
        <v>210</v>
      </c>
      <c r="F328" s="1">
        <v>4700</v>
      </c>
      <c r="G328" s="1" t="s">
        <v>13</v>
      </c>
      <c r="J328" s="1" t="str">
        <v>Gentoo</v>
      </c>
      <c r="K328" s="1" t="str">
        <v>Biscoe</v>
      </c>
      <c r="L328" s="1">
        <v>55.9</v>
      </c>
      <c r="M328" s="1">
        <v>17</v>
      </c>
      <c r="N328" s="1">
        <v>228</v>
      </c>
      <c r="O328" s="1">
        <v>5600</v>
      </c>
      <c r="P328" s="1" t="str">
        <v>Male</v>
      </c>
      <c r="Q328" s="1">
        <v>102</v>
      </c>
    </row>
    <row r="329" spans="1:17" x14ac:dyDescent="0.75">
      <c r="A329" s="1" t="s">
        <v>45</v>
      </c>
      <c r="B329" s="1" t="s">
        <v>42</v>
      </c>
      <c r="C329" s="1">
        <v>53.4</v>
      </c>
      <c r="D329" s="1">
        <v>15.8</v>
      </c>
      <c r="E329" s="1">
        <v>219</v>
      </c>
      <c r="F329" s="1">
        <v>5500</v>
      </c>
      <c r="G329" s="1" t="s">
        <v>16</v>
      </c>
      <c r="J329" s="1" t="str">
        <v>Gentoo</v>
      </c>
      <c r="K329" s="1" t="str">
        <v>Biscoe</v>
      </c>
      <c r="L329" s="1">
        <v>47.2</v>
      </c>
      <c r="M329" s="1">
        <v>15.5</v>
      </c>
      <c r="N329" s="1">
        <v>215</v>
      </c>
      <c r="O329" s="1">
        <v>4975</v>
      </c>
      <c r="P329" s="1" t="str">
        <v>Female</v>
      </c>
      <c r="Q329" s="1">
        <v>103</v>
      </c>
    </row>
    <row r="330" spans="1:17" x14ac:dyDescent="0.75">
      <c r="A330" s="1" t="s">
        <v>45</v>
      </c>
      <c r="B330" s="1" t="s">
        <v>42</v>
      </c>
      <c r="C330" s="1">
        <v>43.3</v>
      </c>
      <c r="D330" s="1">
        <v>14</v>
      </c>
      <c r="E330" s="1">
        <v>208</v>
      </c>
      <c r="F330" s="1">
        <v>4575</v>
      </c>
      <c r="G330" s="1" t="s">
        <v>13</v>
      </c>
      <c r="J330" s="1" t="str">
        <v>Gentoo</v>
      </c>
      <c r="K330" s="1" t="str">
        <v>Biscoe</v>
      </c>
      <c r="L330" s="1">
        <v>49.1</v>
      </c>
      <c r="M330" s="1">
        <v>15</v>
      </c>
      <c r="N330" s="1">
        <v>228</v>
      </c>
      <c r="O330" s="1">
        <v>5500</v>
      </c>
      <c r="P330" s="1" t="str">
        <v>Male</v>
      </c>
      <c r="Q330" s="1">
        <v>104</v>
      </c>
    </row>
    <row r="331" spans="1:17" x14ac:dyDescent="0.75">
      <c r="A331" s="1" t="s">
        <v>45</v>
      </c>
      <c r="B331" s="1" t="s">
        <v>42</v>
      </c>
      <c r="C331" s="1">
        <v>48.1</v>
      </c>
      <c r="D331" s="1">
        <v>15.1</v>
      </c>
      <c r="E331" s="1">
        <v>209</v>
      </c>
      <c r="F331" s="1">
        <v>5500</v>
      </c>
      <c r="G331" s="1" t="s">
        <v>16</v>
      </c>
      <c r="J331" s="1" t="str">
        <v>Gentoo</v>
      </c>
      <c r="K331" s="1" t="str">
        <v>Biscoe</v>
      </c>
      <c r="L331" s="1">
        <v>47.3</v>
      </c>
      <c r="M331" s="1">
        <v>13.8</v>
      </c>
      <c r="N331" s="1">
        <v>216</v>
      </c>
      <c r="O331" s="1">
        <v>4725</v>
      </c>
      <c r="P331" s="1" t="str">
        <v/>
      </c>
      <c r="Q331" s="1">
        <v>105</v>
      </c>
    </row>
    <row r="332" spans="1:17" x14ac:dyDescent="0.75">
      <c r="A332" s="1" t="s">
        <v>45</v>
      </c>
      <c r="B332" s="1" t="s">
        <v>42</v>
      </c>
      <c r="C332" s="1">
        <v>50.5</v>
      </c>
      <c r="D332" s="1">
        <v>15.2</v>
      </c>
      <c r="E332" s="1">
        <v>216</v>
      </c>
      <c r="F332" s="1">
        <v>5000</v>
      </c>
      <c r="G332" s="1" t="s">
        <v>13</v>
      </c>
      <c r="J332" s="1" t="str">
        <v>Gentoo</v>
      </c>
      <c r="K332" s="1" t="str">
        <v>Biscoe</v>
      </c>
      <c r="L332" s="1">
        <v>46.8</v>
      </c>
      <c r="M332" s="1">
        <v>16.100000000000001</v>
      </c>
      <c r="N332" s="1">
        <v>215</v>
      </c>
      <c r="O332" s="1">
        <v>5500</v>
      </c>
      <c r="P332" s="1" t="str">
        <v>Male</v>
      </c>
      <c r="Q332" s="1">
        <v>106</v>
      </c>
    </row>
    <row r="333" spans="1:17" x14ac:dyDescent="0.75">
      <c r="A333" s="1" t="s">
        <v>45</v>
      </c>
      <c r="B333" s="1" t="s">
        <v>42</v>
      </c>
      <c r="C333" s="1">
        <v>49.8</v>
      </c>
      <c r="D333" s="1">
        <v>15.9</v>
      </c>
      <c r="E333" s="1">
        <v>229</v>
      </c>
      <c r="F333" s="1">
        <v>5950</v>
      </c>
      <c r="G333" s="1" t="s">
        <v>16</v>
      </c>
      <c r="J333" s="1" t="str">
        <v>Gentoo</v>
      </c>
      <c r="K333" s="1" t="str">
        <v>Biscoe</v>
      </c>
      <c r="L333" s="1">
        <v>41.7</v>
      </c>
      <c r="M333" s="1">
        <v>14.7</v>
      </c>
      <c r="N333" s="1">
        <v>210</v>
      </c>
      <c r="O333" s="1">
        <v>4700</v>
      </c>
      <c r="P333" s="1" t="str">
        <v>Female</v>
      </c>
      <c r="Q333" s="1">
        <v>107</v>
      </c>
    </row>
    <row r="334" spans="1:17" x14ac:dyDescent="0.75">
      <c r="A334" s="1" t="s">
        <v>45</v>
      </c>
      <c r="B334" s="1" t="s">
        <v>42</v>
      </c>
      <c r="C334" s="1">
        <v>43.5</v>
      </c>
      <c r="D334" s="1">
        <v>15.2</v>
      </c>
      <c r="E334" s="1">
        <v>213</v>
      </c>
      <c r="F334" s="1">
        <v>4650</v>
      </c>
      <c r="G334" s="1" t="s">
        <v>13</v>
      </c>
      <c r="J334" s="1" t="str">
        <v>Gentoo</v>
      </c>
      <c r="K334" s="1" t="str">
        <v>Biscoe</v>
      </c>
      <c r="L334" s="1">
        <v>53.4</v>
      </c>
      <c r="M334" s="1">
        <v>15.8</v>
      </c>
      <c r="N334" s="1">
        <v>219</v>
      </c>
      <c r="O334" s="1">
        <v>5500</v>
      </c>
      <c r="P334" s="1" t="str">
        <v>Male</v>
      </c>
      <c r="Q334" s="1">
        <v>108</v>
      </c>
    </row>
    <row r="335" spans="1:17" x14ac:dyDescent="0.75">
      <c r="A335" s="1" t="s">
        <v>45</v>
      </c>
      <c r="B335" s="1" t="s">
        <v>42</v>
      </c>
      <c r="C335" s="1">
        <v>51.5</v>
      </c>
      <c r="D335" s="1">
        <v>16.3</v>
      </c>
      <c r="E335" s="1">
        <v>230</v>
      </c>
      <c r="F335" s="1">
        <v>5500</v>
      </c>
      <c r="G335" s="1" t="s">
        <v>16</v>
      </c>
      <c r="J335" s="1" t="str">
        <v>Gentoo</v>
      </c>
      <c r="K335" s="1" t="str">
        <v>Biscoe</v>
      </c>
      <c r="L335" s="1">
        <v>43.3</v>
      </c>
      <c r="M335" s="1">
        <v>14</v>
      </c>
      <c r="N335" s="1">
        <v>208</v>
      </c>
      <c r="O335" s="1">
        <v>4575</v>
      </c>
      <c r="P335" s="1" t="str">
        <v>Female</v>
      </c>
      <c r="Q335" s="1">
        <v>109</v>
      </c>
    </row>
    <row r="336" spans="1:17" x14ac:dyDescent="0.75">
      <c r="A336" s="1" t="s">
        <v>45</v>
      </c>
      <c r="B336" s="1" t="s">
        <v>42</v>
      </c>
      <c r="C336" s="1">
        <v>46.2</v>
      </c>
      <c r="D336" s="1">
        <v>14.1</v>
      </c>
      <c r="E336" s="1">
        <v>217</v>
      </c>
      <c r="F336" s="1">
        <v>4375</v>
      </c>
      <c r="G336" s="1" t="s">
        <v>13</v>
      </c>
      <c r="J336" s="1" t="str">
        <v>Gentoo</v>
      </c>
      <c r="K336" s="1" t="str">
        <v>Biscoe</v>
      </c>
      <c r="L336" s="1">
        <v>48.1</v>
      </c>
      <c r="M336" s="1">
        <v>15.1</v>
      </c>
      <c r="N336" s="1">
        <v>209</v>
      </c>
      <c r="O336" s="1">
        <v>5500</v>
      </c>
      <c r="P336" s="1" t="str">
        <v>Male</v>
      </c>
      <c r="Q336" s="1">
        <v>110</v>
      </c>
    </row>
    <row r="337" spans="1:17" x14ac:dyDescent="0.75">
      <c r="A337" s="1" t="s">
        <v>45</v>
      </c>
      <c r="B337" s="1" t="s">
        <v>42</v>
      </c>
      <c r="C337" s="1">
        <v>55.1</v>
      </c>
      <c r="D337" s="1">
        <v>16</v>
      </c>
      <c r="E337" s="1">
        <v>230</v>
      </c>
      <c r="F337" s="1">
        <v>5850</v>
      </c>
      <c r="G337" s="1" t="s">
        <v>16</v>
      </c>
      <c r="J337" s="1" t="str">
        <v>Gentoo</v>
      </c>
      <c r="K337" s="1" t="str">
        <v>Biscoe</v>
      </c>
      <c r="L337" s="1">
        <v>50.5</v>
      </c>
      <c r="M337" s="1">
        <v>15.2</v>
      </c>
      <c r="N337" s="1">
        <v>216</v>
      </c>
      <c r="O337" s="1">
        <v>5000</v>
      </c>
      <c r="P337" s="1" t="str">
        <v>Female</v>
      </c>
      <c r="Q337" s="1">
        <v>111</v>
      </c>
    </row>
    <row r="338" spans="1:17" x14ac:dyDescent="0.75">
      <c r="A338" s="1" t="s">
        <v>45</v>
      </c>
      <c r="B338" s="1" t="s">
        <v>42</v>
      </c>
      <c r="C338" s="1">
        <v>44.5</v>
      </c>
      <c r="D338" s="1">
        <v>15.7</v>
      </c>
      <c r="E338" s="1">
        <v>217</v>
      </c>
      <c r="F338" s="1">
        <v>4875</v>
      </c>
      <c r="G338" s="1" t="s">
        <v>41</v>
      </c>
      <c r="J338" s="1" t="str">
        <v>Gentoo</v>
      </c>
      <c r="K338" s="1" t="str">
        <v>Biscoe</v>
      </c>
      <c r="L338" s="1">
        <v>49.8</v>
      </c>
      <c r="M338" s="1">
        <v>15.9</v>
      </c>
      <c r="N338" s="1">
        <v>229</v>
      </c>
      <c r="O338" s="1">
        <v>5950</v>
      </c>
      <c r="P338" s="1" t="str">
        <v>Male</v>
      </c>
      <c r="Q338" s="1">
        <v>112</v>
      </c>
    </row>
    <row r="339" spans="1:17" x14ac:dyDescent="0.75">
      <c r="A339" s="1" t="s">
        <v>45</v>
      </c>
      <c r="B339" s="1" t="s">
        <v>42</v>
      </c>
      <c r="C339" s="1">
        <v>48.8</v>
      </c>
      <c r="D339" s="1">
        <v>16.2</v>
      </c>
      <c r="E339" s="1">
        <v>222</v>
      </c>
      <c r="F339" s="1">
        <v>6000</v>
      </c>
      <c r="G339" s="1" t="s">
        <v>16</v>
      </c>
      <c r="J339" s="1" t="str">
        <v>Gentoo</v>
      </c>
      <c r="K339" s="1" t="str">
        <v>Biscoe</v>
      </c>
      <c r="L339" s="1">
        <v>43.5</v>
      </c>
      <c r="M339" s="1">
        <v>15.2</v>
      </c>
      <c r="N339" s="1">
        <v>213</v>
      </c>
      <c r="O339" s="1">
        <v>4650</v>
      </c>
      <c r="P339" s="1" t="str">
        <v>Female</v>
      </c>
      <c r="Q339" s="1">
        <v>113</v>
      </c>
    </row>
    <row r="340" spans="1:17" x14ac:dyDescent="0.75">
      <c r="A340" s="1" t="s">
        <v>45</v>
      </c>
      <c r="B340" s="1" t="s">
        <v>42</v>
      </c>
      <c r="C340" s="1">
        <v>47.2</v>
      </c>
      <c r="D340" s="1">
        <v>13.7</v>
      </c>
      <c r="E340" s="1">
        <v>214</v>
      </c>
      <c r="F340" s="1">
        <v>4925</v>
      </c>
      <c r="G340" s="1" t="s">
        <v>13</v>
      </c>
      <c r="J340" s="1" t="str">
        <v>Gentoo</v>
      </c>
      <c r="K340" s="1" t="str">
        <v>Biscoe</v>
      </c>
      <c r="L340" s="1">
        <v>51.5</v>
      </c>
      <c r="M340" s="1">
        <v>16.3</v>
      </c>
      <c r="N340" s="1">
        <v>230</v>
      </c>
      <c r="O340" s="1">
        <v>5500</v>
      </c>
      <c r="P340" s="1" t="str">
        <v>Male</v>
      </c>
      <c r="Q340" s="1">
        <v>114</v>
      </c>
    </row>
    <row r="341" spans="1:17" x14ac:dyDescent="0.75">
      <c r="A341" s="1" t="s">
        <v>45</v>
      </c>
      <c r="B341" s="1" t="s">
        <v>42</v>
      </c>
      <c r="G341" s="1" t="s">
        <v>41</v>
      </c>
      <c r="J341" s="1" t="str">
        <v>Gentoo</v>
      </c>
      <c r="K341" s="1" t="str">
        <v>Biscoe</v>
      </c>
      <c r="L341" s="1">
        <v>46.2</v>
      </c>
      <c r="M341" s="1">
        <v>14.1</v>
      </c>
      <c r="N341" s="1">
        <v>217</v>
      </c>
      <c r="O341" s="1">
        <v>4375</v>
      </c>
      <c r="P341" s="1" t="str">
        <v>Female</v>
      </c>
      <c r="Q341" s="1">
        <v>115</v>
      </c>
    </row>
    <row r="342" spans="1:17" x14ac:dyDescent="0.75">
      <c r="A342" s="1" t="s">
        <v>45</v>
      </c>
      <c r="B342" s="1" t="s">
        <v>42</v>
      </c>
      <c r="C342" s="1">
        <v>46.8</v>
      </c>
      <c r="D342" s="1">
        <v>14.3</v>
      </c>
      <c r="E342" s="1">
        <v>215</v>
      </c>
      <c r="F342" s="1">
        <v>4850</v>
      </c>
      <c r="G342" s="1" t="s">
        <v>13</v>
      </c>
      <c r="J342" s="1" t="str">
        <v>Gentoo</v>
      </c>
      <c r="K342" s="1" t="str">
        <v>Biscoe</v>
      </c>
      <c r="L342" s="1">
        <v>55.1</v>
      </c>
      <c r="M342" s="1">
        <v>16</v>
      </c>
      <c r="N342" s="1">
        <v>230</v>
      </c>
      <c r="O342" s="1">
        <v>5850</v>
      </c>
      <c r="P342" s="1" t="str">
        <v>Male</v>
      </c>
      <c r="Q342" s="1">
        <v>116</v>
      </c>
    </row>
    <row r="343" spans="1:17" x14ac:dyDescent="0.75">
      <c r="A343" s="1" t="s">
        <v>45</v>
      </c>
      <c r="B343" s="1" t="s">
        <v>42</v>
      </c>
      <c r="C343" s="1">
        <v>50.4</v>
      </c>
      <c r="D343" s="1">
        <v>15.7</v>
      </c>
      <c r="E343" s="1">
        <v>222</v>
      </c>
      <c r="F343" s="1">
        <v>5750</v>
      </c>
      <c r="G343" s="1" t="s">
        <v>16</v>
      </c>
      <c r="J343" s="1" t="str">
        <v>Gentoo</v>
      </c>
      <c r="K343" s="1" t="str">
        <v>Biscoe</v>
      </c>
      <c r="L343" s="1">
        <v>44.5</v>
      </c>
      <c r="M343" s="1">
        <v>15.7</v>
      </c>
      <c r="N343" s="1">
        <v>217</v>
      </c>
      <c r="O343" s="1">
        <v>4875</v>
      </c>
      <c r="P343" s="1" t="str">
        <v/>
      </c>
      <c r="Q343" s="1">
        <v>117</v>
      </c>
    </row>
    <row r="344" spans="1:17" x14ac:dyDescent="0.75">
      <c r="A344" s="1" t="s">
        <v>45</v>
      </c>
      <c r="B344" s="1" t="s">
        <v>42</v>
      </c>
      <c r="C344" s="1">
        <v>45.2</v>
      </c>
      <c r="D344" s="1">
        <v>14.8</v>
      </c>
      <c r="E344" s="1">
        <v>212</v>
      </c>
      <c r="F344" s="1">
        <v>5200</v>
      </c>
      <c r="G344" s="1" t="s">
        <v>13</v>
      </c>
      <c r="J344" s="1" t="str">
        <v>Gentoo</v>
      </c>
      <c r="K344" s="1" t="str">
        <v>Biscoe</v>
      </c>
      <c r="L344" s="1">
        <v>48.8</v>
      </c>
      <c r="M344" s="1">
        <v>16.2</v>
      </c>
      <c r="N344" s="1">
        <v>222</v>
      </c>
      <c r="O344" s="1">
        <v>6000</v>
      </c>
      <c r="P344" s="1" t="str">
        <v>Male</v>
      </c>
      <c r="Q344" s="1">
        <v>118</v>
      </c>
    </row>
    <row r="345" spans="1:17" x14ac:dyDescent="0.75">
      <c r="A345" s="1" t="s">
        <v>45</v>
      </c>
      <c r="B345" s="1" t="s">
        <v>42</v>
      </c>
      <c r="C345" s="1">
        <v>49.9</v>
      </c>
      <c r="D345" s="1">
        <v>16.100000000000001</v>
      </c>
      <c r="E345" s="1">
        <v>213</v>
      </c>
      <c r="F345" s="1">
        <v>5400</v>
      </c>
      <c r="G345" s="1" t="s">
        <v>16</v>
      </c>
      <c r="J345" s="1" t="str">
        <v>Gentoo</v>
      </c>
      <c r="K345" s="1" t="str">
        <v>Biscoe</v>
      </c>
      <c r="L345" s="1">
        <v>47.2</v>
      </c>
      <c r="M345" s="1">
        <v>13.7</v>
      </c>
      <c r="N345" s="1">
        <v>214</v>
      </c>
      <c r="O345" s="1">
        <v>4925</v>
      </c>
      <c r="P345" s="1" t="str">
        <v>Female</v>
      </c>
      <c r="Q345" s="1">
        <v>119</v>
      </c>
    </row>
    <row r="346" spans="1:17" x14ac:dyDescent="0.75">
      <c r="J346" s="1" t="str">
        <v>Gentoo</v>
      </c>
      <c r="K346" s="1" t="str">
        <v>Biscoe</v>
      </c>
      <c r="L346" s="1" t="e">
        <v>#NUM!</v>
      </c>
      <c r="M346" s="1" t="e">
        <v>#NUM!</v>
      </c>
      <c r="N346" s="1" t="e">
        <v>#NUM!</v>
      </c>
      <c r="O346" s="1" t="e">
        <v>#NUM!</v>
      </c>
      <c r="P346" s="1" t="str">
        <v/>
      </c>
      <c r="Q346" s="1">
        <v>120</v>
      </c>
    </row>
    <row r="347" spans="1:17" x14ac:dyDescent="0.75">
      <c r="J347" s="1" t="str">
        <v>Gentoo</v>
      </c>
      <c r="K347" s="1" t="str">
        <v>Biscoe</v>
      </c>
      <c r="L347" s="1">
        <v>46.8</v>
      </c>
      <c r="M347" s="1">
        <v>14.3</v>
      </c>
      <c r="N347" s="1">
        <v>215</v>
      </c>
      <c r="O347" s="1">
        <v>4850</v>
      </c>
      <c r="P347" s="1" t="str">
        <v>Female</v>
      </c>
      <c r="Q347" s="1">
        <v>121</v>
      </c>
    </row>
    <row r="348" spans="1:17" x14ac:dyDescent="0.75">
      <c r="J348" s="1" t="str">
        <v>Gentoo</v>
      </c>
      <c r="K348" s="1" t="str">
        <v>Biscoe</v>
      </c>
      <c r="L348" s="1">
        <v>50.4</v>
      </c>
      <c r="M348" s="1">
        <v>15.7</v>
      </c>
      <c r="N348" s="1">
        <v>222</v>
      </c>
      <c r="O348" s="1">
        <v>5750</v>
      </c>
      <c r="P348" s="1" t="str">
        <v>Male</v>
      </c>
      <c r="Q348" s="1">
        <v>122</v>
      </c>
    </row>
    <row r="349" spans="1:17" x14ac:dyDescent="0.75">
      <c r="J349" s="1" t="str">
        <v>Gentoo</v>
      </c>
      <c r="K349" s="1" t="str">
        <v>Biscoe</v>
      </c>
      <c r="L349" s="1">
        <v>45.2</v>
      </c>
      <c r="M349" s="1">
        <v>14.8</v>
      </c>
      <c r="N349" s="1">
        <v>212</v>
      </c>
      <c r="O349" s="1">
        <v>5200</v>
      </c>
      <c r="P349" s="1" t="str">
        <v>Female</v>
      </c>
      <c r="Q349" s="1">
        <v>123</v>
      </c>
    </row>
    <row r="350" spans="1:17" x14ac:dyDescent="0.75">
      <c r="J350" s="1" t="str">
        <v>Gentoo</v>
      </c>
      <c r="K350" s="1" t="str">
        <v>Biscoe</v>
      </c>
      <c r="L350" s="1">
        <v>49.9</v>
      </c>
      <c r="M350" s="1">
        <v>16.100000000000001</v>
      </c>
      <c r="N350" s="1">
        <v>213</v>
      </c>
      <c r="O350" s="1">
        <v>5400</v>
      </c>
      <c r="P350" s="1" t="str">
        <v>Male</v>
      </c>
      <c r="Q350" s="1">
        <v>124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E20BB-1FB3-4C87-A3AB-5D1D6717014F}">
  <dimension ref="A1:I376"/>
  <sheetViews>
    <sheetView zoomScale="145" zoomScaleNormal="145" workbookViewId="0"/>
  </sheetViews>
  <sheetFormatPr defaultRowHeight="14.4" x14ac:dyDescent="0.55000000000000004"/>
  <cols>
    <col min="1" max="1" width="10.20703125" customWidth="1"/>
    <col min="4" max="4" width="11.47265625" bestFit="1" customWidth="1"/>
  </cols>
  <sheetData>
    <row r="1" spans="1:9" x14ac:dyDescent="0.55000000000000004">
      <c r="A1" t="s">
        <v>71</v>
      </c>
      <c r="B1" t="s">
        <v>72</v>
      </c>
      <c r="D1" t="e" cm="1" vm="27">
        <f t="array" ref="D1">_xlfn._xlws.PY(0,1,daily_sales9[#All])</f>
        <v>#VALUE!</v>
      </c>
    </row>
    <row r="2" spans="1:9" x14ac:dyDescent="0.55000000000000004">
      <c r="A2" s="7">
        <v>44927</v>
      </c>
      <c r="B2">
        <v>52.48</v>
      </c>
    </row>
    <row r="3" spans="1:9" x14ac:dyDescent="0.55000000000000004">
      <c r="A3" s="7">
        <v>44928</v>
      </c>
      <c r="B3">
        <v>49.34</v>
      </c>
      <c r="D3" t="str" cm="1">
        <f t="array" ref="D3:I369">_xlfn._xlws.PY(26,0)</f>
        <v>Date</v>
      </c>
      <c r="E3" t="str">
        <v>Sales</v>
      </c>
      <c r="F3" t="str">
        <v>Sales_Lag_1</v>
      </c>
      <c r="G3" t="str">
        <v>Sales_Lag_2</v>
      </c>
      <c r="H3" t="str">
        <v>Sales_Lead_1</v>
      </c>
      <c r="I3" t="str">
        <v>Percentage Change</v>
      </c>
    </row>
    <row r="4" spans="1:9" x14ac:dyDescent="0.55000000000000004">
      <c r="A4" s="7">
        <v>44929</v>
      </c>
      <c r="B4">
        <v>53.31</v>
      </c>
      <c r="D4" vm="29">
        <v>44927</v>
      </c>
      <c r="E4">
        <v>52.48</v>
      </c>
      <c r="F4" t="e">
        <v>#NUM!</v>
      </c>
      <c r="G4" t="e">
        <v>#NUM!</v>
      </c>
      <c r="H4">
        <v>49.34</v>
      </c>
      <c r="I4" t="e">
        <v>#NUM!</v>
      </c>
    </row>
    <row r="5" spans="1:9" x14ac:dyDescent="0.55000000000000004">
      <c r="A5" s="7">
        <v>44930</v>
      </c>
      <c r="B5">
        <v>57.72</v>
      </c>
      <c r="D5" vm="70">
        <v>44928</v>
      </c>
      <c r="E5">
        <v>49.34</v>
      </c>
      <c r="F5">
        <v>52.48</v>
      </c>
      <c r="G5" t="e">
        <v>#NUM!</v>
      </c>
      <c r="H5">
        <v>53.31</v>
      </c>
      <c r="I5">
        <v>-5.98323170731706</v>
      </c>
    </row>
    <row r="6" spans="1:9" x14ac:dyDescent="0.55000000000000004">
      <c r="A6" s="7">
        <v>44931</v>
      </c>
      <c r="B6">
        <v>48.97</v>
      </c>
      <c r="D6" vm="94">
        <v>44929</v>
      </c>
      <c r="E6">
        <v>53.31</v>
      </c>
      <c r="F6">
        <v>49.34</v>
      </c>
      <c r="G6">
        <v>52.48</v>
      </c>
      <c r="H6">
        <v>57.72</v>
      </c>
      <c r="I6">
        <v>8.046209971625462</v>
      </c>
    </row>
    <row r="7" spans="1:9" x14ac:dyDescent="0.55000000000000004">
      <c r="A7" s="7">
        <v>44932</v>
      </c>
      <c r="B7">
        <v>49</v>
      </c>
      <c r="D7" vm="119">
        <v>44930</v>
      </c>
      <c r="E7">
        <v>57.72</v>
      </c>
      <c r="F7">
        <v>53.31</v>
      </c>
      <c r="G7">
        <v>49.34</v>
      </c>
      <c r="H7">
        <v>48.97</v>
      </c>
      <c r="I7">
        <v>8.272369161508152</v>
      </c>
    </row>
    <row r="8" spans="1:9" x14ac:dyDescent="0.55000000000000004">
      <c r="A8" s="7">
        <v>44933</v>
      </c>
      <c r="B8">
        <v>58.1</v>
      </c>
      <c r="D8" vm="120">
        <v>44931</v>
      </c>
      <c r="E8">
        <v>48.97</v>
      </c>
      <c r="F8">
        <v>57.72</v>
      </c>
      <c r="G8">
        <v>53.31</v>
      </c>
      <c r="H8">
        <v>49</v>
      </c>
      <c r="I8">
        <v>-15.159390159390163</v>
      </c>
    </row>
    <row r="9" spans="1:9" x14ac:dyDescent="0.55000000000000004">
      <c r="A9" s="7">
        <v>44934</v>
      </c>
      <c r="B9">
        <v>54.08</v>
      </c>
      <c r="D9" vm="121">
        <v>44932</v>
      </c>
      <c r="E9">
        <v>49</v>
      </c>
      <c r="F9">
        <v>48.97</v>
      </c>
      <c r="G9">
        <v>57.72</v>
      </c>
      <c r="H9">
        <v>58.1</v>
      </c>
      <c r="I9">
        <v>6.1261997141115465E-2</v>
      </c>
    </row>
    <row r="10" spans="1:9" x14ac:dyDescent="0.55000000000000004">
      <c r="A10" s="7">
        <v>44935</v>
      </c>
      <c r="B10">
        <v>47.93</v>
      </c>
      <c r="D10" vm="122">
        <v>44933</v>
      </c>
      <c r="E10">
        <v>58.1</v>
      </c>
      <c r="F10">
        <v>49</v>
      </c>
      <c r="G10">
        <v>48.97</v>
      </c>
      <c r="H10">
        <v>54.08</v>
      </c>
      <c r="I10">
        <v>18.571428571428573</v>
      </c>
    </row>
    <row r="11" spans="1:9" x14ac:dyDescent="0.55000000000000004">
      <c r="A11" s="7">
        <v>44936</v>
      </c>
      <c r="B11">
        <v>53.02</v>
      </c>
      <c r="D11" vm="31">
        <v>44934</v>
      </c>
      <c r="E11">
        <v>54.08</v>
      </c>
      <c r="F11">
        <v>58.1</v>
      </c>
      <c r="G11">
        <v>49</v>
      </c>
      <c r="H11">
        <v>47.93</v>
      </c>
      <c r="I11">
        <v>-6.9191049913941534</v>
      </c>
    </row>
    <row r="12" spans="1:9" x14ac:dyDescent="0.55000000000000004">
      <c r="A12" s="7">
        <v>44937</v>
      </c>
      <c r="B12">
        <v>48.03</v>
      </c>
      <c r="D12" vm="123">
        <v>44935</v>
      </c>
      <c r="E12">
        <v>47.93</v>
      </c>
      <c r="F12">
        <v>54.08</v>
      </c>
      <c r="G12">
        <v>58.1</v>
      </c>
      <c r="H12">
        <v>53.02</v>
      </c>
      <c r="I12">
        <v>-11.37204142011834</v>
      </c>
    </row>
    <row r="13" spans="1:9" x14ac:dyDescent="0.55000000000000004">
      <c r="A13" s="7">
        <v>44938</v>
      </c>
      <c r="B13">
        <v>48.05</v>
      </c>
      <c r="D13" vm="124">
        <v>44936</v>
      </c>
      <c r="E13">
        <v>53.02</v>
      </c>
      <c r="F13">
        <v>47.93</v>
      </c>
      <c r="G13">
        <v>54.08</v>
      </c>
      <c r="H13">
        <v>48.03</v>
      </c>
      <c r="I13">
        <v>10.619653661589833</v>
      </c>
    </row>
    <row r="14" spans="1:9" x14ac:dyDescent="0.55000000000000004">
      <c r="A14" s="7">
        <v>44939</v>
      </c>
      <c r="B14">
        <v>51.62</v>
      </c>
      <c r="D14" vm="125">
        <v>44937</v>
      </c>
      <c r="E14">
        <v>48.03</v>
      </c>
      <c r="F14">
        <v>53.02</v>
      </c>
      <c r="G14">
        <v>47.93</v>
      </c>
      <c r="H14">
        <v>48.05</v>
      </c>
      <c r="I14">
        <v>-9.4115428140324475</v>
      </c>
    </row>
    <row r="15" spans="1:9" x14ac:dyDescent="0.55000000000000004">
      <c r="A15" s="7">
        <v>44940</v>
      </c>
      <c r="B15">
        <v>40.880000000000003</v>
      </c>
      <c r="D15" vm="126">
        <v>44938</v>
      </c>
      <c r="E15">
        <v>48.05</v>
      </c>
      <c r="F15">
        <v>48.03</v>
      </c>
      <c r="G15">
        <v>53.02</v>
      </c>
      <c r="H15">
        <v>51.62</v>
      </c>
      <c r="I15">
        <v>4.1640641265860978E-2</v>
      </c>
    </row>
    <row r="16" spans="1:9" x14ac:dyDescent="0.55000000000000004">
      <c r="A16" s="7">
        <v>44941</v>
      </c>
      <c r="B16">
        <v>41.85</v>
      </c>
      <c r="D16" vm="127">
        <v>44939</v>
      </c>
      <c r="E16">
        <v>51.62</v>
      </c>
      <c r="F16">
        <v>48.05</v>
      </c>
      <c r="G16">
        <v>48.03</v>
      </c>
      <c r="H16">
        <v>40.880000000000003</v>
      </c>
      <c r="I16">
        <v>7.4297606659729398</v>
      </c>
    </row>
    <row r="17" spans="1:9" x14ac:dyDescent="0.55000000000000004">
      <c r="A17" s="7">
        <v>44942</v>
      </c>
      <c r="B17">
        <v>47.7</v>
      </c>
      <c r="D17" vm="128">
        <v>44940</v>
      </c>
      <c r="E17">
        <v>40.880000000000003</v>
      </c>
      <c r="F17">
        <v>51.62</v>
      </c>
      <c r="G17">
        <v>48.05</v>
      </c>
      <c r="H17">
        <v>41.85</v>
      </c>
      <c r="I17">
        <v>-20.805889190236336</v>
      </c>
    </row>
    <row r="18" spans="1:9" x14ac:dyDescent="0.55000000000000004">
      <c r="A18" s="7">
        <v>44943</v>
      </c>
      <c r="B18">
        <v>45.48</v>
      </c>
      <c r="D18" vm="33">
        <v>44941</v>
      </c>
      <c r="E18">
        <v>41.85</v>
      </c>
      <c r="F18">
        <v>40.880000000000003</v>
      </c>
      <c r="G18">
        <v>51.62</v>
      </c>
      <c r="H18">
        <v>47.7</v>
      </c>
      <c r="I18">
        <v>2.3727984344422692</v>
      </c>
    </row>
    <row r="19" spans="1:9" x14ac:dyDescent="0.55000000000000004">
      <c r="A19" s="7">
        <v>44944</v>
      </c>
      <c r="B19">
        <v>52.15</v>
      </c>
      <c r="D19" vm="129">
        <v>44942</v>
      </c>
      <c r="E19">
        <v>47.7</v>
      </c>
      <c r="F19">
        <v>41.85</v>
      </c>
      <c r="G19">
        <v>40.880000000000003</v>
      </c>
      <c r="H19">
        <v>45.48</v>
      </c>
      <c r="I19">
        <v>13.978494623655923</v>
      </c>
    </row>
    <row r="20" spans="1:9" x14ac:dyDescent="0.55000000000000004">
      <c r="A20" s="7">
        <v>44945</v>
      </c>
      <c r="B20">
        <v>46.08</v>
      </c>
      <c r="D20" vm="130">
        <v>44943</v>
      </c>
      <c r="E20">
        <v>45.48</v>
      </c>
      <c r="F20">
        <v>47.7</v>
      </c>
      <c r="G20">
        <v>41.85</v>
      </c>
      <c r="H20">
        <v>52.15</v>
      </c>
      <c r="I20">
        <v>-4.6540880503144759</v>
      </c>
    </row>
    <row r="21" spans="1:9" x14ac:dyDescent="0.55000000000000004">
      <c r="A21" s="7">
        <v>44946</v>
      </c>
      <c r="B21">
        <v>43.59</v>
      </c>
      <c r="D21" vm="131">
        <v>44944</v>
      </c>
      <c r="E21">
        <v>52.15</v>
      </c>
      <c r="F21">
        <v>45.48</v>
      </c>
      <c r="G21">
        <v>47.7</v>
      </c>
      <c r="H21">
        <v>46.08</v>
      </c>
      <c r="I21">
        <v>14.665787159190868</v>
      </c>
    </row>
    <row r="22" spans="1:9" x14ac:dyDescent="0.55000000000000004">
      <c r="A22" s="7">
        <v>44947</v>
      </c>
      <c r="B22">
        <v>58.01</v>
      </c>
      <c r="D22" vm="132">
        <v>44945</v>
      </c>
      <c r="E22">
        <v>46.08</v>
      </c>
      <c r="F22">
        <v>52.15</v>
      </c>
      <c r="G22">
        <v>45.48</v>
      </c>
      <c r="H22">
        <v>43.59</v>
      </c>
      <c r="I22">
        <v>-11.639501438159161</v>
      </c>
    </row>
    <row r="23" spans="1:9" x14ac:dyDescent="0.55000000000000004">
      <c r="A23" s="7">
        <v>44948</v>
      </c>
      <c r="B23">
        <v>49.59</v>
      </c>
      <c r="D23" vm="133">
        <v>44946</v>
      </c>
      <c r="E23">
        <v>43.59</v>
      </c>
      <c r="F23">
        <v>46.08</v>
      </c>
      <c r="G23">
        <v>52.15</v>
      </c>
      <c r="H23">
        <v>58.01</v>
      </c>
      <c r="I23">
        <v>-5.4036458333333259</v>
      </c>
    </row>
    <row r="24" spans="1:9" x14ac:dyDescent="0.55000000000000004">
      <c r="A24" s="7">
        <v>44949</v>
      </c>
      <c r="B24">
        <v>51.09</v>
      </c>
      <c r="D24" vm="134">
        <v>44947</v>
      </c>
      <c r="E24">
        <v>58.01</v>
      </c>
      <c r="F24">
        <v>43.59</v>
      </c>
      <c r="G24">
        <v>46.08</v>
      </c>
      <c r="H24">
        <v>49.59</v>
      </c>
      <c r="I24">
        <v>33.080981876577177</v>
      </c>
    </row>
    <row r="25" spans="1:9" x14ac:dyDescent="0.55000000000000004">
      <c r="A25" s="7">
        <v>44950</v>
      </c>
      <c r="B25">
        <v>43.66</v>
      </c>
      <c r="D25" vm="35">
        <v>44948</v>
      </c>
      <c r="E25">
        <v>49.59</v>
      </c>
      <c r="F25">
        <v>58.01</v>
      </c>
      <c r="G25">
        <v>43.59</v>
      </c>
      <c r="H25">
        <v>51.09</v>
      </c>
      <c r="I25">
        <v>-14.514738838131347</v>
      </c>
    </row>
    <row r="26" spans="1:9" x14ac:dyDescent="0.55000000000000004">
      <c r="A26" s="7">
        <v>44951</v>
      </c>
      <c r="B26">
        <v>48.1</v>
      </c>
      <c r="D26" vm="135">
        <v>44949</v>
      </c>
      <c r="E26">
        <v>51.09</v>
      </c>
      <c r="F26">
        <v>49.59</v>
      </c>
      <c r="G26">
        <v>58.01</v>
      </c>
      <c r="H26">
        <v>43.66</v>
      </c>
      <c r="I26">
        <v>3.0248033877797953</v>
      </c>
    </row>
    <row r="27" spans="1:9" x14ac:dyDescent="0.55000000000000004">
      <c r="A27" s="7">
        <v>44952</v>
      </c>
      <c r="B27">
        <v>51.41</v>
      </c>
      <c r="D27" vm="136">
        <v>44950</v>
      </c>
      <c r="E27">
        <v>43.66</v>
      </c>
      <c r="F27">
        <v>51.09</v>
      </c>
      <c r="G27">
        <v>49.59</v>
      </c>
      <c r="H27">
        <v>48.1</v>
      </c>
      <c r="I27">
        <v>-14.542963397925245</v>
      </c>
    </row>
    <row r="28" spans="1:9" x14ac:dyDescent="0.55000000000000004">
      <c r="A28" s="7">
        <v>44953</v>
      </c>
      <c r="B28">
        <v>45.14</v>
      </c>
      <c r="D28" vm="137">
        <v>44951</v>
      </c>
      <c r="E28">
        <v>48.1</v>
      </c>
      <c r="F28">
        <v>43.66</v>
      </c>
      <c r="G28">
        <v>51.09</v>
      </c>
      <c r="H28">
        <v>51.41</v>
      </c>
      <c r="I28">
        <v>10.169491525423746</v>
      </c>
    </row>
    <row r="29" spans="1:9" x14ac:dyDescent="0.55000000000000004">
      <c r="A29" s="7">
        <v>44954</v>
      </c>
      <c r="B29">
        <v>52.8</v>
      </c>
      <c r="D29" vm="138">
        <v>44952</v>
      </c>
      <c r="E29">
        <v>51.41</v>
      </c>
      <c r="F29">
        <v>48.1</v>
      </c>
      <c r="G29">
        <v>43.66</v>
      </c>
      <c r="H29">
        <v>45.14</v>
      </c>
      <c r="I29">
        <v>6.8814968814968624</v>
      </c>
    </row>
    <row r="30" spans="1:9" x14ac:dyDescent="0.55000000000000004">
      <c r="A30" s="7">
        <v>44955</v>
      </c>
      <c r="B30">
        <v>47.96</v>
      </c>
      <c r="D30" vm="139">
        <v>44953</v>
      </c>
      <c r="E30">
        <v>45.14</v>
      </c>
      <c r="F30">
        <v>51.41</v>
      </c>
      <c r="G30">
        <v>48.1</v>
      </c>
      <c r="H30">
        <v>52.8</v>
      </c>
      <c r="I30">
        <v>-12.196070803345648</v>
      </c>
    </row>
    <row r="31" spans="1:9" x14ac:dyDescent="0.55000000000000004">
      <c r="A31" s="7">
        <v>44956</v>
      </c>
      <c r="B31">
        <v>49.53</v>
      </c>
      <c r="D31" vm="140">
        <v>44954</v>
      </c>
      <c r="E31">
        <v>52.8</v>
      </c>
      <c r="F31">
        <v>45.14</v>
      </c>
      <c r="G31">
        <v>51.41</v>
      </c>
      <c r="H31">
        <v>47.96</v>
      </c>
      <c r="I31">
        <v>16.969428444838265</v>
      </c>
    </row>
    <row r="32" spans="1:9" x14ac:dyDescent="0.55000000000000004">
      <c r="A32" s="7">
        <v>44957</v>
      </c>
      <c r="B32">
        <v>48.02</v>
      </c>
      <c r="D32" vm="37">
        <v>44955</v>
      </c>
      <c r="E32">
        <v>47.96</v>
      </c>
      <c r="F32">
        <v>52.8</v>
      </c>
      <c r="G32">
        <v>45.14</v>
      </c>
      <c r="H32">
        <v>49.53</v>
      </c>
      <c r="I32">
        <v>-9.1666666666666572</v>
      </c>
    </row>
    <row r="33" spans="1:9" x14ac:dyDescent="0.55000000000000004">
      <c r="A33" s="7">
        <v>44958</v>
      </c>
      <c r="B33">
        <v>60.32</v>
      </c>
      <c r="D33" vm="141">
        <v>44956</v>
      </c>
      <c r="E33">
        <v>49.53</v>
      </c>
      <c r="F33">
        <v>47.96</v>
      </c>
      <c r="G33">
        <v>52.8</v>
      </c>
      <c r="H33">
        <v>48.02</v>
      </c>
      <c r="I33">
        <v>3.2735613010842268</v>
      </c>
    </row>
    <row r="34" spans="1:9" x14ac:dyDescent="0.55000000000000004">
      <c r="A34" s="7">
        <v>44959</v>
      </c>
      <c r="B34">
        <v>51.03</v>
      </c>
      <c r="D34" vm="30">
        <v>44957</v>
      </c>
      <c r="E34">
        <v>48.02</v>
      </c>
      <c r="F34">
        <v>49.53</v>
      </c>
      <c r="G34">
        <v>47.96</v>
      </c>
      <c r="H34">
        <v>60.32</v>
      </c>
      <c r="I34">
        <v>-3.0486573793660376</v>
      </c>
    </row>
    <row r="35" spans="1:9" x14ac:dyDescent="0.55000000000000004">
      <c r="A35" s="7">
        <v>44960</v>
      </c>
      <c r="B35">
        <v>45.84</v>
      </c>
      <c r="D35" vm="142">
        <v>44958</v>
      </c>
      <c r="E35">
        <v>60.32</v>
      </c>
      <c r="F35">
        <v>48.02</v>
      </c>
      <c r="G35">
        <v>49.53</v>
      </c>
      <c r="H35">
        <v>51.03</v>
      </c>
      <c r="I35">
        <v>25.614327363598498</v>
      </c>
    </row>
    <row r="36" spans="1:9" x14ac:dyDescent="0.55000000000000004">
      <c r="A36" s="7">
        <v>44961</v>
      </c>
      <c r="B36">
        <v>55.28</v>
      </c>
      <c r="D36" vm="143">
        <v>44959</v>
      </c>
      <c r="E36">
        <v>51.03</v>
      </c>
      <c r="F36">
        <v>60.32</v>
      </c>
      <c r="G36">
        <v>48.02</v>
      </c>
      <c r="H36">
        <v>45.84</v>
      </c>
      <c r="I36">
        <v>-15.401193633952248</v>
      </c>
    </row>
    <row r="37" spans="1:9" x14ac:dyDescent="0.55000000000000004">
      <c r="A37" s="7">
        <v>44962</v>
      </c>
      <c r="B37">
        <v>45.09</v>
      </c>
      <c r="D37" vm="144">
        <v>44960</v>
      </c>
      <c r="E37">
        <v>45.84</v>
      </c>
      <c r="F37">
        <v>51.03</v>
      </c>
      <c r="G37">
        <v>60.32</v>
      </c>
      <c r="H37">
        <v>55.28</v>
      </c>
      <c r="I37">
        <v>-10.170487948265716</v>
      </c>
    </row>
    <row r="38" spans="1:9" x14ac:dyDescent="0.55000000000000004">
      <c r="A38" s="7">
        <v>44963</v>
      </c>
      <c r="B38">
        <v>52.28</v>
      </c>
      <c r="D38" vm="145">
        <v>44961</v>
      </c>
      <c r="E38">
        <v>55.28</v>
      </c>
      <c r="F38">
        <v>45.84</v>
      </c>
      <c r="G38">
        <v>51.03</v>
      </c>
      <c r="H38">
        <v>45.09</v>
      </c>
      <c r="I38">
        <v>20.593368237347299</v>
      </c>
    </row>
    <row r="39" spans="1:9" x14ac:dyDescent="0.55000000000000004">
      <c r="A39" s="7">
        <v>44964</v>
      </c>
      <c r="B39">
        <v>41.47</v>
      </c>
      <c r="D39" vm="40">
        <v>44962</v>
      </c>
      <c r="E39">
        <v>45.09</v>
      </c>
      <c r="F39">
        <v>55.28</v>
      </c>
      <c r="G39">
        <v>45.84</v>
      </c>
      <c r="H39">
        <v>52.28</v>
      </c>
      <c r="I39">
        <v>-18.433429811866851</v>
      </c>
    </row>
    <row r="40" spans="1:9" x14ac:dyDescent="0.55000000000000004">
      <c r="A40" s="7">
        <v>44965</v>
      </c>
      <c r="B40">
        <v>44.66</v>
      </c>
      <c r="D40" vm="146">
        <v>44963</v>
      </c>
      <c r="E40">
        <v>52.28</v>
      </c>
      <c r="F40">
        <v>45.09</v>
      </c>
      <c r="G40">
        <v>55.28</v>
      </c>
      <c r="H40">
        <v>41.47</v>
      </c>
      <c r="I40">
        <v>15.94588600576623</v>
      </c>
    </row>
    <row r="41" spans="1:9" x14ac:dyDescent="0.55000000000000004">
      <c r="A41" s="7">
        <v>44966</v>
      </c>
      <c r="B41">
        <v>52.32</v>
      </c>
      <c r="D41" vm="147">
        <v>44964</v>
      </c>
      <c r="E41">
        <v>41.47</v>
      </c>
      <c r="F41">
        <v>52.28</v>
      </c>
      <c r="G41">
        <v>45.09</v>
      </c>
      <c r="H41">
        <v>44.66</v>
      </c>
      <c r="I41">
        <v>-20.677123182861521</v>
      </c>
    </row>
    <row r="42" spans="1:9" x14ac:dyDescent="0.55000000000000004">
      <c r="A42" s="7">
        <v>44967</v>
      </c>
      <c r="B42">
        <v>55.06</v>
      </c>
      <c r="D42" vm="148">
        <v>44965</v>
      </c>
      <c r="E42">
        <v>44.66</v>
      </c>
      <c r="F42">
        <v>41.47</v>
      </c>
      <c r="G42">
        <v>52.28</v>
      </c>
      <c r="H42">
        <v>52.32</v>
      </c>
      <c r="I42">
        <v>7.6923076923076872</v>
      </c>
    </row>
    <row r="43" spans="1:9" x14ac:dyDescent="0.55000000000000004">
      <c r="A43" s="7">
        <v>44968</v>
      </c>
      <c r="B43">
        <v>52.26</v>
      </c>
      <c r="D43" vm="149">
        <v>44966</v>
      </c>
      <c r="E43">
        <v>52.32</v>
      </c>
      <c r="F43">
        <v>44.66</v>
      </c>
      <c r="G43">
        <v>41.47</v>
      </c>
      <c r="H43">
        <v>55.06</v>
      </c>
      <c r="I43">
        <v>17.151813703537844</v>
      </c>
    </row>
    <row r="44" spans="1:9" x14ac:dyDescent="0.55000000000000004">
      <c r="A44" s="7">
        <v>44969</v>
      </c>
      <c r="B44">
        <v>50.86</v>
      </c>
      <c r="D44" vm="150">
        <v>44967</v>
      </c>
      <c r="E44">
        <v>55.06</v>
      </c>
      <c r="F44">
        <v>52.32</v>
      </c>
      <c r="G44">
        <v>44.66</v>
      </c>
      <c r="H44">
        <v>52.26</v>
      </c>
      <c r="I44">
        <v>5.2370030581039728</v>
      </c>
    </row>
    <row r="45" spans="1:9" x14ac:dyDescent="0.55000000000000004">
      <c r="A45" s="7">
        <v>44970</v>
      </c>
      <c r="B45">
        <v>49.97</v>
      </c>
      <c r="D45" vm="151">
        <v>44968</v>
      </c>
      <c r="E45">
        <v>52.26</v>
      </c>
      <c r="F45">
        <v>55.06</v>
      </c>
      <c r="G45">
        <v>52.32</v>
      </c>
      <c r="H45">
        <v>50.86</v>
      </c>
      <c r="I45">
        <v>-5.0853614239012028</v>
      </c>
    </row>
    <row r="46" spans="1:9" x14ac:dyDescent="0.55000000000000004">
      <c r="A46" s="7">
        <v>44971</v>
      </c>
      <c r="B46">
        <v>44.11</v>
      </c>
      <c r="D46" vm="152">
        <v>44969</v>
      </c>
      <c r="E46">
        <v>50.86</v>
      </c>
      <c r="F46">
        <v>52.26</v>
      </c>
      <c r="G46">
        <v>55.06</v>
      </c>
      <c r="H46">
        <v>49.97</v>
      </c>
      <c r="I46">
        <v>-2.6789131266743205</v>
      </c>
    </row>
    <row r="47" spans="1:9" x14ac:dyDescent="0.55000000000000004">
      <c r="A47" s="7">
        <v>44972</v>
      </c>
      <c r="B47">
        <v>47.94</v>
      </c>
      <c r="D47" vm="153">
        <v>44970</v>
      </c>
      <c r="E47">
        <v>49.97</v>
      </c>
      <c r="F47">
        <v>50.86</v>
      </c>
      <c r="G47">
        <v>52.26</v>
      </c>
      <c r="H47">
        <v>44.11</v>
      </c>
      <c r="I47">
        <v>-1.7499016909162446</v>
      </c>
    </row>
    <row r="48" spans="1:9" x14ac:dyDescent="0.55000000000000004">
      <c r="A48" s="7">
        <v>44973</v>
      </c>
      <c r="B48">
        <v>49.27</v>
      </c>
      <c r="D48" vm="154">
        <v>44971</v>
      </c>
      <c r="E48">
        <v>44.11</v>
      </c>
      <c r="F48">
        <v>49.97</v>
      </c>
      <c r="G48">
        <v>50.86</v>
      </c>
      <c r="H48">
        <v>47.94</v>
      </c>
      <c r="I48">
        <v>-11.727036221733034</v>
      </c>
    </row>
    <row r="49" spans="1:9" x14ac:dyDescent="0.55000000000000004">
      <c r="A49" s="7">
        <v>44974</v>
      </c>
      <c r="B49">
        <v>56.9</v>
      </c>
      <c r="D49" vm="155">
        <v>44972</v>
      </c>
      <c r="E49">
        <v>47.94</v>
      </c>
      <c r="F49">
        <v>44.11</v>
      </c>
      <c r="G49">
        <v>49.97</v>
      </c>
      <c r="H49">
        <v>49.27</v>
      </c>
      <c r="I49">
        <v>8.6828383586488265</v>
      </c>
    </row>
    <row r="50" spans="1:9" x14ac:dyDescent="0.55000000000000004">
      <c r="A50" s="7">
        <v>44975</v>
      </c>
      <c r="B50">
        <v>53.36</v>
      </c>
      <c r="D50" vm="156">
        <v>44973</v>
      </c>
      <c r="E50">
        <v>49.27</v>
      </c>
      <c r="F50">
        <v>47.94</v>
      </c>
      <c r="G50">
        <v>44.11</v>
      </c>
      <c r="H50">
        <v>56.9</v>
      </c>
      <c r="I50">
        <v>2.7743012098456532</v>
      </c>
    </row>
    <row r="51" spans="1:9" x14ac:dyDescent="0.55000000000000004">
      <c r="A51" s="7">
        <v>44976</v>
      </c>
      <c r="B51">
        <v>42.86</v>
      </c>
      <c r="D51" vm="157">
        <v>44974</v>
      </c>
      <c r="E51">
        <v>56.9</v>
      </c>
      <c r="F51">
        <v>49.27</v>
      </c>
      <c r="G51">
        <v>47.94</v>
      </c>
      <c r="H51">
        <v>53.36</v>
      </c>
      <c r="I51">
        <v>15.486097016440015</v>
      </c>
    </row>
    <row r="52" spans="1:9" x14ac:dyDescent="0.55000000000000004">
      <c r="A52" s="7">
        <v>44977</v>
      </c>
      <c r="B52">
        <v>53.33</v>
      </c>
      <c r="D52" vm="158">
        <v>44975</v>
      </c>
      <c r="E52">
        <v>53.36</v>
      </c>
      <c r="F52">
        <v>56.9</v>
      </c>
      <c r="G52">
        <v>49.27</v>
      </c>
      <c r="H52">
        <v>42.86</v>
      </c>
      <c r="I52">
        <v>-6.2214411247803136</v>
      </c>
    </row>
    <row r="53" spans="1:9" x14ac:dyDescent="0.55000000000000004">
      <c r="A53" s="7">
        <v>44978</v>
      </c>
      <c r="B53">
        <v>49.82</v>
      </c>
      <c r="D53" vm="159">
        <v>44976</v>
      </c>
      <c r="E53">
        <v>42.86</v>
      </c>
      <c r="F53">
        <v>53.36</v>
      </c>
      <c r="G53">
        <v>56.9</v>
      </c>
      <c r="H53">
        <v>53.33</v>
      </c>
      <c r="I53">
        <v>-19.677661169415295</v>
      </c>
    </row>
    <row r="54" spans="1:9" x14ac:dyDescent="0.55000000000000004">
      <c r="A54" s="7">
        <v>44979</v>
      </c>
      <c r="B54">
        <v>48.4</v>
      </c>
      <c r="D54" vm="160">
        <v>44977</v>
      </c>
      <c r="E54">
        <v>53.33</v>
      </c>
      <c r="F54">
        <v>42.86</v>
      </c>
      <c r="G54">
        <v>53.36</v>
      </c>
      <c r="H54">
        <v>49.82</v>
      </c>
      <c r="I54">
        <v>24.428371441903863</v>
      </c>
    </row>
    <row r="55" spans="1:9" x14ac:dyDescent="0.55000000000000004">
      <c r="A55" s="7">
        <v>44980</v>
      </c>
      <c r="B55">
        <v>54.87</v>
      </c>
      <c r="D55" vm="161">
        <v>44978</v>
      </c>
      <c r="E55">
        <v>49.82</v>
      </c>
      <c r="F55">
        <v>53.33</v>
      </c>
      <c r="G55">
        <v>42.86</v>
      </c>
      <c r="H55">
        <v>48.4</v>
      </c>
      <c r="I55">
        <v>-6.5816613538346118</v>
      </c>
    </row>
    <row r="56" spans="1:9" x14ac:dyDescent="0.55000000000000004">
      <c r="A56" s="7">
        <v>44981</v>
      </c>
      <c r="B56">
        <v>57</v>
      </c>
      <c r="D56" vm="162">
        <v>44979</v>
      </c>
      <c r="E56">
        <v>48.4</v>
      </c>
      <c r="F56">
        <v>49.82</v>
      </c>
      <c r="G56">
        <v>53.33</v>
      </c>
      <c r="H56">
        <v>54.87</v>
      </c>
      <c r="I56">
        <v>-2.8502609393817768</v>
      </c>
    </row>
    <row r="57" spans="1:9" x14ac:dyDescent="0.55000000000000004">
      <c r="A57" s="7">
        <v>44982</v>
      </c>
      <c r="B57">
        <v>56.54</v>
      </c>
      <c r="D57" vm="163">
        <v>44980</v>
      </c>
      <c r="E57">
        <v>54.87</v>
      </c>
      <c r="F57">
        <v>48.4</v>
      </c>
      <c r="G57">
        <v>49.82</v>
      </c>
      <c r="H57">
        <v>57</v>
      </c>
      <c r="I57">
        <v>13.367768595041319</v>
      </c>
    </row>
    <row r="58" spans="1:9" x14ac:dyDescent="0.55000000000000004">
      <c r="A58" s="7">
        <v>44983</v>
      </c>
      <c r="B58">
        <v>47.72</v>
      </c>
      <c r="D58" vm="164">
        <v>44981</v>
      </c>
      <c r="E58">
        <v>57</v>
      </c>
      <c r="F58">
        <v>54.87</v>
      </c>
      <c r="G58">
        <v>48.4</v>
      </c>
      <c r="H58">
        <v>56.54</v>
      </c>
      <c r="I58">
        <v>3.8819026790595901</v>
      </c>
    </row>
    <row r="59" spans="1:9" x14ac:dyDescent="0.55000000000000004">
      <c r="A59" s="7">
        <v>44984</v>
      </c>
      <c r="B59">
        <v>50.41</v>
      </c>
      <c r="D59" vm="165">
        <v>44982</v>
      </c>
      <c r="E59">
        <v>56.54</v>
      </c>
      <c r="F59">
        <v>57</v>
      </c>
      <c r="G59">
        <v>54.87</v>
      </c>
      <c r="H59">
        <v>47.72</v>
      </c>
      <c r="I59">
        <v>-0.80701754385965607</v>
      </c>
    </row>
    <row r="60" spans="1:9" x14ac:dyDescent="0.55000000000000004">
      <c r="A60" s="7">
        <v>44985</v>
      </c>
      <c r="B60">
        <v>53.64</v>
      </c>
      <c r="D60" vm="166">
        <v>44983</v>
      </c>
      <c r="E60">
        <v>47.72</v>
      </c>
      <c r="F60">
        <v>56.54</v>
      </c>
      <c r="G60">
        <v>57</v>
      </c>
      <c r="H60">
        <v>50.41</v>
      </c>
      <c r="I60">
        <v>-15.599575521754517</v>
      </c>
    </row>
    <row r="61" spans="1:9" x14ac:dyDescent="0.55000000000000004">
      <c r="A61" s="7">
        <v>44986</v>
      </c>
      <c r="B61">
        <v>56.9</v>
      </c>
      <c r="D61" vm="167">
        <v>44984</v>
      </c>
      <c r="E61">
        <v>50.41</v>
      </c>
      <c r="F61">
        <v>47.72</v>
      </c>
      <c r="G61">
        <v>56.54</v>
      </c>
      <c r="H61">
        <v>53.64</v>
      </c>
      <c r="I61">
        <v>5.6370494551550632</v>
      </c>
    </row>
    <row r="62" spans="1:9" x14ac:dyDescent="0.55000000000000004">
      <c r="A62" s="7">
        <v>44987</v>
      </c>
      <c r="B62">
        <v>49.66</v>
      </c>
      <c r="D62" vm="32">
        <v>44985</v>
      </c>
      <c r="E62">
        <v>53.64</v>
      </c>
      <c r="F62">
        <v>50.41</v>
      </c>
      <c r="G62">
        <v>47.72</v>
      </c>
      <c r="H62">
        <v>56.9</v>
      </c>
      <c r="I62">
        <v>6.4074588375322428</v>
      </c>
    </row>
    <row r="63" spans="1:9" x14ac:dyDescent="0.55000000000000004">
      <c r="A63" s="7">
        <v>44988</v>
      </c>
      <c r="B63">
        <v>51.16</v>
      </c>
      <c r="D63" vm="168">
        <v>44986</v>
      </c>
      <c r="E63">
        <v>56.9</v>
      </c>
      <c r="F63">
        <v>53.64</v>
      </c>
      <c r="G63">
        <v>50.41</v>
      </c>
      <c r="H63">
        <v>49.66</v>
      </c>
      <c r="I63">
        <v>6.0775540641312409</v>
      </c>
    </row>
    <row r="64" spans="1:9" x14ac:dyDescent="0.55000000000000004">
      <c r="A64" s="7">
        <v>44989</v>
      </c>
      <c r="B64">
        <v>46.59</v>
      </c>
      <c r="D64" vm="169">
        <v>44987</v>
      </c>
      <c r="E64">
        <v>49.66</v>
      </c>
      <c r="F64">
        <v>56.9</v>
      </c>
      <c r="G64">
        <v>53.64</v>
      </c>
      <c r="H64">
        <v>51.16</v>
      </c>
      <c r="I64">
        <v>-12.724077328646754</v>
      </c>
    </row>
    <row r="65" spans="1:9" x14ac:dyDescent="0.55000000000000004">
      <c r="A65" s="7">
        <v>44990</v>
      </c>
      <c r="B65">
        <v>46.18</v>
      </c>
      <c r="D65" vm="170">
        <v>44988</v>
      </c>
      <c r="E65">
        <v>51.16</v>
      </c>
      <c r="F65">
        <v>49.66</v>
      </c>
      <c r="G65">
        <v>56.9</v>
      </c>
      <c r="H65">
        <v>46.59</v>
      </c>
      <c r="I65">
        <v>3.0205396697543296</v>
      </c>
    </row>
    <row r="66" spans="1:9" x14ac:dyDescent="0.55000000000000004">
      <c r="A66" s="7">
        <v>44991</v>
      </c>
      <c r="B66">
        <v>56.25</v>
      </c>
      <c r="D66" vm="171">
        <v>44989</v>
      </c>
      <c r="E66">
        <v>46.59</v>
      </c>
      <c r="F66">
        <v>51.16</v>
      </c>
      <c r="G66">
        <v>49.66</v>
      </c>
      <c r="H66">
        <v>46.18</v>
      </c>
      <c r="I66">
        <v>-8.9327599687255557</v>
      </c>
    </row>
    <row r="67" spans="1:9" x14ac:dyDescent="0.55000000000000004">
      <c r="A67" s="7">
        <v>44992</v>
      </c>
      <c r="B67">
        <v>59.01</v>
      </c>
      <c r="D67" vm="172">
        <v>44990</v>
      </c>
      <c r="E67">
        <v>46.18</v>
      </c>
      <c r="F67">
        <v>46.59</v>
      </c>
      <c r="G67">
        <v>51.16</v>
      </c>
      <c r="H67">
        <v>56.25</v>
      </c>
      <c r="I67">
        <v>-0.88001717106676036</v>
      </c>
    </row>
    <row r="68" spans="1:9" x14ac:dyDescent="0.55000000000000004">
      <c r="A68" s="7">
        <v>44993</v>
      </c>
      <c r="B68">
        <v>51.9</v>
      </c>
      <c r="D68" vm="173">
        <v>44991</v>
      </c>
      <c r="E68">
        <v>56.25</v>
      </c>
      <c r="F68">
        <v>46.18</v>
      </c>
      <c r="G68">
        <v>46.59</v>
      </c>
      <c r="H68">
        <v>59.01</v>
      </c>
      <c r="I68">
        <v>21.805976613252497</v>
      </c>
    </row>
    <row r="69" spans="1:9" x14ac:dyDescent="0.55000000000000004">
      <c r="A69" s="7">
        <v>44994</v>
      </c>
      <c r="B69">
        <v>57.31</v>
      </c>
      <c r="D69" vm="174">
        <v>44992</v>
      </c>
      <c r="E69">
        <v>59.01</v>
      </c>
      <c r="F69">
        <v>56.25</v>
      </c>
      <c r="G69">
        <v>46.18</v>
      </c>
      <c r="H69">
        <v>51.9</v>
      </c>
      <c r="I69">
        <v>4.9066666666666592</v>
      </c>
    </row>
    <row r="70" spans="1:9" x14ac:dyDescent="0.55000000000000004">
      <c r="A70" s="7">
        <v>44995</v>
      </c>
      <c r="B70">
        <v>54.14</v>
      </c>
      <c r="D70" vm="175">
        <v>44993</v>
      </c>
      <c r="E70">
        <v>51.9</v>
      </c>
      <c r="F70">
        <v>59.01</v>
      </c>
      <c r="G70">
        <v>56.25</v>
      </c>
      <c r="H70">
        <v>57.31</v>
      </c>
      <c r="I70">
        <v>-12.04880528723945</v>
      </c>
    </row>
    <row r="71" spans="1:9" x14ac:dyDescent="0.55000000000000004">
      <c r="A71" s="7">
        <v>44996</v>
      </c>
      <c r="B71">
        <v>49.14</v>
      </c>
      <c r="D71" vm="176">
        <v>44994</v>
      </c>
      <c r="E71">
        <v>57.31</v>
      </c>
      <c r="F71">
        <v>51.9</v>
      </c>
      <c r="G71">
        <v>59.01</v>
      </c>
      <c r="H71">
        <v>54.14</v>
      </c>
      <c r="I71">
        <v>10.423892100192678</v>
      </c>
    </row>
    <row r="72" spans="1:9" x14ac:dyDescent="0.55000000000000004">
      <c r="A72" s="7">
        <v>44997</v>
      </c>
      <c r="B72">
        <v>54.2</v>
      </c>
      <c r="D72" vm="177">
        <v>44995</v>
      </c>
      <c r="E72">
        <v>54.14</v>
      </c>
      <c r="F72">
        <v>57.31</v>
      </c>
      <c r="G72">
        <v>51.9</v>
      </c>
      <c r="H72">
        <v>49.14</v>
      </c>
      <c r="I72">
        <v>-5.5313208864072649</v>
      </c>
    </row>
    <row r="73" spans="1:9" x14ac:dyDescent="0.55000000000000004">
      <c r="A73" s="7">
        <v>44998</v>
      </c>
      <c r="B73">
        <v>60.12</v>
      </c>
      <c r="D73" vm="178">
        <v>44996</v>
      </c>
      <c r="E73">
        <v>49.14</v>
      </c>
      <c r="F73">
        <v>54.14</v>
      </c>
      <c r="G73">
        <v>57.31</v>
      </c>
      <c r="H73">
        <v>54.2</v>
      </c>
      <c r="I73">
        <v>-9.2353158478019957</v>
      </c>
    </row>
    <row r="74" spans="1:9" x14ac:dyDescent="0.55000000000000004">
      <c r="A74" s="7">
        <v>44999</v>
      </c>
      <c r="B74">
        <v>52.29</v>
      </c>
      <c r="D74" vm="42">
        <v>44997</v>
      </c>
      <c r="E74">
        <v>54.2</v>
      </c>
      <c r="F74">
        <v>49.14</v>
      </c>
      <c r="G74">
        <v>54.14</v>
      </c>
      <c r="H74">
        <v>60.12</v>
      </c>
      <c r="I74">
        <v>10.297110297110311</v>
      </c>
    </row>
    <row r="75" spans="1:9" x14ac:dyDescent="0.55000000000000004">
      <c r="A75" s="7">
        <v>45000</v>
      </c>
      <c r="B75">
        <v>60.32</v>
      </c>
      <c r="D75" vm="179">
        <v>44998</v>
      </c>
      <c r="E75">
        <v>60.12</v>
      </c>
      <c r="F75">
        <v>54.2</v>
      </c>
      <c r="G75">
        <v>49.14</v>
      </c>
      <c r="H75">
        <v>52.29</v>
      </c>
      <c r="I75">
        <v>10.922509225092236</v>
      </c>
    </row>
    <row r="76" spans="1:9" x14ac:dyDescent="0.55000000000000004">
      <c r="A76" s="7">
        <v>45001</v>
      </c>
      <c r="B76">
        <v>39.44</v>
      </c>
      <c r="D76" vm="180">
        <v>44999</v>
      </c>
      <c r="E76">
        <v>52.29</v>
      </c>
      <c r="F76">
        <v>60.12</v>
      </c>
      <c r="G76">
        <v>54.2</v>
      </c>
      <c r="H76">
        <v>60.32</v>
      </c>
      <c r="I76">
        <v>-13.023952095808378</v>
      </c>
    </row>
    <row r="77" spans="1:9" x14ac:dyDescent="0.55000000000000004">
      <c r="A77" s="7">
        <v>45002</v>
      </c>
      <c r="B77">
        <v>56.68</v>
      </c>
      <c r="D77" vm="181">
        <v>45000</v>
      </c>
      <c r="E77">
        <v>60.32</v>
      </c>
      <c r="F77">
        <v>52.29</v>
      </c>
      <c r="G77">
        <v>60.12</v>
      </c>
      <c r="H77">
        <v>39.44</v>
      </c>
      <c r="I77">
        <v>15.356664754255123</v>
      </c>
    </row>
    <row r="78" spans="1:9" x14ac:dyDescent="0.55000000000000004">
      <c r="A78" s="7">
        <v>45003</v>
      </c>
      <c r="B78">
        <v>53.04</v>
      </c>
      <c r="D78" vm="182">
        <v>45001</v>
      </c>
      <c r="E78">
        <v>39.44</v>
      </c>
      <c r="F78">
        <v>60.32</v>
      </c>
      <c r="G78">
        <v>52.29</v>
      </c>
      <c r="H78">
        <v>56.68</v>
      </c>
      <c r="I78">
        <v>-34.615384615384613</v>
      </c>
    </row>
    <row r="79" spans="1:9" x14ac:dyDescent="0.55000000000000004">
      <c r="A79" s="7">
        <v>45004</v>
      </c>
      <c r="B79">
        <v>51.14</v>
      </c>
      <c r="D79" vm="183">
        <v>45002</v>
      </c>
      <c r="E79">
        <v>56.68</v>
      </c>
      <c r="F79">
        <v>39.44</v>
      </c>
      <c r="G79">
        <v>60.32</v>
      </c>
      <c r="H79">
        <v>53.04</v>
      </c>
      <c r="I79">
        <v>43.711967545638956</v>
      </c>
    </row>
    <row r="80" spans="1:9" x14ac:dyDescent="0.55000000000000004">
      <c r="A80" s="7">
        <v>45005</v>
      </c>
      <c r="B80">
        <v>53.13</v>
      </c>
      <c r="D80" vm="184">
        <v>45003</v>
      </c>
      <c r="E80">
        <v>53.04</v>
      </c>
      <c r="F80">
        <v>56.68</v>
      </c>
      <c r="G80">
        <v>39.44</v>
      </c>
      <c r="H80">
        <v>51.14</v>
      </c>
      <c r="I80">
        <v>-6.4220183486238591</v>
      </c>
    </row>
    <row r="81" spans="1:9" x14ac:dyDescent="0.55000000000000004">
      <c r="A81" s="7">
        <v>45006</v>
      </c>
      <c r="B81">
        <v>42.77</v>
      </c>
      <c r="D81" vm="185">
        <v>45004</v>
      </c>
      <c r="E81">
        <v>51.14</v>
      </c>
      <c r="F81">
        <v>53.04</v>
      </c>
      <c r="G81">
        <v>56.68</v>
      </c>
      <c r="H81">
        <v>53.13</v>
      </c>
      <c r="I81">
        <v>-3.5822021116138747</v>
      </c>
    </row>
    <row r="82" spans="1:9" x14ac:dyDescent="0.55000000000000004">
      <c r="A82" s="7">
        <v>45007</v>
      </c>
      <c r="B82">
        <v>51.64</v>
      </c>
      <c r="D82" vm="186">
        <v>45005</v>
      </c>
      <c r="E82">
        <v>53.13</v>
      </c>
      <c r="F82">
        <v>51.14</v>
      </c>
      <c r="G82">
        <v>53.04</v>
      </c>
      <c r="H82">
        <v>42.77</v>
      </c>
      <c r="I82">
        <v>3.8912788423934419</v>
      </c>
    </row>
    <row r="83" spans="1:9" x14ac:dyDescent="0.55000000000000004">
      <c r="A83" s="7">
        <v>45008</v>
      </c>
      <c r="B83">
        <v>54.56</v>
      </c>
      <c r="D83" vm="187">
        <v>45006</v>
      </c>
      <c r="E83">
        <v>42.77</v>
      </c>
      <c r="F83">
        <v>53.13</v>
      </c>
      <c r="G83">
        <v>51.14</v>
      </c>
      <c r="H83">
        <v>51.64</v>
      </c>
      <c r="I83">
        <v>-19.499341238471668</v>
      </c>
    </row>
    <row r="84" spans="1:9" x14ac:dyDescent="0.55000000000000004">
      <c r="A84" s="7">
        <v>45009</v>
      </c>
      <c r="B84">
        <v>60.2</v>
      </c>
      <c r="D84" vm="188">
        <v>45007</v>
      </c>
      <c r="E84">
        <v>51.64</v>
      </c>
      <c r="F84">
        <v>42.77</v>
      </c>
      <c r="G84">
        <v>53.13</v>
      </c>
      <c r="H84">
        <v>54.56</v>
      </c>
      <c r="I84">
        <v>20.738835632452645</v>
      </c>
    </row>
    <row r="85" spans="1:9" x14ac:dyDescent="0.55000000000000004">
      <c r="A85" s="7">
        <v>45010</v>
      </c>
      <c r="B85">
        <v>50.25</v>
      </c>
      <c r="D85" vm="189">
        <v>45008</v>
      </c>
      <c r="E85">
        <v>54.56</v>
      </c>
      <c r="F85">
        <v>51.64</v>
      </c>
      <c r="G85">
        <v>42.77</v>
      </c>
      <c r="H85">
        <v>60.2</v>
      </c>
      <c r="I85">
        <v>5.6545313710302025</v>
      </c>
    </row>
    <row r="86" spans="1:9" x14ac:dyDescent="0.55000000000000004">
      <c r="A86" s="7">
        <v>45011</v>
      </c>
      <c r="B86">
        <v>48.83</v>
      </c>
      <c r="D86" vm="190">
        <v>45009</v>
      </c>
      <c r="E86">
        <v>60.2</v>
      </c>
      <c r="F86">
        <v>54.56</v>
      </c>
      <c r="G86">
        <v>51.64</v>
      </c>
      <c r="H86">
        <v>50.25</v>
      </c>
      <c r="I86">
        <v>10.337243401759522</v>
      </c>
    </row>
    <row r="87" spans="1:9" x14ac:dyDescent="0.55000000000000004">
      <c r="A87" s="7">
        <v>45012</v>
      </c>
      <c r="B87">
        <v>50.4</v>
      </c>
      <c r="D87" vm="191">
        <v>45010</v>
      </c>
      <c r="E87">
        <v>50.25</v>
      </c>
      <c r="F87">
        <v>60.2</v>
      </c>
      <c r="G87">
        <v>54.56</v>
      </c>
      <c r="H87">
        <v>48.83</v>
      </c>
      <c r="I87">
        <v>-16.528239202657812</v>
      </c>
    </row>
    <row r="88" spans="1:9" x14ac:dyDescent="0.55000000000000004">
      <c r="A88" s="7">
        <v>45013</v>
      </c>
      <c r="B88">
        <v>57.52</v>
      </c>
      <c r="D88" vm="192">
        <v>45011</v>
      </c>
      <c r="E88">
        <v>48.83</v>
      </c>
      <c r="F88">
        <v>50.25</v>
      </c>
      <c r="G88">
        <v>60.2</v>
      </c>
      <c r="H88">
        <v>50.4</v>
      </c>
      <c r="I88">
        <v>-2.8258706467661709</v>
      </c>
    </row>
    <row r="89" spans="1:9" x14ac:dyDescent="0.55000000000000004">
      <c r="A89" s="7">
        <v>45014</v>
      </c>
      <c r="B89">
        <v>54.62</v>
      </c>
      <c r="D89" vm="193">
        <v>45012</v>
      </c>
      <c r="E89">
        <v>50.4</v>
      </c>
      <c r="F89">
        <v>48.83</v>
      </c>
      <c r="G89">
        <v>50.25</v>
      </c>
      <c r="H89">
        <v>57.52</v>
      </c>
      <c r="I89">
        <v>3.2152365349170653</v>
      </c>
    </row>
    <row r="90" spans="1:9" x14ac:dyDescent="0.55000000000000004">
      <c r="A90" s="7">
        <v>45015</v>
      </c>
      <c r="B90">
        <v>50.36</v>
      </c>
      <c r="D90" vm="194">
        <v>45013</v>
      </c>
      <c r="E90">
        <v>57.52</v>
      </c>
      <c r="F90">
        <v>50.4</v>
      </c>
      <c r="G90">
        <v>48.83</v>
      </c>
      <c r="H90">
        <v>54.62</v>
      </c>
      <c r="I90">
        <v>14.126984126984144</v>
      </c>
    </row>
    <row r="91" spans="1:9" x14ac:dyDescent="0.55000000000000004">
      <c r="A91" s="7">
        <v>45016</v>
      </c>
      <c r="B91">
        <v>55.61</v>
      </c>
      <c r="D91" vm="195">
        <v>45014</v>
      </c>
      <c r="E91">
        <v>54.62</v>
      </c>
      <c r="F91">
        <v>57.52</v>
      </c>
      <c r="G91">
        <v>50.4</v>
      </c>
      <c r="H91">
        <v>50.36</v>
      </c>
      <c r="I91">
        <v>-5.0417246175243458</v>
      </c>
    </row>
    <row r="92" spans="1:9" x14ac:dyDescent="0.55000000000000004">
      <c r="A92" s="7">
        <v>45017</v>
      </c>
      <c r="B92">
        <v>53.57</v>
      </c>
      <c r="D92" vm="196">
        <v>45015</v>
      </c>
      <c r="E92">
        <v>50.36</v>
      </c>
      <c r="F92">
        <v>54.62</v>
      </c>
      <c r="G92">
        <v>57.52</v>
      </c>
      <c r="H92">
        <v>55.61</v>
      </c>
      <c r="I92">
        <v>-7.7993409007689474</v>
      </c>
    </row>
    <row r="93" spans="1:9" x14ac:dyDescent="0.55000000000000004">
      <c r="A93" s="7">
        <v>45018</v>
      </c>
      <c r="B93">
        <v>57.96</v>
      </c>
      <c r="D93" vm="34">
        <v>45016</v>
      </c>
      <c r="E93">
        <v>55.61</v>
      </c>
      <c r="F93">
        <v>50.36</v>
      </c>
      <c r="G93">
        <v>54.62</v>
      </c>
      <c r="H93">
        <v>53.57</v>
      </c>
      <c r="I93">
        <v>10.424940428911844</v>
      </c>
    </row>
    <row r="94" spans="1:9" x14ac:dyDescent="0.55000000000000004">
      <c r="A94" s="7">
        <v>45019</v>
      </c>
      <c r="B94">
        <v>49.64</v>
      </c>
      <c r="D94" vm="197">
        <v>45017</v>
      </c>
      <c r="E94">
        <v>53.57</v>
      </c>
      <c r="F94">
        <v>55.61</v>
      </c>
      <c r="G94">
        <v>50.36</v>
      </c>
      <c r="H94">
        <v>57.96</v>
      </c>
      <c r="I94">
        <v>-3.6684049631361293</v>
      </c>
    </row>
    <row r="95" spans="1:9" x14ac:dyDescent="0.55000000000000004">
      <c r="A95" s="7">
        <v>45020</v>
      </c>
      <c r="B95">
        <v>51.55</v>
      </c>
      <c r="D95" vm="198">
        <v>45018</v>
      </c>
      <c r="E95">
        <v>57.96</v>
      </c>
      <c r="F95">
        <v>53.57</v>
      </c>
      <c r="G95">
        <v>55.61</v>
      </c>
      <c r="H95">
        <v>49.64</v>
      </c>
      <c r="I95">
        <v>8.1948851969385839</v>
      </c>
    </row>
    <row r="96" spans="1:9" x14ac:dyDescent="0.55000000000000004">
      <c r="A96" s="7">
        <v>45021</v>
      </c>
      <c r="B96">
        <v>51.26</v>
      </c>
      <c r="D96" vm="199">
        <v>45019</v>
      </c>
      <c r="E96">
        <v>49.64</v>
      </c>
      <c r="F96">
        <v>57.96</v>
      </c>
      <c r="G96">
        <v>53.57</v>
      </c>
      <c r="H96">
        <v>51.55</v>
      </c>
      <c r="I96">
        <v>-14.354727398205657</v>
      </c>
    </row>
    <row r="97" spans="1:9" x14ac:dyDescent="0.55000000000000004">
      <c r="A97" s="7">
        <v>45022</v>
      </c>
      <c r="B97">
        <v>45.94</v>
      </c>
      <c r="D97" vm="200">
        <v>45020</v>
      </c>
      <c r="E97">
        <v>51.55</v>
      </c>
      <c r="F97">
        <v>49.64</v>
      </c>
      <c r="G97">
        <v>57.96</v>
      </c>
      <c r="H97">
        <v>51.26</v>
      </c>
      <c r="I97">
        <v>3.847703464947605</v>
      </c>
    </row>
    <row r="98" spans="1:9" x14ac:dyDescent="0.55000000000000004">
      <c r="A98" s="7">
        <v>45023</v>
      </c>
      <c r="B98">
        <v>54.77</v>
      </c>
      <c r="D98" vm="201">
        <v>45021</v>
      </c>
      <c r="E98">
        <v>51.26</v>
      </c>
      <c r="F98">
        <v>51.55</v>
      </c>
      <c r="G98">
        <v>49.64</v>
      </c>
      <c r="H98">
        <v>45.94</v>
      </c>
      <c r="I98">
        <v>-0.562560620756547</v>
      </c>
    </row>
    <row r="99" spans="1:9" x14ac:dyDescent="0.55000000000000004">
      <c r="A99" s="7">
        <v>45024</v>
      </c>
      <c r="B99">
        <v>54.63</v>
      </c>
      <c r="D99" vm="202">
        <v>45022</v>
      </c>
      <c r="E99">
        <v>45.94</v>
      </c>
      <c r="F99">
        <v>51.26</v>
      </c>
      <c r="G99">
        <v>51.55</v>
      </c>
      <c r="H99">
        <v>54.77</v>
      </c>
      <c r="I99">
        <v>-10.378462738977756</v>
      </c>
    </row>
    <row r="100" spans="1:9" x14ac:dyDescent="0.55000000000000004">
      <c r="A100" s="7">
        <v>45025</v>
      </c>
      <c r="B100">
        <v>53.38</v>
      </c>
      <c r="D100" vm="203">
        <v>45023</v>
      </c>
      <c r="E100">
        <v>54.77</v>
      </c>
      <c r="F100">
        <v>45.94</v>
      </c>
      <c r="G100">
        <v>51.26</v>
      </c>
      <c r="H100">
        <v>54.63</v>
      </c>
      <c r="I100">
        <v>19.220722681758829</v>
      </c>
    </row>
    <row r="101" spans="1:9" x14ac:dyDescent="0.55000000000000004">
      <c r="A101" s="7">
        <v>45026</v>
      </c>
      <c r="B101">
        <v>52.22</v>
      </c>
      <c r="D101" vm="204">
        <v>45024</v>
      </c>
      <c r="E101">
        <v>54.63</v>
      </c>
      <c r="F101">
        <v>54.77</v>
      </c>
      <c r="G101">
        <v>45.94</v>
      </c>
      <c r="H101">
        <v>53.38</v>
      </c>
      <c r="I101">
        <v>-0.25561438743837428</v>
      </c>
    </row>
    <row r="102" spans="1:9" x14ac:dyDescent="0.55000000000000004">
      <c r="A102" s="7">
        <v>45027</v>
      </c>
      <c r="B102">
        <v>46.35</v>
      </c>
      <c r="D102" vm="205">
        <v>45025</v>
      </c>
      <c r="E102">
        <v>53.38</v>
      </c>
      <c r="F102">
        <v>54.63</v>
      </c>
      <c r="G102">
        <v>54.77</v>
      </c>
      <c r="H102">
        <v>52.22</v>
      </c>
      <c r="I102">
        <v>-2.2881200805418223</v>
      </c>
    </row>
    <row r="103" spans="1:9" x14ac:dyDescent="0.55000000000000004">
      <c r="A103" s="7">
        <v>45028</v>
      </c>
      <c r="B103">
        <v>51.36</v>
      </c>
      <c r="D103" vm="206">
        <v>45026</v>
      </c>
      <c r="E103">
        <v>52.22</v>
      </c>
      <c r="F103">
        <v>53.38</v>
      </c>
      <c r="G103">
        <v>54.63</v>
      </c>
      <c r="H103">
        <v>46.35</v>
      </c>
      <c r="I103">
        <v>-2.1730985387785728</v>
      </c>
    </row>
    <row r="104" spans="1:9" x14ac:dyDescent="0.55000000000000004">
      <c r="A104" s="7">
        <v>45029</v>
      </c>
      <c r="B104">
        <v>51.78</v>
      </c>
      <c r="D104" vm="207">
        <v>45027</v>
      </c>
      <c r="E104">
        <v>46.35</v>
      </c>
      <c r="F104">
        <v>52.22</v>
      </c>
      <c r="G104">
        <v>53.38</v>
      </c>
      <c r="H104">
        <v>51.36</v>
      </c>
      <c r="I104">
        <v>-11.240903868249708</v>
      </c>
    </row>
    <row r="105" spans="1:9" x14ac:dyDescent="0.55000000000000004">
      <c r="A105" s="7">
        <v>45030</v>
      </c>
      <c r="B105">
        <v>49.52</v>
      </c>
      <c r="D105" vm="208">
        <v>45028</v>
      </c>
      <c r="E105">
        <v>51.36</v>
      </c>
      <c r="F105">
        <v>46.35</v>
      </c>
      <c r="G105">
        <v>52.22</v>
      </c>
      <c r="H105">
        <v>51.78</v>
      </c>
      <c r="I105">
        <v>10.809061488673134</v>
      </c>
    </row>
    <row r="106" spans="1:9" x14ac:dyDescent="0.55000000000000004">
      <c r="A106" s="7">
        <v>45031</v>
      </c>
      <c r="B106">
        <v>52.76</v>
      </c>
      <c r="D106" vm="209">
        <v>45029</v>
      </c>
      <c r="E106">
        <v>51.78</v>
      </c>
      <c r="F106">
        <v>51.36</v>
      </c>
      <c r="G106">
        <v>46.35</v>
      </c>
      <c r="H106">
        <v>49.52</v>
      </c>
      <c r="I106">
        <v>0.81775700934578754</v>
      </c>
    </row>
    <row r="107" spans="1:9" x14ac:dyDescent="0.55000000000000004">
      <c r="A107" s="7">
        <v>45032</v>
      </c>
      <c r="B107">
        <v>55.62</v>
      </c>
      <c r="D107" vm="210">
        <v>45030</v>
      </c>
      <c r="E107">
        <v>49.52</v>
      </c>
      <c r="F107">
        <v>51.78</v>
      </c>
      <c r="G107">
        <v>51.36</v>
      </c>
      <c r="H107">
        <v>52.76</v>
      </c>
      <c r="I107">
        <v>-4.3646195442255671</v>
      </c>
    </row>
    <row r="108" spans="1:9" x14ac:dyDescent="0.55000000000000004">
      <c r="A108" s="7">
        <v>45033</v>
      </c>
      <c r="B108">
        <v>63.06</v>
      </c>
      <c r="D108" vm="211">
        <v>45031</v>
      </c>
      <c r="E108">
        <v>52.76</v>
      </c>
      <c r="F108">
        <v>49.52</v>
      </c>
      <c r="G108">
        <v>51.78</v>
      </c>
      <c r="H108">
        <v>55.62</v>
      </c>
      <c r="I108">
        <v>6.5428109854604122</v>
      </c>
    </row>
    <row r="109" spans="1:9" x14ac:dyDescent="0.55000000000000004">
      <c r="A109" s="7">
        <v>45034</v>
      </c>
      <c r="B109">
        <v>54.54</v>
      </c>
      <c r="D109" vm="44">
        <v>45032</v>
      </c>
      <c r="E109">
        <v>55.62</v>
      </c>
      <c r="F109">
        <v>52.76</v>
      </c>
      <c r="G109">
        <v>49.52</v>
      </c>
      <c r="H109">
        <v>63.06</v>
      </c>
      <c r="I109">
        <v>5.4207733131159896</v>
      </c>
    </row>
    <row r="110" spans="1:9" x14ac:dyDescent="0.55000000000000004">
      <c r="A110" s="7">
        <v>45035</v>
      </c>
      <c r="B110">
        <v>54.99</v>
      </c>
      <c r="D110" vm="212">
        <v>45033</v>
      </c>
      <c r="E110">
        <v>63.06</v>
      </c>
      <c r="F110">
        <v>55.62</v>
      </c>
      <c r="G110">
        <v>52.76</v>
      </c>
      <c r="H110">
        <v>54.54</v>
      </c>
      <c r="I110">
        <v>13.376483279395913</v>
      </c>
    </row>
    <row r="111" spans="1:9" x14ac:dyDescent="0.55000000000000004">
      <c r="A111" s="7">
        <v>45036</v>
      </c>
      <c r="B111">
        <v>53.36</v>
      </c>
      <c r="D111" vm="213">
        <v>45034</v>
      </c>
      <c r="E111">
        <v>54.54</v>
      </c>
      <c r="F111">
        <v>63.06</v>
      </c>
      <c r="G111">
        <v>55.62</v>
      </c>
      <c r="H111">
        <v>54.99</v>
      </c>
      <c r="I111">
        <v>-13.510941960038059</v>
      </c>
    </row>
    <row r="112" spans="1:9" x14ac:dyDescent="0.55000000000000004">
      <c r="A112" s="7">
        <v>45037</v>
      </c>
      <c r="B112">
        <v>44.17</v>
      </c>
      <c r="D112" vm="214">
        <v>45035</v>
      </c>
      <c r="E112">
        <v>54.99</v>
      </c>
      <c r="F112">
        <v>54.54</v>
      </c>
      <c r="G112">
        <v>63.06</v>
      </c>
      <c r="H112">
        <v>53.36</v>
      </c>
      <c r="I112">
        <v>0.82508250825084062</v>
      </c>
    </row>
    <row r="113" spans="1:9" x14ac:dyDescent="0.55000000000000004">
      <c r="A113" s="7">
        <v>45038</v>
      </c>
      <c r="B113">
        <v>53.67</v>
      </c>
      <c r="D113" vm="215">
        <v>45036</v>
      </c>
      <c r="E113">
        <v>53.36</v>
      </c>
      <c r="F113">
        <v>54.99</v>
      </c>
      <c r="G113">
        <v>54.54</v>
      </c>
      <c r="H113">
        <v>44.17</v>
      </c>
      <c r="I113">
        <v>-2.9641753046008357</v>
      </c>
    </row>
    <row r="114" spans="1:9" x14ac:dyDescent="0.55000000000000004">
      <c r="A114" s="7">
        <v>45039</v>
      </c>
      <c r="B114">
        <v>54.14</v>
      </c>
      <c r="D114" vm="216">
        <v>45037</v>
      </c>
      <c r="E114">
        <v>44.17</v>
      </c>
      <c r="F114">
        <v>53.36</v>
      </c>
      <c r="G114">
        <v>54.99</v>
      </c>
      <c r="H114">
        <v>53.67</v>
      </c>
      <c r="I114">
        <v>-17.222638680659664</v>
      </c>
    </row>
    <row r="115" spans="1:9" x14ac:dyDescent="0.55000000000000004">
      <c r="A115" s="7">
        <v>45040</v>
      </c>
      <c r="B115">
        <v>66.19</v>
      </c>
      <c r="D115" vm="217">
        <v>45038</v>
      </c>
      <c r="E115">
        <v>53.67</v>
      </c>
      <c r="F115">
        <v>44.17</v>
      </c>
      <c r="G115">
        <v>53.36</v>
      </c>
      <c r="H115">
        <v>54.14</v>
      </c>
      <c r="I115">
        <v>21.507810731265554</v>
      </c>
    </row>
    <row r="116" spans="1:9" x14ac:dyDescent="0.55000000000000004">
      <c r="A116" s="7">
        <v>45041</v>
      </c>
      <c r="B116">
        <v>52.94</v>
      </c>
      <c r="D116" vm="218">
        <v>45039</v>
      </c>
      <c r="E116">
        <v>54.14</v>
      </c>
      <c r="F116">
        <v>53.67</v>
      </c>
      <c r="G116">
        <v>44.17</v>
      </c>
      <c r="H116">
        <v>66.19</v>
      </c>
      <c r="I116">
        <v>0.87572200484442586</v>
      </c>
    </row>
    <row r="117" spans="1:9" x14ac:dyDescent="0.55000000000000004">
      <c r="A117" s="7">
        <v>45042</v>
      </c>
      <c r="B117">
        <v>55.45</v>
      </c>
      <c r="D117" vm="219">
        <v>45040</v>
      </c>
      <c r="E117">
        <v>66.19</v>
      </c>
      <c r="F117">
        <v>54.14</v>
      </c>
      <c r="G117">
        <v>53.67</v>
      </c>
      <c r="H117">
        <v>52.94</v>
      </c>
      <c r="I117">
        <v>22.257111193202796</v>
      </c>
    </row>
    <row r="118" spans="1:9" x14ac:dyDescent="0.55000000000000004">
      <c r="A118" s="7">
        <v>45043</v>
      </c>
      <c r="B118">
        <v>53.8</v>
      </c>
      <c r="D118" vm="220">
        <v>45041</v>
      </c>
      <c r="E118">
        <v>52.94</v>
      </c>
      <c r="F118">
        <v>66.19</v>
      </c>
      <c r="G118">
        <v>54.14</v>
      </c>
      <c r="H118">
        <v>55.45</v>
      </c>
      <c r="I118">
        <v>-20.01812962683185</v>
      </c>
    </row>
    <row r="119" spans="1:9" x14ac:dyDescent="0.55000000000000004">
      <c r="A119" s="7">
        <v>45044</v>
      </c>
      <c r="B119">
        <v>48.16</v>
      </c>
      <c r="D119" vm="221">
        <v>45042</v>
      </c>
      <c r="E119">
        <v>55.45</v>
      </c>
      <c r="F119">
        <v>52.94</v>
      </c>
      <c r="G119">
        <v>66.19</v>
      </c>
      <c r="H119">
        <v>53.8</v>
      </c>
      <c r="I119">
        <v>4.741216471477161</v>
      </c>
    </row>
    <row r="120" spans="1:9" x14ac:dyDescent="0.55000000000000004">
      <c r="A120" s="7">
        <v>45045</v>
      </c>
      <c r="B120">
        <v>59.76</v>
      </c>
      <c r="D120" vm="222">
        <v>45043</v>
      </c>
      <c r="E120">
        <v>53.8</v>
      </c>
      <c r="F120">
        <v>55.45</v>
      </c>
      <c r="G120">
        <v>52.94</v>
      </c>
      <c r="H120">
        <v>48.16</v>
      </c>
      <c r="I120">
        <v>-2.9756537421100182</v>
      </c>
    </row>
    <row r="121" spans="1:9" x14ac:dyDescent="0.55000000000000004">
      <c r="A121" s="7">
        <v>45046</v>
      </c>
      <c r="B121">
        <v>57.84</v>
      </c>
      <c r="D121" vm="223">
        <v>45044</v>
      </c>
      <c r="E121">
        <v>48.16</v>
      </c>
      <c r="F121">
        <v>53.8</v>
      </c>
      <c r="G121">
        <v>55.45</v>
      </c>
      <c r="H121">
        <v>59.76</v>
      </c>
      <c r="I121">
        <v>-10.483271375464687</v>
      </c>
    </row>
    <row r="122" spans="1:9" x14ac:dyDescent="0.55000000000000004">
      <c r="A122" s="7">
        <v>45047</v>
      </c>
      <c r="B122">
        <v>58.06</v>
      </c>
      <c r="D122" vm="224">
        <v>45045</v>
      </c>
      <c r="E122">
        <v>59.76</v>
      </c>
      <c r="F122">
        <v>48.16</v>
      </c>
      <c r="G122">
        <v>53.8</v>
      </c>
      <c r="H122">
        <v>57.84</v>
      </c>
      <c r="I122">
        <v>24.086378737541537</v>
      </c>
    </row>
    <row r="123" spans="1:9" x14ac:dyDescent="0.55000000000000004">
      <c r="A123" s="7">
        <v>45048</v>
      </c>
      <c r="B123">
        <v>49.6</v>
      </c>
      <c r="D123" vm="36">
        <v>45046</v>
      </c>
      <c r="E123">
        <v>57.84</v>
      </c>
      <c r="F123">
        <v>59.76</v>
      </c>
      <c r="G123">
        <v>48.16</v>
      </c>
      <c r="H123">
        <v>58.06</v>
      </c>
      <c r="I123">
        <v>-3.2128514056224855</v>
      </c>
    </row>
    <row r="124" spans="1:9" x14ac:dyDescent="0.55000000000000004">
      <c r="A124" s="7">
        <v>45049</v>
      </c>
      <c r="B124">
        <v>61.19</v>
      </c>
      <c r="D124" vm="225">
        <v>45047</v>
      </c>
      <c r="E124">
        <v>58.06</v>
      </c>
      <c r="F124">
        <v>57.84</v>
      </c>
      <c r="G124">
        <v>59.76</v>
      </c>
      <c r="H124">
        <v>49.6</v>
      </c>
      <c r="I124">
        <v>0.3803596127247566</v>
      </c>
    </row>
    <row r="125" spans="1:9" x14ac:dyDescent="0.55000000000000004">
      <c r="A125" s="7">
        <v>45050</v>
      </c>
      <c r="B125">
        <v>47.2</v>
      </c>
      <c r="D125" vm="226">
        <v>45048</v>
      </c>
      <c r="E125">
        <v>49.6</v>
      </c>
      <c r="F125">
        <v>58.06</v>
      </c>
      <c r="G125">
        <v>57.84</v>
      </c>
      <c r="H125">
        <v>61.19</v>
      </c>
      <c r="I125">
        <v>-14.571133310368589</v>
      </c>
    </row>
    <row r="126" spans="1:9" x14ac:dyDescent="0.55000000000000004">
      <c r="A126" s="7">
        <v>45051</v>
      </c>
      <c r="B126">
        <v>57.18</v>
      </c>
      <c r="D126" vm="227">
        <v>45049</v>
      </c>
      <c r="E126">
        <v>61.19</v>
      </c>
      <c r="F126">
        <v>49.6</v>
      </c>
      <c r="G126">
        <v>58.06</v>
      </c>
      <c r="H126">
        <v>47.2</v>
      </c>
      <c r="I126">
        <v>23.366935483870964</v>
      </c>
    </row>
    <row r="127" spans="1:9" x14ac:dyDescent="0.55000000000000004">
      <c r="A127" s="7">
        <v>45052</v>
      </c>
      <c r="B127">
        <v>65.23</v>
      </c>
      <c r="D127" vm="228">
        <v>45050</v>
      </c>
      <c r="E127">
        <v>47.2</v>
      </c>
      <c r="F127">
        <v>61.19</v>
      </c>
      <c r="G127">
        <v>49.6</v>
      </c>
      <c r="H127">
        <v>57.18</v>
      </c>
      <c r="I127">
        <v>-22.863212943291376</v>
      </c>
    </row>
    <row r="128" spans="1:9" x14ac:dyDescent="0.55000000000000004">
      <c r="A128" s="7">
        <v>45053</v>
      </c>
      <c r="B128">
        <v>49.36</v>
      </c>
      <c r="D128" vm="229">
        <v>45051</v>
      </c>
      <c r="E128">
        <v>57.18</v>
      </c>
      <c r="F128">
        <v>47.2</v>
      </c>
      <c r="G128">
        <v>61.19</v>
      </c>
      <c r="H128">
        <v>65.23</v>
      </c>
      <c r="I128">
        <v>21.144067796610155</v>
      </c>
    </row>
    <row r="129" spans="1:9" x14ac:dyDescent="0.55000000000000004">
      <c r="A129" s="7">
        <v>45054</v>
      </c>
      <c r="B129">
        <v>51.52</v>
      </c>
      <c r="D129" vm="230">
        <v>45052</v>
      </c>
      <c r="E129">
        <v>65.23</v>
      </c>
      <c r="F129">
        <v>57.18</v>
      </c>
      <c r="G129">
        <v>47.2</v>
      </c>
      <c r="H129">
        <v>49.36</v>
      </c>
      <c r="I129">
        <v>14.07834907310248</v>
      </c>
    </row>
    <row r="130" spans="1:9" x14ac:dyDescent="0.55000000000000004">
      <c r="A130" s="7">
        <v>45055</v>
      </c>
      <c r="B130">
        <v>54.88</v>
      </c>
      <c r="D130" vm="231">
        <v>45053</v>
      </c>
      <c r="E130">
        <v>49.36</v>
      </c>
      <c r="F130">
        <v>65.23</v>
      </c>
      <c r="G130">
        <v>57.18</v>
      </c>
      <c r="H130">
        <v>51.52</v>
      </c>
      <c r="I130">
        <v>-24.329296336041708</v>
      </c>
    </row>
    <row r="131" spans="1:9" x14ac:dyDescent="0.55000000000000004">
      <c r="A131" s="7">
        <v>45056</v>
      </c>
      <c r="B131">
        <v>51.9</v>
      </c>
      <c r="D131" vm="232">
        <v>45054</v>
      </c>
      <c r="E131">
        <v>51.52</v>
      </c>
      <c r="F131">
        <v>49.36</v>
      </c>
      <c r="G131">
        <v>65.23</v>
      </c>
      <c r="H131">
        <v>54.88</v>
      </c>
      <c r="I131">
        <v>4.3760129659643487</v>
      </c>
    </row>
    <row r="132" spans="1:9" x14ac:dyDescent="0.55000000000000004">
      <c r="A132" s="7">
        <v>45057</v>
      </c>
      <c r="B132">
        <v>46.7</v>
      </c>
      <c r="D132" vm="233">
        <v>45055</v>
      </c>
      <c r="E132">
        <v>54.88</v>
      </c>
      <c r="F132">
        <v>51.52</v>
      </c>
      <c r="G132">
        <v>49.36</v>
      </c>
      <c r="H132">
        <v>51.9</v>
      </c>
      <c r="I132">
        <v>6.5217391304347894</v>
      </c>
    </row>
    <row r="133" spans="1:9" x14ac:dyDescent="0.55000000000000004">
      <c r="A133" s="7">
        <v>45058</v>
      </c>
      <c r="B133">
        <v>54.83</v>
      </c>
      <c r="D133" vm="234">
        <v>45056</v>
      </c>
      <c r="E133">
        <v>51.9</v>
      </c>
      <c r="F133">
        <v>54.88</v>
      </c>
      <c r="G133">
        <v>51.52</v>
      </c>
      <c r="H133">
        <v>46.7</v>
      </c>
      <c r="I133">
        <v>-5.4300291545189561</v>
      </c>
    </row>
    <row r="134" spans="1:9" x14ac:dyDescent="0.55000000000000004">
      <c r="A134" s="7">
        <v>45059</v>
      </c>
      <c r="B134">
        <v>49.21</v>
      </c>
      <c r="D134" vm="235">
        <v>45057</v>
      </c>
      <c r="E134">
        <v>46.7</v>
      </c>
      <c r="F134">
        <v>51.9</v>
      </c>
      <c r="G134">
        <v>54.88</v>
      </c>
      <c r="H134">
        <v>54.83</v>
      </c>
      <c r="I134">
        <v>-10.019267822736023</v>
      </c>
    </row>
    <row r="135" spans="1:9" x14ac:dyDescent="0.55000000000000004">
      <c r="A135" s="7">
        <v>45060</v>
      </c>
      <c r="B135">
        <v>56.92</v>
      </c>
      <c r="D135" vm="236">
        <v>45058</v>
      </c>
      <c r="E135">
        <v>54.83</v>
      </c>
      <c r="F135">
        <v>46.7</v>
      </c>
      <c r="G135">
        <v>51.9</v>
      </c>
      <c r="H135">
        <v>49.21</v>
      </c>
      <c r="I135">
        <v>17.408993576017128</v>
      </c>
    </row>
    <row r="136" spans="1:9" x14ac:dyDescent="0.55000000000000004">
      <c r="A136" s="7">
        <v>45061</v>
      </c>
      <c r="B136">
        <v>49.99</v>
      </c>
      <c r="D136" vm="237">
        <v>45059</v>
      </c>
      <c r="E136">
        <v>49.21</v>
      </c>
      <c r="F136">
        <v>54.83</v>
      </c>
      <c r="G136">
        <v>46.7</v>
      </c>
      <c r="H136">
        <v>56.92</v>
      </c>
      <c r="I136">
        <v>-10.24986321356921</v>
      </c>
    </row>
    <row r="137" spans="1:9" x14ac:dyDescent="0.55000000000000004">
      <c r="A137" s="7">
        <v>45062</v>
      </c>
      <c r="B137">
        <v>62.37</v>
      </c>
      <c r="D137" vm="238">
        <v>45060</v>
      </c>
      <c r="E137">
        <v>56.92</v>
      </c>
      <c r="F137">
        <v>49.21</v>
      </c>
      <c r="G137">
        <v>54.83</v>
      </c>
      <c r="H137">
        <v>49.99</v>
      </c>
      <c r="I137">
        <v>15.667547246494617</v>
      </c>
    </row>
    <row r="138" spans="1:9" x14ac:dyDescent="0.55000000000000004">
      <c r="A138" s="7">
        <v>45063</v>
      </c>
      <c r="B138">
        <v>50.74</v>
      </c>
      <c r="D138" vm="239">
        <v>45061</v>
      </c>
      <c r="E138">
        <v>49.99</v>
      </c>
      <c r="F138">
        <v>56.92</v>
      </c>
      <c r="G138">
        <v>49.21</v>
      </c>
      <c r="H138">
        <v>62.37</v>
      </c>
      <c r="I138">
        <v>-12.174982431482784</v>
      </c>
    </row>
    <row r="139" spans="1:9" x14ac:dyDescent="0.55000000000000004">
      <c r="A139" s="7">
        <v>45064</v>
      </c>
      <c r="B139">
        <v>53.08</v>
      </c>
      <c r="D139" vm="240">
        <v>45062</v>
      </c>
      <c r="E139">
        <v>62.37</v>
      </c>
      <c r="F139">
        <v>49.99</v>
      </c>
      <c r="G139">
        <v>56.92</v>
      </c>
      <c r="H139">
        <v>50.74</v>
      </c>
      <c r="I139">
        <v>24.764952990598111</v>
      </c>
    </row>
    <row r="140" spans="1:9" x14ac:dyDescent="0.55000000000000004">
      <c r="A140" s="7">
        <v>45065</v>
      </c>
      <c r="B140">
        <v>58.79</v>
      </c>
      <c r="D140" vm="241">
        <v>45063</v>
      </c>
      <c r="E140">
        <v>50.74</v>
      </c>
      <c r="F140">
        <v>62.37</v>
      </c>
      <c r="G140">
        <v>49.99</v>
      </c>
      <c r="H140">
        <v>53.08</v>
      </c>
      <c r="I140">
        <v>-18.646785313451975</v>
      </c>
    </row>
    <row r="141" spans="1:9" x14ac:dyDescent="0.55000000000000004">
      <c r="A141" s="7">
        <v>45066</v>
      </c>
      <c r="B141">
        <v>48.61</v>
      </c>
      <c r="D141" vm="242">
        <v>45064</v>
      </c>
      <c r="E141">
        <v>53.08</v>
      </c>
      <c r="F141">
        <v>50.74</v>
      </c>
      <c r="G141">
        <v>62.37</v>
      </c>
      <c r="H141">
        <v>58.79</v>
      </c>
      <c r="I141">
        <v>4.6117461568782048</v>
      </c>
    </row>
    <row r="142" spans="1:9" x14ac:dyDescent="0.55000000000000004">
      <c r="A142" s="7">
        <v>45067</v>
      </c>
      <c r="B142">
        <v>55.93</v>
      </c>
      <c r="D142" vm="243">
        <v>45065</v>
      </c>
      <c r="E142">
        <v>58.79</v>
      </c>
      <c r="F142">
        <v>53.08</v>
      </c>
      <c r="G142">
        <v>50.74</v>
      </c>
      <c r="H142">
        <v>48.61</v>
      </c>
      <c r="I142">
        <v>10.757347400150707</v>
      </c>
    </row>
    <row r="143" spans="1:9" x14ac:dyDescent="0.55000000000000004">
      <c r="A143" s="7">
        <v>45068</v>
      </c>
      <c r="B143">
        <v>61.36</v>
      </c>
      <c r="D143" vm="244">
        <v>45066</v>
      </c>
      <c r="E143">
        <v>48.61</v>
      </c>
      <c r="F143">
        <v>58.79</v>
      </c>
      <c r="G143">
        <v>53.08</v>
      </c>
      <c r="H143">
        <v>55.93</v>
      </c>
      <c r="I143">
        <v>-17.315870045926175</v>
      </c>
    </row>
    <row r="144" spans="1:9" x14ac:dyDescent="0.55000000000000004">
      <c r="A144" s="7">
        <v>45069</v>
      </c>
      <c r="B144">
        <v>46.83</v>
      </c>
      <c r="D144" vm="46">
        <v>45067</v>
      </c>
      <c r="E144">
        <v>55.93</v>
      </c>
      <c r="F144">
        <v>48.61</v>
      </c>
      <c r="G144">
        <v>58.79</v>
      </c>
      <c r="H144">
        <v>61.36</v>
      </c>
      <c r="I144">
        <v>15.058629911540834</v>
      </c>
    </row>
    <row r="145" spans="1:9" x14ac:dyDescent="0.55000000000000004">
      <c r="A145" s="7">
        <v>45070</v>
      </c>
      <c r="B145">
        <v>55.82</v>
      </c>
      <c r="D145" vm="245">
        <v>45068</v>
      </c>
      <c r="E145">
        <v>61.36</v>
      </c>
      <c r="F145">
        <v>55.93</v>
      </c>
      <c r="G145">
        <v>48.61</v>
      </c>
      <c r="H145">
        <v>46.83</v>
      </c>
      <c r="I145">
        <v>9.7085642767745348</v>
      </c>
    </row>
    <row r="146" spans="1:9" x14ac:dyDescent="0.55000000000000004">
      <c r="A146" s="7">
        <v>45071</v>
      </c>
      <c r="B146">
        <v>56.23</v>
      </c>
      <c r="D146" vm="246">
        <v>45069</v>
      </c>
      <c r="E146">
        <v>46.83</v>
      </c>
      <c r="F146">
        <v>61.36</v>
      </c>
      <c r="G146">
        <v>55.93</v>
      </c>
      <c r="H146">
        <v>55.82</v>
      </c>
      <c r="I146">
        <v>-23.679921773142109</v>
      </c>
    </row>
    <row r="147" spans="1:9" x14ac:dyDescent="0.55000000000000004">
      <c r="A147" s="7">
        <v>45072</v>
      </c>
      <c r="B147">
        <v>58.87</v>
      </c>
      <c r="D147" vm="247">
        <v>45070</v>
      </c>
      <c r="E147">
        <v>55.82</v>
      </c>
      <c r="F147">
        <v>46.83</v>
      </c>
      <c r="G147">
        <v>61.36</v>
      </c>
      <c r="H147">
        <v>56.23</v>
      </c>
      <c r="I147">
        <v>19.197095878710236</v>
      </c>
    </row>
    <row r="148" spans="1:9" x14ac:dyDescent="0.55000000000000004">
      <c r="A148" s="7">
        <v>45073</v>
      </c>
      <c r="B148">
        <v>48.82</v>
      </c>
      <c r="D148" vm="248">
        <v>45071</v>
      </c>
      <c r="E148">
        <v>56.23</v>
      </c>
      <c r="F148">
        <v>55.82</v>
      </c>
      <c r="G148">
        <v>46.83</v>
      </c>
      <c r="H148">
        <v>58.87</v>
      </c>
      <c r="I148">
        <v>0.73450376209243107</v>
      </c>
    </row>
    <row r="149" spans="1:9" x14ac:dyDescent="0.55000000000000004">
      <c r="A149" s="7">
        <v>45074</v>
      </c>
      <c r="B149">
        <v>48.43</v>
      </c>
      <c r="D149" vm="249">
        <v>45072</v>
      </c>
      <c r="E149">
        <v>58.87</v>
      </c>
      <c r="F149">
        <v>56.23</v>
      </c>
      <c r="G149">
        <v>55.82</v>
      </c>
      <c r="H149">
        <v>48.82</v>
      </c>
      <c r="I149">
        <v>4.6950026676151557</v>
      </c>
    </row>
    <row r="150" spans="1:9" x14ac:dyDescent="0.55000000000000004">
      <c r="A150" s="7">
        <v>45075</v>
      </c>
      <c r="B150">
        <v>57.68</v>
      </c>
      <c r="D150" vm="250">
        <v>45073</v>
      </c>
      <c r="E150">
        <v>48.82</v>
      </c>
      <c r="F150">
        <v>58.87</v>
      </c>
      <c r="G150">
        <v>56.23</v>
      </c>
      <c r="H150">
        <v>48.43</v>
      </c>
      <c r="I150">
        <v>-17.07151350433157</v>
      </c>
    </row>
    <row r="151" spans="1:9" x14ac:dyDescent="0.55000000000000004">
      <c r="A151" s="7">
        <v>45076</v>
      </c>
      <c r="B151">
        <v>56.59</v>
      </c>
      <c r="D151" vm="251">
        <v>45074</v>
      </c>
      <c r="E151">
        <v>48.43</v>
      </c>
      <c r="F151">
        <v>48.82</v>
      </c>
      <c r="G151">
        <v>58.87</v>
      </c>
      <c r="H151">
        <v>57.68</v>
      </c>
      <c r="I151">
        <v>-0.79885292912740269</v>
      </c>
    </row>
    <row r="152" spans="1:9" x14ac:dyDescent="0.55000000000000004">
      <c r="A152" s="7">
        <v>45077</v>
      </c>
      <c r="B152">
        <v>56.39</v>
      </c>
      <c r="D152" vm="252">
        <v>45075</v>
      </c>
      <c r="E152">
        <v>57.68</v>
      </c>
      <c r="F152">
        <v>48.43</v>
      </c>
      <c r="G152">
        <v>48.82</v>
      </c>
      <c r="H152">
        <v>56.59</v>
      </c>
      <c r="I152">
        <v>19.099731571340083</v>
      </c>
    </row>
    <row r="153" spans="1:9" x14ac:dyDescent="0.55000000000000004">
      <c r="A153" s="7">
        <v>45078</v>
      </c>
      <c r="B153">
        <v>56.9</v>
      </c>
      <c r="D153" vm="253">
        <v>45076</v>
      </c>
      <c r="E153">
        <v>56.59</v>
      </c>
      <c r="F153">
        <v>57.68</v>
      </c>
      <c r="G153">
        <v>48.43</v>
      </c>
      <c r="H153">
        <v>56.39</v>
      </c>
      <c r="I153">
        <v>-1.8897364771151115</v>
      </c>
    </row>
    <row r="154" spans="1:9" x14ac:dyDescent="0.55000000000000004">
      <c r="A154" s="7">
        <v>45079</v>
      </c>
      <c r="B154">
        <v>51.81</v>
      </c>
      <c r="D154" vm="38">
        <v>45077</v>
      </c>
      <c r="E154">
        <v>56.39</v>
      </c>
      <c r="F154">
        <v>56.59</v>
      </c>
      <c r="G154">
        <v>57.68</v>
      </c>
      <c r="H154">
        <v>56.9</v>
      </c>
      <c r="I154">
        <v>-0.35341933203746345</v>
      </c>
    </row>
    <row r="155" spans="1:9" x14ac:dyDescent="0.55000000000000004">
      <c r="A155" s="7">
        <v>45080</v>
      </c>
      <c r="B155">
        <v>56.4</v>
      </c>
      <c r="D155" vm="254">
        <v>45078</v>
      </c>
      <c r="E155">
        <v>56.9</v>
      </c>
      <c r="F155">
        <v>56.39</v>
      </c>
      <c r="G155">
        <v>56.59</v>
      </c>
      <c r="H155">
        <v>51.81</v>
      </c>
      <c r="I155">
        <v>0.90441567653838373</v>
      </c>
    </row>
    <row r="156" spans="1:9" x14ac:dyDescent="0.55000000000000004">
      <c r="A156" s="7">
        <v>45081</v>
      </c>
      <c r="B156">
        <v>56.74</v>
      </c>
      <c r="D156" vm="255">
        <v>45079</v>
      </c>
      <c r="E156">
        <v>51.81</v>
      </c>
      <c r="F156">
        <v>56.9</v>
      </c>
      <c r="G156">
        <v>56.39</v>
      </c>
      <c r="H156">
        <v>56.4</v>
      </c>
      <c r="I156">
        <v>-8.9455184534270593</v>
      </c>
    </row>
    <row r="157" spans="1:9" x14ac:dyDescent="0.55000000000000004">
      <c r="A157" s="7">
        <v>45082</v>
      </c>
      <c r="B157">
        <v>51.74</v>
      </c>
      <c r="D157" vm="256">
        <v>45080</v>
      </c>
      <c r="E157">
        <v>56.4</v>
      </c>
      <c r="F157">
        <v>51.81</v>
      </c>
      <c r="G157">
        <v>56.9</v>
      </c>
      <c r="H157">
        <v>56.74</v>
      </c>
      <c r="I157">
        <v>8.8592935726693689</v>
      </c>
    </row>
    <row r="158" spans="1:9" x14ac:dyDescent="0.55000000000000004">
      <c r="A158" s="7">
        <v>45083</v>
      </c>
      <c r="B158">
        <v>64.67</v>
      </c>
      <c r="D158" vm="257">
        <v>45081</v>
      </c>
      <c r="E158">
        <v>56.74</v>
      </c>
      <c r="F158">
        <v>56.4</v>
      </c>
      <c r="G158">
        <v>51.81</v>
      </c>
      <c r="H158">
        <v>51.74</v>
      </c>
      <c r="I158">
        <v>0.60283687943263331</v>
      </c>
    </row>
    <row r="159" spans="1:9" x14ac:dyDescent="0.55000000000000004">
      <c r="A159" s="7">
        <v>45084</v>
      </c>
      <c r="B159">
        <v>57.75</v>
      </c>
      <c r="D159" vm="258">
        <v>45082</v>
      </c>
      <c r="E159">
        <v>51.74</v>
      </c>
      <c r="F159">
        <v>56.74</v>
      </c>
      <c r="G159">
        <v>56.4</v>
      </c>
      <c r="H159">
        <v>64.67</v>
      </c>
      <c r="I159">
        <v>-8.8121254846669004</v>
      </c>
    </row>
    <row r="160" spans="1:9" x14ac:dyDescent="0.55000000000000004">
      <c r="A160" s="7">
        <v>45085</v>
      </c>
      <c r="B160">
        <v>49.45</v>
      </c>
      <c r="D160" vm="259">
        <v>45083</v>
      </c>
      <c r="E160">
        <v>64.67</v>
      </c>
      <c r="F160">
        <v>51.74</v>
      </c>
      <c r="G160">
        <v>56.74</v>
      </c>
      <c r="H160">
        <v>57.75</v>
      </c>
      <c r="I160">
        <v>24.990336296868954</v>
      </c>
    </row>
    <row r="161" spans="1:9" x14ac:dyDescent="0.55000000000000004">
      <c r="A161" s="7">
        <v>45086</v>
      </c>
      <c r="B161">
        <v>58.73</v>
      </c>
      <c r="D161" vm="260">
        <v>45084</v>
      </c>
      <c r="E161">
        <v>57.75</v>
      </c>
      <c r="F161">
        <v>64.67</v>
      </c>
      <c r="G161">
        <v>51.74</v>
      </c>
      <c r="H161">
        <v>49.45</v>
      </c>
      <c r="I161">
        <v>-10.700479356734194</v>
      </c>
    </row>
    <row r="162" spans="1:9" x14ac:dyDescent="0.55000000000000004">
      <c r="A162" s="7">
        <v>45087</v>
      </c>
      <c r="B162">
        <v>50.61</v>
      </c>
      <c r="D162" vm="261">
        <v>45085</v>
      </c>
      <c r="E162">
        <v>49.45</v>
      </c>
      <c r="F162">
        <v>57.75</v>
      </c>
      <c r="G162">
        <v>64.67</v>
      </c>
      <c r="H162">
        <v>58.73</v>
      </c>
      <c r="I162">
        <v>-14.37229437229437</v>
      </c>
    </row>
    <row r="163" spans="1:9" x14ac:dyDescent="0.55000000000000004">
      <c r="A163" s="7">
        <v>45088</v>
      </c>
      <c r="B163">
        <v>59.45</v>
      </c>
      <c r="D163" vm="262">
        <v>45086</v>
      </c>
      <c r="E163">
        <v>58.73</v>
      </c>
      <c r="F163">
        <v>49.45</v>
      </c>
      <c r="G163">
        <v>57.75</v>
      </c>
      <c r="H163">
        <v>50.61</v>
      </c>
      <c r="I163">
        <v>18.766430738119301</v>
      </c>
    </row>
    <row r="164" spans="1:9" x14ac:dyDescent="0.55000000000000004">
      <c r="A164" s="7">
        <v>45089</v>
      </c>
      <c r="B164">
        <v>61.34</v>
      </c>
      <c r="D164" vm="263">
        <v>45087</v>
      </c>
      <c r="E164">
        <v>50.61</v>
      </c>
      <c r="F164">
        <v>58.73</v>
      </c>
      <c r="G164">
        <v>49.45</v>
      </c>
      <c r="H164">
        <v>59.45</v>
      </c>
      <c r="I164">
        <v>-13.825983313468415</v>
      </c>
    </row>
    <row r="165" spans="1:9" x14ac:dyDescent="0.55000000000000004">
      <c r="A165" s="7">
        <v>45090</v>
      </c>
      <c r="B165">
        <v>51.48</v>
      </c>
      <c r="D165" vm="264">
        <v>45088</v>
      </c>
      <c r="E165">
        <v>59.45</v>
      </c>
      <c r="F165">
        <v>50.61</v>
      </c>
      <c r="G165">
        <v>58.73</v>
      </c>
      <c r="H165">
        <v>61.34</v>
      </c>
      <c r="I165">
        <v>17.466903773957721</v>
      </c>
    </row>
    <row r="166" spans="1:9" x14ac:dyDescent="0.55000000000000004">
      <c r="A166" s="7">
        <v>45091</v>
      </c>
      <c r="B166">
        <v>60.43</v>
      </c>
      <c r="D166" vm="265">
        <v>45089</v>
      </c>
      <c r="E166">
        <v>61.34</v>
      </c>
      <c r="F166">
        <v>59.45</v>
      </c>
      <c r="G166">
        <v>50.61</v>
      </c>
      <c r="H166">
        <v>51.48</v>
      </c>
      <c r="I166">
        <v>3.1791421362489469</v>
      </c>
    </row>
    <row r="167" spans="1:9" x14ac:dyDescent="0.55000000000000004">
      <c r="A167" s="7">
        <v>45092</v>
      </c>
      <c r="B167">
        <v>57.71</v>
      </c>
      <c r="D167" vm="266">
        <v>45090</v>
      </c>
      <c r="E167">
        <v>51.48</v>
      </c>
      <c r="F167">
        <v>61.34</v>
      </c>
      <c r="G167">
        <v>59.45</v>
      </c>
      <c r="H167">
        <v>60.43</v>
      </c>
      <c r="I167">
        <v>-16.074339745679822</v>
      </c>
    </row>
    <row r="168" spans="1:9" x14ac:dyDescent="0.55000000000000004">
      <c r="A168" s="7">
        <v>45093</v>
      </c>
      <c r="B168">
        <v>59.8</v>
      </c>
      <c r="D168" vm="267">
        <v>45091</v>
      </c>
      <c r="E168">
        <v>60.43</v>
      </c>
      <c r="F168">
        <v>51.48</v>
      </c>
      <c r="G168">
        <v>61.34</v>
      </c>
      <c r="H168">
        <v>57.71</v>
      </c>
      <c r="I168">
        <v>17.385392385392386</v>
      </c>
    </row>
    <row r="169" spans="1:9" x14ac:dyDescent="0.55000000000000004">
      <c r="A169" s="7">
        <v>45094</v>
      </c>
      <c r="B169">
        <v>65.2</v>
      </c>
      <c r="D169" vm="268">
        <v>45092</v>
      </c>
      <c r="E169">
        <v>57.71</v>
      </c>
      <c r="F169">
        <v>60.43</v>
      </c>
      <c r="G169">
        <v>51.48</v>
      </c>
      <c r="H169">
        <v>59.8</v>
      </c>
      <c r="I169">
        <v>-4.5010756246897206</v>
      </c>
    </row>
    <row r="170" spans="1:9" x14ac:dyDescent="0.55000000000000004">
      <c r="A170" s="7">
        <v>45095</v>
      </c>
      <c r="B170">
        <v>54.53</v>
      </c>
      <c r="D170" vm="269">
        <v>45093</v>
      </c>
      <c r="E170">
        <v>59.8</v>
      </c>
      <c r="F170">
        <v>57.71</v>
      </c>
      <c r="G170">
        <v>60.43</v>
      </c>
      <c r="H170">
        <v>65.2</v>
      </c>
      <c r="I170">
        <v>3.6215560561427829</v>
      </c>
    </row>
    <row r="171" spans="1:9" x14ac:dyDescent="0.55000000000000004">
      <c r="A171" s="7">
        <v>45096</v>
      </c>
      <c r="B171">
        <v>52.02</v>
      </c>
      <c r="D171" vm="270">
        <v>45094</v>
      </c>
      <c r="E171">
        <v>65.2</v>
      </c>
      <c r="F171">
        <v>59.8</v>
      </c>
      <c r="G171">
        <v>57.71</v>
      </c>
      <c r="H171">
        <v>54.53</v>
      </c>
      <c r="I171">
        <v>9.0301003344481767</v>
      </c>
    </row>
    <row r="172" spans="1:9" x14ac:dyDescent="0.55000000000000004">
      <c r="A172" s="7">
        <v>45097</v>
      </c>
      <c r="B172">
        <v>51.37</v>
      </c>
      <c r="D172" vm="271">
        <v>45095</v>
      </c>
      <c r="E172">
        <v>54.53</v>
      </c>
      <c r="F172">
        <v>65.2</v>
      </c>
      <c r="G172">
        <v>59.8</v>
      </c>
      <c r="H172">
        <v>52.02</v>
      </c>
      <c r="I172">
        <v>-16.365030674846626</v>
      </c>
    </row>
    <row r="173" spans="1:9" x14ac:dyDescent="0.55000000000000004">
      <c r="A173" s="7">
        <v>45098</v>
      </c>
      <c r="B173">
        <v>51.78</v>
      </c>
      <c r="D173" vm="272">
        <v>45096</v>
      </c>
      <c r="E173">
        <v>52.02</v>
      </c>
      <c r="F173">
        <v>54.53</v>
      </c>
      <c r="G173">
        <v>65.2</v>
      </c>
      <c r="H173">
        <v>51.37</v>
      </c>
      <c r="I173">
        <v>-4.6029708417384851</v>
      </c>
    </row>
    <row r="174" spans="1:9" x14ac:dyDescent="0.55000000000000004">
      <c r="A174" s="7">
        <v>45099</v>
      </c>
      <c r="B174">
        <v>55.5</v>
      </c>
      <c r="D174" vm="273">
        <v>45097</v>
      </c>
      <c r="E174">
        <v>51.37</v>
      </c>
      <c r="F174">
        <v>52.02</v>
      </c>
      <c r="G174">
        <v>54.53</v>
      </c>
      <c r="H174">
        <v>51.78</v>
      </c>
      <c r="I174">
        <v>-1.2495194156093903</v>
      </c>
    </row>
    <row r="175" spans="1:9" x14ac:dyDescent="0.55000000000000004">
      <c r="A175" s="7">
        <v>45100</v>
      </c>
      <c r="B175">
        <v>57.63</v>
      </c>
      <c r="D175" vm="274">
        <v>45098</v>
      </c>
      <c r="E175">
        <v>51.78</v>
      </c>
      <c r="F175">
        <v>51.37</v>
      </c>
      <c r="G175">
        <v>52.02</v>
      </c>
      <c r="H175">
        <v>55.5</v>
      </c>
      <c r="I175">
        <v>0.79813120498346546</v>
      </c>
    </row>
    <row r="176" spans="1:9" x14ac:dyDescent="0.55000000000000004">
      <c r="A176" s="7">
        <v>45101</v>
      </c>
      <c r="B176">
        <v>57.34</v>
      </c>
      <c r="D176" vm="275">
        <v>45099</v>
      </c>
      <c r="E176">
        <v>55.5</v>
      </c>
      <c r="F176">
        <v>51.78</v>
      </c>
      <c r="G176">
        <v>51.37</v>
      </c>
      <c r="H176">
        <v>57.63</v>
      </c>
      <c r="I176">
        <v>7.1842410196987228</v>
      </c>
    </row>
    <row r="177" spans="1:9" x14ac:dyDescent="0.55000000000000004">
      <c r="A177" s="7">
        <v>45102</v>
      </c>
      <c r="B177">
        <v>60.13</v>
      </c>
      <c r="D177" vm="276">
        <v>45100</v>
      </c>
      <c r="E177">
        <v>57.63</v>
      </c>
      <c r="F177">
        <v>55.5</v>
      </c>
      <c r="G177">
        <v>51.78</v>
      </c>
      <c r="H177">
        <v>57.34</v>
      </c>
      <c r="I177">
        <v>3.837837837837843</v>
      </c>
    </row>
    <row r="178" spans="1:9" x14ac:dyDescent="0.55000000000000004">
      <c r="A178" s="7">
        <v>45103</v>
      </c>
      <c r="B178">
        <v>56.09</v>
      </c>
      <c r="D178" vm="277">
        <v>45101</v>
      </c>
      <c r="E178">
        <v>57.34</v>
      </c>
      <c r="F178">
        <v>57.63</v>
      </c>
      <c r="G178">
        <v>55.5</v>
      </c>
      <c r="H178">
        <v>60.13</v>
      </c>
      <c r="I178">
        <v>-0.50321013361096512</v>
      </c>
    </row>
    <row r="179" spans="1:9" x14ac:dyDescent="0.55000000000000004">
      <c r="A179" s="7">
        <v>45104</v>
      </c>
      <c r="B179">
        <v>63.33</v>
      </c>
      <c r="D179" vm="278">
        <v>45102</v>
      </c>
      <c r="E179">
        <v>60.13</v>
      </c>
      <c r="F179">
        <v>57.34</v>
      </c>
      <c r="G179">
        <v>57.63</v>
      </c>
      <c r="H179">
        <v>56.09</v>
      </c>
      <c r="I179">
        <v>4.865713289152418</v>
      </c>
    </row>
    <row r="180" spans="1:9" x14ac:dyDescent="0.55000000000000004">
      <c r="A180" s="7">
        <v>45105</v>
      </c>
      <c r="B180">
        <v>54.77</v>
      </c>
      <c r="D180" vm="279">
        <v>45103</v>
      </c>
      <c r="E180">
        <v>56.09</v>
      </c>
      <c r="F180">
        <v>60.13</v>
      </c>
      <c r="G180">
        <v>57.34</v>
      </c>
      <c r="H180">
        <v>63.33</v>
      </c>
      <c r="I180">
        <v>-6.7187759853650437</v>
      </c>
    </row>
    <row r="181" spans="1:9" x14ac:dyDescent="0.55000000000000004">
      <c r="A181" s="7">
        <v>45106</v>
      </c>
      <c r="B181">
        <v>69.73</v>
      </c>
      <c r="D181" vm="280">
        <v>45104</v>
      </c>
      <c r="E181">
        <v>63.33</v>
      </c>
      <c r="F181">
        <v>56.09</v>
      </c>
      <c r="G181">
        <v>60.13</v>
      </c>
      <c r="H181">
        <v>54.77</v>
      </c>
      <c r="I181">
        <v>12.907826707077907</v>
      </c>
    </row>
    <row r="182" spans="1:9" x14ac:dyDescent="0.55000000000000004">
      <c r="A182" s="7">
        <v>45107</v>
      </c>
      <c r="B182">
        <v>59.29</v>
      </c>
      <c r="D182" vm="281">
        <v>45105</v>
      </c>
      <c r="E182">
        <v>54.77</v>
      </c>
      <c r="F182">
        <v>63.33</v>
      </c>
      <c r="G182">
        <v>56.09</v>
      </c>
      <c r="H182">
        <v>69.73</v>
      </c>
      <c r="I182">
        <v>-13.516500868466752</v>
      </c>
    </row>
    <row r="183" spans="1:9" x14ac:dyDescent="0.55000000000000004">
      <c r="A183" s="7">
        <v>45108</v>
      </c>
      <c r="B183">
        <v>51.91</v>
      </c>
      <c r="D183" vm="282">
        <v>45106</v>
      </c>
      <c r="E183">
        <v>69.73</v>
      </c>
      <c r="F183">
        <v>54.77</v>
      </c>
      <c r="G183">
        <v>63.33</v>
      </c>
      <c r="H183">
        <v>59.29</v>
      </c>
      <c r="I183">
        <v>27.314223114843884</v>
      </c>
    </row>
    <row r="184" spans="1:9" x14ac:dyDescent="0.55000000000000004">
      <c r="A184" s="7">
        <v>45109</v>
      </c>
      <c r="B184">
        <v>50.88</v>
      </c>
      <c r="D184" vm="39">
        <v>45107</v>
      </c>
      <c r="E184">
        <v>59.29</v>
      </c>
      <c r="F184">
        <v>69.73</v>
      </c>
      <c r="G184">
        <v>54.77</v>
      </c>
      <c r="H184">
        <v>51.91</v>
      </c>
      <c r="I184">
        <v>-14.972034992112437</v>
      </c>
    </row>
    <row r="185" spans="1:9" x14ac:dyDescent="0.55000000000000004">
      <c r="A185" s="7">
        <v>45110</v>
      </c>
      <c r="B185">
        <v>58.68</v>
      </c>
      <c r="D185" vm="283">
        <v>45108</v>
      </c>
      <c r="E185">
        <v>51.91</v>
      </c>
      <c r="F185">
        <v>59.29</v>
      </c>
      <c r="G185">
        <v>69.73</v>
      </c>
      <c r="H185">
        <v>50.88</v>
      </c>
      <c r="I185">
        <v>-12.447292966773492</v>
      </c>
    </row>
    <row r="186" spans="1:9" x14ac:dyDescent="0.55000000000000004">
      <c r="A186" s="7">
        <v>45111</v>
      </c>
      <c r="B186">
        <v>55.18</v>
      </c>
      <c r="D186" vm="284">
        <v>45109</v>
      </c>
      <c r="E186">
        <v>50.88</v>
      </c>
      <c r="F186">
        <v>51.91</v>
      </c>
      <c r="G186">
        <v>59.29</v>
      </c>
      <c r="H186">
        <v>58.68</v>
      </c>
      <c r="I186">
        <v>-1.9842034290117438</v>
      </c>
    </row>
    <row r="187" spans="1:9" x14ac:dyDescent="0.55000000000000004">
      <c r="A187" s="7">
        <v>45112</v>
      </c>
      <c r="B187">
        <v>59.91</v>
      </c>
      <c r="D187" vm="285">
        <v>45110</v>
      </c>
      <c r="E187">
        <v>58.68</v>
      </c>
      <c r="F187">
        <v>50.88</v>
      </c>
      <c r="G187">
        <v>51.91</v>
      </c>
      <c r="H187">
        <v>55.18</v>
      </c>
      <c r="I187">
        <v>15.330188679245271</v>
      </c>
    </row>
    <row r="188" spans="1:9" x14ac:dyDescent="0.55000000000000004">
      <c r="A188" s="7">
        <v>45113</v>
      </c>
      <c r="B188">
        <v>58.74</v>
      </c>
      <c r="D188" vm="286">
        <v>45111</v>
      </c>
      <c r="E188">
        <v>55.18</v>
      </c>
      <c r="F188">
        <v>58.68</v>
      </c>
      <c r="G188">
        <v>50.88</v>
      </c>
      <c r="H188">
        <v>59.91</v>
      </c>
      <c r="I188">
        <v>-5.9645535105657839</v>
      </c>
    </row>
    <row r="189" spans="1:9" x14ac:dyDescent="0.55000000000000004">
      <c r="A189" s="7">
        <v>45114</v>
      </c>
      <c r="B189">
        <v>56.04</v>
      </c>
      <c r="D189" vm="287">
        <v>45112</v>
      </c>
      <c r="E189">
        <v>59.91</v>
      </c>
      <c r="F189">
        <v>55.18</v>
      </c>
      <c r="G189">
        <v>58.68</v>
      </c>
      <c r="H189">
        <v>58.74</v>
      </c>
      <c r="I189">
        <v>8.5719463573758592</v>
      </c>
    </row>
    <row r="190" spans="1:9" x14ac:dyDescent="0.55000000000000004">
      <c r="A190" s="7">
        <v>45115</v>
      </c>
      <c r="B190">
        <v>52.2</v>
      </c>
      <c r="D190" vm="288">
        <v>45113</v>
      </c>
      <c r="E190">
        <v>58.74</v>
      </c>
      <c r="F190">
        <v>59.91</v>
      </c>
      <c r="G190">
        <v>55.18</v>
      </c>
      <c r="H190">
        <v>56.04</v>
      </c>
      <c r="I190">
        <v>-1.9529293940911296</v>
      </c>
    </row>
    <row r="191" spans="1:9" x14ac:dyDescent="0.55000000000000004">
      <c r="A191" s="7">
        <v>45116</v>
      </c>
      <c r="B191">
        <v>48.9</v>
      </c>
      <c r="D191" vm="289">
        <v>45114</v>
      </c>
      <c r="E191">
        <v>56.04</v>
      </c>
      <c r="F191">
        <v>58.74</v>
      </c>
      <c r="G191">
        <v>59.91</v>
      </c>
      <c r="H191">
        <v>52.2</v>
      </c>
      <c r="I191">
        <v>-4.5965270684371839</v>
      </c>
    </row>
    <row r="192" spans="1:9" x14ac:dyDescent="0.55000000000000004">
      <c r="A192" s="7">
        <v>45117</v>
      </c>
      <c r="B192">
        <v>54.27</v>
      </c>
      <c r="D192" vm="290">
        <v>45115</v>
      </c>
      <c r="E192">
        <v>52.2</v>
      </c>
      <c r="F192">
        <v>56.04</v>
      </c>
      <c r="G192">
        <v>58.74</v>
      </c>
      <c r="H192">
        <v>48.9</v>
      </c>
      <c r="I192">
        <v>-6.8522483940042793</v>
      </c>
    </row>
    <row r="193" spans="1:9" x14ac:dyDescent="0.55000000000000004">
      <c r="A193" s="7">
        <v>45118</v>
      </c>
      <c r="B193">
        <v>60.82</v>
      </c>
      <c r="D193" vm="291">
        <v>45116</v>
      </c>
      <c r="E193">
        <v>48.9</v>
      </c>
      <c r="F193">
        <v>52.2</v>
      </c>
      <c r="G193">
        <v>56.04</v>
      </c>
      <c r="H193">
        <v>54.27</v>
      </c>
      <c r="I193">
        <v>-6.321839080459779</v>
      </c>
    </row>
    <row r="194" spans="1:9" x14ac:dyDescent="0.55000000000000004">
      <c r="A194" s="7">
        <v>45119</v>
      </c>
      <c r="B194">
        <v>57.65</v>
      </c>
      <c r="D194" vm="292">
        <v>45117</v>
      </c>
      <c r="E194">
        <v>54.27</v>
      </c>
      <c r="F194">
        <v>48.9</v>
      </c>
      <c r="G194">
        <v>52.2</v>
      </c>
      <c r="H194">
        <v>60.82</v>
      </c>
      <c r="I194">
        <v>10.981595092024543</v>
      </c>
    </row>
    <row r="195" spans="1:9" x14ac:dyDescent="0.55000000000000004">
      <c r="A195" s="7">
        <v>45120</v>
      </c>
      <c r="B195">
        <v>50.38</v>
      </c>
      <c r="D195" vm="293">
        <v>45118</v>
      </c>
      <c r="E195">
        <v>60.82</v>
      </c>
      <c r="F195">
        <v>54.27</v>
      </c>
      <c r="G195">
        <v>48.9</v>
      </c>
      <c r="H195">
        <v>57.65</v>
      </c>
      <c r="I195">
        <v>12.069283213561821</v>
      </c>
    </row>
    <row r="196" spans="1:9" x14ac:dyDescent="0.55000000000000004">
      <c r="A196" s="7">
        <v>45121</v>
      </c>
      <c r="B196">
        <v>57.51</v>
      </c>
      <c r="D196" vm="294">
        <v>45119</v>
      </c>
      <c r="E196">
        <v>57.65</v>
      </c>
      <c r="F196">
        <v>60.82</v>
      </c>
      <c r="G196">
        <v>54.27</v>
      </c>
      <c r="H196">
        <v>50.38</v>
      </c>
      <c r="I196">
        <v>-5.2121012824728696</v>
      </c>
    </row>
    <row r="197" spans="1:9" x14ac:dyDescent="0.55000000000000004">
      <c r="A197" s="7">
        <v>45122</v>
      </c>
      <c r="B197">
        <v>58.6</v>
      </c>
      <c r="D197" vm="295">
        <v>45120</v>
      </c>
      <c r="E197">
        <v>50.38</v>
      </c>
      <c r="F197">
        <v>57.65</v>
      </c>
      <c r="G197">
        <v>60.82</v>
      </c>
      <c r="H197">
        <v>57.51</v>
      </c>
      <c r="I197">
        <v>-12.610581092801375</v>
      </c>
    </row>
    <row r="198" spans="1:9" x14ac:dyDescent="0.55000000000000004">
      <c r="A198" s="7">
        <v>45123</v>
      </c>
      <c r="B198">
        <v>52.29</v>
      </c>
      <c r="D198" vm="296">
        <v>45121</v>
      </c>
      <c r="E198">
        <v>57.51</v>
      </c>
      <c r="F198">
        <v>50.38</v>
      </c>
      <c r="G198">
        <v>57.65</v>
      </c>
      <c r="H198">
        <v>58.6</v>
      </c>
      <c r="I198">
        <v>14.15244144501786</v>
      </c>
    </row>
    <row r="199" spans="1:9" x14ac:dyDescent="0.55000000000000004">
      <c r="A199" s="7">
        <v>45124</v>
      </c>
      <c r="B199">
        <v>57.52</v>
      </c>
      <c r="D199" vm="297">
        <v>45122</v>
      </c>
      <c r="E199">
        <v>58.6</v>
      </c>
      <c r="F199">
        <v>57.51</v>
      </c>
      <c r="G199">
        <v>50.38</v>
      </c>
      <c r="H199">
        <v>52.29</v>
      </c>
      <c r="I199">
        <v>1.8953225525995432</v>
      </c>
    </row>
    <row r="200" spans="1:9" x14ac:dyDescent="0.55000000000000004">
      <c r="A200" s="7">
        <v>45125</v>
      </c>
      <c r="B200">
        <v>57.07</v>
      </c>
      <c r="D200" vm="298">
        <v>45123</v>
      </c>
      <c r="E200">
        <v>52.29</v>
      </c>
      <c r="F200">
        <v>58.6</v>
      </c>
      <c r="G200">
        <v>57.51</v>
      </c>
      <c r="H200">
        <v>57.52</v>
      </c>
      <c r="I200">
        <v>-10.767918088737204</v>
      </c>
    </row>
    <row r="201" spans="1:9" x14ac:dyDescent="0.55000000000000004">
      <c r="A201" s="7">
        <v>45126</v>
      </c>
      <c r="B201">
        <v>51.1</v>
      </c>
      <c r="D201" vm="299">
        <v>45124</v>
      </c>
      <c r="E201">
        <v>57.52</v>
      </c>
      <c r="F201">
        <v>52.29</v>
      </c>
      <c r="G201">
        <v>58.6</v>
      </c>
      <c r="H201">
        <v>57.07</v>
      </c>
      <c r="I201">
        <v>10.001912411550972</v>
      </c>
    </row>
    <row r="202" spans="1:9" x14ac:dyDescent="0.55000000000000004">
      <c r="A202" s="7">
        <v>45127</v>
      </c>
      <c r="B202">
        <v>58.64</v>
      </c>
      <c r="D202" vm="300">
        <v>45125</v>
      </c>
      <c r="E202">
        <v>57.07</v>
      </c>
      <c r="F202">
        <v>57.52</v>
      </c>
      <c r="G202">
        <v>52.29</v>
      </c>
      <c r="H202">
        <v>51.1</v>
      </c>
      <c r="I202">
        <v>-0.78233657858136629</v>
      </c>
    </row>
    <row r="203" spans="1:9" x14ac:dyDescent="0.55000000000000004">
      <c r="A203" s="7">
        <v>45128</v>
      </c>
      <c r="B203">
        <v>59.69</v>
      </c>
      <c r="D203" vm="301">
        <v>45126</v>
      </c>
      <c r="E203">
        <v>51.1</v>
      </c>
      <c r="F203">
        <v>57.07</v>
      </c>
      <c r="G203">
        <v>57.52</v>
      </c>
      <c r="H203">
        <v>58.64</v>
      </c>
      <c r="I203">
        <v>-10.460837567899073</v>
      </c>
    </row>
    <row r="204" spans="1:9" x14ac:dyDescent="0.55000000000000004">
      <c r="A204" s="7">
        <v>45129</v>
      </c>
      <c r="B204">
        <v>62.33</v>
      </c>
      <c r="D204" vm="302">
        <v>45127</v>
      </c>
      <c r="E204">
        <v>58.64</v>
      </c>
      <c r="F204">
        <v>51.1</v>
      </c>
      <c r="G204">
        <v>57.07</v>
      </c>
      <c r="H204">
        <v>59.69</v>
      </c>
      <c r="I204">
        <v>14.755381604696671</v>
      </c>
    </row>
    <row r="205" spans="1:9" x14ac:dyDescent="0.55000000000000004">
      <c r="A205" s="7">
        <v>45130</v>
      </c>
      <c r="B205">
        <v>62.22</v>
      </c>
      <c r="D205" vm="303">
        <v>45128</v>
      </c>
      <c r="E205">
        <v>59.69</v>
      </c>
      <c r="F205">
        <v>58.64</v>
      </c>
      <c r="G205">
        <v>51.1</v>
      </c>
      <c r="H205">
        <v>62.33</v>
      </c>
      <c r="I205">
        <v>1.7905866302864837</v>
      </c>
    </row>
    <row r="206" spans="1:9" x14ac:dyDescent="0.55000000000000004">
      <c r="A206" s="7">
        <v>45131</v>
      </c>
      <c r="B206">
        <v>50.1</v>
      </c>
      <c r="D206" vm="304">
        <v>45129</v>
      </c>
      <c r="E206">
        <v>62.33</v>
      </c>
      <c r="F206">
        <v>59.69</v>
      </c>
      <c r="G206">
        <v>58.64</v>
      </c>
      <c r="H206">
        <v>62.22</v>
      </c>
      <c r="I206">
        <v>4.4228513988942897</v>
      </c>
    </row>
    <row r="207" spans="1:9" x14ac:dyDescent="0.55000000000000004">
      <c r="A207" s="7">
        <v>45132</v>
      </c>
      <c r="B207">
        <v>52.33</v>
      </c>
      <c r="D207" vm="305">
        <v>45130</v>
      </c>
      <c r="E207">
        <v>62.22</v>
      </c>
      <c r="F207">
        <v>62.33</v>
      </c>
      <c r="G207">
        <v>59.69</v>
      </c>
      <c r="H207">
        <v>50.1</v>
      </c>
      <c r="I207">
        <v>-0.1764800256698229</v>
      </c>
    </row>
    <row r="208" spans="1:9" x14ac:dyDescent="0.55000000000000004">
      <c r="A208" s="7">
        <v>45133</v>
      </c>
      <c r="B208">
        <v>59.63</v>
      </c>
      <c r="D208" vm="306">
        <v>45131</v>
      </c>
      <c r="E208">
        <v>50.1</v>
      </c>
      <c r="F208">
        <v>62.22</v>
      </c>
      <c r="G208">
        <v>62.33</v>
      </c>
      <c r="H208">
        <v>52.33</v>
      </c>
      <c r="I208">
        <v>-19.479267116682731</v>
      </c>
    </row>
    <row r="209" spans="1:9" x14ac:dyDescent="0.55000000000000004">
      <c r="A209" s="7">
        <v>45134</v>
      </c>
      <c r="B209">
        <v>59.66</v>
      </c>
      <c r="D209" vm="307">
        <v>45132</v>
      </c>
      <c r="E209">
        <v>52.33</v>
      </c>
      <c r="F209">
        <v>50.1</v>
      </c>
      <c r="G209">
        <v>62.22</v>
      </c>
      <c r="H209">
        <v>59.63</v>
      </c>
      <c r="I209">
        <v>4.4510978043912131</v>
      </c>
    </row>
    <row r="210" spans="1:9" x14ac:dyDescent="0.55000000000000004">
      <c r="A210" s="7">
        <v>45135</v>
      </c>
      <c r="B210">
        <v>59.7</v>
      </c>
      <c r="D210" vm="308">
        <v>45133</v>
      </c>
      <c r="E210">
        <v>59.63</v>
      </c>
      <c r="F210">
        <v>52.33</v>
      </c>
      <c r="G210">
        <v>50.1</v>
      </c>
      <c r="H210">
        <v>59.66</v>
      </c>
      <c r="I210">
        <v>13.949933116759027</v>
      </c>
    </row>
    <row r="211" spans="1:9" x14ac:dyDescent="0.55000000000000004">
      <c r="A211" s="7">
        <v>45136</v>
      </c>
      <c r="B211">
        <v>76.42</v>
      </c>
      <c r="D211" vm="309">
        <v>45134</v>
      </c>
      <c r="E211">
        <v>59.66</v>
      </c>
      <c r="F211">
        <v>59.63</v>
      </c>
      <c r="G211">
        <v>52.33</v>
      </c>
      <c r="H211">
        <v>59.7</v>
      </c>
      <c r="I211">
        <v>5.0310246520202107E-2</v>
      </c>
    </row>
    <row r="212" spans="1:9" x14ac:dyDescent="0.55000000000000004">
      <c r="A212" s="7">
        <v>45137</v>
      </c>
      <c r="B212">
        <v>60.05</v>
      </c>
      <c r="D212" vm="310">
        <v>45135</v>
      </c>
      <c r="E212">
        <v>59.7</v>
      </c>
      <c r="F212">
        <v>59.66</v>
      </c>
      <c r="G212">
        <v>59.63</v>
      </c>
      <c r="H212">
        <v>76.42</v>
      </c>
      <c r="I212">
        <v>6.7046597385189699E-2</v>
      </c>
    </row>
    <row r="213" spans="1:9" x14ac:dyDescent="0.55000000000000004">
      <c r="A213" s="7">
        <v>45138</v>
      </c>
      <c r="B213">
        <v>62.9</v>
      </c>
      <c r="D213" vm="311">
        <v>45136</v>
      </c>
      <c r="E213">
        <v>76.42</v>
      </c>
      <c r="F213">
        <v>59.7</v>
      </c>
      <c r="G213">
        <v>59.66</v>
      </c>
      <c r="H213">
        <v>60.05</v>
      </c>
      <c r="I213">
        <v>28.006700167504196</v>
      </c>
    </row>
    <row r="214" spans="1:9" x14ac:dyDescent="0.55000000000000004">
      <c r="A214" s="7">
        <v>45139</v>
      </c>
      <c r="B214">
        <v>62.03</v>
      </c>
      <c r="D214" vm="312">
        <v>45137</v>
      </c>
      <c r="E214">
        <v>60.05</v>
      </c>
      <c r="F214">
        <v>76.42</v>
      </c>
      <c r="G214">
        <v>59.7</v>
      </c>
      <c r="H214">
        <v>62.9</v>
      </c>
      <c r="I214">
        <v>-21.42109395446219</v>
      </c>
    </row>
    <row r="215" spans="1:9" x14ac:dyDescent="0.55000000000000004">
      <c r="A215" s="7">
        <v>45140</v>
      </c>
      <c r="B215">
        <v>60.55</v>
      </c>
      <c r="D215" vm="313">
        <v>45138</v>
      </c>
      <c r="E215">
        <v>62.9</v>
      </c>
      <c r="F215">
        <v>60.05</v>
      </c>
      <c r="G215">
        <v>76.42</v>
      </c>
      <c r="H215">
        <v>62.03</v>
      </c>
      <c r="I215">
        <v>4.7460449625312373</v>
      </c>
    </row>
    <row r="216" spans="1:9" x14ac:dyDescent="0.55000000000000004">
      <c r="A216" s="7">
        <v>45141</v>
      </c>
      <c r="B216">
        <v>55.75</v>
      </c>
      <c r="D216" vm="314">
        <v>45139</v>
      </c>
      <c r="E216">
        <v>62.03</v>
      </c>
      <c r="F216">
        <v>62.9</v>
      </c>
      <c r="G216">
        <v>60.05</v>
      </c>
      <c r="H216">
        <v>60.55</v>
      </c>
      <c r="I216">
        <v>-1.3831478537360886</v>
      </c>
    </row>
    <row r="217" spans="1:9" x14ac:dyDescent="0.55000000000000004">
      <c r="A217" s="7">
        <v>45142</v>
      </c>
      <c r="B217">
        <v>61.16</v>
      </c>
      <c r="D217" vm="315">
        <v>45140</v>
      </c>
      <c r="E217">
        <v>60.55</v>
      </c>
      <c r="F217">
        <v>62.03</v>
      </c>
      <c r="G217">
        <v>62.9</v>
      </c>
      <c r="H217">
        <v>55.75</v>
      </c>
      <c r="I217">
        <v>-2.3859422859906609</v>
      </c>
    </row>
    <row r="218" spans="1:9" x14ac:dyDescent="0.55000000000000004">
      <c r="A218" s="7">
        <v>45143</v>
      </c>
      <c r="B218">
        <v>53.53</v>
      </c>
      <c r="D218" vm="316">
        <v>45141</v>
      </c>
      <c r="E218">
        <v>55.75</v>
      </c>
      <c r="F218">
        <v>60.55</v>
      </c>
      <c r="G218">
        <v>62.03</v>
      </c>
      <c r="H218">
        <v>61.16</v>
      </c>
      <c r="I218">
        <v>-7.927332782824104</v>
      </c>
    </row>
    <row r="219" spans="1:9" x14ac:dyDescent="0.55000000000000004">
      <c r="A219" s="7">
        <v>45144</v>
      </c>
      <c r="B219">
        <v>56.25</v>
      </c>
      <c r="D219" vm="317">
        <v>45142</v>
      </c>
      <c r="E219">
        <v>61.16</v>
      </c>
      <c r="F219">
        <v>55.75</v>
      </c>
      <c r="G219">
        <v>60.55</v>
      </c>
      <c r="H219">
        <v>53.53</v>
      </c>
      <c r="I219">
        <v>9.7040358744394659</v>
      </c>
    </row>
    <row r="220" spans="1:9" x14ac:dyDescent="0.55000000000000004">
      <c r="A220" s="7">
        <v>45145</v>
      </c>
      <c r="B220">
        <v>55.04</v>
      </c>
      <c r="D220" vm="318">
        <v>45143</v>
      </c>
      <c r="E220">
        <v>53.53</v>
      </c>
      <c r="F220">
        <v>61.16</v>
      </c>
      <c r="G220">
        <v>55.75</v>
      </c>
      <c r="H220">
        <v>56.25</v>
      </c>
      <c r="I220">
        <v>-12.475474166121636</v>
      </c>
    </row>
    <row r="221" spans="1:9" x14ac:dyDescent="0.55000000000000004">
      <c r="A221" s="7">
        <v>45146</v>
      </c>
      <c r="B221">
        <v>57.91</v>
      </c>
      <c r="D221" vm="319">
        <v>45144</v>
      </c>
      <c r="E221">
        <v>56.25</v>
      </c>
      <c r="F221">
        <v>53.53</v>
      </c>
      <c r="G221">
        <v>61.16</v>
      </c>
      <c r="H221">
        <v>55.04</v>
      </c>
      <c r="I221">
        <v>5.0812628432654661</v>
      </c>
    </row>
    <row r="222" spans="1:9" x14ac:dyDescent="0.55000000000000004">
      <c r="A222" s="7">
        <v>45147</v>
      </c>
      <c r="B222">
        <v>69.11</v>
      </c>
      <c r="D222" vm="320">
        <v>45145</v>
      </c>
      <c r="E222">
        <v>55.04</v>
      </c>
      <c r="F222">
        <v>56.25</v>
      </c>
      <c r="G222">
        <v>53.53</v>
      </c>
      <c r="H222">
        <v>57.91</v>
      </c>
      <c r="I222">
        <v>-2.1511111111111147</v>
      </c>
    </row>
    <row r="223" spans="1:9" x14ac:dyDescent="0.55000000000000004">
      <c r="A223" s="7">
        <v>45148</v>
      </c>
      <c r="B223">
        <v>48.23</v>
      </c>
      <c r="D223" vm="321">
        <v>45146</v>
      </c>
      <c r="E223">
        <v>57.91</v>
      </c>
      <c r="F223">
        <v>55.04</v>
      </c>
      <c r="G223">
        <v>56.25</v>
      </c>
      <c r="H223">
        <v>69.11</v>
      </c>
      <c r="I223">
        <v>5.2143895348837122</v>
      </c>
    </row>
    <row r="224" spans="1:9" x14ac:dyDescent="0.55000000000000004">
      <c r="A224" s="7">
        <v>45149</v>
      </c>
      <c r="B224">
        <v>61.03</v>
      </c>
      <c r="D224" vm="322">
        <v>45147</v>
      </c>
      <c r="E224">
        <v>69.11</v>
      </c>
      <c r="F224">
        <v>57.91</v>
      </c>
      <c r="G224">
        <v>55.04</v>
      </c>
      <c r="H224">
        <v>48.23</v>
      </c>
      <c r="I224">
        <v>19.340355724399938</v>
      </c>
    </row>
    <row r="225" spans="1:9" x14ac:dyDescent="0.55000000000000004">
      <c r="A225" s="7">
        <v>45150</v>
      </c>
      <c r="B225">
        <v>49.57</v>
      </c>
      <c r="D225" vm="323">
        <v>45148</v>
      </c>
      <c r="E225">
        <v>48.23</v>
      </c>
      <c r="F225">
        <v>69.11</v>
      </c>
      <c r="G225">
        <v>57.91</v>
      </c>
      <c r="H225">
        <v>61.03</v>
      </c>
      <c r="I225">
        <v>-30.212704384314858</v>
      </c>
    </row>
    <row r="226" spans="1:9" x14ac:dyDescent="0.55000000000000004">
      <c r="A226" s="7">
        <v>45151</v>
      </c>
      <c r="B226">
        <v>55.31</v>
      </c>
      <c r="D226" vm="324">
        <v>45149</v>
      </c>
      <c r="E226">
        <v>61.03</v>
      </c>
      <c r="F226">
        <v>48.23</v>
      </c>
      <c r="G226">
        <v>69.11</v>
      </c>
      <c r="H226">
        <v>49.57</v>
      </c>
      <c r="I226">
        <v>26.539498237611458</v>
      </c>
    </row>
    <row r="227" spans="1:9" x14ac:dyDescent="0.55000000000000004">
      <c r="A227" s="7">
        <v>45152</v>
      </c>
      <c r="B227">
        <v>63.15</v>
      </c>
      <c r="D227" vm="325">
        <v>45150</v>
      </c>
      <c r="E227">
        <v>49.57</v>
      </c>
      <c r="F227">
        <v>61.03</v>
      </c>
      <c r="G227">
        <v>48.23</v>
      </c>
      <c r="H227">
        <v>55.31</v>
      </c>
      <c r="I227">
        <v>-18.777650335900375</v>
      </c>
    </row>
    <row r="228" spans="1:9" x14ac:dyDescent="0.55000000000000004">
      <c r="A228" s="7">
        <v>45153</v>
      </c>
      <c r="B228">
        <v>58.06</v>
      </c>
      <c r="D228" vm="326">
        <v>45151</v>
      </c>
      <c r="E228">
        <v>55.31</v>
      </c>
      <c r="F228">
        <v>49.57</v>
      </c>
      <c r="G228">
        <v>61.03</v>
      </c>
      <c r="H228">
        <v>63.15</v>
      </c>
      <c r="I228">
        <v>11.579584426064148</v>
      </c>
    </row>
    <row r="229" spans="1:9" x14ac:dyDescent="0.55000000000000004">
      <c r="A229" s="7">
        <v>45154</v>
      </c>
      <c r="B229">
        <v>52.39</v>
      </c>
      <c r="D229" vm="327">
        <v>45152</v>
      </c>
      <c r="E229">
        <v>63.15</v>
      </c>
      <c r="F229">
        <v>55.31</v>
      </c>
      <c r="G229">
        <v>49.57</v>
      </c>
      <c r="H229">
        <v>58.06</v>
      </c>
      <c r="I229">
        <v>14.17465196167058</v>
      </c>
    </row>
    <row r="230" spans="1:9" x14ac:dyDescent="0.55000000000000004">
      <c r="A230" s="7">
        <v>45155</v>
      </c>
      <c r="B230">
        <v>54.23</v>
      </c>
      <c r="D230" vm="328">
        <v>45153</v>
      </c>
      <c r="E230">
        <v>58.06</v>
      </c>
      <c r="F230">
        <v>63.15</v>
      </c>
      <c r="G230">
        <v>55.31</v>
      </c>
      <c r="H230">
        <v>52.39</v>
      </c>
      <c r="I230">
        <v>-8.0601741884402163</v>
      </c>
    </row>
    <row r="231" spans="1:9" x14ac:dyDescent="0.55000000000000004">
      <c r="A231" s="7">
        <v>45156</v>
      </c>
      <c r="B231">
        <v>61.24</v>
      </c>
      <c r="D231" vm="329">
        <v>45154</v>
      </c>
      <c r="E231">
        <v>52.39</v>
      </c>
      <c r="F231">
        <v>58.06</v>
      </c>
      <c r="G231">
        <v>63.15</v>
      </c>
      <c r="H231">
        <v>54.23</v>
      </c>
      <c r="I231">
        <v>-9.7657595590768143</v>
      </c>
    </row>
    <row r="232" spans="1:9" x14ac:dyDescent="0.55000000000000004">
      <c r="A232" s="7">
        <v>45157</v>
      </c>
      <c r="B232">
        <v>54.22</v>
      </c>
      <c r="D232" vm="330">
        <v>45155</v>
      </c>
      <c r="E232">
        <v>54.23</v>
      </c>
      <c r="F232">
        <v>52.39</v>
      </c>
      <c r="G232">
        <v>58.06</v>
      </c>
      <c r="H232">
        <v>61.24</v>
      </c>
      <c r="I232">
        <v>3.5121206337087152</v>
      </c>
    </row>
    <row r="233" spans="1:9" x14ac:dyDescent="0.55000000000000004">
      <c r="A233" s="7">
        <v>45158</v>
      </c>
      <c r="B233">
        <v>58.99</v>
      </c>
      <c r="D233" vm="331">
        <v>45156</v>
      </c>
      <c r="E233">
        <v>61.24</v>
      </c>
      <c r="F233">
        <v>54.23</v>
      </c>
      <c r="G233">
        <v>52.39</v>
      </c>
      <c r="H233">
        <v>54.22</v>
      </c>
      <c r="I233">
        <v>12.926424488290621</v>
      </c>
    </row>
    <row r="234" spans="1:9" x14ac:dyDescent="0.55000000000000004">
      <c r="A234" s="7">
        <v>45159</v>
      </c>
      <c r="B234">
        <v>58.17</v>
      </c>
      <c r="D234" vm="332">
        <v>45157</v>
      </c>
      <c r="E234">
        <v>54.22</v>
      </c>
      <c r="F234">
        <v>61.24</v>
      </c>
      <c r="G234">
        <v>54.23</v>
      </c>
      <c r="H234">
        <v>58.99</v>
      </c>
      <c r="I234">
        <v>-11.463096015676033</v>
      </c>
    </row>
    <row r="235" spans="1:9" x14ac:dyDescent="0.55000000000000004">
      <c r="A235" s="7">
        <v>45160</v>
      </c>
      <c r="B235">
        <v>54.72</v>
      </c>
      <c r="D235" vm="333">
        <v>45158</v>
      </c>
      <c r="E235">
        <v>58.99</v>
      </c>
      <c r="F235">
        <v>54.22</v>
      </c>
      <c r="G235">
        <v>61.24</v>
      </c>
      <c r="H235">
        <v>58.17</v>
      </c>
      <c r="I235">
        <v>8.7974917004795437</v>
      </c>
    </row>
    <row r="236" spans="1:9" x14ac:dyDescent="0.55000000000000004">
      <c r="A236" s="7">
        <v>45161</v>
      </c>
      <c r="B236">
        <v>68.73</v>
      </c>
      <c r="D236" vm="334">
        <v>45159</v>
      </c>
      <c r="E236">
        <v>58.17</v>
      </c>
      <c r="F236">
        <v>58.99</v>
      </c>
      <c r="G236">
        <v>54.22</v>
      </c>
      <c r="H236">
        <v>54.72</v>
      </c>
      <c r="I236">
        <v>-1.3900661129004899</v>
      </c>
    </row>
    <row r="237" spans="1:9" x14ac:dyDescent="0.55000000000000004">
      <c r="A237" s="7">
        <v>45162</v>
      </c>
      <c r="B237">
        <v>61.22</v>
      </c>
      <c r="D237" vm="335">
        <v>45160</v>
      </c>
      <c r="E237">
        <v>54.72</v>
      </c>
      <c r="F237">
        <v>58.17</v>
      </c>
      <c r="G237">
        <v>58.99</v>
      </c>
      <c r="H237">
        <v>68.73</v>
      </c>
      <c r="I237">
        <v>-5.9308922124806651</v>
      </c>
    </row>
    <row r="238" spans="1:9" x14ac:dyDescent="0.55000000000000004">
      <c r="A238" s="7">
        <v>45163</v>
      </c>
      <c r="B238">
        <v>47.96</v>
      </c>
      <c r="D238" vm="336">
        <v>45161</v>
      </c>
      <c r="E238">
        <v>68.73</v>
      </c>
      <c r="F238">
        <v>54.72</v>
      </c>
      <c r="G238">
        <v>58.17</v>
      </c>
      <c r="H238">
        <v>61.22</v>
      </c>
      <c r="I238">
        <v>25.603070175438614</v>
      </c>
    </row>
    <row r="239" spans="1:9" x14ac:dyDescent="0.55000000000000004">
      <c r="A239" s="7">
        <v>45164</v>
      </c>
      <c r="B239">
        <v>59.05</v>
      </c>
      <c r="D239" vm="337">
        <v>45162</v>
      </c>
      <c r="E239">
        <v>61.22</v>
      </c>
      <c r="F239">
        <v>68.73</v>
      </c>
      <c r="G239">
        <v>54.72</v>
      </c>
      <c r="H239">
        <v>47.96</v>
      </c>
      <c r="I239">
        <v>-10.926815073475925</v>
      </c>
    </row>
    <row r="240" spans="1:9" x14ac:dyDescent="0.55000000000000004">
      <c r="A240" s="7">
        <v>45165</v>
      </c>
      <c r="B240">
        <v>54.84</v>
      </c>
      <c r="D240" vm="338">
        <v>45163</v>
      </c>
      <c r="E240">
        <v>47.96</v>
      </c>
      <c r="F240">
        <v>61.22</v>
      </c>
      <c r="G240">
        <v>68.73</v>
      </c>
      <c r="H240">
        <v>59.05</v>
      </c>
      <c r="I240">
        <v>-21.659588369813786</v>
      </c>
    </row>
    <row r="241" spans="1:9" x14ac:dyDescent="0.55000000000000004">
      <c r="A241" s="7">
        <v>45166</v>
      </c>
      <c r="B241">
        <v>62.45</v>
      </c>
      <c r="D241" vm="339">
        <v>45164</v>
      </c>
      <c r="E241">
        <v>59.05</v>
      </c>
      <c r="F241">
        <v>47.96</v>
      </c>
      <c r="G241">
        <v>61.22</v>
      </c>
      <c r="H241">
        <v>54.84</v>
      </c>
      <c r="I241">
        <v>23.123436196830681</v>
      </c>
    </row>
    <row r="242" spans="1:9" x14ac:dyDescent="0.55000000000000004">
      <c r="A242" s="7">
        <v>45167</v>
      </c>
      <c r="B242">
        <v>54.26</v>
      </c>
      <c r="D242" vm="340">
        <v>45165</v>
      </c>
      <c r="E242">
        <v>54.84</v>
      </c>
      <c r="F242">
        <v>59.05</v>
      </c>
      <c r="G242">
        <v>47.96</v>
      </c>
      <c r="H242">
        <v>62.45</v>
      </c>
      <c r="I242">
        <v>-7.1295512277730673</v>
      </c>
    </row>
    <row r="243" spans="1:9" x14ac:dyDescent="0.55000000000000004">
      <c r="A243" s="7">
        <v>45168</v>
      </c>
      <c r="B243">
        <v>57.68</v>
      </c>
      <c r="D243" vm="341">
        <v>45166</v>
      </c>
      <c r="E243">
        <v>62.45</v>
      </c>
      <c r="F243">
        <v>54.84</v>
      </c>
      <c r="G243">
        <v>59.05</v>
      </c>
      <c r="H243">
        <v>54.26</v>
      </c>
      <c r="I243">
        <v>13.876732312180895</v>
      </c>
    </row>
    <row r="244" spans="1:9" x14ac:dyDescent="0.55000000000000004">
      <c r="A244" s="7">
        <v>45169</v>
      </c>
      <c r="B244">
        <v>60.81</v>
      </c>
      <c r="D244" vm="342">
        <v>45167</v>
      </c>
      <c r="E244">
        <v>54.26</v>
      </c>
      <c r="F244">
        <v>62.45</v>
      </c>
      <c r="G244">
        <v>54.84</v>
      </c>
      <c r="H244">
        <v>57.68</v>
      </c>
      <c r="I244">
        <v>-13.114491593274625</v>
      </c>
    </row>
    <row r="245" spans="1:9" x14ac:dyDescent="0.55000000000000004">
      <c r="A245" s="7">
        <v>45170</v>
      </c>
      <c r="B245">
        <v>62.65</v>
      </c>
      <c r="D245" vm="343">
        <v>45168</v>
      </c>
      <c r="E245">
        <v>57.68</v>
      </c>
      <c r="F245">
        <v>54.26</v>
      </c>
      <c r="G245">
        <v>62.45</v>
      </c>
      <c r="H245">
        <v>60.81</v>
      </c>
      <c r="I245">
        <v>6.3029856247696303</v>
      </c>
    </row>
    <row r="246" spans="1:9" x14ac:dyDescent="0.55000000000000004">
      <c r="A246" s="7">
        <v>45171</v>
      </c>
      <c r="B246">
        <v>52.35</v>
      </c>
      <c r="D246" vm="344">
        <v>45169</v>
      </c>
      <c r="E246">
        <v>60.81</v>
      </c>
      <c r="F246">
        <v>57.68</v>
      </c>
      <c r="G246">
        <v>54.26</v>
      </c>
      <c r="H246">
        <v>62.65</v>
      </c>
      <c r="I246">
        <v>5.4264909847434151</v>
      </c>
    </row>
    <row r="247" spans="1:9" x14ac:dyDescent="0.55000000000000004">
      <c r="A247" s="7">
        <v>45172</v>
      </c>
      <c r="B247">
        <v>56.72</v>
      </c>
      <c r="D247" vm="345">
        <v>45170</v>
      </c>
      <c r="E247">
        <v>62.65</v>
      </c>
      <c r="F247">
        <v>60.81</v>
      </c>
      <c r="G247">
        <v>57.68</v>
      </c>
      <c r="H247">
        <v>52.35</v>
      </c>
      <c r="I247">
        <v>3.025818122019408</v>
      </c>
    </row>
    <row r="248" spans="1:9" x14ac:dyDescent="0.55000000000000004">
      <c r="A248" s="7">
        <v>45173</v>
      </c>
      <c r="B248">
        <v>56.05</v>
      </c>
      <c r="D248" vm="346">
        <v>45171</v>
      </c>
      <c r="E248">
        <v>52.35</v>
      </c>
      <c r="F248">
        <v>62.65</v>
      </c>
      <c r="G248">
        <v>60.81</v>
      </c>
      <c r="H248">
        <v>56.72</v>
      </c>
      <c r="I248">
        <v>-16.440542697525927</v>
      </c>
    </row>
    <row r="249" spans="1:9" x14ac:dyDescent="0.55000000000000004">
      <c r="A249" s="7">
        <v>45174</v>
      </c>
      <c r="B249">
        <v>55.19</v>
      </c>
      <c r="D249" vm="347">
        <v>45172</v>
      </c>
      <c r="E249">
        <v>56.72</v>
      </c>
      <c r="F249">
        <v>52.35</v>
      </c>
      <c r="G249">
        <v>62.65</v>
      </c>
      <c r="H249">
        <v>56.05</v>
      </c>
      <c r="I249">
        <v>8.3476599808977916</v>
      </c>
    </row>
    <row r="250" spans="1:9" x14ac:dyDescent="0.55000000000000004">
      <c r="A250" s="7">
        <v>45175</v>
      </c>
      <c r="B250">
        <v>67.319999999999993</v>
      </c>
      <c r="D250" vm="348">
        <v>45173</v>
      </c>
      <c r="E250">
        <v>56.05</v>
      </c>
      <c r="F250">
        <v>56.72</v>
      </c>
      <c r="G250">
        <v>52.35</v>
      </c>
      <c r="H250">
        <v>55.19</v>
      </c>
      <c r="I250">
        <v>-1.1812411847672788</v>
      </c>
    </row>
    <row r="251" spans="1:9" x14ac:dyDescent="0.55000000000000004">
      <c r="A251" s="7">
        <v>45176</v>
      </c>
      <c r="B251">
        <v>60.55</v>
      </c>
      <c r="D251" vm="349">
        <v>45174</v>
      </c>
      <c r="E251">
        <v>55.19</v>
      </c>
      <c r="F251">
        <v>56.05</v>
      </c>
      <c r="G251">
        <v>56.72</v>
      </c>
      <c r="H251">
        <v>67.319999999999993</v>
      </c>
      <c r="I251">
        <v>-1.5343443354148056</v>
      </c>
    </row>
    <row r="252" spans="1:9" x14ac:dyDescent="0.55000000000000004">
      <c r="A252" s="7">
        <v>45177</v>
      </c>
      <c r="B252">
        <v>52.26</v>
      </c>
      <c r="D252" vm="350">
        <v>45175</v>
      </c>
      <c r="E252">
        <v>67.319999999999993</v>
      </c>
      <c r="F252">
        <v>55.19</v>
      </c>
      <c r="G252">
        <v>56.05</v>
      </c>
      <c r="H252">
        <v>60.55</v>
      </c>
      <c r="I252">
        <v>21.978619315093304</v>
      </c>
    </row>
    <row r="253" spans="1:9" x14ac:dyDescent="0.55000000000000004">
      <c r="A253" s="7">
        <v>45178</v>
      </c>
      <c r="B253">
        <v>63.19</v>
      </c>
      <c r="D253" vm="351">
        <v>45176</v>
      </c>
      <c r="E253">
        <v>60.55</v>
      </c>
      <c r="F253">
        <v>67.319999999999993</v>
      </c>
      <c r="G253">
        <v>55.19</v>
      </c>
      <c r="H253">
        <v>52.26</v>
      </c>
      <c r="I253">
        <v>-10.056446821152697</v>
      </c>
    </row>
    <row r="254" spans="1:9" x14ac:dyDescent="0.55000000000000004">
      <c r="A254" s="7">
        <v>45179</v>
      </c>
      <c r="B254">
        <v>69.239999999999995</v>
      </c>
      <c r="D254" vm="352">
        <v>45177</v>
      </c>
      <c r="E254">
        <v>52.26</v>
      </c>
      <c r="F254">
        <v>60.55</v>
      </c>
      <c r="G254">
        <v>67.319999999999993</v>
      </c>
      <c r="H254">
        <v>63.19</v>
      </c>
      <c r="I254">
        <v>-13.691164327002481</v>
      </c>
    </row>
    <row r="255" spans="1:9" x14ac:dyDescent="0.55000000000000004">
      <c r="A255" s="7">
        <v>45180</v>
      </c>
      <c r="B255">
        <v>63.83</v>
      </c>
      <c r="D255" vm="353">
        <v>45178</v>
      </c>
      <c r="E255">
        <v>63.19</v>
      </c>
      <c r="F255">
        <v>52.26</v>
      </c>
      <c r="G255">
        <v>60.55</v>
      </c>
      <c r="H255">
        <v>69.239999999999995</v>
      </c>
      <c r="I255">
        <v>20.914657481821664</v>
      </c>
    </row>
    <row r="256" spans="1:9" x14ac:dyDescent="0.55000000000000004">
      <c r="A256" s="7">
        <v>45181</v>
      </c>
      <c r="B256">
        <v>51.1</v>
      </c>
      <c r="D256" vm="354">
        <v>45179</v>
      </c>
      <c r="E256">
        <v>69.239999999999995</v>
      </c>
      <c r="F256">
        <v>63.19</v>
      </c>
      <c r="G256">
        <v>52.26</v>
      </c>
      <c r="H256">
        <v>63.83</v>
      </c>
      <c r="I256">
        <v>9.5742997309700826</v>
      </c>
    </row>
    <row r="257" spans="1:9" x14ac:dyDescent="0.55000000000000004">
      <c r="A257" s="7">
        <v>45182</v>
      </c>
      <c r="B257">
        <v>56.31</v>
      </c>
      <c r="D257" vm="355">
        <v>45180</v>
      </c>
      <c r="E257">
        <v>63.83</v>
      </c>
      <c r="F257">
        <v>69.239999999999995</v>
      </c>
      <c r="G257">
        <v>63.19</v>
      </c>
      <c r="H257">
        <v>51.1</v>
      </c>
      <c r="I257">
        <v>-7.8134026574234516</v>
      </c>
    </row>
    <row r="258" spans="1:9" x14ac:dyDescent="0.55000000000000004">
      <c r="A258" s="7">
        <v>45183</v>
      </c>
      <c r="B258">
        <v>65.099999999999994</v>
      </c>
      <c r="D258" vm="356">
        <v>45181</v>
      </c>
      <c r="E258">
        <v>51.1</v>
      </c>
      <c r="F258">
        <v>63.83</v>
      </c>
      <c r="G258">
        <v>69.239999999999995</v>
      </c>
      <c r="H258">
        <v>56.31</v>
      </c>
      <c r="I258">
        <v>-19.943600187999365</v>
      </c>
    </row>
    <row r="259" spans="1:9" x14ac:dyDescent="0.55000000000000004">
      <c r="A259" s="7">
        <v>45184</v>
      </c>
      <c r="B259">
        <v>55.26</v>
      </c>
      <c r="D259" vm="357">
        <v>45182</v>
      </c>
      <c r="E259">
        <v>56.31</v>
      </c>
      <c r="F259">
        <v>51.1</v>
      </c>
      <c r="G259">
        <v>63.83</v>
      </c>
      <c r="H259">
        <v>65.099999999999994</v>
      </c>
      <c r="I259">
        <v>10.195694716242665</v>
      </c>
    </row>
    <row r="260" spans="1:9" x14ac:dyDescent="0.55000000000000004">
      <c r="A260" s="7">
        <v>45185</v>
      </c>
      <c r="B260">
        <v>61.05</v>
      </c>
      <c r="D260" vm="358">
        <v>45183</v>
      </c>
      <c r="E260">
        <v>65.099999999999994</v>
      </c>
      <c r="F260">
        <v>56.31</v>
      </c>
      <c r="G260">
        <v>51.1</v>
      </c>
      <c r="H260">
        <v>55.26</v>
      </c>
      <c r="I260">
        <v>15.610015982951509</v>
      </c>
    </row>
    <row r="261" spans="1:9" x14ac:dyDescent="0.55000000000000004">
      <c r="A261" s="7">
        <v>45186</v>
      </c>
      <c r="B261">
        <v>62.74</v>
      </c>
      <c r="D261" vm="359">
        <v>45184</v>
      </c>
      <c r="E261">
        <v>55.26</v>
      </c>
      <c r="F261">
        <v>65.099999999999994</v>
      </c>
      <c r="G261">
        <v>56.31</v>
      </c>
      <c r="H261">
        <v>61.05</v>
      </c>
      <c r="I261">
        <v>-15.115207373271888</v>
      </c>
    </row>
    <row r="262" spans="1:9" x14ac:dyDescent="0.55000000000000004">
      <c r="A262" s="7">
        <v>45187</v>
      </c>
      <c r="B262">
        <v>54.27</v>
      </c>
      <c r="D262" vm="360">
        <v>45185</v>
      </c>
      <c r="E262">
        <v>61.05</v>
      </c>
      <c r="F262">
        <v>55.26</v>
      </c>
      <c r="G262">
        <v>65.099999999999994</v>
      </c>
      <c r="H262">
        <v>62.74</v>
      </c>
      <c r="I262">
        <v>10.477741585233446</v>
      </c>
    </row>
    <row r="263" spans="1:9" x14ac:dyDescent="0.55000000000000004">
      <c r="A263" s="7">
        <v>45188</v>
      </c>
      <c r="B263">
        <v>58.64</v>
      </c>
      <c r="D263" vm="361">
        <v>45186</v>
      </c>
      <c r="E263">
        <v>62.74</v>
      </c>
      <c r="F263">
        <v>61.05</v>
      </c>
      <c r="G263">
        <v>55.26</v>
      </c>
      <c r="H263">
        <v>54.27</v>
      </c>
      <c r="I263">
        <v>2.7682227682227722</v>
      </c>
    </row>
    <row r="264" spans="1:9" x14ac:dyDescent="0.55000000000000004">
      <c r="A264" s="7">
        <v>45189</v>
      </c>
      <c r="B264">
        <v>42.77</v>
      </c>
      <c r="D264" vm="362">
        <v>45187</v>
      </c>
      <c r="E264">
        <v>54.27</v>
      </c>
      <c r="F264">
        <v>62.74</v>
      </c>
      <c r="G264">
        <v>61.05</v>
      </c>
      <c r="H264">
        <v>58.64</v>
      </c>
      <c r="I264">
        <v>-13.500159387950273</v>
      </c>
    </row>
    <row r="265" spans="1:9" x14ac:dyDescent="0.55000000000000004">
      <c r="A265" s="7">
        <v>45190</v>
      </c>
      <c r="B265">
        <v>53.88</v>
      </c>
      <c r="D265" vm="363">
        <v>45188</v>
      </c>
      <c r="E265">
        <v>58.64</v>
      </c>
      <c r="F265">
        <v>54.27</v>
      </c>
      <c r="G265">
        <v>62.74</v>
      </c>
      <c r="H265">
        <v>42.77</v>
      </c>
      <c r="I265">
        <v>8.0523309379030739</v>
      </c>
    </row>
    <row r="266" spans="1:9" x14ac:dyDescent="0.55000000000000004">
      <c r="A266" s="7">
        <v>45191</v>
      </c>
      <c r="B266">
        <v>57.78</v>
      </c>
      <c r="D266" vm="364">
        <v>45189</v>
      </c>
      <c r="E266">
        <v>42.77</v>
      </c>
      <c r="F266">
        <v>58.64</v>
      </c>
      <c r="G266">
        <v>54.27</v>
      </c>
      <c r="H266">
        <v>53.88</v>
      </c>
      <c r="I266">
        <v>-27.063437926330145</v>
      </c>
    </row>
    <row r="267" spans="1:9" x14ac:dyDescent="0.55000000000000004">
      <c r="A267" s="7">
        <v>45192</v>
      </c>
      <c r="B267">
        <v>52.84</v>
      </c>
      <c r="D267" vm="365">
        <v>45190</v>
      </c>
      <c r="E267">
        <v>53.88</v>
      </c>
      <c r="F267">
        <v>42.77</v>
      </c>
      <c r="G267">
        <v>58.64</v>
      </c>
      <c r="H267">
        <v>57.78</v>
      </c>
      <c r="I267">
        <v>25.976151508066401</v>
      </c>
    </row>
    <row r="268" spans="1:9" x14ac:dyDescent="0.55000000000000004">
      <c r="A268" s="7">
        <v>45193</v>
      </c>
      <c r="B268">
        <v>67.27</v>
      </c>
      <c r="D268" vm="366">
        <v>45191</v>
      </c>
      <c r="E268">
        <v>57.78</v>
      </c>
      <c r="F268">
        <v>53.88</v>
      </c>
      <c r="G268">
        <v>42.77</v>
      </c>
      <c r="H268">
        <v>52.84</v>
      </c>
      <c r="I268">
        <v>7.2383073496659289</v>
      </c>
    </row>
    <row r="269" spans="1:9" x14ac:dyDescent="0.55000000000000004">
      <c r="A269" s="7">
        <v>45194</v>
      </c>
      <c r="B269">
        <v>51.99</v>
      </c>
      <c r="D269" vm="367">
        <v>45192</v>
      </c>
      <c r="E269">
        <v>52.84</v>
      </c>
      <c r="F269">
        <v>57.78</v>
      </c>
      <c r="G269">
        <v>53.88</v>
      </c>
      <c r="H269">
        <v>67.27</v>
      </c>
      <c r="I269">
        <v>-8.5496711664935887</v>
      </c>
    </row>
    <row r="270" spans="1:9" x14ac:dyDescent="0.55000000000000004">
      <c r="A270" s="7">
        <v>45195</v>
      </c>
      <c r="B270">
        <v>56.98</v>
      </c>
      <c r="D270" vm="368">
        <v>45193</v>
      </c>
      <c r="E270">
        <v>67.27</v>
      </c>
      <c r="F270">
        <v>52.84</v>
      </c>
      <c r="G270">
        <v>57.78</v>
      </c>
      <c r="H270">
        <v>51.99</v>
      </c>
      <c r="I270">
        <v>27.308856926570769</v>
      </c>
    </row>
    <row r="271" spans="1:9" x14ac:dyDescent="0.55000000000000004">
      <c r="A271" s="7">
        <v>45196</v>
      </c>
      <c r="B271">
        <v>59.87</v>
      </c>
      <c r="D271" vm="369">
        <v>45194</v>
      </c>
      <c r="E271">
        <v>51.99</v>
      </c>
      <c r="F271">
        <v>67.27</v>
      </c>
      <c r="G271">
        <v>52.84</v>
      </c>
      <c r="H271">
        <v>56.98</v>
      </c>
      <c r="I271">
        <v>-22.714434368960902</v>
      </c>
    </row>
    <row r="272" spans="1:9" x14ac:dyDescent="0.55000000000000004">
      <c r="A272" s="7">
        <v>45197</v>
      </c>
      <c r="B272">
        <v>66.45</v>
      </c>
      <c r="D272" vm="370">
        <v>45195</v>
      </c>
      <c r="E272">
        <v>56.98</v>
      </c>
      <c r="F272">
        <v>51.99</v>
      </c>
      <c r="G272">
        <v>67.27</v>
      </c>
      <c r="H272">
        <v>59.87</v>
      </c>
      <c r="I272">
        <v>9.5979996153106271</v>
      </c>
    </row>
    <row r="273" spans="1:9" x14ac:dyDescent="0.55000000000000004">
      <c r="A273" s="7">
        <v>45198</v>
      </c>
      <c r="B273">
        <v>52.1</v>
      </c>
      <c r="D273" vm="371">
        <v>45196</v>
      </c>
      <c r="E273">
        <v>59.87</v>
      </c>
      <c r="F273">
        <v>56.98</v>
      </c>
      <c r="G273">
        <v>51.99</v>
      </c>
      <c r="H273">
        <v>66.45</v>
      </c>
      <c r="I273">
        <v>5.071955071955081</v>
      </c>
    </row>
    <row r="274" spans="1:9" x14ac:dyDescent="0.55000000000000004">
      <c r="A274" s="7">
        <v>45199</v>
      </c>
      <c r="B274">
        <v>65.13</v>
      </c>
      <c r="D274" vm="372">
        <v>45197</v>
      </c>
      <c r="E274">
        <v>66.45</v>
      </c>
      <c r="F274">
        <v>59.87</v>
      </c>
      <c r="G274">
        <v>56.98</v>
      </c>
      <c r="H274">
        <v>52.1</v>
      </c>
      <c r="I274">
        <v>10.990479371972617</v>
      </c>
    </row>
    <row r="275" spans="1:9" x14ac:dyDescent="0.55000000000000004">
      <c r="A275" s="7">
        <v>45200</v>
      </c>
      <c r="B275">
        <v>59.4</v>
      </c>
      <c r="D275" vm="373">
        <v>45198</v>
      </c>
      <c r="E275">
        <v>52.1</v>
      </c>
      <c r="F275">
        <v>66.45</v>
      </c>
      <c r="G275">
        <v>59.87</v>
      </c>
      <c r="H275">
        <v>65.13</v>
      </c>
      <c r="I275">
        <v>-21.595184349134687</v>
      </c>
    </row>
    <row r="276" spans="1:9" x14ac:dyDescent="0.55000000000000004">
      <c r="A276" s="7">
        <v>45201</v>
      </c>
      <c r="B276">
        <v>54.48</v>
      </c>
      <c r="D276" vm="41">
        <v>45199</v>
      </c>
      <c r="E276">
        <v>65.13</v>
      </c>
      <c r="F276">
        <v>52.1</v>
      </c>
      <c r="G276">
        <v>66.45</v>
      </c>
      <c r="H276">
        <v>59.4</v>
      </c>
      <c r="I276">
        <v>25.009596928982702</v>
      </c>
    </row>
    <row r="277" spans="1:9" x14ac:dyDescent="0.55000000000000004">
      <c r="A277" s="7">
        <v>45202</v>
      </c>
      <c r="B277">
        <v>61.73</v>
      </c>
      <c r="D277" vm="374">
        <v>45200</v>
      </c>
      <c r="E277">
        <v>59.4</v>
      </c>
      <c r="F277">
        <v>65.13</v>
      </c>
      <c r="G277">
        <v>52.1</v>
      </c>
      <c r="H277">
        <v>54.48</v>
      </c>
      <c r="I277">
        <v>-8.7977890373099896</v>
      </c>
    </row>
    <row r="278" spans="1:9" x14ac:dyDescent="0.55000000000000004">
      <c r="A278" s="7">
        <v>45203</v>
      </c>
      <c r="B278">
        <v>60.45</v>
      </c>
      <c r="D278" vm="375">
        <v>45201</v>
      </c>
      <c r="E278">
        <v>54.48</v>
      </c>
      <c r="F278">
        <v>59.4</v>
      </c>
      <c r="G278">
        <v>65.13</v>
      </c>
      <c r="H278">
        <v>61.73</v>
      </c>
      <c r="I278">
        <v>-8.2828282828282802</v>
      </c>
    </row>
    <row r="279" spans="1:9" x14ac:dyDescent="0.55000000000000004">
      <c r="A279" s="7">
        <v>45204</v>
      </c>
      <c r="B279">
        <v>56.49</v>
      </c>
      <c r="D279" vm="376">
        <v>45202</v>
      </c>
      <c r="E279">
        <v>61.73</v>
      </c>
      <c r="F279">
        <v>54.48</v>
      </c>
      <c r="G279">
        <v>59.4</v>
      </c>
      <c r="H279">
        <v>60.45</v>
      </c>
      <c r="I279">
        <v>13.307635829662257</v>
      </c>
    </row>
    <row r="280" spans="1:9" x14ac:dyDescent="0.55000000000000004">
      <c r="A280" s="7">
        <v>45205</v>
      </c>
      <c r="B280">
        <v>59.87</v>
      </c>
      <c r="D280" vm="377">
        <v>45203</v>
      </c>
      <c r="E280">
        <v>60.45</v>
      </c>
      <c r="F280">
        <v>61.73</v>
      </c>
      <c r="G280">
        <v>54.48</v>
      </c>
      <c r="H280">
        <v>56.49</v>
      </c>
      <c r="I280">
        <v>-2.0735460878017031</v>
      </c>
    </row>
    <row r="281" spans="1:9" x14ac:dyDescent="0.55000000000000004">
      <c r="A281" s="7">
        <v>45206</v>
      </c>
      <c r="B281">
        <v>57.63</v>
      </c>
      <c r="D281" vm="378">
        <v>45204</v>
      </c>
      <c r="E281">
        <v>56.49</v>
      </c>
      <c r="F281">
        <v>60.45</v>
      </c>
      <c r="G281">
        <v>61.73</v>
      </c>
      <c r="H281">
        <v>59.87</v>
      </c>
      <c r="I281">
        <v>-6.550868486352357</v>
      </c>
    </row>
    <row r="282" spans="1:9" x14ac:dyDescent="0.55000000000000004">
      <c r="A282" s="7">
        <v>45207</v>
      </c>
      <c r="B282">
        <v>60.16</v>
      </c>
      <c r="D282" vm="379">
        <v>45205</v>
      </c>
      <c r="E282">
        <v>59.87</v>
      </c>
      <c r="F282">
        <v>56.49</v>
      </c>
      <c r="G282">
        <v>60.45</v>
      </c>
      <c r="H282">
        <v>57.63</v>
      </c>
      <c r="I282">
        <v>5.983359886705597</v>
      </c>
    </row>
    <row r="283" spans="1:9" x14ac:dyDescent="0.55000000000000004">
      <c r="A283" s="7">
        <v>45208</v>
      </c>
      <c r="B283">
        <v>62.93</v>
      </c>
      <c r="D283" vm="380">
        <v>45206</v>
      </c>
      <c r="E283">
        <v>57.63</v>
      </c>
      <c r="F283">
        <v>59.87</v>
      </c>
      <c r="G283">
        <v>56.49</v>
      </c>
      <c r="H283">
        <v>60.16</v>
      </c>
      <c r="I283">
        <v>-3.7414397862034376</v>
      </c>
    </row>
    <row r="284" spans="1:9" x14ac:dyDescent="0.55000000000000004">
      <c r="A284" s="7">
        <v>45209</v>
      </c>
      <c r="B284">
        <v>67.59</v>
      </c>
      <c r="D284" vm="381">
        <v>45207</v>
      </c>
      <c r="E284">
        <v>60.16</v>
      </c>
      <c r="F284">
        <v>57.63</v>
      </c>
      <c r="G284">
        <v>59.87</v>
      </c>
      <c r="H284">
        <v>62.93</v>
      </c>
      <c r="I284">
        <v>4.3900746139163616</v>
      </c>
    </row>
    <row r="285" spans="1:9" x14ac:dyDescent="0.55000000000000004">
      <c r="A285" s="7">
        <v>45210</v>
      </c>
      <c r="B285">
        <v>53.5</v>
      </c>
      <c r="D285" vm="382">
        <v>45208</v>
      </c>
      <c r="E285">
        <v>62.93</v>
      </c>
      <c r="F285">
        <v>60.16</v>
      </c>
      <c r="G285">
        <v>57.63</v>
      </c>
      <c r="H285">
        <v>67.59</v>
      </c>
      <c r="I285">
        <v>4.6043882978723527</v>
      </c>
    </row>
    <row r="286" spans="1:9" x14ac:dyDescent="0.55000000000000004">
      <c r="A286" s="7">
        <v>45211</v>
      </c>
      <c r="B286">
        <v>70.39</v>
      </c>
      <c r="D286" vm="383">
        <v>45209</v>
      </c>
      <c r="E286">
        <v>67.59</v>
      </c>
      <c r="F286">
        <v>62.93</v>
      </c>
      <c r="G286">
        <v>60.16</v>
      </c>
      <c r="H286">
        <v>53.5</v>
      </c>
      <c r="I286">
        <v>7.4050532337518016</v>
      </c>
    </row>
    <row r="287" spans="1:9" x14ac:dyDescent="0.55000000000000004">
      <c r="A287" s="7">
        <v>45212</v>
      </c>
      <c r="B287">
        <v>50</v>
      </c>
      <c r="D287" vm="384">
        <v>45210</v>
      </c>
      <c r="E287">
        <v>53.5</v>
      </c>
      <c r="F287">
        <v>67.59</v>
      </c>
      <c r="G287">
        <v>62.93</v>
      </c>
      <c r="H287">
        <v>70.39</v>
      </c>
      <c r="I287">
        <v>-20.846279035360261</v>
      </c>
    </row>
    <row r="288" spans="1:9" x14ac:dyDescent="0.55000000000000004">
      <c r="A288" s="7">
        <v>45213</v>
      </c>
      <c r="B288">
        <v>59.04</v>
      </c>
      <c r="D288" vm="385">
        <v>45211</v>
      </c>
      <c r="E288">
        <v>70.39</v>
      </c>
      <c r="F288">
        <v>53.5</v>
      </c>
      <c r="G288">
        <v>67.59</v>
      </c>
      <c r="H288">
        <v>50</v>
      </c>
      <c r="I288">
        <v>31.570093457943926</v>
      </c>
    </row>
    <row r="289" spans="1:9" x14ac:dyDescent="0.55000000000000004">
      <c r="A289" s="7">
        <v>45214</v>
      </c>
      <c r="B289">
        <v>62.77</v>
      </c>
      <c r="D289" vm="386">
        <v>45212</v>
      </c>
      <c r="E289">
        <v>50</v>
      </c>
      <c r="F289">
        <v>70.39</v>
      </c>
      <c r="G289">
        <v>53.5</v>
      </c>
      <c r="H289">
        <v>59.04</v>
      </c>
      <c r="I289">
        <v>-28.967182838471373</v>
      </c>
    </row>
    <row r="290" spans="1:9" x14ac:dyDescent="0.55000000000000004">
      <c r="A290" s="7">
        <v>45215</v>
      </c>
      <c r="B290">
        <v>61.27</v>
      </c>
      <c r="D290" vm="387">
        <v>45213</v>
      </c>
      <c r="E290">
        <v>59.04</v>
      </c>
      <c r="F290">
        <v>50</v>
      </c>
      <c r="G290">
        <v>70.39</v>
      </c>
      <c r="H290">
        <v>62.77</v>
      </c>
      <c r="I290">
        <v>18.080000000000005</v>
      </c>
    </row>
    <row r="291" spans="1:9" x14ac:dyDescent="0.55000000000000004">
      <c r="A291" s="7">
        <v>45216</v>
      </c>
      <c r="B291">
        <v>56.78</v>
      </c>
      <c r="D291" vm="388">
        <v>45214</v>
      </c>
      <c r="E291">
        <v>62.77</v>
      </c>
      <c r="F291">
        <v>59.04</v>
      </c>
      <c r="G291">
        <v>50</v>
      </c>
      <c r="H291">
        <v>61.27</v>
      </c>
      <c r="I291">
        <v>6.3177506775067727</v>
      </c>
    </row>
    <row r="292" spans="1:9" x14ac:dyDescent="0.55000000000000004">
      <c r="A292" s="7">
        <v>45217</v>
      </c>
      <c r="B292">
        <v>58.89</v>
      </c>
      <c r="D292" vm="389">
        <v>45215</v>
      </c>
      <c r="E292">
        <v>61.27</v>
      </c>
      <c r="F292">
        <v>62.77</v>
      </c>
      <c r="G292">
        <v>59.04</v>
      </c>
      <c r="H292">
        <v>56.78</v>
      </c>
      <c r="I292">
        <v>-2.3896765971005207</v>
      </c>
    </row>
    <row r="293" spans="1:9" x14ac:dyDescent="0.55000000000000004">
      <c r="A293" s="7">
        <v>45218</v>
      </c>
      <c r="B293">
        <v>57.5</v>
      </c>
      <c r="D293" vm="390">
        <v>45216</v>
      </c>
      <c r="E293">
        <v>56.78</v>
      </c>
      <c r="F293">
        <v>61.27</v>
      </c>
      <c r="G293">
        <v>62.77</v>
      </c>
      <c r="H293">
        <v>58.89</v>
      </c>
      <c r="I293">
        <v>-7.3282193569446763</v>
      </c>
    </row>
    <row r="294" spans="1:9" x14ac:dyDescent="0.55000000000000004">
      <c r="A294" s="7">
        <v>45219</v>
      </c>
      <c r="B294">
        <v>57.05</v>
      </c>
      <c r="D294" vm="391">
        <v>45217</v>
      </c>
      <c r="E294">
        <v>58.89</v>
      </c>
      <c r="F294">
        <v>56.78</v>
      </c>
      <c r="G294">
        <v>61.27</v>
      </c>
      <c r="H294">
        <v>57.5</v>
      </c>
      <c r="I294">
        <v>3.7160972173300388</v>
      </c>
    </row>
    <row r="295" spans="1:9" x14ac:dyDescent="0.55000000000000004">
      <c r="A295" s="7">
        <v>45220</v>
      </c>
      <c r="B295">
        <v>64.28</v>
      </c>
      <c r="D295" vm="392">
        <v>45218</v>
      </c>
      <c r="E295">
        <v>57.5</v>
      </c>
      <c r="F295">
        <v>58.89</v>
      </c>
      <c r="G295">
        <v>56.78</v>
      </c>
      <c r="H295">
        <v>57.05</v>
      </c>
      <c r="I295">
        <v>-2.3603328239089838</v>
      </c>
    </row>
    <row r="296" spans="1:9" x14ac:dyDescent="0.55000000000000004">
      <c r="A296" s="7">
        <v>45221</v>
      </c>
      <c r="B296">
        <v>61.85</v>
      </c>
      <c r="D296" vm="393">
        <v>45219</v>
      </c>
      <c r="E296">
        <v>57.05</v>
      </c>
      <c r="F296">
        <v>57.5</v>
      </c>
      <c r="G296">
        <v>58.89</v>
      </c>
      <c r="H296">
        <v>64.28</v>
      </c>
      <c r="I296">
        <v>-0.78260869565217606</v>
      </c>
    </row>
    <row r="297" spans="1:9" x14ac:dyDescent="0.55000000000000004">
      <c r="A297" s="7">
        <v>45222</v>
      </c>
      <c r="B297">
        <v>56.64</v>
      </c>
      <c r="D297" vm="394">
        <v>45220</v>
      </c>
      <c r="E297">
        <v>64.28</v>
      </c>
      <c r="F297">
        <v>57.05</v>
      </c>
      <c r="G297">
        <v>57.5</v>
      </c>
      <c r="H297">
        <v>61.85</v>
      </c>
      <c r="I297">
        <v>12.673093777388257</v>
      </c>
    </row>
    <row r="298" spans="1:9" x14ac:dyDescent="0.55000000000000004">
      <c r="A298" s="7">
        <v>45223</v>
      </c>
      <c r="B298">
        <v>64.63</v>
      </c>
      <c r="D298" vm="395">
        <v>45221</v>
      </c>
      <c r="E298">
        <v>61.85</v>
      </c>
      <c r="F298">
        <v>64.28</v>
      </c>
      <c r="G298">
        <v>57.05</v>
      </c>
      <c r="H298">
        <v>56.64</v>
      </c>
      <c r="I298">
        <v>-3.7803360298693245</v>
      </c>
    </row>
    <row r="299" spans="1:9" x14ac:dyDescent="0.55000000000000004">
      <c r="A299" s="7">
        <v>45224</v>
      </c>
      <c r="B299">
        <v>61.71</v>
      </c>
      <c r="D299" vm="396">
        <v>45222</v>
      </c>
      <c r="E299">
        <v>56.64</v>
      </c>
      <c r="F299">
        <v>61.85</v>
      </c>
      <c r="G299">
        <v>64.28</v>
      </c>
      <c r="H299">
        <v>64.63</v>
      </c>
      <c r="I299">
        <v>-8.4236054971705716</v>
      </c>
    </row>
    <row r="300" spans="1:9" x14ac:dyDescent="0.55000000000000004">
      <c r="A300" s="7">
        <v>45225</v>
      </c>
      <c r="B300">
        <v>64.27</v>
      </c>
      <c r="D300" vm="397">
        <v>45223</v>
      </c>
      <c r="E300">
        <v>64.63</v>
      </c>
      <c r="F300">
        <v>56.64</v>
      </c>
      <c r="G300">
        <v>61.85</v>
      </c>
      <c r="H300">
        <v>61.71</v>
      </c>
      <c r="I300">
        <v>14.106638418079086</v>
      </c>
    </row>
    <row r="301" spans="1:9" x14ac:dyDescent="0.55000000000000004">
      <c r="A301" s="7">
        <v>45226</v>
      </c>
      <c r="B301">
        <v>63.39</v>
      </c>
      <c r="D301" vm="398">
        <v>45224</v>
      </c>
      <c r="E301">
        <v>61.71</v>
      </c>
      <c r="F301">
        <v>64.63</v>
      </c>
      <c r="G301">
        <v>56.64</v>
      </c>
      <c r="H301">
        <v>64.27</v>
      </c>
      <c r="I301">
        <v>-4.5180256846665596</v>
      </c>
    </row>
    <row r="302" spans="1:9" x14ac:dyDescent="0.55000000000000004">
      <c r="A302" s="7">
        <v>45227</v>
      </c>
      <c r="B302">
        <v>56.13</v>
      </c>
      <c r="D302" vm="399">
        <v>45225</v>
      </c>
      <c r="E302">
        <v>64.27</v>
      </c>
      <c r="F302">
        <v>61.71</v>
      </c>
      <c r="G302">
        <v>64.63</v>
      </c>
      <c r="H302">
        <v>63.39</v>
      </c>
      <c r="I302">
        <v>4.148436233997721</v>
      </c>
    </row>
    <row r="303" spans="1:9" x14ac:dyDescent="0.55000000000000004">
      <c r="A303" s="7">
        <v>45228</v>
      </c>
      <c r="B303">
        <v>57.51</v>
      </c>
      <c r="D303" vm="400">
        <v>45226</v>
      </c>
      <c r="E303">
        <v>63.39</v>
      </c>
      <c r="F303">
        <v>64.27</v>
      </c>
      <c r="G303">
        <v>61.71</v>
      </c>
      <c r="H303">
        <v>56.13</v>
      </c>
      <c r="I303">
        <v>-1.3692235879881665</v>
      </c>
    </row>
    <row r="304" spans="1:9" x14ac:dyDescent="0.55000000000000004">
      <c r="A304" s="7">
        <v>45229</v>
      </c>
      <c r="B304">
        <v>64.08</v>
      </c>
      <c r="D304" vm="401">
        <v>45227</v>
      </c>
      <c r="E304">
        <v>56.13</v>
      </c>
      <c r="F304">
        <v>63.39</v>
      </c>
      <c r="G304">
        <v>64.27</v>
      </c>
      <c r="H304">
        <v>57.51</v>
      </c>
      <c r="I304">
        <v>-11.452910553715089</v>
      </c>
    </row>
    <row r="305" spans="1:9" x14ac:dyDescent="0.55000000000000004">
      <c r="A305" s="7">
        <v>45230</v>
      </c>
      <c r="B305">
        <v>63.43</v>
      </c>
      <c r="D305" vm="402">
        <v>45228</v>
      </c>
      <c r="E305">
        <v>57.51</v>
      </c>
      <c r="F305">
        <v>56.13</v>
      </c>
      <c r="G305">
        <v>63.39</v>
      </c>
      <c r="H305">
        <v>64.08</v>
      </c>
      <c r="I305">
        <v>2.4585783003741257</v>
      </c>
    </row>
    <row r="306" spans="1:9" x14ac:dyDescent="0.55000000000000004">
      <c r="A306" s="7">
        <v>45231</v>
      </c>
      <c r="B306">
        <v>60.31</v>
      </c>
      <c r="D306" vm="403">
        <v>45229</v>
      </c>
      <c r="E306">
        <v>64.08</v>
      </c>
      <c r="F306">
        <v>57.51</v>
      </c>
      <c r="G306">
        <v>56.13</v>
      </c>
      <c r="H306">
        <v>63.43</v>
      </c>
      <c r="I306">
        <v>11.424100156494532</v>
      </c>
    </row>
    <row r="307" spans="1:9" x14ac:dyDescent="0.55000000000000004">
      <c r="A307" s="7">
        <v>45232</v>
      </c>
      <c r="B307">
        <v>61.03</v>
      </c>
      <c r="D307" vm="404">
        <v>45230</v>
      </c>
      <c r="E307">
        <v>63.43</v>
      </c>
      <c r="F307">
        <v>64.08</v>
      </c>
      <c r="G307">
        <v>57.51</v>
      </c>
      <c r="H307">
        <v>60.31</v>
      </c>
      <c r="I307">
        <v>-1.0143570536828905</v>
      </c>
    </row>
    <row r="308" spans="1:9" x14ac:dyDescent="0.55000000000000004">
      <c r="A308" s="7">
        <v>45233</v>
      </c>
      <c r="B308">
        <v>66.87</v>
      </c>
      <c r="D308" vm="405">
        <v>45231</v>
      </c>
      <c r="E308">
        <v>60.31</v>
      </c>
      <c r="F308">
        <v>63.43</v>
      </c>
      <c r="G308">
        <v>64.08</v>
      </c>
      <c r="H308">
        <v>61.03</v>
      </c>
      <c r="I308">
        <v>-4.918808134951913</v>
      </c>
    </row>
    <row r="309" spans="1:9" x14ac:dyDescent="0.55000000000000004">
      <c r="A309" s="7">
        <v>45234</v>
      </c>
      <c r="B309">
        <v>57.56</v>
      </c>
      <c r="D309" vm="406">
        <v>45232</v>
      </c>
      <c r="E309">
        <v>61.03</v>
      </c>
      <c r="F309">
        <v>60.31</v>
      </c>
      <c r="G309">
        <v>63.43</v>
      </c>
      <c r="H309">
        <v>66.87</v>
      </c>
      <c r="I309">
        <v>1.1938318686784966</v>
      </c>
    </row>
    <row r="310" spans="1:9" x14ac:dyDescent="0.55000000000000004">
      <c r="A310" s="7">
        <v>45235</v>
      </c>
      <c r="B310">
        <v>63.28</v>
      </c>
      <c r="D310" vm="407">
        <v>45233</v>
      </c>
      <c r="E310">
        <v>66.87</v>
      </c>
      <c r="F310">
        <v>61.03</v>
      </c>
      <c r="G310">
        <v>60.31</v>
      </c>
      <c r="H310">
        <v>57.56</v>
      </c>
      <c r="I310">
        <v>9.5690643945600673</v>
      </c>
    </row>
    <row r="311" spans="1:9" x14ac:dyDescent="0.55000000000000004">
      <c r="A311" s="7">
        <v>45236</v>
      </c>
      <c r="B311">
        <v>59.57</v>
      </c>
      <c r="D311" vm="408">
        <v>45234</v>
      </c>
      <c r="E311">
        <v>57.56</v>
      </c>
      <c r="F311">
        <v>66.87</v>
      </c>
      <c r="G311">
        <v>61.03</v>
      </c>
      <c r="H311">
        <v>63.28</v>
      </c>
      <c r="I311">
        <v>-13.922536264393603</v>
      </c>
    </row>
    <row r="312" spans="1:9" x14ac:dyDescent="0.55000000000000004">
      <c r="A312" s="7">
        <v>45237</v>
      </c>
      <c r="B312">
        <v>59.53</v>
      </c>
      <c r="D312" vm="409">
        <v>45235</v>
      </c>
      <c r="E312">
        <v>63.28</v>
      </c>
      <c r="F312">
        <v>57.56</v>
      </c>
      <c r="G312">
        <v>66.87</v>
      </c>
      <c r="H312">
        <v>59.57</v>
      </c>
      <c r="I312">
        <v>9.9374565670604653</v>
      </c>
    </row>
    <row r="313" spans="1:9" x14ac:dyDescent="0.55000000000000004">
      <c r="A313" s="7">
        <v>45238</v>
      </c>
      <c r="B313">
        <v>66.14</v>
      </c>
      <c r="D313" vm="410">
        <v>45236</v>
      </c>
      <c r="E313">
        <v>59.57</v>
      </c>
      <c r="F313">
        <v>63.28</v>
      </c>
      <c r="G313">
        <v>57.56</v>
      </c>
      <c r="H313">
        <v>59.53</v>
      </c>
      <c r="I313">
        <v>-5.8628318584070804</v>
      </c>
    </row>
    <row r="314" spans="1:9" x14ac:dyDescent="0.55000000000000004">
      <c r="A314" s="7">
        <v>45239</v>
      </c>
      <c r="B314">
        <v>64.81</v>
      </c>
      <c r="D314" vm="411">
        <v>45237</v>
      </c>
      <c r="E314">
        <v>59.53</v>
      </c>
      <c r="F314">
        <v>59.57</v>
      </c>
      <c r="G314">
        <v>63.28</v>
      </c>
      <c r="H314">
        <v>66.14</v>
      </c>
      <c r="I314">
        <v>-6.7147893234853484E-2</v>
      </c>
    </row>
    <row r="315" spans="1:9" x14ac:dyDescent="0.55000000000000004">
      <c r="A315" s="7">
        <v>45240</v>
      </c>
      <c r="B315">
        <v>64.790000000000006</v>
      </c>
      <c r="D315" vm="412">
        <v>45238</v>
      </c>
      <c r="E315">
        <v>66.14</v>
      </c>
      <c r="F315">
        <v>59.53</v>
      </c>
      <c r="G315">
        <v>59.57</v>
      </c>
      <c r="H315">
        <v>64.81</v>
      </c>
      <c r="I315">
        <v>11.103645220897018</v>
      </c>
    </row>
    <row r="316" spans="1:9" x14ac:dyDescent="0.55000000000000004">
      <c r="A316" s="7">
        <v>45241</v>
      </c>
      <c r="B316">
        <v>67.28</v>
      </c>
      <c r="D316" vm="413">
        <v>45239</v>
      </c>
      <c r="E316">
        <v>64.81</v>
      </c>
      <c r="F316">
        <v>66.14</v>
      </c>
      <c r="G316">
        <v>59.53</v>
      </c>
      <c r="H316">
        <v>64.790000000000006</v>
      </c>
      <c r="I316">
        <v>-2.0108859993952177</v>
      </c>
    </row>
    <row r="317" spans="1:9" x14ac:dyDescent="0.55000000000000004">
      <c r="A317" s="7">
        <v>45242</v>
      </c>
      <c r="B317">
        <v>60.89</v>
      </c>
      <c r="D317" vm="414">
        <v>45240</v>
      </c>
      <c r="E317">
        <v>64.790000000000006</v>
      </c>
      <c r="F317">
        <v>64.81</v>
      </c>
      <c r="G317">
        <v>66.14</v>
      </c>
      <c r="H317">
        <v>67.28</v>
      </c>
      <c r="I317">
        <v>-3.0859435272323488E-2</v>
      </c>
    </row>
    <row r="318" spans="1:9" x14ac:dyDescent="0.55000000000000004">
      <c r="A318" s="7">
        <v>45243</v>
      </c>
      <c r="B318">
        <v>64.23</v>
      </c>
      <c r="D318" vm="415">
        <v>45241</v>
      </c>
      <c r="E318">
        <v>67.28</v>
      </c>
      <c r="F318">
        <v>64.790000000000006</v>
      </c>
      <c r="G318">
        <v>64.81</v>
      </c>
      <c r="H318">
        <v>60.89</v>
      </c>
      <c r="I318">
        <v>3.8431856768019745</v>
      </c>
    </row>
    <row r="319" spans="1:9" x14ac:dyDescent="0.55000000000000004">
      <c r="A319" s="7">
        <v>45244</v>
      </c>
      <c r="B319">
        <v>59.3</v>
      </c>
      <c r="D319" vm="416">
        <v>45242</v>
      </c>
      <c r="E319">
        <v>60.89</v>
      </c>
      <c r="F319">
        <v>67.28</v>
      </c>
      <c r="G319">
        <v>64.790000000000006</v>
      </c>
      <c r="H319">
        <v>64.23</v>
      </c>
      <c r="I319">
        <v>-9.4976218787158118</v>
      </c>
    </row>
    <row r="320" spans="1:9" x14ac:dyDescent="0.55000000000000004">
      <c r="A320" s="7">
        <v>45245</v>
      </c>
      <c r="B320">
        <v>62.51</v>
      </c>
      <c r="D320" vm="417">
        <v>45243</v>
      </c>
      <c r="E320">
        <v>64.23</v>
      </c>
      <c r="F320">
        <v>60.89</v>
      </c>
      <c r="G320">
        <v>67.28</v>
      </c>
      <c r="H320">
        <v>59.3</v>
      </c>
      <c r="I320">
        <v>5.4853013631138259</v>
      </c>
    </row>
    <row r="321" spans="1:9" x14ac:dyDescent="0.55000000000000004">
      <c r="A321" s="7">
        <v>45246</v>
      </c>
      <c r="B321">
        <v>60.27</v>
      </c>
      <c r="D321" vm="418">
        <v>45244</v>
      </c>
      <c r="E321">
        <v>59.3</v>
      </c>
      <c r="F321">
        <v>64.23</v>
      </c>
      <c r="G321">
        <v>60.89</v>
      </c>
      <c r="H321">
        <v>62.51</v>
      </c>
      <c r="I321">
        <v>-7.6755410244434223</v>
      </c>
    </row>
    <row r="322" spans="1:9" x14ac:dyDescent="0.55000000000000004">
      <c r="A322" s="7">
        <v>45247</v>
      </c>
      <c r="B322">
        <v>61.44</v>
      </c>
      <c r="D322" vm="419">
        <v>45245</v>
      </c>
      <c r="E322">
        <v>62.51</v>
      </c>
      <c r="F322">
        <v>59.3</v>
      </c>
      <c r="G322">
        <v>64.23</v>
      </c>
      <c r="H322">
        <v>60.27</v>
      </c>
      <c r="I322">
        <v>5.4131534569983097</v>
      </c>
    </row>
    <row r="323" spans="1:9" x14ac:dyDescent="0.55000000000000004">
      <c r="A323" s="7">
        <v>45248</v>
      </c>
      <c r="B323">
        <v>63.97</v>
      </c>
      <c r="D323" vm="420">
        <v>45246</v>
      </c>
      <c r="E323">
        <v>60.27</v>
      </c>
      <c r="F323">
        <v>62.51</v>
      </c>
      <c r="G323">
        <v>59.3</v>
      </c>
      <c r="H323">
        <v>61.44</v>
      </c>
      <c r="I323">
        <v>-3.5834266517357105</v>
      </c>
    </row>
    <row r="324" spans="1:9" x14ac:dyDescent="0.55000000000000004">
      <c r="A324" s="7">
        <v>45249</v>
      </c>
      <c r="B324">
        <v>56.94</v>
      </c>
      <c r="D324" vm="421">
        <v>45247</v>
      </c>
      <c r="E324">
        <v>61.44</v>
      </c>
      <c r="F324">
        <v>60.27</v>
      </c>
      <c r="G324">
        <v>62.51</v>
      </c>
      <c r="H324">
        <v>63.97</v>
      </c>
      <c r="I324">
        <v>1.9412643106022864</v>
      </c>
    </row>
    <row r="325" spans="1:9" x14ac:dyDescent="0.55000000000000004">
      <c r="A325" s="7">
        <v>45250</v>
      </c>
      <c r="B325">
        <v>71.52</v>
      </c>
      <c r="D325" vm="422">
        <v>45248</v>
      </c>
      <c r="E325">
        <v>63.97</v>
      </c>
      <c r="F325">
        <v>61.44</v>
      </c>
      <c r="G325">
        <v>60.27</v>
      </c>
      <c r="H325">
        <v>56.94</v>
      </c>
      <c r="I325">
        <v>4.1178385416666741</v>
      </c>
    </row>
    <row r="326" spans="1:9" x14ac:dyDescent="0.55000000000000004">
      <c r="A326" s="7">
        <v>45251</v>
      </c>
      <c r="B326">
        <v>56.07</v>
      </c>
      <c r="D326" vm="423">
        <v>45249</v>
      </c>
      <c r="E326">
        <v>56.94</v>
      </c>
      <c r="F326">
        <v>63.97</v>
      </c>
      <c r="G326">
        <v>61.44</v>
      </c>
      <c r="H326">
        <v>71.52</v>
      </c>
      <c r="I326">
        <v>-10.9895263404721</v>
      </c>
    </row>
    <row r="327" spans="1:9" x14ac:dyDescent="0.55000000000000004">
      <c r="A327" s="7">
        <v>45252</v>
      </c>
      <c r="B327">
        <v>55.06</v>
      </c>
      <c r="D327" vm="424">
        <v>45250</v>
      </c>
      <c r="E327">
        <v>71.52</v>
      </c>
      <c r="F327">
        <v>56.94</v>
      </c>
      <c r="G327">
        <v>63.97</v>
      </c>
      <c r="H327">
        <v>56.07</v>
      </c>
      <c r="I327">
        <v>25.605900948366699</v>
      </c>
    </row>
    <row r="328" spans="1:9" x14ac:dyDescent="0.55000000000000004">
      <c r="A328" s="7">
        <v>45253</v>
      </c>
      <c r="B328">
        <v>66.95</v>
      </c>
      <c r="D328" vm="425">
        <v>45251</v>
      </c>
      <c r="E328">
        <v>56.07</v>
      </c>
      <c r="F328">
        <v>71.52</v>
      </c>
      <c r="G328">
        <v>56.94</v>
      </c>
      <c r="H328">
        <v>55.06</v>
      </c>
      <c r="I328">
        <v>-21.60234899328859</v>
      </c>
    </row>
    <row r="329" spans="1:9" x14ac:dyDescent="0.55000000000000004">
      <c r="A329" s="7">
        <v>45254</v>
      </c>
      <c r="B329">
        <v>65.16</v>
      </c>
      <c r="D329" vm="426">
        <v>45252</v>
      </c>
      <c r="E329">
        <v>55.06</v>
      </c>
      <c r="F329">
        <v>56.07</v>
      </c>
      <c r="G329">
        <v>71.52</v>
      </c>
      <c r="H329">
        <v>66.95</v>
      </c>
      <c r="I329">
        <v>-1.8013197788478652</v>
      </c>
    </row>
    <row r="330" spans="1:9" x14ac:dyDescent="0.55000000000000004">
      <c r="A330" s="7">
        <v>45255</v>
      </c>
      <c r="B330">
        <v>64.349999999999994</v>
      </c>
      <c r="D330" vm="427">
        <v>45253</v>
      </c>
      <c r="E330">
        <v>66.95</v>
      </c>
      <c r="F330">
        <v>55.06</v>
      </c>
      <c r="G330">
        <v>56.07</v>
      </c>
      <c r="H330">
        <v>65.16</v>
      </c>
      <c r="I330">
        <v>21.594624046494726</v>
      </c>
    </row>
    <row r="331" spans="1:9" x14ac:dyDescent="0.55000000000000004">
      <c r="A331" s="7">
        <v>45256</v>
      </c>
      <c r="B331">
        <v>64.41</v>
      </c>
      <c r="D331" vm="428">
        <v>45254</v>
      </c>
      <c r="E331">
        <v>65.16</v>
      </c>
      <c r="F331">
        <v>66.95</v>
      </c>
      <c r="G331">
        <v>55.06</v>
      </c>
      <c r="H331">
        <v>64.349999999999994</v>
      </c>
      <c r="I331">
        <v>-2.6736370425690881</v>
      </c>
    </row>
    <row r="332" spans="1:9" x14ac:dyDescent="0.55000000000000004">
      <c r="A332" s="7">
        <v>45257</v>
      </c>
      <c r="B332">
        <v>61.24</v>
      </c>
      <c r="D332" vm="429">
        <v>45255</v>
      </c>
      <c r="E332">
        <v>64.349999999999994</v>
      </c>
      <c r="F332">
        <v>65.16</v>
      </c>
      <c r="G332">
        <v>66.95</v>
      </c>
      <c r="H332">
        <v>64.41</v>
      </c>
      <c r="I332">
        <v>-1.2430939226519389</v>
      </c>
    </row>
    <row r="333" spans="1:9" x14ac:dyDescent="0.55000000000000004">
      <c r="A333" s="7">
        <v>45258</v>
      </c>
      <c r="B333">
        <v>56.85</v>
      </c>
      <c r="D333" vm="430">
        <v>45256</v>
      </c>
      <c r="E333">
        <v>64.41</v>
      </c>
      <c r="F333">
        <v>64.349999999999994</v>
      </c>
      <c r="G333">
        <v>65.16</v>
      </c>
      <c r="H333">
        <v>61.24</v>
      </c>
      <c r="I333">
        <v>9.3240093240098965E-2</v>
      </c>
    </row>
    <row r="334" spans="1:9" x14ac:dyDescent="0.55000000000000004">
      <c r="A334" s="7">
        <v>45259</v>
      </c>
      <c r="B334">
        <v>61.75</v>
      </c>
      <c r="D334" vm="431">
        <v>45257</v>
      </c>
      <c r="E334">
        <v>61.24</v>
      </c>
      <c r="F334">
        <v>64.41</v>
      </c>
      <c r="G334">
        <v>64.349999999999994</v>
      </c>
      <c r="H334">
        <v>56.85</v>
      </c>
      <c r="I334">
        <v>-4.9215960254618718</v>
      </c>
    </row>
    <row r="335" spans="1:9" x14ac:dyDescent="0.55000000000000004">
      <c r="A335" s="7">
        <v>45260</v>
      </c>
      <c r="B335">
        <v>58.02</v>
      </c>
      <c r="D335" vm="432">
        <v>45258</v>
      </c>
      <c r="E335">
        <v>56.85</v>
      </c>
      <c r="F335">
        <v>61.24</v>
      </c>
      <c r="G335">
        <v>64.41</v>
      </c>
      <c r="H335">
        <v>61.75</v>
      </c>
      <c r="I335">
        <v>-7.1685173089483971</v>
      </c>
    </row>
    <row r="336" spans="1:9" x14ac:dyDescent="0.55000000000000004">
      <c r="A336" s="7">
        <v>45261</v>
      </c>
      <c r="B336">
        <v>66.31</v>
      </c>
      <c r="D336" vm="433">
        <v>45259</v>
      </c>
      <c r="E336">
        <v>61.75</v>
      </c>
      <c r="F336">
        <v>56.85</v>
      </c>
      <c r="G336">
        <v>61.24</v>
      </c>
      <c r="H336">
        <v>58.02</v>
      </c>
      <c r="I336">
        <v>8.6191732629727227</v>
      </c>
    </row>
    <row r="337" spans="1:9" x14ac:dyDescent="0.55000000000000004">
      <c r="A337" s="7">
        <v>45262</v>
      </c>
      <c r="B337">
        <v>60.74</v>
      </c>
      <c r="D337" vm="434">
        <v>45260</v>
      </c>
      <c r="E337">
        <v>58.02</v>
      </c>
      <c r="F337">
        <v>61.75</v>
      </c>
      <c r="G337">
        <v>56.85</v>
      </c>
      <c r="H337">
        <v>66.31</v>
      </c>
      <c r="I337">
        <v>-6.0404858299595077</v>
      </c>
    </row>
    <row r="338" spans="1:9" x14ac:dyDescent="0.55000000000000004">
      <c r="A338" s="7">
        <v>45263</v>
      </c>
      <c r="B338">
        <v>57.38</v>
      </c>
      <c r="D338" vm="435">
        <v>45261</v>
      </c>
      <c r="E338">
        <v>66.31</v>
      </c>
      <c r="F338">
        <v>58.02</v>
      </c>
      <c r="G338">
        <v>61.75</v>
      </c>
      <c r="H338">
        <v>60.74</v>
      </c>
      <c r="I338">
        <v>14.288176490865222</v>
      </c>
    </row>
    <row r="339" spans="1:9" x14ac:dyDescent="0.55000000000000004">
      <c r="A339" s="7">
        <v>45264</v>
      </c>
      <c r="B339">
        <v>59.93</v>
      </c>
      <c r="D339" vm="436">
        <v>45262</v>
      </c>
      <c r="E339">
        <v>60.74</v>
      </c>
      <c r="F339">
        <v>66.31</v>
      </c>
      <c r="G339">
        <v>58.02</v>
      </c>
      <c r="H339">
        <v>57.38</v>
      </c>
      <c r="I339">
        <v>-8.3999396772734158</v>
      </c>
    </row>
    <row r="340" spans="1:9" x14ac:dyDescent="0.55000000000000004">
      <c r="A340" s="7">
        <v>45265</v>
      </c>
      <c r="B340">
        <v>63.64</v>
      </c>
      <c r="D340" vm="437">
        <v>45263</v>
      </c>
      <c r="E340">
        <v>57.38</v>
      </c>
      <c r="F340">
        <v>60.74</v>
      </c>
      <c r="G340">
        <v>66.31</v>
      </c>
      <c r="H340">
        <v>59.93</v>
      </c>
      <c r="I340">
        <v>-5.5317747777411945</v>
      </c>
    </row>
    <row r="341" spans="1:9" x14ac:dyDescent="0.55000000000000004">
      <c r="A341" s="7">
        <v>45266</v>
      </c>
      <c r="B341">
        <v>58.79</v>
      </c>
      <c r="D341" vm="438">
        <v>45264</v>
      </c>
      <c r="E341">
        <v>59.93</v>
      </c>
      <c r="F341">
        <v>57.38</v>
      </c>
      <c r="G341">
        <v>60.74</v>
      </c>
      <c r="H341">
        <v>63.64</v>
      </c>
      <c r="I341">
        <v>4.4440571627744729</v>
      </c>
    </row>
    <row r="342" spans="1:9" x14ac:dyDescent="0.55000000000000004">
      <c r="A342" s="7">
        <v>45267</v>
      </c>
      <c r="B342">
        <v>57.53</v>
      </c>
      <c r="D342" vm="439">
        <v>45265</v>
      </c>
      <c r="E342">
        <v>63.64</v>
      </c>
      <c r="F342">
        <v>59.93</v>
      </c>
      <c r="G342">
        <v>57.38</v>
      </c>
      <c r="H342">
        <v>58.79</v>
      </c>
      <c r="I342">
        <v>6.1905556482563018</v>
      </c>
    </row>
    <row r="343" spans="1:9" x14ac:dyDescent="0.55000000000000004">
      <c r="A343" s="7">
        <v>45268</v>
      </c>
      <c r="B343">
        <v>62.9</v>
      </c>
      <c r="D343" vm="440">
        <v>45266</v>
      </c>
      <c r="E343">
        <v>58.79</v>
      </c>
      <c r="F343">
        <v>63.64</v>
      </c>
      <c r="G343">
        <v>59.93</v>
      </c>
      <c r="H343">
        <v>57.53</v>
      </c>
      <c r="I343">
        <v>-7.6209930861093618</v>
      </c>
    </row>
    <row r="344" spans="1:9" x14ac:dyDescent="0.55000000000000004">
      <c r="A344" s="7">
        <v>45269</v>
      </c>
      <c r="B344">
        <v>62.94</v>
      </c>
      <c r="D344" vm="441">
        <v>45267</v>
      </c>
      <c r="E344">
        <v>57.53</v>
      </c>
      <c r="F344">
        <v>58.79</v>
      </c>
      <c r="G344">
        <v>63.64</v>
      </c>
      <c r="H344">
        <v>62.9</v>
      </c>
      <c r="I344">
        <v>-2.1432216363327039</v>
      </c>
    </row>
    <row r="345" spans="1:9" x14ac:dyDescent="0.55000000000000004">
      <c r="A345" s="7">
        <v>45270</v>
      </c>
      <c r="B345">
        <v>59.21</v>
      </c>
      <c r="D345" vm="442">
        <v>45268</v>
      </c>
      <c r="E345">
        <v>62.9</v>
      </c>
      <c r="F345">
        <v>57.53</v>
      </c>
      <c r="G345">
        <v>58.79</v>
      </c>
      <c r="H345">
        <v>62.94</v>
      </c>
      <c r="I345">
        <v>9.3342603858856279</v>
      </c>
    </row>
    <row r="346" spans="1:9" x14ac:dyDescent="0.55000000000000004">
      <c r="A346" s="7">
        <v>45271</v>
      </c>
      <c r="B346">
        <v>59.43</v>
      </c>
      <c r="D346" vm="443">
        <v>45269</v>
      </c>
      <c r="E346">
        <v>62.94</v>
      </c>
      <c r="F346">
        <v>62.9</v>
      </c>
      <c r="G346">
        <v>57.53</v>
      </c>
      <c r="H346">
        <v>59.21</v>
      </c>
      <c r="I346">
        <v>6.3593004769479933E-2</v>
      </c>
    </row>
    <row r="347" spans="1:9" x14ac:dyDescent="0.55000000000000004">
      <c r="A347" s="7">
        <v>45272</v>
      </c>
      <c r="B347">
        <v>62.98</v>
      </c>
      <c r="D347" vm="444">
        <v>45270</v>
      </c>
      <c r="E347">
        <v>59.21</v>
      </c>
      <c r="F347">
        <v>62.94</v>
      </c>
      <c r="G347">
        <v>62.9</v>
      </c>
      <c r="H347">
        <v>59.43</v>
      </c>
      <c r="I347">
        <v>-5.9262789958690725</v>
      </c>
    </row>
    <row r="348" spans="1:9" x14ac:dyDescent="0.55000000000000004">
      <c r="A348" s="7">
        <v>45273</v>
      </c>
      <c r="B348">
        <v>54.61</v>
      </c>
      <c r="D348" vm="445">
        <v>45271</v>
      </c>
      <c r="E348">
        <v>59.43</v>
      </c>
      <c r="F348">
        <v>59.21</v>
      </c>
      <c r="G348">
        <v>62.94</v>
      </c>
      <c r="H348">
        <v>62.98</v>
      </c>
      <c r="I348">
        <v>0.3715588583009577</v>
      </c>
    </row>
    <row r="349" spans="1:9" x14ac:dyDescent="0.55000000000000004">
      <c r="A349" s="7">
        <v>45274</v>
      </c>
      <c r="B349">
        <v>54.85</v>
      </c>
      <c r="D349" vm="446">
        <v>45272</v>
      </c>
      <c r="E349">
        <v>62.98</v>
      </c>
      <c r="F349">
        <v>59.43</v>
      </c>
      <c r="G349">
        <v>59.21</v>
      </c>
      <c r="H349">
        <v>54.61</v>
      </c>
      <c r="I349">
        <v>5.9734141006225761</v>
      </c>
    </row>
    <row r="350" spans="1:9" x14ac:dyDescent="0.55000000000000004">
      <c r="A350" s="7">
        <v>45275</v>
      </c>
      <c r="B350">
        <v>58.33</v>
      </c>
      <c r="D350" vm="447">
        <v>45273</v>
      </c>
      <c r="E350">
        <v>54.61</v>
      </c>
      <c r="F350">
        <v>62.98</v>
      </c>
      <c r="G350">
        <v>59.43</v>
      </c>
      <c r="H350">
        <v>54.85</v>
      </c>
      <c r="I350">
        <v>-13.289933312162583</v>
      </c>
    </row>
    <row r="351" spans="1:9" x14ac:dyDescent="0.55000000000000004">
      <c r="A351" s="7">
        <v>45276</v>
      </c>
      <c r="B351">
        <v>60.88</v>
      </c>
      <c r="D351" vm="448">
        <v>45274</v>
      </c>
      <c r="E351">
        <v>54.85</v>
      </c>
      <c r="F351">
        <v>54.61</v>
      </c>
      <c r="G351">
        <v>62.98</v>
      </c>
      <c r="H351">
        <v>58.33</v>
      </c>
      <c r="I351">
        <v>0.43947994872735041</v>
      </c>
    </row>
    <row r="352" spans="1:9" x14ac:dyDescent="0.55000000000000004">
      <c r="A352" s="7">
        <v>45277</v>
      </c>
      <c r="B352">
        <v>63.54</v>
      </c>
      <c r="D352" vm="449">
        <v>45275</v>
      </c>
      <c r="E352">
        <v>58.33</v>
      </c>
      <c r="F352">
        <v>54.85</v>
      </c>
      <c r="G352">
        <v>54.61</v>
      </c>
      <c r="H352">
        <v>60.88</v>
      </c>
      <c r="I352">
        <v>6.3445761166818437</v>
      </c>
    </row>
    <row r="353" spans="1:9" x14ac:dyDescent="0.55000000000000004">
      <c r="A353" s="7">
        <v>45278</v>
      </c>
      <c r="B353">
        <v>69.400000000000006</v>
      </c>
      <c r="D353" vm="450">
        <v>45276</v>
      </c>
      <c r="E353">
        <v>60.88</v>
      </c>
      <c r="F353">
        <v>58.33</v>
      </c>
      <c r="G353">
        <v>54.85</v>
      </c>
      <c r="H353">
        <v>63.54</v>
      </c>
      <c r="I353">
        <v>4.3716783816218241</v>
      </c>
    </row>
    <row r="354" spans="1:9" x14ac:dyDescent="0.55000000000000004">
      <c r="A354" s="7">
        <v>45279</v>
      </c>
      <c r="B354">
        <v>66.34</v>
      </c>
      <c r="D354" vm="451">
        <v>45277</v>
      </c>
      <c r="E354">
        <v>63.54</v>
      </c>
      <c r="F354">
        <v>60.88</v>
      </c>
      <c r="G354">
        <v>58.33</v>
      </c>
      <c r="H354">
        <v>69.400000000000006</v>
      </c>
      <c r="I354">
        <v>4.3692509855453254</v>
      </c>
    </row>
    <row r="355" spans="1:9" x14ac:dyDescent="0.55000000000000004">
      <c r="A355" s="7">
        <v>45280</v>
      </c>
      <c r="B355">
        <v>61.29</v>
      </c>
      <c r="D355" vm="452">
        <v>45278</v>
      </c>
      <c r="E355">
        <v>69.400000000000006</v>
      </c>
      <c r="F355">
        <v>63.54</v>
      </c>
      <c r="G355">
        <v>60.88</v>
      </c>
      <c r="H355">
        <v>66.34</v>
      </c>
      <c r="I355">
        <v>9.2225369845766458</v>
      </c>
    </row>
    <row r="356" spans="1:9" x14ac:dyDescent="0.55000000000000004">
      <c r="A356" s="7">
        <v>45281</v>
      </c>
      <c r="B356">
        <v>62.03</v>
      </c>
      <c r="D356" vm="453">
        <v>45279</v>
      </c>
      <c r="E356">
        <v>66.34</v>
      </c>
      <c r="F356">
        <v>69.400000000000006</v>
      </c>
      <c r="G356">
        <v>63.54</v>
      </c>
      <c r="H356">
        <v>61.29</v>
      </c>
      <c r="I356">
        <v>-4.4092219020172907</v>
      </c>
    </row>
    <row r="357" spans="1:9" x14ac:dyDescent="0.55000000000000004">
      <c r="A357" s="7">
        <v>45282</v>
      </c>
      <c r="B357">
        <v>57.14</v>
      </c>
      <c r="D357" vm="454">
        <v>45280</v>
      </c>
      <c r="E357">
        <v>61.29</v>
      </c>
      <c r="F357">
        <v>66.34</v>
      </c>
      <c r="G357">
        <v>69.400000000000006</v>
      </c>
      <c r="H357">
        <v>62.03</v>
      </c>
      <c r="I357">
        <v>-7.61230027132952</v>
      </c>
    </row>
    <row r="358" spans="1:9" x14ac:dyDescent="0.55000000000000004">
      <c r="A358" s="7">
        <v>45283</v>
      </c>
      <c r="B358">
        <v>62.1</v>
      </c>
      <c r="D358" vm="455">
        <v>45281</v>
      </c>
      <c r="E358">
        <v>62.03</v>
      </c>
      <c r="F358">
        <v>61.29</v>
      </c>
      <c r="G358">
        <v>66.34</v>
      </c>
      <c r="H358">
        <v>57.14</v>
      </c>
      <c r="I358">
        <v>1.207374775656711</v>
      </c>
    </row>
    <row r="359" spans="1:9" x14ac:dyDescent="0.55000000000000004">
      <c r="A359" s="7">
        <v>45284</v>
      </c>
      <c r="B359">
        <v>60.78</v>
      </c>
      <c r="D359" vm="456">
        <v>45282</v>
      </c>
      <c r="E359">
        <v>57.14</v>
      </c>
      <c r="F359">
        <v>62.03</v>
      </c>
      <c r="G359">
        <v>61.29</v>
      </c>
      <c r="H359">
        <v>62.1</v>
      </c>
      <c r="I359">
        <v>-7.8832822827664017</v>
      </c>
    </row>
    <row r="360" spans="1:9" x14ac:dyDescent="0.55000000000000004">
      <c r="A360" s="7">
        <v>45285</v>
      </c>
      <c r="B360">
        <v>63.87</v>
      </c>
      <c r="D360" vm="457">
        <v>45283</v>
      </c>
      <c r="E360">
        <v>62.1</v>
      </c>
      <c r="F360">
        <v>57.14</v>
      </c>
      <c r="G360">
        <v>62.03</v>
      </c>
      <c r="H360">
        <v>60.78</v>
      </c>
      <c r="I360">
        <v>8.6804340217010889</v>
      </c>
    </row>
    <row r="361" spans="1:9" x14ac:dyDescent="0.55000000000000004">
      <c r="A361" s="7">
        <v>45286</v>
      </c>
      <c r="B361">
        <v>58.16</v>
      </c>
      <c r="D361" vm="458">
        <v>45284</v>
      </c>
      <c r="E361">
        <v>60.78</v>
      </c>
      <c r="F361">
        <v>62.1</v>
      </c>
      <c r="G361">
        <v>57.14</v>
      </c>
      <c r="H361">
        <v>63.87</v>
      </c>
      <c r="I361">
        <v>-2.1256038647343045</v>
      </c>
    </row>
    <row r="362" spans="1:9" x14ac:dyDescent="0.55000000000000004">
      <c r="A362" s="7">
        <v>45287</v>
      </c>
      <c r="B362">
        <v>64.930000000000007</v>
      </c>
      <c r="D362" vm="459">
        <v>45285</v>
      </c>
      <c r="E362">
        <v>63.87</v>
      </c>
      <c r="F362">
        <v>60.78</v>
      </c>
      <c r="G362">
        <v>62.1</v>
      </c>
      <c r="H362">
        <v>58.16</v>
      </c>
      <c r="I362">
        <v>5.0839091806515135</v>
      </c>
    </row>
    <row r="363" spans="1:9" x14ac:dyDescent="0.55000000000000004">
      <c r="A363" s="7">
        <v>45288</v>
      </c>
      <c r="B363">
        <v>70.03</v>
      </c>
      <c r="D363" vm="460">
        <v>45286</v>
      </c>
      <c r="E363">
        <v>58.16</v>
      </c>
      <c r="F363">
        <v>63.87</v>
      </c>
      <c r="G363">
        <v>60.78</v>
      </c>
      <c r="H363">
        <v>64.930000000000007</v>
      </c>
      <c r="I363">
        <v>-8.9400344449663383</v>
      </c>
    </row>
    <row r="364" spans="1:9" x14ac:dyDescent="0.55000000000000004">
      <c r="A364" s="7">
        <v>45289</v>
      </c>
      <c r="B364">
        <v>61.85</v>
      </c>
      <c r="D364" vm="461">
        <v>45287</v>
      </c>
      <c r="E364">
        <v>64.930000000000007</v>
      </c>
      <c r="F364">
        <v>58.16</v>
      </c>
      <c r="G364">
        <v>63.87</v>
      </c>
      <c r="H364">
        <v>70.03</v>
      </c>
      <c r="I364">
        <v>11.640302613480081</v>
      </c>
    </row>
    <row r="365" spans="1:9" x14ac:dyDescent="0.55000000000000004">
      <c r="A365" s="7">
        <v>45290</v>
      </c>
      <c r="B365">
        <v>64.44</v>
      </c>
      <c r="D365" vm="462">
        <v>45288</v>
      </c>
      <c r="E365">
        <v>70.03</v>
      </c>
      <c r="F365">
        <v>64.930000000000007</v>
      </c>
      <c r="G365">
        <v>58.16</v>
      </c>
      <c r="H365">
        <v>61.85</v>
      </c>
      <c r="I365">
        <v>7.8546126597874633</v>
      </c>
    </row>
    <row r="366" spans="1:9" x14ac:dyDescent="0.55000000000000004">
      <c r="A366" s="7">
        <v>45291</v>
      </c>
      <c r="B366">
        <v>65.92</v>
      </c>
      <c r="D366" vm="463">
        <v>45289</v>
      </c>
      <c r="E366">
        <v>61.85</v>
      </c>
      <c r="F366">
        <v>70.03</v>
      </c>
      <c r="G366">
        <v>64.930000000000007</v>
      </c>
      <c r="H366">
        <v>64.44</v>
      </c>
      <c r="I366">
        <v>-11.680708267885187</v>
      </c>
    </row>
    <row r="367" spans="1:9" x14ac:dyDescent="0.55000000000000004">
      <c r="A367" s="7">
        <v>45292</v>
      </c>
      <c r="B367">
        <v>60.49</v>
      </c>
      <c r="D367" vm="464">
        <v>45290</v>
      </c>
      <c r="E367">
        <v>64.44</v>
      </c>
      <c r="F367">
        <v>61.85</v>
      </c>
      <c r="G367">
        <v>70.03</v>
      </c>
      <c r="H367">
        <v>65.92</v>
      </c>
      <c r="I367">
        <v>4.1875505254648226</v>
      </c>
    </row>
    <row r="368" spans="1:9" x14ac:dyDescent="0.55000000000000004">
      <c r="D368" vm="43">
        <v>45291</v>
      </c>
      <c r="E368">
        <v>65.92</v>
      </c>
      <c r="F368">
        <v>64.44</v>
      </c>
      <c r="G368">
        <v>61.85</v>
      </c>
      <c r="H368">
        <v>60.49</v>
      </c>
      <c r="I368">
        <v>2.2967101179391713</v>
      </c>
    </row>
    <row r="369" spans="4:9" x14ac:dyDescent="0.55000000000000004">
      <c r="D369" vm="465">
        <v>45292</v>
      </c>
      <c r="E369">
        <v>60.49</v>
      </c>
      <c r="F369">
        <v>65.92</v>
      </c>
      <c r="G369">
        <v>64.44</v>
      </c>
      <c r="H369" t="e">
        <v>#NUM!</v>
      </c>
      <c r="I369">
        <v>-8.2372572815534006</v>
      </c>
    </row>
    <row r="371" spans="4:9" x14ac:dyDescent="0.55000000000000004">
      <c r="D371" t="str" cm="1">
        <f t="array" ref="D371:F376">_xlfn._xlws.PY(27,0)</f>
        <v>Date</v>
      </c>
      <c r="E371" t="str">
        <v>Sales</v>
      </c>
      <c r="F371" t="str">
        <v>Percentage Change</v>
      </c>
    </row>
    <row r="372" spans="4:9" x14ac:dyDescent="0.55000000000000004">
      <c r="D372" vm="29">
        <v>44927</v>
      </c>
      <c r="E372">
        <v>52.48</v>
      </c>
      <c r="F372" t="e">
        <v>#NUM!</v>
      </c>
    </row>
    <row r="373" spans="4:9" x14ac:dyDescent="0.55000000000000004">
      <c r="D373" vm="70">
        <v>44928</v>
      </c>
      <c r="E373">
        <v>49.34</v>
      </c>
      <c r="F373">
        <v>-5.98323170731706</v>
      </c>
    </row>
    <row r="374" spans="4:9" x14ac:dyDescent="0.55000000000000004">
      <c r="D374" vm="94">
        <v>44929</v>
      </c>
      <c r="E374">
        <v>53.31</v>
      </c>
      <c r="F374">
        <v>8.046209971625462</v>
      </c>
    </row>
    <row r="375" spans="4:9" x14ac:dyDescent="0.55000000000000004">
      <c r="D375" vm="119">
        <v>44930</v>
      </c>
      <c r="E375">
        <v>57.72</v>
      </c>
      <c r="F375">
        <v>8.272369161508152</v>
      </c>
    </row>
    <row r="376" spans="4:9" x14ac:dyDescent="0.55000000000000004">
      <c r="D376" vm="120">
        <v>44931</v>
      </c>
      <c r="E376">
        <v>48.97</v>
      </c>
      <c r="F376">
        <v>-15.159390159390163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2E692-A99E-4630-8988-30218DBA1CA5}">
  <dimension ref="A1:I367"/>
  <sheetViews>
    <sheetView zoomScale="145" zoomScaleNormal="145" workbookViewId="0"/>
  </sheetViews>
  <sheetFormatPr defaultRowHeight="14.4" x14ac:dyDescent="0.55000000000000004"/>
  <cols>
    <col min="1" max="1" width="10.20703125" customWidth="1"/>
    <col min="4" max="4" width="11.5234375" bestFit="1" customWidth="1"/>
    <col min="8" max="8" width="12.89453125" customWidth="1"/>
  </cols>
  <sheetData>
    <row r="1" spans="1:6" x14ac:dyDescent="0.55000000000000004">
      <c r="A1" t="s">
        <v>71</v>
      </c>
      <c r="B1" t="s">
        <v>72</v>
      </c>
      <c r="D1" t="e" cm="1" vm="27">
        <f t="array" ref="D1">_xlfn._xlws.PY(0,1,daily_sales10[#All])</f>
        <v>#VALUE!</v>
      </c>
    </row>
    <row r="2" spans="1:6" x14ac:dyDescent="0.55000000000000004">
      <c r="A2" s="7">
        <v>44927</v>
      </c>
      <c r="B2">
        <v>52.48</v>
      </c>
    </row>
    <row r="3" spans="1:6" x14ac:dyDescent="0.55000000000000004">
      <c r="A3" s="7">
        <v>44928</v>
      </c>
      <c r="B3">
        <v>49.34</v>
      </c>
      <c r="D3" t="str" cm="1">
        <f t="array" ref="D3:F18">_xlfn._xlws.PY(28,0)</f>
        <v>Date</v>
      </c>
      <c r="E3" t="str">
        <v>Sales</v>
      </c>
      <c r="F3" t="str">
        <v>Moving_Avg_7</v>
      </c>
    </row>
    <row r="4" spans="1:6" x14ac:dyDescent="0.55000000000000004">
      <c r="A4" s="7">
        <v>44929</v>
      </c>
      <c r="B4">
        <v>53.31</v>
      </c>
      <c r="D4" vm="29">
        <v>44927</v>
      </c>
      <c r="E4">
        <v>52.48</v>
      </c>
      <c r="F4" t="e">
        <v>#NUM!</v>
      </c>
    </row>
    <row r="5" spans="1:6" x14ac:dyDescent="0.55000000000000004">
      <c r="A5" s="7">
        <v>44930</v>
      </c>
      <c r="B5">
        <v>57.72</v>
      </c>
      <c r="D5" vm="70">
        <v>44928</v>
      </c>
      <c r="E5">
        <v>49.34</v>
      </c>
      <c r="F5" t="e">
        <v>#NUM!</v>
      </c>
    </row>
    <row r="6" spans="1:6" x14ac:dyDescent="0.55000000000000004">
      <c r="A6" s="7">
        <v>44931</v>
      </c>
      <c r="B6">
        <v>48.97</v>
      </c>
      <c r="D6" vm="94">
        <v>44929</v>
      </c>
      <c r="E6">
        <v>53.31</v>
      </c>
      <c r="F6" t="e">
        <v>#NUM!</v>
      </c>
    </row>
    <row r="7" spans="1:6" x14ac:dyDescent="0.55000000000000004">
      <c r="A7" s="7">
        <v>44932</v>
      </c>
      <c r="B7">
        <v>49</v>
      </c>
      <c r="D7" vm="119">
        <v>44930</v>
      </c>
      <c r="E7">
        <v>57.72</v>
      </c>
      <c r="F7" t="e">
        <v>#NUM!</v>
      </c>
    </row>
    <row r="8" spans="1:6" x14ac:dyDescent="0.55000000000000004">
      <c r="A8" s="7">
        <v>44933</v>
      </c>
      <c r="B8">
        <v>58.1</v>
      </c>
      <c r="D8" vm="120">
        <v>44931</v>
      </c>
      <c r="E8">
        <v>48.97</v>
      </c>
      <c r="F8" t="e">
        <v>#NUM!</v>
      </c>
    </row>
    <row r="9" spans="1:6" x14ac:dyDescent="0.55000000000000004">
      <c r="A9" s="7">
        <v>44934</v>
      </c>
      <c r="B9">
        <v>54.08</v>
      </c>
      <c r="D9" vm="121">
        <v>44932</v>
      </c>
      <c r="E9">
        <v>49</v>
      </c>
      <c r="F9" t="e">
        <v>#NUM!</v>
      </c>
    </row>
    <row r="10" spans="1:6" x14ac:dyDescent="0.55000000000000004">
      <c r="A10" s="7">
        <v>44935</v>
      </c>
      <c r="B10">
        <v>47.93</v>
      </c>
      <c r="D10" vm="122">
        <v>44933</v>
      </c>
      <c r="E10">
        <v>58.1</v>
      </c>
      <c r="F10">
        <v>52.702857142857148</v>
      </c>
    </row>
    <row r="11" spans="1:6" x14ac:dyDescent="0.55000000000000004">
      <c r="A11" s="7">
        <v>44936</v>
      </c>
      <c r="B11">
        <v>53.02</v>
      </c>
      <c r="D11" vm="31">
        <v>44934</v>
      </c>
      <c r="E11">
        <v>54.08</v>
      </c>
      <c r="F11">
        <v>52.931428571428569</v>
      </c>
    </row>
    <row r="12" spans="1:6" x14ac:dyDescent="0.55000000000000004">
      <c r="A12" s="7">
        <v>44937</v>
      </c>
      <c r="B12">
        <v>48.03</v>
      </c>
      <c r="D12" vm="123">
        <v>44935</v>
      </c>
      <c r="E12">
        <v>47.93</v>
      </c>
      <c r="F12">
        <v>52.730000000000004</v>
      </c>
    </row>
    <row r="13" spans="1:6" x14ac:dyDescent="0.55000000000000004">
      <c r="A13" s="7">
        <v>44938</v>
      </c>
      <c r="B13">
        <v>48.05</v>
      </c>
      <c r="D13" vm="124">
        <v>44936</v>
      </c>
      <c r="E13">
        <v>53.02</v>
      </c>
      <c r="F13">
        <v>52.688571428571429</v>
      </c>
    </row>
    <row r="14" spans="1:6" x14ac:dyDescent="0.55000000000000004">
      <c r="A14" s="7">
        <v>44939</v>
      </c>
      <c r="B14">
        <v>51.62</v>
      </c>
      <c r="D14" vm="125">
        <v>44937</v>
      </c>
      <c r="E14">
        <v>48.03</v>
      </c>
      <c r="F14">
        <v>51.304285714285712</v>
      </c>
    </row>
    <row r="15" spans="1:6" x14ac:dyDescent="0.55000000000000004">
      <c r="A15" s="7">
        <v>44940</v>
      </c>
      <c r="B15">
        <v>40.880000000000003</v>
      </c>
      <c r="D15" vm="126">
        <v>44938</v>
      </c>
      <c r="E15">
        <v>48.05</v>
      </c>
      <c r="F15">
        <v>51.172857142857147</v>
      </c>
    </row>
    <row r="16" spans="1:6" x14ac:dyDescent="0.55000000000000004">
      <c r="A16" s="7">
        <v>44941</v>
      </c>
      <c r="B16">
        <v>41.85</v>
      </c>
      <c r="D16" vm="127">
        <v>44939</v>
      </c>
      <c r="E16">
        <v>51.62</v>
      </c>
      <c r="F16">
        <v>51.547142857142852</v>
      </c>
    </row>
    <row r="17" spans="1:9" x14ac:dyDescent="0.55000000000000004">
      <c r="A17" s="7">
        <v>44942</v>
      </c>
      <c r="B17">
        <v>47.7</v>
      </c>
      <c r="D17" vm="128">
        <v>44940</v>
      </c>
      <c r="E17">
        <v>40.880000000000003</v>
      </c>
      <c r="F17">
        <v>49.087142857142858</v>
      </c>
    </row>
    <row r="18" spans="1:9" x14ac:dyDescent="0.55000000000000004">
      <c r="A18" s="7">
        <v>44943</v>
      </c>
      <c r="B18">
        <v>45.48</v>
      </c>
      <c r="D18" vm="33">
        <v>44941</v>
      </c>
      <c r="E18">
        <v>41.85</v>
      </c>
      <c r="F18">
        <v>47.339999999999996</v>
      </c>
    </row>
    <row r="19" spans="1:9" x14ac:dyDescent="0.55000000000000004">
      <c r="A19" s="7">
        <v>44944</v>
      </c>
      <c r="B19">
        <v>52.15</v>
      </c>
    </row>
    <row r="20" spans="1:9" x14ac:dyDescent="0.55000000000000004">
      <c r="A20" s="7">
        <v>44945</v>
      </c>
      <c r="B20">
        <v>46.08</v>
      </c>
      <c r="D20" t="str" cm="1">
        <f t="array" ref="D20:H30">_xlfn._xlws.PY(29,0)</f>
        <v/>
      </c>
      <c r="E20" t="str">
        <v>Date</v>
      </c>
      <c r="F20" t="str">
        <v>Sales</v>
      </c>
      <c r="G20" t="str">
        <v>Moving_Avg_7</v>
      </c>
      <c r="H20" t="str">
        <v>Cumulative_Sum</v>
      </c>
    </row>
    <row r="21" spans="1:9" x14ac:dyDescent="0.55000000000000004">
      <c r="A21" s="7">
        <v>44946</v>
      </c>
      <c r="B21">
        <v>43.59</v>
      </c>
      <c r="D21">
        <v>0</v>
      </c>
      <c r="E21" vm="29">
        <v>44927</v>
      </c>
      <c r="F21">
        <v>52.48</v>
      </c>
      <c r="G21" t="e">
        <v>#NUM!</v>
      </c>
      <c r="H21">
        <v>52.48</v>
      </c>
    </row>
    <row r="22" spans="1:9" x14ac:dyDescent="0.55000000000000004">
      <c r="A22" s="7">
        <v>44947</v>
      </c>
      <c r="B22">
        <v>58.01</v>
      </c>
      <c r="D22">
        <v>1</v>
      </c>
      <c r="E22" vm="70">
        <v>44928</v>
      </c>
      <c r="F22">
        <v>49.34</v>
      </c>
      <c r="G22" t="e">
        <v>#NUM!</v>
      </c>
      <c r="H22">
        <v>101.82</v>
      </c>
    </row>
    <row r="23" spans="1:9" x14ac:dyDescent="0.55000000000000004">
      <c r="A23" s="7">
        <v>44948</v>
      </c>
      <c r="B23">
        <v>49.59</v>
      </c>
      <c r="D23">
        <v>2</v>
      </c>
      <c r="E23" vm="94">
        <v>44929</v>
      </c>
      <c r="F23">
        <v>53.31</v>
      </c>
      <c r="G23" t="e">
        <v>#NUM!</v>
      </c>
      <c r="H23">
        <v>155.13</v>
      </c>
    </row>
    <row r="24" spans="1:9" x14ac:dyDescent="0.55000000000000004">
      <c r="A24" s="7">
        <v>44949</v>
      </c>
      <c r="B24">
        <v>51.09</v>
      </c>
      <c r="D24">
        <v>3</v>
      </c>
      <c r="E24" vm="119">
        <v>44930</v>
      </c>
      <c r="F24">
        <v>57.72</v>
      </c>
      <c r="G24" t="e">
        <v>#NUM!</v>
      </c>
      <c r="H24">
        <v>212.85</v>
      </c>
    </row>
    <row r="25" spans="1:9" x14ac:dyDescent="0.55000000000000004">
      <c r="A25" s="7">
        <v>44950</v>
      </c>
      <c r="B25">
        <v>43.66</v>
      </c>
      <c r="D25">
        <v>4</v>
      </c>
      <c r="E25" vm="120">
        <v>44931</v>
      </c>
      <c r="F25">
        <v>48.97</v>
      </c>
      <c r="G25" t="e">
        <v>#NUM!</v>
      </c>
      <c r="H25">
        <v>261.82</v>
      </c>
    </row>
    <row r="26" spans="1:9" x14ac:dyDescent="0.55000000000000004">
      <c r="A26" s="7">
        <v>44951</v>
      </c>
      <c r="B26">
        <v>48.1</v>
      </c>
      <c r="D26">
        <v>361</v>
      </c>
      <c r="E26" vm="462">
        <v>45288</v>
      </c>
      <c r="F26">
        <v>70.03</v>
      </c>
      <c r="G26">
        <v>62.43</v>
      </c>
      <c r="H26">
        <v>20350.91</v>
      </c>
    </row>
    <row r="27" spans="1:9" x14ac:dyDescent="0.55000000000000004">
      <c r="A27" s="7">
        <v>44952</v>
      </c>
      <c r="B27">
        <v>51.41</v>
      </c>
      <c r="D27">
        <v>362</v>
      </c>
      <c r="E27" vm="463">
        <v>45289</v>
      </c>
      <c r="F27">
        <v>61.85</v>
      </c>
      <c r="G27">
        <v>63.102857142857147</v>
      </c>
      <c r="H27">
        <v>20412.759999999998</v>
      </c>
    </row>
    <row r="28" spans="1:9" x14ac:dyDescent="0.55000000000000004">
      <c r="A28" s="7">
        <v>44953</v>
      </c>
      <c r="B28">
        <v>45.14</v>
      </c>
      <c r="D28">
        <v>363</v>
      </c>
      <c r="E28" vm="464">
        <v>45290</v>
      </c>
      <c r="F28">
        <v>64.44</v>
      </c>
      <c r="G28">
        <v>63.437142857142859</v>
      </c>
      <c r="H28">
        <v>20477.2</v>
      </c>
    </row>
    <row r="29" spans="1:9" x14ac:dyDescent="0.55000000000000004">
      <c r="A29" s="7">
        <v>44954</v>
      </c>
      <c r="B29">
        <v>52.8</v>
      </c>
      <c r="D29">
        <v>364</v>
      </c>
      <c r="E29" vm="43">
        <v>45291</v>
      </c>
      <c r="F29">
        <v>65.92</v>
      </c>
      <c r="G29">
        <v>64.171428571428564</v>
      </c>
      <c r="H29">
        <v>20543.12</v>
      </c>
    </row>
    <row r="30" spans="1:9" x14ac:dyDescent="0.55000000000000004">
      <c r="A30" s="7">
        <v>44955</v>
      </c>
      <c r="B30">
        <v>47.96</v>
      </c>
      <c r="D30">
        <v>365</v>
      </c>
      <c r="E30" vm="465">
        <v>45292</v>
      </c>
      <c r="F30">
        <v>60.49</v>
      </c>
      <c r="G30">
        <v>63.688571428571436</v>
      </c>
      <c r="H30">
        <v>20603.61</v>
      </c>
    </row>
    <row r="31" spans="1:9" x14ac:dyDescent="0.55000000000000004">
      <c r="A31" s="7">
        <v>44956</v>
      </c>
      <c r="B31">
        <v>49.53</v>
      </c>
    </row>
    <row r="32" spans="1:9" x14ac:dyDescent="0.55000000000000004">
      <c r="A32" s="7">
        <v>44957</v>
      </c>
      <c r="B32">
        <v>48.02</v>
      </c>
      <c r="D32" t="str" cm="1">
        <f t="array" ref="D32:I42">_xlfn._xlws.PY(30,0)</f>
        <v/>
      </c>
      <c r="E32" t="str">
        <v>Date</v>
      </c>
      <c r="F32" t="str">
        <v>Sales</v>
      </c>
      <c r="G32" t="str">
        <v>Moving_Avg_7</v>
      </c>
      <c r="H32" t="str">
        <v>Cumulative_Sum</v>
      </c>
      <c r="I32" t="str">
        <v>Cumulative_Average</v>
      </c>
    </row>
    <row r="33" spans="1:9" x14ac:dyDescent="0.55000000000000004">
      <c r="A33" s="7">
        <v>44958</v>
      </c>
      <c r="B33">
        <v>60.32</v>
      </c>
      <c r="D33">
        <v>0</v>
      </c>
      <c r="E33" vm="29">
        <v>44927</v>
      </c>
      <c r="F33">
        <v>52.48</v>
      </c>
      <c r="G33" t="e">
        <v>#NUM!</v>
      </c>
      <c r="H33">
        <v>52.48</v>
      </c>
      <c r="I33">
        <v>52.48</v>
      </c>
    </row>
    <row r="34" spans="1:9" x14ac:dyDescent="0.55000000000000004">
      <c r="A34" s="7">
        <v>44959</v>
      </c>
      <c r="B34">
        <v>51.03</v>
      </c>
      <c r="D34">
        <v>1</v>
      </c>
      <c r="E34" vm="70">
        <v>44928</v>
      </c>
      <c r="F34">
        <v>49.34</v>
      </c>
      <c r="G34" t="e">
        <v>#NUM!</v>
      </c>
      <c r="H34">
        <v>101.82</v>
      </c>
      <c r="I34">
        <v>50.91</v>
      </c>
    </row>
    <row r="35" spans="1:9" x14ac:dyDescent="0.55000000000000004">
      <c r="A35" s="7">
        <v>44960</v>
      </c>
      <c r="B35">
        <v>45.84</v>
      </c>
      <c r="D35">
        <v>2</v>
      </c>
      <c r="E35" vm="94">
        <v>44929</v>
      </c>
      <c r="F35">
        <v>53.31</v>
      </c>
      <c r="G35" t="e">
        <v>#NUM!</v>
      </c>
      <c r="H35">
        <v>155.13</v>
      </c>
      <c r="I35">
        <v>51.71</v>
      </c>
    </row>
    <row r="36" spans="1:9" x14ac:dyDescent="0.55000000000000004">
      <c r="A36" s="7">
        <v>44961</v>
      </c>
      <c r="B36">
        <v>55.28</v>
      </c>
      <c r="D36">
        <v>3</v>
      </c>
      <c r="E36" vm="119">
        <v>44930</v>
      </c>
      <c r="F36">
        <v>57.72</v>
      </c>
      <c r="G36" t="e">
        <v>#NUM!</v>
      </c>
      <c r="H36">
        <v>212.85</v>
      </c>
      <c r="I36">
        <v>53.212499999999999</v>
      </c>
    </row>
    <row r="37" spans="1:9" x14ac:dyDescent="0.55000000000000004">
      <c r="A37" s="7">
        <v>44962</v>
      </c>
      <c r="B37">
        <v>45.09</v>
      </c>
      <c r="D37">
        <v>4</v>
      </c>
      <c r="E37" vm="120">
        <v>44931</v>
      </c>
      <c r="F37">
        <v>48.97</v>
      </c>
      <c r="G37" t="e">
        <v>#NUM!</v>
      </c>
      <c r="H37">
        <v>261.82</v>
      </c>
      <c r="I37">
        <v>52.363999999999997</v>
      </c>
    </row>
    <row r="38" spans="1:9" x14ac:dyDescent="0.55000000000000004">
      <c r="A38" s="7">
        <v>44963</v>
      </c>
      <c r="B38">
        <v>52.28</v>
      </c>
      <c r="D38">
        <v>361</v>
      </c>
      <c r="E38" vm="462">
        <v>45288</v>
      </c>
      <c r="F38">
        <v>70.03</v>
      </c>
      <c r="G38">
        <v>62.43</v>
      </c>
      <c r="H38">
        <v>20350.91</v>
      </c>
      <c r="I38">
        <v>56.217983425414367</v>
      </c>
    </row>
    <row r="39" spans="1:9" x14ac:dyDescent="0.55000000000000004">
      <c r="A39" s="7">
        <v>44964</v>
      </c>
      <c r="B39">
        <v>41.47</v>
      </c>
      <c r="D39">
        <v>362</v>
      </c>
      <c r="E39" vm="463">
        <v>45289</v>
      </c>
      <c r="F39">
        <v>61.85</v>
      </c>
      <c r="G39">
        <v>63.102857142857147</v>
      </c>
      <c r="H39">
        <v>20412.759999999998</v>
      </c>
      <c r="I39">
        <v>56.233498622589529</v>
      </c>
    </row>
    <row r="40" spans="1:9" x14ac:dyDescent="0.55000000000000004">
      <c r="A40" s="7">
        <v>44965</v>
      </c>
      <c r="B40">
        <v>44.66</v>
      </c>
      <c r="D40">
        <v>363</v>
      </c>
      <c r="E40" vm="464">
        <v>45290</v>
      </c>
      <c r="F40">
        <v>64.44</v>
      </c>
      <c r="G40">
        <v>63.437142857142859</v>
      </c>
      <c r="H40">
        <v>20477.2</v>
      </c>
      <c r="I40">
        <v>56.25604395604396</v>
      </c>
    </row>
    <row r="41" spans="1:9" x14ac:dyDescent="0.55000000000000004">
      <c r="A41" s="7">
        <v>44966</v>
      </c>
      <c r="B41">
        <v>52.32</v>
      </c>
      <c r="D41">
        <v>364</v>
      </c>
      <c r="E41" vm="43">
        <v>45291</v>
      </c>
      <c r="F41">
        <v>65.92</v>
      </c>
      <c r="G41">
        <v>64.171428571428564</v>
      </c>
      <c r="H41">
        <v>20543.12</v>
      </c>
      <c r="I41">
        <v>56.282520547945204</v>
      </c>
    </row>
    <row r="42" spans="1:9" x14ac:dyDescent="0.55000000000000004">
      <c r="A42" s="7">
        <v>44967</v>
      </c>
      <c r="B42">
        <v>55.06</v>
      </c>
      <c r="D42">
        <v>365</v>
      </c>
      <c r="E42" vm="465">
        <v>45292</v>
      </c>
      <c r="F42">
        <v>60.49</v>
      </c>
      <c r="G42">
        <v>63.688571428571436</v>
      </c>
      <c r="H42">
        <v>20603.61</v>
      </c>
      <c r="I42">
        <v>56.294016393442625</v>
      </c>
    </row>
    <row r="43" spans="1:9" x14ac:dyDescent="0.55000000000000004">
      <c r="A43" s="7">
        <v>44968</v>
      </c>
      <c r="B43">
        <v>52.26</v>
      </c>
    </row>
    <row r="44" spans="1:9" x14ac:dyDescent="0.55000000000000004">
      <c r="A44" s="7">
        <v>44969</v>
      </c>
      <c r="B44">
        <v>50.86</v>
      </c>
      <c r="D44" t="str" cm="1">
        <f t="array" ref="D44:H59">_xlfn._xlws.PY(31,0)</f>
        <v>Date</v>
      </c>
      <c r="E44" t="str">
        <v>Sales</v>
      </c>
      <c r="F44" t="str">
        <v>Moving_Avg_7</v>
      </c>
      <c r="G44" t="str">
        <v>Cumulative_Sum</v>
      </c>
      <c r="H44" t="str">
        <v>Cumulative_Average</v>
      </c>
    </row>
    <row r="45" spans="1:9" x14ac:dyDescent="0.55000000000000004">
      <c r="A45" s="7">
        <v>44970</v>
      </c>
      <c r="B45">
        <v>49.97</v>
      </c>
      <c r="D45" vm="29">
        <v>44927</v>
      </c>
      <c r="E45">
        <v>52.48</v>
      </c>
      <c r="F45">
        <v>52.48</v>
      </c>
      <c r="G45">
        <v>52.48</v>
      </c>
      <c r="H45">
        <v>52.48</v>
      </c>
    </row>
    <row r="46" spans="1:9" x14ac:dyDescent="0.55000000000000004">
      <c r="A46" s="7">
        <v>44971</v>
      </c>
      <c r="B46">
        <v>44.11</v>
      </c>
      <c r="D46" vm="70">
        <v>44928</v>
      </c>
      <c r="E46">
        <v>49.34</v>
      </c>
      <c r="F46">
        <v>50.91</v>
      </c>
      <c r="G46">
        <v>101.82</v>
      </c>
      <c r="H46">
        <v>50.91</v>
      </c>
    </row>
    <row r="47" spans="1:9" x14ac:dyDescent="0.55000000000000004">
      <c r="A47" s="7">
        <v>44972</v>
      </c>
      <c r="B47">
        <v>47.94</v>
      </c>
      <c r="D47" vm="94">
        <v>44929</v>
      </c>
      <c r="E47">
        <v>53.31</v>
      </c>
      <c r="F47">
        <v>51.71</v>
      </c>
      <c r="G47">
        <v>155.13</v>
      </c>
      <c r="H47">
        <v>51.71</v>
      </c>
    </row>
    <row r="48" spans="1:9" x14ac:dyDescent="0.55000000000000004">
      <c r="A48" s="7">
        <v>44973</v>
      </c>
      <c r="B48">
        <v>49.27</v>
      </c>
      <c r="D48" vm="119">
        <v>44930</v>
      </c>
      <c r="E48">
        <v>57.72</v>
      </c>
      <c r="F48">
        <v>53.212499999999999</v>
      </c>
      <c r="G48">
        <v>212.85</v>
      </c>
      <c r="H48">
        <v>53.212499999999999</v>
      </c>
    </row>
    <row r="49" spans="1:8" x14ac:dyDescent="0.55000000000000004">
      <c r="A49" s="7">
        <v>44974</v>
      </c>
      <c r="B49">
        <v>56.9</v>
      </c>
      <c r="D49" vm="120">
        <v>44931</v>
      </c>
      <c r="E49">
        <v>48.97</v>
      </c>
      <c r="F49">
        <v>52.363999999999997</v>
      </c>
      <c r="G49">
        <v>261.82</v>
      </c>
      <c r="H49">
        <v>52.363999999999997</v>
      </c>
    </row>
    <row r="50" spans="1:8" x14ac:dyDescent="0.55000000000000004">
      <c r="A50" s="7">
        <v>44975</v>
      </c>
      <c r="B50">
        <v>53.36</v>
      </c>
      <c r="D50" vm="121">
        <v>44932</v>
      </c>
      <c r="E50">
        <v>49</v>
      </c>
      <c r="F50">
        <v>51.803333333333335</v>
      </c>
      <c r="G50">
        <v>310.82</v>
      </c>
      <c r="H50">
        <v>51.803333333333335</v>
      </c>
    </row>
    <row r="51" spans="1:8" x14ac:dyDescent="0.55000000000000004">
      <c r="A51" s="7">
        <v>44976</v>
      </c>
      <c r="B51">
        <v>42.86</v>
      </c>
      <c r="D51" vm="122">
        <v>44933</v>
      </c>
      <c r="E51">
        <v>58.1</v>
      </c>
      <c r="F51">
        <v>52.702857142857148</v>
      </c>
      <c r="G51">
        <v>368.92</v>
      </c>
      <c r="H51">
        <v>52.702857142857148</v>
      </c>
    </row>
    <row r="52" spans="1:8" x14ac:dyDescent="0.55000000000000004">
      <c r="A52" s="7">
        <v>44977</v>
      </c>
      <c r="B52">
        <v>53.33</v>
      </c>
      <c r="D52" vm="31">
        <v>44934</v>
      </c>
      <c r="E52">
        <v>54.08</v>
      </c>
      <c r="F52">
        <v>52.931428571428569</v>
      </c>
      <c r="G52">
        <v>423</v>
      </c>
      <c r="H52">
        <v>52.875</v>
      </c>
    </row>
    <row r="53" spans="1:8" x14ac:dyDescent="0.55000000000000004">
      <c r="A53" s="7">
        <v>44978</v>
      </c>
      <c r="B53">
        <v>49.82</v>
      </c>
      <c r="D53" vm="123">
        <v>44935</v>
      </c>
      <c r="E53">
        <v>47.93</v>
      </c>
      <c r="F53">
        <v>52.730000000000004</v>
      </c>
      <c r="G53">
        <v>470.93</v>
      </c>
      <c r="H53">
        <v>52.325555555555553</v>
      </c>
    </row>
    <row r="54" spans="1:8" x14ac:dyDescent="0.55000000000000004">
      <c r="A54" s="7">
        <v>44979</v>
      </c>
      <c r="B54">
        <v>48.4</v>
      </c>
      <c r="D54" vm="124">
        <v>44936</v>
      </c>
      <c r="E54">
        <v>53.02</v>
      </c>
      <c r="F54">
        <v>52.688571428571429</v>
      </c>
      <c r="G54">
        <v>523.95000000000005</v>
      </c>
      <c r="H54">
        <v>52.395000000000003</v>
      </c>
    </row>
    <row r="55" spans="1:8" x14ac:dyDescent="0.55000000000000004">
      <c r="A55" s="7">
        <v>44980</v>
      </c>
      <c r="B55">
        <v>54.87</v>
      </c>
      <c r="D55" vm="125">
        <v>44937</v>
      </c>
      <c r="E55">
        <v>48.03</v>
      </c>
      <c r="F55">
        <v>51.304285714285712</v>
      </c>
      <c r="G55">
        <v>571.98</v>
      </c>
      <c r="H55">
        <v>51.99818181818182</v>
      </c>
    </row>
    <row r="56" spans="1:8" x14ac:dyDescent="0.55000000000000004">
      <c r="A56" s="7">
        <v>44981</v>
      </c>
      <c r="B56">
        <v>57</v>
      </c>
      <c r="D56" vm="126">
        <v>44938</v>
      </c>
      <c r="E56">
        <v>48.05</v>
      </c>
      <c r="F56">
        <v>51.172857142857147</v>
      </c>
      <c r="G56">
        <v>620.03</v>
      </c>
      <c r="H56">
        <v>51.669166666666662</v>
      </c>
    </row>
    <row r="57" spans="1:8" x14ac:dyDescent="0.55000000000000004">
      <c r="A57" s="7">
        <v>44982</v>
      </c>
      <c r="B57">
        <v>56.54</v>
      </c>
      <c r="D57" vm="127">
        <v>44939</v>
      </c>
      <c r="E57">
        <v>51.62</v>
      </c>
      <c r="F57">
        <v>51.547142857142852</v>
      </c>
      <c r="G57">
        <v>671.65</v>
      </c>
      <c r="H57">
        <v>51.66538461538461</v>
      </c>
    </row>
    <row r="58" spans="1:8" x14ac:dyDescent="0.55000000000000004">
      <c r="A58" s="7">
        <v>44983</v>
      </c>
      <c r="B58">
        <v>47.72</v>
      </c>
      <c r="D58" vm="128">
        <v>44940</v>
      </c>
      <c r="E58">
        <v>40.880000000000003</v>
      </c>
      <c r="F58">
        <v>49.087142857142858</v>
      </c>
      <c r="G58">
        <v>712.53</v>
      </c>
      <c r="H58">
        <v>50.894999999999996</v>
      </c>
    </row>
    <row r="59" spans="1:8" x14ac:dyDescent="0.55000000000000004">
      <c r="A59" s="7">
        <v>44984</v>
      </c>
      <c r="B59">
        <v>50.41</v>
      </c>
      <c r="D59" vm="33">
        <v>44941</v>
      </c>
      <c r="E59">
        <v>41.85</v>
      </c>
      <c r="F59">
        <v>47.339999999999996</v>
      </c>
      <c r="G59">
        <v>754.38</v>
      </c>
      <c r="H59">
        <v>50.292000000000002</v>
      </c>
    </row>
    <row r="60" spans="1:8" x14ac:dyDescent="0.55000000000000004">
      <c r="A60" s="7">
        <v>44985</v>
      </c>
      <c r="B60">
        <v>53.64</v>
      </c>
    </row>
    <row r="61" spans="1:8" x14ac:dyDescent="0.55000000000000004">
      <c r="A61" s="7">
        <v>44986</v>
      </c>
      <c r="B61">
        <v>56.9</v>
      </c>
    </row>
    <row r="62" spans="1:8" x14ac:dyDescent="0.55000000000000004">
      <c r="A62" s="7">
        <v>44987</v>
      </c>
      <c r="B62">
        <v>49.66</v>
      </c>
    </row>
    <row r="63" spans="1:8" x14ac:dyDescent="0.55000000000000004">
      <c r="A63" s="7">
        <v>44988</v>
      </c>
      <c r="B63">
        <v>51.16</v>
      </c>
    </row>
    <row r="64" spans="1:8" x14ac:dyDescent="0.55000000000000004">
      <c r="A64" s="7">
        <v>44989</v>
      </c>
      <c r="B64">
        <v>46.59</v>
      </c>
    </row>
    <row r="65" spans="1:2" x14ac:dyDescent="0.55000000000000004">
      <c r="A65" s="7">
        <v>44990</v>
      </c>
      <c r="B65">
        <v>46.18</v>
      </c>
    </row>
    <row r="66" spans="1:2" x14ac:dyDescent="0.55000000000000004">
      <c r="A66" s="7">
        <v>44991</v>
      </c>
      <c r="B66">
        <v>56.25</v>
      </c>
    </row>
    <row r="67" spans="1:2" x14ac:dyDescent="0.55000000000000004">
      <c r="A67" s="7">
        <v>44992</v>
      </c>
      <c r="B67">
        <v>59.01</v>
      </c>
    </row>
    <row r="68" spans="1:2" x14ac:dyDescent="0.55000000000000004">
      <c r="A68" s="7">
        <v>44993</v>
      </c>
      <c r="B68">
        <v>51.9</v>
      </c>
    </row>
    <row r="69" spans="1:2" x14ac:dyDescent="0.55000000000000004">
      <c r="A69" s="7">
        <v>44994</v>
      </c>
      <c r="B69">
        <v>57.31</v>
      </c>
    </row>
    <row r="70" spans="1:2" x14ac:dyDescent="0.55000000000000004">
      <c r="A70" s="7">
        <v>44995</v>
      </c>
      <c r="B70">
        <v>54.14</v>
      </c>
    </row>
    <row r="71" spans="1:2" x14ac:dyDescent="0.55000000000000004">
      <c r="A71" s="7">
        <v>44996</v>
      </c>
      <c r="B71">
        <v>49.14</v>
      </c>
    </row>
    <row r="72" spans="1:2" x14ac:dyDescent="0.55000000000000004">
      <c r="A72" s="7">
        <v>44997</v>
      </c>
      <c r="B72">
        <v>54.2</v>
      </c>
    </row>
    <row r="73" spans="1:2" x14ac:dyDescent="0.55000000000000004">
      <c r="A73" s="7">
        <v>44998</v>
      </c>
      <c r="B73">
        <v>60.12</v>
      </c>
    </row>
    <row r="74" spans="1:2" x14ac:dyDescent="0.55000000000000004">
      <c r="A74" s="7">
        <v>44999</v>
      </c>
      <c r="B74">
        <v>52.29</v>
      </c>
    </row>
    <row r="75" spans="1:2" x14ac:dyDescent="0.55000000000000004">
      <c r="A75" s="7">
        <v>45000</v>
      </c>
      <c r="B75">
        <v>60.32</v>
      </c>
    </row>
    <row r="76" spans="1:2" x14ac:dyDescent="0.55000000000000004">
      <c r="A76" s="7">
        <v>45001</v>
      </c>
      <c r="B76">
        <v>39.44</v>
      </c>
    </row>
    <row r="77" spans="1:2" x14ac:dyDescent="0.55000000000000004">
      <c r="A77" s="7">
        <v>45002</v>
      </c>
      <c r="B77">
        <v>56.68</v>
      </c>
    </row>
    <row r="78" spans="1:2" x14ac:dyDescent="0.55000000000000004">
      <c r="A78" s="7">
        <v>45003</v>
      </c>
      <c r="B78">
        <v>53.04</v>
      </c>
    </row>
    <row r="79" spans="1:2" x14ac:dyDescent="0.55000000000000004">
      <c r="A79" s="7">
        <v>45004</v>
      </c>
      <c r="B79">
        <v>51.14</v>
      </c>
    </row>
    <row r="80" spans="1:2" x14ac:dyDescent="0.55000000000000004">
      <c r="A80" s="7">
        <v>45005</v>
      </c>
      <c r="B80">
        <v>53.13</v>
      </c>
    </row>
    <row r="81" spans="1:2" x14ac:dyDescent="0.55000000000000004">
      <c r="A81" s="7">
        <v>45006</v>
      </c>
      <c r="B81">
        <v>42.77</v>
      </c>
    </row>
    <row r="82" spans="1:2" x14ac:dyDescent="0.55000000000000004">
      <c r="A82" s="7">
        <v>45007</v>
      </c>
      <c r="B82">
        <v>51.64</v>
      </c>
    </row>
    <row r="83" spans="1:2" x14ac:dyDescent="0.55000000000000004">
      <c r="A83" s="7">
        <v>45008</v>
      </c>
      <c r="B83">
        <v>54.56</v>
      </c>
    </row>
    <row r="84" spans="1:2" x14ac:dyDescent="0.55000000000000004">
      <c r="A84" s="7">
        <v>45009</v>
      </c>
      <c r="B84">
        <v>60.2</v>
      </c>
    </row>
    <row r="85" spans="1:2" x14ac:dyDescent="0.55000000000000004">
      <c r="A85" s="7">
        <v>45010</v>
      </c>
      <c r="B85">
        <v>50.25</v>
      </c>
    </row>
    <row r="86" spans="1:2" x14ac:dyDescent="0.55000000000000004">
      <c r="A86" s="7">
        <v>45011</v>
      </c>
      <c r="B86">
        <v>48.83</v>
      </c>
    </row>
    <row r="87" spans="1:2" x14ac:dyDescent="0.55000000000000004">
      <c r="A87" s="7">
        <v>45012</v>
      </c>
      <c r="B87">
        <v>50.4</v>
      </c>
    </row>
    <row r="88" spans="1:2" x14ac:dyDescent="0.55000000000000004">
      <c r="A88" s="7">
        <v>45013</v>
      </c>
      <c r="B88">
        <v>57.52</v>
      </c>
    </row>
    <row r="89" spans="1:2" x14ac:dyDescent="0.55000000000000004">
      <c r="A89" s="7">
        <v>45014</v>
      </c>
      <c r="B89">
        <v>54.62</v>
      </c>
    </row>
    <row r="90" spans="1:2" x14ac:dyDescent="0.55000000000000004">
      <c r="A90" s="7">
        <v>45015</v>
      </c>
      <c r="B90">
        <v>50.36</v>
      </c>
    </row>
    <row r="91" spans="1:2" x14ac:dyDescent="0.55000000000000004">
      <c r="A91" s="7">
        <v>45016</v>
      </c>
      <c r="B91">
        <v>55.61</v>
      </c>
    </row>
    <row r="92" spans="1:2" x14ac:dyDescent="0.55000000000000004">
      <c r="A92" s="7">
        <v>45017</v>
      </c>
      <c r="B92">
        <v>53.57</v>
      </c>
    </row>
    <row r="93" spans="1:2" x14ac:dyDescent="0.55000000000000004">
      <c r="A93" s="7">
        <v>45018</v>
      </c>
      <c r="B93">
        <v>57.96</v>
      </c>
    </row>
    <row r="94" spans="1:2" x14ac:dyDescent="0.55000000000000004">
      <c r="A94" s="7">
        <v>45019</v>
      </c>
      <c r="B94">
        <v>49.64</v>
      </c>
    </row>
    <row r="95" spans="1:2" x14ac:dyDescent="0.55000000000000004">
      <c r="A95" s="7">
        <v>45020</v>
      </c>
      <c r="B95">
        <v>51.55</v>
      </c>
    </row>
    <row r="96" spans="1:2" x14ac:dyDescent="0.55000000000000004">
      <c r="A96" s="7">
        <v>45021</v>
      </c>
      <c r="B96">
        <v>51.26</v>
      </c>
    </row>
    <row r="97" spans="1:2" x14ac:dyDescent="0.55000000000000004">
      <c r="A97" s="7">
        <v>45022</v>
      </c>
      <c r="B97">
        <v>45.94</v>
      </c>
    </row>
    <row r="98" spans="1:2" x14ac:dyDescent="0.55000000000000004">
      <c r="A98" s="7">
        <v>45023</v>
      </c>
      <c r="B98">
        <v>54.77</v>
      </c>
    </row>
    <row r="99" spans="1:2" x14ac:dyDescent="0.55000000000000004">
      <c r="A99" s="7">
        <v>45024</v>
      </c>
      <c r="B99">
        <v>54.63</v>
      </c>
    </row>
    <row r="100" spans="1:2" x14ac:dyDescent="0.55000000000000004">
      <c r="A100" s="7">
        <v>45025</v>
      </c>
      <c r="B100">
        <v>53.38</v>
      </c>
    </row>
    <row r="101" spans="1:2" x14ac:dyDescent="0.55000000000000004">
      <c r="A101" s="7">
        <v>45026</v>
      </c>
      <c r="B101">
        <v>52.22</v>
      </c>
    </row>
    <row r="102" spans="1:2" x14ac:dyDescent="0.55000000000000004">
      <c r="A102" s="7">
        <v>45027</v>
      </c>
      <c r="B102">
        <v>46.35</v>
      </c>
    </row>
    <row r="103" spans="1:2" x14ac:dyDescent="0.55000000000000004">
      <c r="A103" s="7">
        <v>45028</v>
      </c>
      <c r="B103">
        <v>51.36</v>
      </c>
    </row>
    <row r="104" spans="1:2" x14ac:dyDescent="0.55000000000000004">
      <c r="A104" s="7">
        <v>45029</v>
      </c>
      <c r="B104">
        <v>51.78</v>
      </c>
    </row>
    <row r="105" spans="1:2" x14ac:dyDescent="0.55000000000000004">
      <c r="A105" s="7">
        <v>45030</v>
      </c>
      <c r="B105">
        <v>49.52</v>
      </c>
    </row>
    <row r="106" spans="1:2" x14ac:dyDescent="0.55000000000000004">
      <c r="A106" s="7">
        <v>45031</v>
      </c>
      <c r="B106">
        <v>52.76</v>
      </c>
    </row>
    <row r="107" spans="1:2" x14ac:dyDescent="0.55000000000000004">
      <c r="A107" s="7">
        <v>45032</v>
      </c>
      <c r="B107">
        <v>55.62</v>
      </c>
    </row>
    <row r="108" spans="1:2" x14ac:dyDescent="0.55000000000000004">
      <c r="A108" s="7">
        <v>45033</v>
      </c>
      <c r="B108">
        <v>63.06</v>
      </c>
    </row>
    <row r="109" spans="1:2" x14ac:dyDescent="0.55000000000000004">
      <c r="A109" s="7">
        <v>45034</v>
      </c>
      <c r="B109">
        <v>54.54</v>
      </c>
    </row>
    <row r="110" spans="1:2" x14ac:dyDescent="0.55000000000000004">
      <c r="A110" s="7">
        <v>45035</v>
      </c>
      <c r="B110">
        <v>54.99</v>
      </c>
    </row>
    <row r="111" spans="1:2" x14ac:dyDescent="0.55000000000000004">
      <c r="A111" s="7">
        <v>45036</v>
      </c>
      <c r="B111">
        <v>53.36</v>
      </c>
    </row>
    <row r="112" spans="1:2" x14ac:dyDescent="0.55000000000000004">
      <c r="A112" s="7">
        <v>45037</v>
      </c>
      <c r="B112">
        <v>44.17</v>
      </c>
    </row>
    <row r="113" spans="1:2" x14ac:dyDescent="0.55000000000000004">
      <c r="A113" s="7">
        <v>45038</v>
      </c>
      <c r="B113">
        <v>53.67</v>
      </c>
    </row>
    <row r="114" spans="1:2" x14ac:dyDescent="0.55000000000000004">
      <c r="A114" s="7">
        <v>45039</v>
      </c>
      <c r="B114">
        <v>54.14</v>
      </c>
    </row>
    <row r="115" spans="1:2" x14ac:dyDescent="0.55000000000000004">
      <c r="A115" s="7">
        <v>45040</v>
      </c>
      <c r="B115">
        <v>66.19</v>
      </c>
    </row>
    <row r="116" spans="1:2" x14ac:dyDescent="0.55000000000000004">
      <c r="A116" s="7">
        <v>45041</v>
      </c>
      <c r="B116">
        <v>52.94</v>
      </c>
    </row>
    <row r="117" spans="1:2" x14ac:dyDescent="0.55000000000000004">
      <c r="A117" s="7">
        <v>45042</v>
      </c>
      <c r="B117">
        <v>55.45</v>
      </c>
    </row>
    <row r="118" spans="1:2" x14ac:dyDescent="0.55000000000000004">
      <c r="A118" s="7">
        <v>45043</v>
      </c>
      <c r="B118">
        <v>53.8</v>
      </c>
    </row>
    <row r="119" spans="1:2" x14ac:dyDescent="0.55000000000000004">
      <c r="A119" s="7">
        <v>45044</v>
      </c>
      <c r="B119">
        <v>48.16</v>
      </c>
    </row>
    <row r="120" spans="1:2" x14ac:dyDescent="0.55000000000000004">
      <c r="A120" s="7">
        <v>45045</v>
      </c>
      <c r="B120">
        <v>59.76</v>
      </c>
    </row>
    <row r="121" spans="1:2" x14ac:dyDescent="0.55000000000000004">
      <c r="A121" s="7">
        <v>45046</v>
      </c>
      <c r="B121">
        <v>57.84</v>
      </c>
    </row>
    <row r="122" spans="1:2" x14ac:dyDescent="0.55000000000000004">
      <c r="A122" s="7">
        <v>45047</v>
      </c>
      <c r="B122">
        <v>58.06</v>
      </c>
    </row>
    <row r="123" spans="1:2" x14ac:dyDescent="0.55000000000000004">
      <c r="A123" s="7">
        <v>45048</v>
      </c>
      <c r="B123">
        <v>49.6</v>
      </c>
    </row>
    <row r="124" spans="1:2" x14ac:dyDescent="0.55000000000000004">
      <c r="A124" s="7">
        <v>45049</v>
      </c>
      <c r="B124">
        <v>61.19</v>
      </c>
    </row>
    <row r="125" spans="1:2" x14ac:dyDescent="0.55000000000000004">
      <c r="A125" s="7">
        <v>45050</v>
      </c>
      <c r="B125">
        <v>47.2</v>
      </c>
    </row>
    <row r="126" spans="1:2" x14ac:dyDescent="0.55000000000000004">
      <c r="A126" s="7">
        <v>45051</v>
      </c>
      <c r="B126">
        <v>57.18</v>
      </c>
    </row>
    <row r="127" spans="1:2" x14ac:dyDescent="0.55000000000000004">
      <c r="A127" s="7">
        <v>45052</v>
      </c>
      <c r="B127">
        <v>65.23</v>
      </c>
    </row>
    <row r="128" spans="1:2" x14ac:dyDescent="0.55000000000000004">
      <c r="A128" s="7">
        <v>45053</v>
      </c>
      <c r="B128">
        <v>49.36</v>
      </c>
    </row>
    <row r="129" spans="1:2" x14ac:dyDescent="0.55000000000000004">
      <c r="A129" s="7">
        <v>45054</v>
      </c>
      <c r="B129">
        <v>51.52</v>
      </c>
    </row>
    <row r="130" spans="1:2" x14ac:dyDescent="0.55000000000000004">
      <c r="A130" s="7">
        <v>45055</v>
      </c>
      <c r="B130">
        <v>54.88</v>
      </c>
    </row>
    <row r="131" spans="1:2" x14ac:dyDescent="0.55000000000000004">
      <c r="A131" s="7">
        <v>45056</v>
      </c>
      <c r="B131">
        <v>51.9</v>
      </c>
    </row>
    <row r="132" spans="1:2" x14ac:dyDescent="0.55000000000000004">
      <c r="A132" s="7">
        <v>45057</v>
      </c>
      <c r="B132">
        <v>46.7</v>
      </c>
    </row>
    <row r="133" spans="1:2" x14ac:dyDescent="0.55000000000000004">
      <c r="A133" s="7">
        <v>45058</v>
      </c>
      <c r="B133">
        <v>54.83</v>
      </c>
    </row>
    <row r="134" spans="1:2" x14ac:dyDescent="0.55000000000000004">
      <c r="A134" s="7">
        <v>45059</v>
      </c>
      <c r="B134">
        <v>49.21</v>
      </c>
    </row>
    <row r="135" spans="1:2" x14ac:dyDescent="0.55000000000000004">
      <c r="A135" s="7">
        <v>45060</v>
      </c>
      <c r="B135">
        <v>56.92</v>
      </c>
    </row>
    <row r="136" spans="1:2" x14ac:dyDescent="0.55000000000000004">
      <c r="A136" s="7">
        <v>45061</v>
      </c>
      <c r="B136">
        <v>49.99</v>
      </c>
    </row>
    <row r="137" spans="1:2" x14ac:dyDescent="0.55000000000000004">
      <c r="A137" s="7">
        <v>45062</v>
      </c>
      <c r="B137">
        <v>62.37</v>
      </c>
    </row>
    <row r="138" spans="1:2" x14ac:dyDescent="0.55000000000000004">
      <c r="A138" s="7">
        <v>45063</v>
      </c>
      <c r="B138">
        <v>50.74</v>
      </c>
    </row>
    <row r="139" spans="1:2" x14ac:dyDescent="0.55000000000000004">
      <c r="A139" s="7">
        <v>45064</v>
      </c>
      <c r="B139">
        <v>53.08</v>
      </c>
    </row>
    <row r="140" spans="1:2" x14ac:dyDescent="0.55000000000000004">
      <c r="A140" s="7">
        <v>45065</v>
      </c>
      <c r="B140">
        <v>58.79</v>
      </c>
    </row>
    <row r="141" spans="1:2" x14ac:dyDescent="0.55000000000000004">
      <c r="A141" s="7">
        <v>45066</v>
      </c>
      <c r="B141">
        <v>48.61</v>
      </c>
    </row>
    <row r="142" spans="1:2" x14ac:dyDescent="0.55000000000000004">
      <c r="A142" s="7">
        <v>45067</v>
      </c>
      <c r="B142">
        <v>55.93</v>
      </c>
    </row>
    <row r="143" spans="1:2" x14ac:dyDescent="0.55000000000000004">
      <c r="A143" s="7">
        <v>45068</v>
      </c>
      <c r="B143">
        <v>61.36</v>
      </c>
    </row>
    <row r="144" spans="1:2" x14ac:dyDescent="0.55000000000000004">
      <c r="A144" s="7">
        <v>45069</v>
      </c>
      <c r="B144">
        <v>46.83</v>
      </c>
    </row>
    <row r="145" spans="1:2" x14ac:dyDescent="0.55000000000000004">
      <c r="A145" s="7">
        <v>45070</v>
      </c>
      <c r="B145">
        <v>55.82</v>
      </c>
    </row>
    <row r="146" spans="1:2" x14ac:dyDescent="0.55000000000000004">
      <c r="A146" s="7">
        <v>45071</v>
      </c>
      <c r="B146">
        <v>56.23</v>
      </c>
    </row>
    <row r="147" spans="1:2" x14ac:dyDescent="0.55000000000000004">
      <c r="A147" s="7">
        <v>45072</v>
      </c>
      <c r="B147">
        <v>58.87</v>
      </c>
    </row>
    <row r="148" spans="1:2" x14ac:dyDescent="0.55000000000000004">
      <c r="A148" s="7">
        <v>45073</v>
      </c>
      <c r="B148">
        <v>48.82</v>
      </c>
    </row>
    <row r="149" spans="1:2" x14ac:dyDescent="0.55000000000000004">
      <c r="A149" s="7">
        <v>45074</v>
      </c>
      <c r="B149">
        <v>48.43</v>
      </c>
    </row>
    <row r="150" spans="1:2" x14ac:dyDescent="0.55000000000000004">
      <c r="A150" s="7">
        <v>45075</v>
      </c>
      <c r="B150">
        <v>57.68</v>
      </c>
    </row>
    <row r="151" spans="1:2" x14ac:dyDescent="0.55000000000000004">
      <c r="A151" s="7">
        <v>45076</v>
      </c>
      <c r="B151">
        <v>56.59</v>
      </c>
    </row>
    <row r="152" spans="1:2" x14ac:dyDescent="0.55000000000000004">
      <c r="A152" s="7">
        <v>45077</v>
      </c>
      <c r="B152">
        <v>56.39</v>
      </c>
    </row>
    <row r="153" spans="1:2" x14ac:dyDescent="0.55000000000000004">
      <c r="A153" s="7">
        <v>45078</v>
      </c>
      <c r="B153">
        <v>56.9</v>
      </c>
    </row>
    <row r="154" spans="1:2" x14ac:dyDescent="0.55000000000000004">
      <c r="A154" s="7">
        <v>45079</v>
      </c>
      <c r="B154">
        <v>51.81</v>
      </c>
    </row>
    <row r="155" spans="1:2" x14ac:dyDescent="0.55000000000000004">
      <c r="A155" s="7">
        <v>45080</v>
      </c>
      <c r="B155">
        <v>56.4</v>
      </c>
    </row>
    <row r="156" spans="1:2" x14ac:dyDescent="0.55000000000000004">
      <c r="A156" s="7">
        <v>45081</v>
      </c>
      <c r="B156">
        <v>56.74</v>
      </c>
    </row>
    <row r="157" spans="1:2" x14ac:dyDescent="0.55000000000000004">
      <c r="A157" s="7">
        <v>45082</v>
      </c>
      <c r="B157">
        <v>51.74</v>
      </c>
    </row>
    <row r="158" spans="1:2" x14ac:dyDescent="0.55000000000000004">
      <c r="A158" s="7">
        <v>45083</v>
      </c>
      <c r="B158">
        <v>64.67</v>
      </c>
    </row>
    <row r="159" spans="1:2" x14ac:dyDescent="0.55000000000000004">
      <c r="A159" s="7">
        <v>45084</v>
      </c>
      <c r="B159">
        <v>57.75</v>
      </c>
    </row>
    <row r="160" spans="1:2" x14ac:dyDescent="0.55000000000000004">
      <c r="A160" s="7">
        <v>45085</v>
      </c>
      <c r="B160">
        <v>49.45</v>
      </c>
    </row>
    <row r="161" spans="1:2" x14ac:dyDescent="0.55000000000000004">
      <c r="A161" s="7">
        <v>45086</v>
      </c>
      <c r="B161">
        <v>58.73</v>
      </c>
    </row>
    <row r="162" spans="1:2" x14ac:dyDescent="0.55000000000000004">
      <c r="A162" s="7">
        <v>45087</v>
      </c>
      <c r="B162">
        <v>50.61</v>
      </c>
    </row>
    <row r="163" spans="1:2" x14ac:dyDescent="0.55000000000000004">
      <c r="A163" s="7">
        <v>45088</v>
      </c>
      <c r="B163">
        <v>59.45</v>
      </c>
    </row>
    <row r="164" spans="1:2" x14ac:dyDescent="0.55000000000000004">
      <c r="A164" s="7">
        <v>45089</v>
      </c>
      <c r="B164">
        <v>61.34</v>
      </c>
    </row>
    <row r="165" spans="1:2" x14ac:dyDescent="0.55000000000000004">
      <c r="A165" s="7">
        <v>45090</v>
      </c>
      <c r="B165">
        <v>51.48</v>
      </c>
    </row>
    <row r="166" spans="1:2" x14ac:dyDescent="0.55000000000000004">
      <c r="A166" s="7">
        <v>45091</v>
      </c>
      <c r="B166">
        <v>60.43</v>
      </c>
    </row>
    <row r="167" spans="1:2" x14ac:dyDescent="0.55000000000000004">
      <c r="A167" s="7">
        <v>45092</v>
      </c>
      <c r="B167">
        <v>57.71</v>
      </c>
    </row>
    <row r="168" spans="1:2" x14ac:dyDescent="0.55000000000000004">
      <c r="A168" s="7">
        <v>45093</v>
      </c>
      <c r="B168">
        <v>59.8</v>
      </c>
    </row>
    <row r="169" spans="1:2" x14ac:dyDescent="0.55000000000000004">
      <c r="A169" s="7">
        <v>45094</v>
      </c>
      <c r="B169">
        <v>65.2</v>
      </c>
    </row>
    <row r="170" spans="1:2" x14ac:dyDescent="0.55000000000000004">
      <c r="A170" s="7">
        <v>45095</v>
      </c>
      <c r="B170">
        <v>54.53</v>
      </c>
    </row>
    <row r="171" spans="1:2" x14ac:dyDescent="0.55000000000000004">
      <c r="A171" s="7">
        <v>45096</v>
      </c>
      <c r="B171">
        <v>52.02</v>
      </c>
    </row>
    <row r="172" spans="1:2" x14ac:dyDescent="0.55000000000000004">
      <c r="A172" s="7">
        <v>45097</v>
      </c>
      <c r="B172">
        <v>51.37</v>
      </c>
    </row>
    <row r="173" spans="1:2" x14ac:dyDescent="0.55000000000000004">
      <c r="A173" s="7">
        <v>45098</v>
      </c>
      <c r="B173">
        <v>51.78</v>
      </c>
    </row>
    <row r="174" spans="1:2" x14ac:dyDescent="0.55000000000000004">
      <c r="A174" s="7">
        <v>45099</v>
      </c>
      <c r="B174">
        <v>55.5</v>
      </c>
    </row>
    <row r="175" spans="1:2" x14ac:dyDescent="0.55000000000000004">
      <c r="A175" s="7">
        <v>45100</v>
      </c>
      <c r="B175">
        <v>57.63</v>
      </c>
    </row>
    <row r="176" spans="1:2" x14ac:dyDescent="0.55000000000000004">
      <c r="A176" s="7">
        <v>45101</v>
      </c>
      <c r="B176">
        <v>57.34</v>
      </c>
    </row>
    <row r="177" spans="1:2" x14ac:dyDescent="0.55000000000000004">
      <c r="A177" s="7">
        <v>45102</v>
      </c>
      <c r="B177">
        <v>60.13</v>
      </c>
    </row>
    <row r="178" spans="1:2" x14ac:dyDescent="0.55000000000000004">
      <c r="A178" s="7">
        <v>45103</v>
      </c>
      <c r="B178">
        <v>56.09</v>
      </c>
    </row>
    <row r="179" spans="1:2" x14ac:dyDescent="0.55000000000000004">
      <c r="A179" s="7">
        <v>45104</v>
      </c>
      <c r="B179">
        <v>63.33</v>
      </c>
    </row>
    <row r="180" spans="1:2" x14ac:dyDescent="0.55000000000000004">
      <c r="A180" s="7">
        <v>45105</v>
      </c>
      <c r="B180">
        <v>54.77</v>
      </c>
    </row>
    <row r="181" spans="1:2" x14ac:dyDescent="0.55000000000000004">
      <c r="A181" s="7">
        <v>45106</v>
      </c>
      <c r="B181">
        <v>69.73</v>
      </c>
    </row>
    <row r="182" spans="1:2" x14ac:dyDescent="0.55000000000000004">
      <c r="A182" s="7">
        <v>45107</v>
      </c>
      <c r="B182">
        <v>59.29</v>
      </c>
    </row>
    <row r="183" spans="1:2" x14ac:dyDescent="0.55000000000000004">
      <c r="A183" s="7">
        <v>45108</v>
      </c>
      <c r="B183">
        <v>51.91</v>
      </c>
    </row>
    <row r="184" spans="1:2" x14ac:dyDescent="0.55000000000000004">
      <c r="A184" s="7">
        <v>45109</v>
      </c>
      <c r="B184">
        <v>50.88</v>
      </c>
    </row>
    <row r="185" spans="1:2" x14ac:dyDescent="0.55000000000000004">
      <c r="A185" s="7">
        <v>45110</v>
      </c>
      <c r="B185">
        <v>58.68</v>
      </c>
    </row>
    <row r="186" spans="1:2" x14ac:dyDescent="0.55000000000000004">
      <c r="A186" s="7">
        <v>45111</v>
      </c>
      <c r="B186">
        <v>55.18</v>
      </c>
    </row>
    <row r="187" spans="1:2" x14ac:dyDescent="0.55000000000000004">
      <c r="A187" s="7">
        <v>45112</v>
      </c>
      <c r="B187">
        <v>59.91</v>
      </c>
    </row>
    <row r="188" spans="1:2" x14ac:dyDescent="0.55000000000000004">
      <c r="A188" s="7">
        <v>45113</v>
      </c>
      <c r="B188">
        <v>58.74</v>
      </c>
    </row>
    <row r="189" spans="1:2" x14ac:dyDescent="0.55000000000000004">
      <c r="A189" s="7">
        <v>45114</v>
      </c>
      <c r="B189">
        <v>56.04</v>
      </c>
    </row>
    <row r="190" spans="1:2" x14ac:dyDescent="0.55000000000000004">
      <c r="A190" s="7">
        <v>45115</v>
      </c>
      <c r="B190">
        <v>52.2</v>
      </c>
    </row>
    <row r="191" spans="1:2" x14ac:dyDescent="0.55000000000000004">
      <c r="A191" s="7">
        <v>45116</v>
      </c>
      <c r="B191">
        <v>48.9</v>
      </c>
    </row>
    <row r="192" spans="1:2" x14ac:dyDescent="0.55000000000000004">
      <c r="A192" s="7">
        <v>45117</v>
      </c>
      <c r="B192">
        <v>54.27</v>
      </c>
    </row>
    <row r="193" spans="1:2" x14ac:dyDescent="0.55000000000000004">
      <c r="A193" s="7">
        <v>45118</v>
      </c>
      <c r="B193">
        <v>60.82</v>
      </c>
    </row>
    <row r="194" spans="1:2" x14ac:dyDescent="0.55000000000000004">
      <c r="A194" s="7">
        <v>45119</v>
      </c>
      <c r="B194">
        <v>57.65</v>
      </c>
    </row>
    <row r="195" spans="1:2" x14ac:dyDescent="0.55000000000000004">
      <c r="A195" s="7">
        <v>45120</v>
      </c>
      <c r="B195">
        <v>50.38</v>
      </c>
    </row>
    <row r="196" spans="1:2" x14ac:dyDescent="0.55000000000000004">
      <c r="A196" s="7">
        <v>45121</v>
      </c>
      <c r="B196">
        <v>57.51</v>
      </c>
    </row>
    <row r="197" spans="1:2" x14ac:dyDescent="0.55000000000000004">
      <c r="A197" s="7">
        <v>45122</v>
      </c>
      <c r="B197">
        <v>58.6</v>
      </c>
    </row>
    <row r="198" spans="1:2" x14ac:dyDescent="0.55000000000000004">
      <c r="A198" s="7">
        <v>45123</v>
      </c>
      <c r="B198">
        <v>52.29</v>
      </c>
    </row>
    <row r="199" spans="1:2" x14ac:dyDescent="0.55000000000000004">
      <c r="A199" s="7">
        <v>45124</v>
      </c>
      <c r="B199">
        <v>57.52</v>
      </c>
    </row>
    <row r="200" spans="1:2" x14ac:dyDescent="0.55000000000000004">
      <c r="A200" s="7">
        <v>45125</v>
      </c>
      <c r="B200">
        <v>57.07</v>
      </c>
    </row>
    <row r="201" spans="1:2" x14ac:dyDescent="0.55000000000000004">
      <c r="A201" s="7">
        <v>45126</v>
      </c>
      <c r="B201">
        <v>51.1</v>
      </c>
    </row>
    <row r="202" spans="1:2" x14ac:dyDescent="0.55000000000000004">
      <c r="A202" s="7">
        <v>45127</v>
      </c>
      <c r="B202">
        <v>58.64</v>
      </c>
    </row>
    <row r="203" spans="1:2" x14ac:dyDescent="0.55000000000000004">
      <c r="A203" s="7">
        <v>45128</v>
      </c>
      <c r="B203">
        <v>59.69</v>
      </c>
    </row>
    <row r="204" spans="1:2" x14ac:dyDescent="0.55000000000000004">
      <c r="A204" s="7">
        <v>45129</v>
      </c>
      <c r="B204">
        <v>62.33</v>
      </c>
    </row>
    <row r="205" spans="1:2" x14ac:dyDescent="0.55000000000000004">
      <c r="A205" s="7">
        <v>45130</v>
      </c>
      <c r="B205">
        <v>62.22</v>
      </c>
    </row>
    <row r="206" spans="1:2" x14ac:dyDescent="0.55000000000000004">
      <c r="A206" s="7">
        <v>45131</v>
      </c>
      <c r="B206">
        <v>50.1</v>
      </c>
    </row>
    <row r="207" spans="1:2" x14ac:dyDescent="0.55000000000000004">
      <c r="A207" s="7">
        <v>45132</v>
      </c>
      <c r="B207">
        <v>52.33</v>
      </c>
    </row>
    <row r="208" spans="1:2" x14ac:dyDescent="0.55000000000000004">
      <c r="A208" s="7">
        <v>45133</v>
      </c>
      <c r="B208">
        <v>59.63</v>
      </c>
    </row>
    <row r="209" spans="1:2" x14ac:dyDescent="0.55000000000000004">
      <c r="A209" s="7">
        <v>45134</v>
      </c>
      <c r="B209">
        <v>59.66</v>
      </c>
    </row>
    <row r="210" spans="1:2" x14ac:dyDescent="0.55000000000000004">
      <c r="A210" s="7">
        <v>45135</v>
      </c>
      <c r="B210">
        <v>59.7</v>
      </c>
    </row>
    <row r="211" spans="1:2" x14ac:dyDescent="0.55000000000000004">
      <c r="A211" s="7">
        <v>45136</v>
      </c>
      <c r="B211">
        <v>76.42</v>
      </c>
    </row>
    <row r="212" spans="1:2" x14ac:dyDescent="0.55000000000000004">
      <c r="A212" s="7">
        <v>45137</v>
      </c>
      <c r="B212">
        <v>60.05</v>
      </c>
    </row>
    <row r="213" spans="1:2" x14ac:dyDescent="0.55000000000000004">
      <c r="A213" s="7">
        <v>45138</v>
      </c>
      <c r="B213">
        <v>62.9</v>
      </c>
    </row>
    <row r="214" spans="1:2" x14ac:dyDescent="0.55000000000000004">
      <c r="A214" s="7">
        <v>45139</v>
      </c>
      <c r="B214">
        <v>62.03</v>
      </c>
    </row>
    <row r="215" spans="1:2" x14ac:dyDescent="0.55000000000000004">
      <c r="A215" s="7">
        <v>45140</v>
      </c>
      <c r="B215">
        <v>60.55</v>
      </c>
    </row>
    <row r="216" spans="1:2" x14ac:dyDescent="0.55000000000000004">
      <c r="A216" s="7">
        <v>45141</v>
      </c>
      <c r="B216">
        <v>55.75</v>
      </c>
    </row>
    <row r="217" spans="1:2" x14ac:dyDescent="0.55000000000000004">
      <c r="A217" s="7">
        <v>45142</v>
      </c>
      <c r="B217">
        <v>61.16</v>
      </c>
    </row>
    <row r="218" spans="1:2" x14ac:dyDescent="0.55000000000000004">
      <c r="A218" s="7">
        <v>45143</v>
      </c>
      <c r="B218">
        <v>53.53</v>
      </c>
    </row>
    <row r="219" spans="1:2" x14ac:dyDescent="0.55000000000000004">
      <c r="A219" s="7">
        <v>45144</v>
      </c>
      <c r="B219">
        <v>56.25</v>
      </c>
    </row>
    <row r="220" spans="1:2" x14ac:dyDescent="0.55000000000000004">
      <c r="A220" s="7">
        <v>45145</v>
      </c>
      <c r="B220">
        <v>55.04</v>
      </c>
    </row>
    <row r="221" spans="1:2" x14ac:dyDescent="0.55000000000000004">
      <c r="A221" s="7">
        <v>45146</v>
      </c>
      <c r="B221">
        <v>57.91</v>
      </c>
    </row>
    <row r="222" spans="1:2" x14ac:dyDescent="0.55000000000000004">
      <c r="A222" s="7">
        <v>45147</v>
      </c>
      <c r="B222">
        <v>69.11</v>
      </c>
    </row>
    <row r="223" spans="1:2" x14ac:dyDescent="0.55000000000000004">
      <c r="A223" s="7">
        <v>45148</v>
      </c>
      <c r="B223">
        <v>48.23</v>
      </c>
    </row>
    <row r="224" spans="1:2" x14ac:dyDescent="0.55000000000000004">
      <c r="A224" s="7">
        <v>45149</v>
      </c>
      <c r="B224">
        <v>61.03</v>
      </c>
    </row>
    <row r="225" spans="1:2" x14ac:dyDescent="0.55000000000000004">
      <c r="A225" s="7">
        <v>45150</v>
      </c>
      <c r="B225">
        <v>49.57</v>
      </c>
    </row>
    <row r="226" spans="1:2" x14ac:dyDescent="0.55000000000000004">
      <c r="A226" s="7">
        <v>45151</v>
      </c>
      <c r="B226">
        <v>55.31</v>
      </c>
    </row>
    <row r="227" spans="1:2" x14ac:dyDescent="0.55000000000000004">
      <c r="A227" s="7">
        <v>45152</v>
      </c>
      <c r="B227">
        <v>63.15</v>
      </c>
    </row>
    <row r="228" spans="1:2" x14ac:dyDescent="0.55000000000000004">
      <c r="A228" s="7">
        <v>45153</v>
      </c>
      <c r="B228">
        <v>58.06</v>
      </c>
    </row>
    <row r="229" spans="1:2" x14ac:dyDescent="0.55000000000000004">
      <c r="A229" s="7">
        <v>45154</v>
      </c>
      <c r="B229">
        <v>52.39</v>
      </c>
    </row>
    <row r="230" spans="1:2" x14ac:dyDescent="0.55000000000000004">
      <c r="A230" s="7">
        <v>45155</v>
      </c>
      <c r="B230">
        <v>54.23</v>
      </c>
    </row>
    <row r="231" spans="1:2" x14ac:dyDescent="0.55000000000000004">
      <c r="A231" s="7">
        <v>45156</v>
      </c>
      <c r="B231">
        <v>61.24</v>
      </c>
    </row>
    <row r="232" spans="1:2" x14ac:dyDescent="0.55000000000000004">
      <c r="A232" s="7">
        <v>45157</v>
      </c>
      <c r="B232">
        <v>54.22</v>
      </c>
    </row>
    <row r="233" spans="1:2" x14ac:dyDescent="0.55000000000000004">
      <c r="A233" s="7">
        <v>45158</v>
      </c>
      <c r="B233">
        <v>58.99</v>
      </c>
    </row>
    <row r="234" spans="1:2" x14ac:dyDescent="0.55000000000000004">
      <c r="A234" s="7">
        <v>45159</v>
      </c>
      <c r="B234">
        <v>58.17</v>
      </c>
    </row>
    <row r="235" spans="1:2" x14ac:dyDescent="0.55000000000000004">
      <c r="A235" s="7">
        <v>45160</v>
      </c>
      <c r="B235">
        <v>54.72</v>
      </c>
    </row>
    <row r="236" spans="1:2" x14ac:dyDescent="0.55000000000000004">
      <c r="A236" s="7">
        <v>45161</v>
      </c>
      <c r="B236">
        <v>68.73</v>
      </c>
    </row>
    <row r="237" spans="1:2" x14ac:dyDescent="0.55000000000000004">
      <c r="A237" s="7">
        <v>45162</v>
      </c>
      <c r="B237">
        <v>61.22</v>
      </c>
    </row>
    <row r="238" spans="1:2" x14ac:dyDescent="0.55000000000000004">
      <c r="A238" s="7">
        <v>45163</v>
      </c>
      <c r="B238">
        <v>47.96</v>
      </c>
    </row>
    <row r="239" spans="1:2" x14ac:dyDescent="0.55000000000000004">
      <c r="A239" s="7">
        <v>45164</v>
      </c>
      <c r="B239">
        <v>59.05</v>
      </c>
    </row>
    <row r="240" spans="1:2" x14ac:dyDescent="0.55000000000000004">
      <c r="A240" s="7">
        <v>45165</v>
      </c>
      <c r="B240">
        <v>54.84</v>
      </c>
    </row>
    <row r="241" spans="1:2" x14ac:dyDescent="0.55000000000000004">
      <c r="A241" s="7">
        <v>45166</v>
      </c>
      <c r="B241">
        <v>62.45</v>
      </c>
    </row>
    <row r="242" spans="1:2" x14ac:dyDescent="0.55000000000000004">
      <c r="A242" s="7">
        <v>45167</v>
      </c>
      <c r="B242">
        <v>54.26</v>
      </c>
    </row>
    <row r="243" spans="1:2" x14ac:dyDescent="0.55000000000000004">
      <c r="A243" s="7">
        <v>45168</v>
      </c>
      <c r="B243">
        <v>57.68</v>
      </c>
    </row>
    <row r="244" spans="1:2" x14ac:dyDescent="0.55000000000000004">
      <c r="A244" s="7">
        <v>45169</v>
      </c>
      <c r="B244">
        <v>60.81</v>
      </c>
    </row>
    <row r="245" spans="1:2" x14ac:dyDescent="0.55000000000000004">
      <c r="A245" s="7">
        <v>45170</v>
      </c>
      <c r="B245">
        <v>62.65</v>
      </c>
    </row>
    <row r="246" spans="1:2" x14ac:dyDescent="0.55000000000000004">
      <c r="A246" s="7">
        <v>45171</v>
      </c>
      <c r="B246">
        <v>52.35</v>
      </c>
    </row>
    <row r="247" spans="1:2" x14ac:dyDescent="0.55000000000000004">
      <c r="A247" s="7">
        <v>45172</v>
      </c>
      <c r="B247">
        <v>56.72</v>
      </c>
    </row>
    <row r="248" spans="1:2" x14ac:dyDescent="0.55000000000000004">
      <c r="A248" s="7">
        <v>45173</v>
      </c>
      <c r="B248">
        <v>56.05</v>
      </c>
    </row>
    <row r="249" spans="1:2" x14ac:dyDescent="0.55000000000000004">
      <c r="A249" s="7">
        <v>45174</v>
      </c>
      <c r="B249">
        <v>55.19</v>
      </c>
    </row>
    <row r="250" spans="1:2" x14ac:dyDescent="0.55000000000000004">
      <c r="A250" s="7">
        <v>45175</v>
      </c>
      <c r="B250">
        <v>67.319999999999993</v>
      </c>
    </row>
    <row r="251" spans="1:2" x14ac:dyDescent="0.55000000000000004">
      <c r="A251" s="7">
        <v>45176</v>
      </c>
      <c r="B251">
        <v>60.55</v>
      </c>
    </row>
    <row r="252" spans="1:2" x14ac:dyDescent="0.55000000000000004">
      <c r="A252" s="7">
        <v>45177</v>
      </c>
      <c r="B252">
        <v>52.26</v>
      </c>
    </row>
    <row r="253" spans="1:2" x14ac:dyDescent="0.55000000000000004">
      <c r="A253" s="7">
        <v>45178</v>
      </c>
      <c r="B253">
        <v>63.19</v>
      </c>
    </row>
    <row r="254" spans="1:2" x14ac:dyDescent="0.55000000000000004">
      <c r="A254" s="7">
        <v>45179</v>
      </c>
      <c r="B254">
        <v>69.239999999999995</v>
      </c>
    </row>
    <row r="255" spans="1:2" x14ac:dyDescent="0.55000000000000004">
      <c r="A255" s="7">
        <v>45180</v>
      </c>
      <c r="B255">
        <v>63.83</v>
      </c>
    </row>
    <row r="256" spans="1:2" x14ac:dyDescent="0.55000000000000004">
      <c r="A256" s="7">
        <v>45181</v>
      </c>
      <c r="B256">
        <v>51.1</v>
      </c>
    </row>
    <row r="257" spans="1:2" x14ac:dyDescent="0.55000000000000004">
      <c r="A257" s="7">
        <v>45182</v>
      </c>
      <c r="B257">
        <v>56.31</v>
      </c>
    </row>
    <row r="258" spans="1:2" x14ac:dyDescent="0.55000000000000004">
      <c r="A258" s="7">
        <v>45183</v>
      </c>
      <c r="B258">
        <v>65.099999999999994</v>
      </c>
    </row>
    <row r="259" spans="1:2" x14ac:dyDescent="0.55000000000000004">
      <c r="A259" s="7">
        <v>45184</v>
      </c>
      <c r="B259">
        <v>55.26</v>
      </c>
    </row>
    <row r="260" spans="1:2" x14ac:dyDescent="0.55000000000000004">
      <c r="A260" s="7">
        <v>45185</v>
      </c>
      <c r="B260">
        <v>61.05</v>
      </c>
    </row>
    <row r="261" spans="1:2" x14ac:dyDescent="0.55000000000000004">
      <c r="A261" s="7">
        <v>45186</v>
      </c>
      <c r="B261">
        <v>62.74</v>
      </c>
    </row>
    <row r="262" spans="1:2" x14ac:dyDescent="0.55000000000000004">
      <c r="A262" s="7">
        <v>45187</v>
      </c>
      <c r="B262">
        <v>54.27</v>
      </c>
    </row>
    <row r="263" spans="1:2" x14ac:dyDescent="0.55000000000000004">
      <c r="A263" s="7">
        <v>45188</v>
      </c>
      <c r="B263">
        <v>58.64</v>
      </c>
    </row>
    <row r="264" spans="1:2" x14ac:dyDescent="0.55000000000000004">
      <c r="A264" s="7">
        <v>45189</v>
      </c>
      <c r="B264">
        <v>42.77</v>
      </c>
    </row>
    <row r="265" spans="1:2" x14ac:dyDescent="0.55000000000000004">
      <c r="A265" s="7">
        <v>45190</v>
      </c>
      <c r="B265">
        <v>53.88</v>
      </c>
    </row>
    <row r="266" spans="1:2" x14ac:dyDescent="0.55000000000000004">
      <c r="A266" s="7">
        <v>45191</v>
      </c>
      <c r="B266">
        <v>57.78</v>
      </c>
    </row>
    <row r="267" spans="1:2" x14ac:dyDescent="0.55000000000000004">
      <c r="A267" s="7">
        <v>45192</v>
      </c>
      <c r="B267">
        <v>52.84</v>
      </c>
    </row>
    <row r="268" spans="1:2" x14ac:dyDescent="0.55000000000000004">
      <c r="A268" s="7">
        <v>45193</v>
      </c>
      <c r="B268">
        <v>67.27</v>
      </c>
    </row>
    <row r="269" spans="1:2" x14ac:dyDescent="0.55000000000000004">
      <c r="A269" s="7">
        <v>45194</v>
      </c>
      <c r="B269">
        <v>51.99</v>
      </c>
    </row>
    <row r="270" spans="1:2" x14ac:dyDescent="0.55000000000000004">
      <c r="A270" s="7">
        <v>45195</v>
      </c>
      <c r="B270">
        <v>56.98</v>
      </c>
    </row>
    <row r="271" spans="1:2" x14ac:dyDescent="0.55000000000000004">
      <c r="A271" s="7">
        <v>45196</v>
      </c>
      <c r="B271">
        <v>59.87</v>
      </c>
    </row>
    <row r="272" spans="1:2" x14ac:dyDescent="0.55000000000000004">
      <c r="A272" s="7">
        <v>45197</v>
      </c>
      <c r="B272">
        <v>66.45</v>
      </c>
    </row>
    <row r="273" spans="1:2" x14ac:dyDescent="0.55000000000000004">
      <c r="A273" s="7">
        <v>45198</v>
      </c>
      <c r="B273">
        <v>52.1</v>
      </c>
    </row>
    <row r="274" spans="1:2" x14ac:dyDescent="0.55000000000000004">
      <c r="A274" s="7">
        <v>45199</v>
      </c>
      <c r="B274">
        <v>65.13</v>
      </c>
    </row>
    <row r="275" spans="1:2" x14ac:dyDescent="0.55000000000000004">
      <c r="A275" s="7">
        <v>45200</v>
      </c>
      <c r="B275">
        <v>59.4</v>
      </c>
    </row>
    <row r="276" spans="1:2" x14ac:dyDescent="0.55000000000000004">
      <c r="A276" s="7">
        <v>45201</v>
      </c>
      <c r="B276">
        <v>54.48</v>
      </c>
    </row>
    <row r="277" spans="1:2" x14ac:dyDescent="0.55000000000000004">
      <c r="A277" s="7">
        <v>45202</v>
      </c>
      <c r="B277">
        <v>61.73</v>
      </c>
    </row>
    <row r="278" spans="1:2" x14ac:dyDescent="0.55000000000000004">
      <c r="A278" s="7">
        <v>45203</v>
      </c>
      <c r="B278">
        <v>60.45</v>
      </c>
    </row>
    <row r="279" spans="1:2" x14ac:dyDescent="0.55000000000000004">
      <c r="A279" s="7">
        <v>45204</v>
      </c>
      <c r="B279">
        <v>56.49</v>
      </c>
    </row>
    <row r="280" spans="1:2" x14ac:dyDescent="0.55000000000000004">
      <c r="A280" s="7">
        <v>45205</v>
      </c>
      <c r="B280">
        <v>59.87</v>
      </c>
    </row>
    <row r="281" spans="1:2" x14ac:dyDescent="0.55000000000000004">
      <c r="A281" s="7">
        <v>45206</v>
      </c>
      <c r="B281">
        <v>57.63</v>
      </c>
    </row>
    <row r="282" spans="1:2" x14ac:dyDescent="0.55000000000000004">
      <c r="A282" s="7">
        <v>45207</v>
      </c>
      <c r="B282">
        <v>60.16</v>
      </c>
    </row>
    <row r="283" spans="1:2" x14ac:dyDescent="0.55000000000000004">
      <c r="A283" s="7">
        <v>45208</v>
      </c>
      <c r="B283">
        <v>62.93</v>
      </c>
    </row>
    <row r="284" spans="1:2" x14ac:dyDescent="0.55000000000000004">
      <c r="A284" s="7">
        <v>45209</v>
      </c>
      <c r="B284">
        <v>67.59</v>
      </c>
    </row>
    <row r="285" spans="1:2" x14ac:dyDescent="0.55000000000000004">
      <c r="A285" s="7">
        <v>45210</v>
      </c>
      <c r="B285">
        <v>53.5</v>
      </c>
    </row>
    <row r="286" spans="1:2" x14ac:dyDescent="0.55000000000000004">
      <c r="A286" s="7">
        <v>45211</v>
      </c>
      <c r="B286">
        <v>70.39</v>
      </c>
    </row>
    <row r="287" spans="1:2" x14ac:dyDescent="0.55000000000000004">
      <c r="A287" s="7">
        <v>45212</v>
      </c>
      <c r="B287">
        <v>50</v>
      </c>
    </row>
    <row r="288" spans="1:2" x14ac:dyDescent="0.55000000000000004">
      <c r="A288" s="7">
        <v>45213</v>
      </c>
      <c r="B288">
        <v>59.04</v>
      </c>
    </row>
    <row r="289" spans="1:2" x14ac:dyDescent="0.55000000000000004">
      <c r="A289" s="7">
        <v>45214</v>
      </c>
      <c r="B289">
        <v>62.77</v>
      </c>
    </row>
    <row r="290" spans="1:2" x14ac:dyDescent="0.55000000000000004">
      <c r="A290" s="7">
        <v>45215</v>
      </c>
      <c r="B290">
        <v>61.27</v>
      </c>
    </row>
    <row r="291" spans="1:2" x14ac:dyDescent="0.55000000000000004">
      <c r="A291" s="7">
        <v>45216</v>
      </c>
      <c r="B291">
        <v>56.78</v>
      </c>
    </row>
    <row r="292" spans="1:2" x14ac:dyDescent="0.55000000000000004">
      <c r="A292" s="7">
        <v>45217</v>
      </c>
      <c r="B292">
        <v>58.89</v>
      </c>
    </row>
    <row r="293" spans="1:2" x14ac:dyDescent="0.55000000000000004">
      <c r="A293" s="7">
        <v>45218</v>
      </c>
      <c r="B293">
        <v>57.5</v>
      </c>
    </row>
    <row r="294" spans="1:2" x14ac:dyDescent="0.55000000000000004">
      <c r="A294" s="7">
        <v>45219</v>
      </c>
      <c r="B294">
        <v>57.05</v>
      </c>
    </row>
    <row r="295" spans="1:2" x14ac:dyDescent="0.55000000000000004">
      <c r="A295" s="7">
        <v>45220</v>
      </c>
      <c r="B295">
        <v>64.28</v>
      </c>
    </row>
    <row r="296" spans="1:2" x14ac:dyDescent="0.55000000000000004">
      <c r="A296" s="7">
        <v>45221</v>
      </c>
      <c r="B296">
        <v>61.85</v>
      </c>
    </row>
    <row r="297" spans="1:2" x14ac:dyDescent="0.55000000000000004">
      <c r="A297" s="7">
        <v>45222</v>
      </c>
      <c r="B297">
        <v>56.64</v>
      </c>
    </row>
    <row r="298" spans="1:2" x14ac:dyDescent="0.55000000000000004">
      <c r="A298" s="7">
        <v>45223</v>
      </c>
      <c r="B298">
        <v>64.63</v>
      </c>
    </row>
    <row r="299" spans="1:2" x14ac:dyDescent="0.55000000000000004">
      <c r="A299" s="7">
        <v>45224</v>
      </c>
      <c r="B299">
        <v>61.71</v>
      </c>
    </row>
    <row r="300" spans="1:2" x14ac:dyDescent="0.55000000000000004">
      <c r="A300" s="7">
        <v>45225</v>
      </c>
      <c r="B300">
        <v>64.27</v>
      </c>
    </row>
    <row r="301" spans="1:2" x14ac:dyDescent="0.55000000000000004">
      <c r="A301" s="7">
        <v>45226</v>
      </c>
      <c r="B301">
        <v>63.39</v>
      </c>
    </row>
    <row r="302" spans="1:2" x14ac:dyDescent="0.55000000000000004">
      <c r="A302" s="7">
        <v>45227</v>
      </c>
      <c r="B302">
        <v>56.13</v>
      </c>
    </row>
    <row r="303" spans="1:2" x14ac:dyDescent="0.55000000000000004">
      <c r="A303" s="7">
        <v>45228</v>
      </c>
      <c r="B303">
        <v>57.51</v>
      </c>
    </row>
    <row r="304" spans="1:2" x14ac:dyDescent="0.55000000000000004">
      <c r="A304" s="7">
        <v>45229</v>
      </c>
      <c r="B304">
        <v>64.08</v>
      </c>
    </row>
    <row r="305" spans="1:2" x14ac:dyDescent="0.55000000000000004">
      <c r="A305" s="7">
        <v>45230</v>
      </c>
      <c r="B305">
        <v>63.43</v>
      </c>
    </row>
    <row r="306" spans="1:2" x14ac:dyDescent="0.55000000000000004">
      <c r="A306" s="7">
        <v>45231</v>
      </c>
      <c r="B306">
        <v>60.31</v>
      </c>
    </row>
    <row r="307" spans="1:2" x14ac:dyDescent="0.55000000000000004">
      <c r="A307" s="7">
        <v>45232</v>
      </c>
      <c r="B307">
        <v>61.03</v>
      </c>
    </row>
    <row r="308" spans="1:2" x14ac:dyDescent="0.55000000000000004">
      <c r="A308" s="7">
        <v>45233</v>
      </c>
      <c r="B308">
        <v>66.87</v>
      </c>
    </row>
    <row r="309" spans="1:2" x14ac:dyDescent="0.55000000000000004">
      <c r="A309" s="7">
        <v>45234</v>
      </c>
      <c r="B309">
        <v>57.56</v>
      </c>
    </row>
    <row r="310" spans="1:2" x14ac:dyDescent="0.55000000000000004">
      <c r="A310" s="7">
        <v>45235</v>
      </c>
      <c r="B310">
        <v>63.28</v>
      </c>
    </row>
    <row r="311" spans="1:2" x14ac:dyDescent="0.55000000000000004">
      <c r="A311" s="7">
        <v>45236</v>
      </c>
      <c r="B311">
        <v>59.57</v>
      </c>
    </row>
    <row r="312" spans="1:2" x14ac:dyDescent="0.55000000000000004">
      <c r="A312" s="7">
        <v>45237</v>
      </c>
      <c r="B312">
        <v>59.53</v>
      </c>
    </row>
    <row r="313" spans="1:2" x14ac:dyDescent="0.55000000000000004">
      <c r="A313" s="7">
        <v>45238</v>
      </c>
      <c r="B313">
        <v>66.14</v>
      </c>
    </row>
    <row r="314" spans="1:2" x14ac:dyDescent="0.55000000000000004">
      <c r="A314" s="7">
        <v>45239</v>
      </c>
      <c r="B314">
        <v>64.81</v>
      </c>
    </row>
    <row r="315" spans="1:2" x14ac:dyDescent="0.55000000000000004">
      <c r="A315" s="7">
        <v>45240</v>
      </c>
      <c r="B315">
        <v>64.790000000000006</v>
      </c>
    </row>
    <row r="316" spans="1:2" x14ac:dyDescent="0.55000000000000004">
      <c r="A316" s="7">
        <v>45241</v>
      </c>
      <c r="B316">
        <v>67.28</v>
      </c>
    </row>
    <row r="317" spans="1:2" x14ac:dyDescent="0.55000000000000004">
      <c r="A317" s="7">
        <v>45242</v>
      </c>
      <c r="B317">
        <v>60.89</v>
      </c>
    </row>
    <row r="318" spans="1:2" x14ac:dyDescent="0.55000000000000004">
      <c r="A318" s="7">
        <v>45243</v>
      </c>
      <c r="B318">
        <v>64.23</v>
      </c>
    </row>
    <row r="319" spans="1:2" x14ac:dyDescent="0.55000000000000004">
      <c r="A319" s="7">
        <v>45244</v>
      </c>
      <c r="B319">
        <v>59.3</v>
      </c>
    </row>
    <row r="320" spans="1:2" x14ac:dyDescent="0.55000000000000004">
      <c r="A320" s="7">
        <v>45245</v>
      </c>
      <c r="B320">
        <v>62.51</v>
      </c>
    </row>
    <row r="321" spans="1:2" x14ac:dyDescent="0.55000000000000004">
      <c r="A321" s="7">
        <v>45246</v>
      </c>
      <c r="B321">
        <v>60.27</v>
      </c>
    </row>
    <row r="322" spans="1:2" x14ac:dyDescent="0.55000000000000004">
      <c r="A322" s="7">
        <v>45247</v>
      </c>
      <c r="B322">
        <v>61.44</v>
      </c>
    </row>
    <row r="323" spans="1:2" x14ac:dyDescent="0.55000000000000004">
      <c r="A323" s="7">
        <v>45248</v>
      </c>
      <c r="B323">
        <v>63.97</v>
      </c>
    </row>
    <row r="324" spans="1:2" x14ac:dyDescent="0.55000000000000004">
      <c r="A324" s="7">
        <v>45249</v>
      </c>
      <c r="B324">
        <v>56.94</v>
      </c>
    </row>
    <row r="325" spans="1:2" x14ac:dyDescent="0.55000000000000004">
      <c r="A325" s="7">
        <v>45250</v>
      </c>
      <c r="B325">
        <v>71.52</v>
      </c>
    </row>
    <row r="326" spans="1:2" x14ac:dyDescent="0.55000000000000004">
      <c r="A326" s="7">
        <v>45251</v>
      </c>
      <c r="B326">
        <v>56.07</v>
      </c>
    </row>
    <row r="327" spans="1:2" x14ac:dyDescent="0.55000000000000004">
      <c r="A327" s="7">
        <v>45252</v>
      </c>
      <c r="B327">
        <v>55.06</v>
      </c>
    </row>
    <row r="328" spans="1:2" x14ac:dyDescent="0.55000000000000004">
      <c r="A328" s="7">
        <v>45253</v>
      </c>
      <c r="B328">
        <v>66.95</v>
      </c>
    </row>
    <row r="329" spans="1:2" x14ac:dyDescent="0.55000000000000004">
      <c r="A329" s="7">
        <v>45254</v>
      </c>
      <c r="B329">
        <v>65.16</v>
      </c>
    </row>
    <row r="330" spans="1:2" x14ac:dyDescent="0.55000000000000004">
      <c r="A330" s="7">
        <v>45255</v>
      </c>
      <c r="B330">
        <v>64.349999999999994</v>
      </c>
    </row>
    <row r="331" spans="1:2" x14ac:dyDescent="0.55000000000000004">
      <c r="A331" s="7">
        <v>45256</v>
      </c>
      <c r="B331">
        <v>64.41</v>
      </c>
    </row>
    <row r="332" spans="1:2" x14ac:dyDescent="0.55000000000000004">
      <c r="A332" s="7">
        <v>45257</v>
      </c>
      <c r="B332">
        <v>61.24</v>
      </c>
    </row>
    <row r="333" spans="1:2" x14ac:dyDescent="0.55000000000000004">
      <c r="A333" s="7">
        <v>45258</v>
      </c>
      <c r="B333">
        <v>56.85</v>
      </c>
    </row>
    <row r="334" spans="1:2" x14ac:dyDescent="0.55000000000000004">
      <c r="A334" s="7">
        <v>45259</v>
      </c>
      <c r="B334">
        <v>61.75</v>
      </c>
    </row>
    <row r="335" spans="1:2" x14ac:dyDescent="0.55000000000000004">
      <c r="A335" s="7">
        <v>45260</v>
      </c>
      <c r="B335">
        <v>58.02</v>
      </c>
    </row>
    <row r="336" spans="1:2" x14ac:dyDescent="0.55000000000000004">
      <c r="A336" s="7">
        <v>45261</v>
      </c>
      <c r="B336">
        <v>66.31</v>
      </c>
    </row>
    <row r="337" spans="1:2" x14ac:dyDescent="0.55000000000000004">
      <c r="A337" s="7">
        <v>45262</v>
      </c>
      <c r="B337">
        <v>60.74</v>
      </c>
    </row>
    <row r="338" spans="1:2" x14ac:dyDescent="0.55000000000000004">
      <c r="A338" s="7">
        <v>45263</v>
      </c>
      <c r="B338">
        <v>57.38</v>
      </c>
    </row>
    <row r="339" spans="1:2" x14ac:dyDescent="0.55000000000000004">
      <c r="A339" s="7">
        <v>45264</v>
      </c>
      <c r="B339">
        <v>59.93</v>
      </c>
    </row>
    <row r="340" spans="1:2" x14ac:dyDescent="0.55000000000000004">
      <c r="A340" s="7">
        <v>45265</v>
      </c>
      <c r="B340">
        <v>63.64</v>
      </c>
    </row>
    <row r="341" spans="1:2" x14ac:dyDescent="0.55000000000000004">
      <c r="A341" s="7">
        <v>45266</v>
      </c>
      <c r="B341">
        <v>58.79</v>
      </c>
    </row>
    <row r="342" spans="1:2" x14ac:dyDescent="0.55000000000000004">
      <c r="A342" s="7">
        <v>45267</v>
      </c>
      <c r="B342">
        <v>57.53</v>
      </c>
    </row>
    <row r="343" spans="1:2" x14ac:dyDescent="0.55000000000000004">
      <c r="A343" s="7">
        <v>45268</v>
      </c>
      <c r="B343">
        <v>62.9</v>
      </c>
    </row>
    <row r="344" spans="1:2" x14ac:dyDescent="0.55000000000000004">
      <c r="A344" s="7">
        <v>45269</v>
      </c>
      <c r="B344">
        <v>62.94</v>
      </c>
    </row>
    <row r="345" spans="1:2" x14ac:dyDescent="0.55000000000000004">
      <c r="A345" s="7">
        <v>45270</v>
      </c>
      <c r="B345">
        <v>59.21</v>
      </c>
    </row>
    <row r="346" spans="1:2" x14ac:dyDescent="0.55000000000000004">
      <c r="A346" s="7">
        <v>45271</v>
      </c>
      <c r="B346">
        <v>59.43</v>
      </c>
    </row>
    <row r="347" spans="1:2" x14ac:dyDescent="0.55000000000000004">
      <c r="A347" s="7">
        <v>45272</v>
      </c>
      <c r="B347">
        <v>62.98</v>
      </c>
    </row>
    <row r="348" spans="1:2" x14ac:dyDescent="0.55000000000000004">
      <c r="A348" s="7">
        <v>45273</v>
      </c>
      <c r="B348">
        <v>54.61</v>
      </c>
    </row>
    <row r="349" spans="1:2" x14ac:dyDescent="0.55000000000000004">
      <c r="A349" s="7">
        <v>45274</v>
      </c>
      <c r="B349">
        <v>54.85</v>
      </c>
    </row>
    <row r="350" spans="1:2" x14ac:dyDescent="0.55000000000000004">
      <c r="A350" s="7">
        <v>45275</v>
      </c>
      <c r="B350">
        <v>58.33</v>
      </c>
    </row>
    <row r="351" spans="1:2" x14ac:dyDescent="0.55000000000000004">
      <c r="A351" s="7">
        <v>45276</v>
      </c>
      <c r="B351">
        <v>60.88</v>
      </c>
    </row>
    <row r="352" spans="1:2" x14ac:dyDescent="0.55000000000000004">
      <c r="A352" s="7">
        <v>45277</v>
      </c>
      <c r="B352">
        <v>63.54</v>
      </c>
    </row>
    <row r="353" spans="1:2" x14ac:dyDescent="0.55000000000000004">
      <c r="A353" s="7">
        <v>45278</v>
      </c>
      <c r="B353">
        <v>69.400000000000006</v>
      </c>
    </row>
    <row r="354" spans="1:2" x14ac:dyDescent="0.55000000000000004">
      <c r="A354" s="7">
        <v>45279</v>
      </c>
      <c r="B354">
        <v>66.34</v>
      </c>
    </row>
    <row r="355" spans="1:2" x14ac:dyDescent="0.55000000000000004">
      <c r="A355" s="7">
        <v>45280</v>
      </c>
      <c r="B355">
        <v>61.29</v>
      </c>
    </row>
    <row r="356" spans="1:2" x14ac:dyDescent="0.55000000000000004">
      <c r="A356" s="7">
        <v>45281</v>
      </c>
      <c r="B356">
        <v>62.03</v>
      </c>
    </row>
    <row r="357" spans="1:2" x14ac:dyDescent="0.55000000000000004">
      <c r="A357" s="7">
        <v>45282</v>
      </c>
      <c r="B357">
        <v>57.14</v>
      </c>
    </row>
    <row r="358" spans="1:2" x14ac:dyDescent="0.55000000000000004">
      <c r="A358" s="7">
        <v>45283</v>
      </c>
      <c r="B358">
        <v>62.1</v>
      </c>
    </row>
    <row r="359" spans="1:2" x14ac:dyDescent="0.55000000000000004">
      <c r="A359" s="7">
        <v>45284</v>
      </c>
      <c r="B359">
        <v>60.78</v>
      </c>
    </row>
    <row r="360" spans="1:2" x14ac:dyDescent="0.55000000000000004">
      <c r="A360" s="7">
        <v>45285</v>
      </c>
      <c r="B360">
        <v>63.87</v>
      </c>
    </row>
    <row r="361" spans="1:2" x14ac:dyDescent="0.55000000000000004">
      <c r="A361" s="7">
        <v>45286</v>
      </c>
      <c r="B361">
        <v>58.16</v>
      </c>
    </row>
    <row r="362" spans="1:2" x14ac:dyDescent="0.55000000000000004">
      <c r="A362" s="7">
        <v>45287</v>
      </c>
      <c r="B362">
        <v>64.930000000000007</v>
      </c>
    </row>
    <row r="363" spans="1:2" x14ac:dyDescent="0.55000000000000004">
      <c r="A363" s="7">
        <v>45288</v>
      </c>
      <c r="B363">
        <v>70.03</v>
      </c>
    </row>
    <row r="364" spans="1:2" x14ac:dyDescent="0.55000000000000004">
      <c r="A364" s="7">
        <v>45289</v>
      </c>
      <c r="B364">
        <v>61.85</v>
      </c>
    </row>
    <row r="365" spans="1:2" x14ac:dyDescent="0.55000000000000004">
      <c r="A365" s="7">
        <v>45290</v>
      </c>
      <c r="B365">
        <v>64.44</v>
      </c>
    </row>
    <row r="366" spans="1:2" x14ac:dyDescent="0.55000000000000004">
      <c r="A366" s="7">
        <v>45291</v>
      </c>
      <c r="B366">
        <v>65.92</v>
      </c>
    </row>
    <row r="367" spans="1:2" x14ac:dyDescent="0.55000000000000004">
      <c r="A367" s="7">
        <v>45292</v>
      </c>
      <c r="B367">
        <v>60.49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BE14B-B05B-40AA-A9F3-E62D05416954}">
  <dimension ref="A1:I345"/>
  <sheetViews>
    <sheetView zoomScale="85" zoomScaleNormal="85" workbookViewId="0"/>
  </sheetViews>
  <sheetFormatPr defaultRowHeight="20.399999999999999" x14ac:dyDescent="0.75"/>
  <cols>
    <col min="1" max="2" width="8.83984375" style="1"/>
    <col min="3" max="3" width="20.734375" style="1" customWidth="1"/>
    <col min="4" max="4" width="20.20703125" style="1" customWidth="1"/>
    <col min="5" max="5" width="24.7890625" style="1" customWidth="1"/>
    <col min="6" max="6" width="18.1015625" style="1" customWidth="1"/>
    <col min="7" max="16384" width="8.83984375" style="1"/>
  </cols>
  <sheetData>
    <row r="1" spans="1:9" x14ac:dyDescent="0.75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I1" s="1" t="e" cm="1" vm="22">
        <f t="array" ref="I1">_xlfn._xlws.PY(2,1,penguins11[#All])</f>
        <v>#VALUE!</v>
      </c>
    </row>
    <row r="2" spans="1:9" x14ac:dyDescent="0.75">
      <c r="A2" s="1" t="s">
        <v>39</v>
      </c>
      <c r="B2" s="1" t="s">
        <v>40</v>
      </c>
      <c r="C2" s="1">
        <v>39.1</v>
      </c>
      <c r="D2" s="1">
        <v>18.7</v>
      </c>
      <c r="E2" s="1">
        <v>181</v>
      </c>
      <c r="F2" s="1">
        <v>3750</v>
      </c>
      <c r="G2" s="1" t="s">
        <v>16</v>
      </c>
    </row>
    <row r="3" spans="1:9" x14ac:dyDescent="0.75">
      <c r="A3" s="1" t="s">
        <v>39</v>
      </c>
      <c r="B3" s="1" t="s">
        <v>40</v>
      </c>
      <c r="C3" s="1">
        <v>39.5</v>
      </c>
      <c r="D3" s="1">
        <v>17.399999999999999</v>
      </c>
      <c r="E3" s="1">
        <v>186</v>
      </c>
      <c r="F3" s="1">
        <v>3800</v>
      </c>
      <c r="G3" s="1" t="s">
        <v>13</v>
      </c>
      <c r="I3" s="1" t="e" cm="1" vm="466">
        <f t="array" ref="I3">_xlfn._xlws.PY(32,0)</f>
        <v>#VALUE!</v>
      </c>
    </row>
    <row r="4" spans="1:9" x14ac:dyDescent="0.75">
      <c r="A4" s="1" t="s">
        <v>39</v>
      </c>
      <c r="B4" s="1" t="s">
        <v>40</v>
      </c>
      <c r="C4" s="1">
        <v>40.299999999999997</v>
      </c>
      <c r="D4" s="1">
        <v>18</v>
      </c>
      <c r="E4" s="1">
        <v>195</v>
      </c>
      <c r="F4" s="1">
        <v>3250</v>
      </c>
      <c r="G4" s="1" t="s">
        <v>13</v>
      </c>
    </row>
    <row r="5" spans="1:9" x14ac:dyDescent="0.75">
      <c r="A5" s="1" t="s">
        <v>39</v>
      </c>
      <c r="B5" s="1" t="s">
        <v>40</v>
      </c>
      <c r="G5" s="1" t="s">
        <v>41</v>
      </c>
    </row>
    <row r="6" spans="1:9" x14ac:dyDescent="0.75">
      <c r="A6" s="1" t="s">
        <v>39</v>
      </c>
      <c r="B6" s="1" t="s">
        <v>40</v>
      </c>
      <c r="C6" s="1">
        <v>36.700000000000003</v>
      </c>
      <c r="D6" s="1">
        <v>19.3</v>
      </c>
      <c r="E6" s="1">
        <v>193</v>
      </c>
      <c r="F6" s="1">
        <v>3450</v>
      </c>
      <c r="G6" s="1" t="s">
        <v>13</v>
      </c>
    </row>
    <row r="7" spans="1:9" x14ac:dyDescent="0.75">
      <c r="A7" s="1" t="s">
        <v>39</v>
      </c>
      <c r="B7" s="1" t="s">
        <v>40</v>
      </c>
      <c r="C7" s="1">
        <v>39.299999999999997</v>
      </c>
      <c r="D7" s="1">
        <v>20.6</v>
      </c>
      <c r="E7" s="1">
        <v>190</v>
      </c>
      <c r="F7" s="1">
        <v>3650</v>
      </c>
      <c r="G7" s="1" t="s">
        <v>16</v>
      </c>
    </row>
    <row r="8" spans="1:9" x14ac:dyDescent="0.75">
      <c r="A8" s="1" t="s">
        <v>39</v>
      </c>
      <c r="B8" s="1" t="s">
        <v>40</v>
      </c>
      <c r="C8" s="1">
        <v>38.9</v>
      </c>
      <c r="D8" s="1">
        <v>17.8</v>
      </c>
      <c r="E8" s="1">
        <v>181</v>
      </c>
      <c r="F8" s="1">
        <v>3625</v>
      </c>
      <c r="G8" s="1" t="s">
        <v>13</v>
      </c>
    </row>
    <row r="9" spans="1:9" x14ac:dyDescent="0.75">
      <c r="A9" s="1" t="s">
        <v>39</v>
      </c>
      <c r="B9" s="1" t="s">
        <v>40</v>
      </c>
      <c r="C9" s="1">
        <v>39.200000000000003</v>
      </c>
      <c r="D9" s="1">
        <v>19.600000000000001</v>
      </c>
      <c r="E9" s="1">
        <v>195</v>
      </c>
      <c r="F9" s="1">
        <v>4675</v>
      </c>
      <c r="G9" s="1" t="s">
        <v>16</v>
      </c>
    </row>
    <row r="10" spans="1:9" x14ac:dyDescent="0.75">
      <c r="A10" s="1" t="s">
        <v>39</v>
      </c>
      <c r="B10" s="1" t="s">
        <v>40</v>
      </c>
      <c r="C10" s="1">
        <v>34.1</v>
      </c>
      <c r="D10" s="1">
        <v>18.100000000000001</v>
      </c>
      <c r="E10" s="1">
        <v>193</v>
      </c>
      <c r="F10" s="1">
        <v>3475</v>
      </c>
      <c r="G10" s="1" t="s">
        <v>41</v>
      </c>
    </row>
    <row r="11" spans="1:9" x14ac:dyDescent="0.75">
      <c r="A11" s="1" t="s">
        <v>39</v>
      </c>
      <c r="B11" s="1" t="s">
        <v>40</v>
      </c>
      <c r="C11" s="1">
        <v>42</v>
      </c>
      <c r="D11" s="1">
        <v>20.2</v>
      </c>
      <c r="E11" s="1">
        <v>190</v>
      </c>
      <c r="F11" s="1">
        <v>4250</v>
      </c>
      <c r="G11" s="1" t="s">
        <v>41</v>
      </c>
    </row>
    <row r="12" spans="1:9" x14ac:dyDescent="0.75">
      <c r="A12" s="1" t="s">
        <v>39</v>
      </c>
      <c r="B12" s="1" t="s">
        <v>40</v>
      </c>
      <c r="C12" s="1">
        <v>37.799999999999997</v>
      </c>
      <c r="D12" s="1">
        <v>17.100000000000001</v>
      </c>
      <c r="E12" s="1">
        <v>186</v>
      </c>
      <c r="F12" s="1">
        <v>3300</v>
      </c>
      <c r="G12" s="1" t="s">
        <v>41</v>
      </c>
    </row>
    <row r="13" spans="1:9" x14ac:dyDescent="0.75">
      <c r="A13" s="1" t="s">
        <v>39</v>
      </c>
      <c r="B13" s="1" t="s">
        <v>40</v>
      </c>
      <c r="C13" s="1">
        <v>37.799999999999997</v>
      </c>
      <c r="D13" s="1">
        <v>17.3</v>
      </c>
      <c r="E13" s="1">
        <v>180</v>
      </c>
      <c r="F13" s="1">
        <v>3700</v>
      </c>
      <c r="G13" s="1" t="s">
        <v>41</v>
      </c>
    </row>
    <row r="14" spans="1:9" x14ac:dyDescent="0.75">
      <c r="A14" s="1" t="s">
        <v>39</v>
      </c>
      <c r="B14" s="1" t="s">
        <v>40</v>
      </c>
      <c r="C14" s="1">
        <v>41.1</v>
      </c>
      <c r="D14" s="1">
        <v>17.600000000000001</v>
      </c>
      <c r="E14" s="1">
        <v>182</v>
      </c>
      <c r="F14" s="1">
        <v>3200</v>
      </c>
      <c r="G14" s="1" t="s">
        <v>13</v>
      </c>
    </row>
    <row r="15" spans="1:9" x14ac:dyDescent="0.75">
      <c r="A15" s="1" t="s">
        <v>39</v>
      </c>
      <c r="B15" s="1" t="s">
        <v>40</v>
      </c>
      <c r="C15" s="1">
        <v>38.6</v>
      </c>
      <c r="D15" s="1">
        <v>21.2</v>
      </c>
      <c r="E15" s="1">
        <v>191</v>
      </c>
      <c r="F15" s="1">
        <v>3800</v>
      </c>
      <c r="G15" s="1" t="s">
        <v>16</v>
      </c>
    </row>
    <row r="16" spans="1:9" x14ac:dyDescent="0.75">
      <c r="A16" s="1" t="s">
        <v>39</v>
      </c>
      <c r="B16" s="1" t="s">
        <v>40</v>
      </c>
      <c r="C16" s="1">
        <v>34.6</v>
      </c>
      <c r="D16" s="1">
        <v>21.1</v>
      </c>
      <c r="E16" s="1">
        <v>198</v>
      </c>
      <c r="F16" s="1">
        <v>4400</v>
      </c>
      <c r="G16" s="1" t="s">
        <v>16</v>
      </c>
    </row>
    <row r="17" spans="1:7" x14ac:dyDescent="0.75">
      <c r="A17" s="1" t="s">
        <v>39</v>
      </c>
      <c r="B17" s="1" t="s">
        <v>40</v>
      </c>
      <c r="C17" s="1">
        <v>36.6</v>
      </c>
      <c r="D17" s="1">
        <v>17.8</v>
      </c>
      <c r="E17" s="1">
        <v>185</v>
      </c>
      <c r="F17" s="1">
        <v>3700</v>
      </c>
      <c r="G17" s="1" t="s">
        <v>13</v>
      </c>
    </row>
    <row r="18" spans="1:7" x14ac:dyDescent="0.75">
      <c r="A18" s="1" t="s">
        <v>39</v>
      </c>
      <c r="B18" s="1" t="s">
        <v>40</v>
      </c>
      <c r="C18" s="1">
        <v>38.700000000000003</v>
      </c>
      <c r="D18" s="1">
        <v>19</v>
      </c>
      <c r="E18" s="1">
        <v>195</v>
      </c>
      <c r="F18" s="1">
        <v>3450</v>
      </c>
      <c r="G18" s="1" t="s">
        <v>13</v>
      </c>
    </row>
    <row r="19" spans="1:7" x14ac:dyDescent="0.75">
      <c r="A19" s="1" t="s">
        <v>39</v>
      </c>
      <c r="B19" s="1" t="s">
        <v>40</v>
      </c>
      <c r="C19" s="1">
        <v>42.5</v>
      </c>
      <c r="D19" s="1">
        <v>20.7</v>
      </c>
      <c r="E19" s="1">
        <v>197</v>
      </c>
      <c r="F19" s="1">
        <v>4500</v>
      </c>
      <c r="G19" s="1" t="s">
        <v>16</v>
      </c>
    </row>
    <row r="20" spans="1:7" x14ac:dyDescent="0.75">
      <c r="A20" s="1" t="s">
        <v>39</v>
      </c>
      <c r="B20" s="1" t="s">
        <v>40</v>
      </c>
      <c r="C20" s="1">
        <v>34.4</v>
      </c>
      <c r="D20" s="1">
        <v>18.399999999999999</v>
      </c>
      <c r="E20" s="1">
        <v>184</v>
      </c>
      <c r="F20" s="1">
        <v>3325</v>
      </c>
      <c r="G20" s="1" t="s">
        <v>13</v>
      </c>
    </row>
    <row r="21" spans="1:7" x14ac:dyDescent="0.75">
      <c r="A21" s="1" t="s">
        <v>39</v>
      </c>
      <c r="B21" s="1" t="s">
        <v>40</v>
      </c>
      <c r="C21" s="1">
        <v>46</v>
      </c>
      <c r="D21" s="1">
        <v>21.5</v>
      </c>
      <c r="E21" s="1">
        <v>194</v>
      </c>
      <c r="F21" s="1">
        <v>4200</v>
      </c>
      <c r="G21" s="1" t="s">
        <v>16</v>
      </c>
    </row>
    <row r="22" spans="1:7" x14ac:dyDescent="0.75">
      <c r="A22" s="1" t="s">
        <v>39</v>
      </c>
      <c r="B22" s="1" t="s">
        <v>42</v>
      </c>
      <c r="C22" s="1">
        <v>37.799999999999997</v>
      </c>
      <c r="D22" s="1">
        <v>18.3</v>
      </c>
      <c r="E22" s="1">
        <v>174</v>
      </c>
      <c r="F22" s="1">
        <v>3400</v>
      </c>
      <c r="G22" s="1" t="s">
        <v>13</v>
      </c>
    </row>
    <row r="23" spans="1:7" x14ac:dyDescent="0.75">
      <c r="A23" s="1" t="s">
        <v>39</v>
      </c>
      <c r="B23" s="1" t="s">
        <v>42</v>
      </c>
      <c r="C23" s="1">
        <v>37.700000000000003</v>
      </c>
      <c r="D23" s="1">
        <v>18.7</v>
      </c>
      <c r="E23" s="1">
        <v>180</v>
      </c>
      <c r="F23" s="1">
        <v>3600</v>
      </c>
      <c r="G23" s="1" t="s">
        <v>16</v>
      </c>
    </row>
    <row r="24" spans="1:7" x14ac:dyDescent="0.75">
      <c r="A24" s="1" t="s">
        <v>39</v>
      </c>
      <c r="B24" s="1" t="s">
        <v>42</v>
      </c>
      <c r="C24" s="1">
        <v>35.9</v>
      </c>
      <c r="D24" s="1">
        <v>19.2</v>
      </c>
      <c r="E24" s="1">
        <v>189</v>
      </c>
      <c r="F24" s="1">
        <v>3800</v>
      </c>
      <c r="G24" s="1" t="s">
        <v>13</v>
      </c>
    </row>
    <row r="25" spans="1:7" x14ac:dyDescent="0.75">
      <c r="A25" s="1" t="s">
        <v>39</v>
      </c>
      <c r="B25" s="1" t="s">
        <v>42</v>
      </c>
      <c r="C25" s="1">
        <v>38.200000000000003</v>
      </c>
      <c r="D25" s="1">
        <v>18.100000000000001</v>
      </c>
      <c r="E25" s="1">
        <v>185</v>
      </c>
      <c r="F25" s="1">
        <v>3950</v>
      </c>
      <c r="G25" s="1" t="s">
        <v>16</v>
      </c>
    </row>
    <row r="26" spans="1:7" x14ac:dyDescent="0.75">
      <c r="A26" s="1" t="s">
        <v>39</v>
      </c>
      <c r="B26" s="1" t="s">
        <v>42</v>
      </c>
      <c r="C26" s="1">
        <v>38.799999999999997</v>
      </c>
      <c r="D26" s="1">
        <v>17.2</v>
      </c>
      <c r="E26" s="1">
        <v>180</v>
      </c>
      <c r="F26" s="1">
        <v>3800</v>
      </c>
      <c r="G26" s="1" t="s">
        <v>16</v>
      </c>
    </row>
    <row r="27" spans="1:7" x14ac:dyDescent="0.75">
      <c r="A27" s="1" t="s">
        <v>39</v>
      </c>
      <c r="B27" s="1" t="s">
        <v>42</v>
      </c>
      <c r="C27" s="1">
        <v>35.299999999999997</v>
      </c>
      <c r="D27" s="1">
        <v>18.899999999999999</v>
      </c>
      <c r="E27" s="1">
        <v>187</v>
      </c>
      <c r="F27" s="1">
        <v>3800</v>
      </c>
      <c r="G27" s="1" t="s">
        <v>13</v>
      </c>
    </row>
    <row r="28" spans="1:7" x14ac:dyDescent="0.75">
      <c r="A28" s="1" t="s">
        <v>39</v>
      </c>
      <c r="B28" s="1" t="s">
        <v>42</v>
      </c>
      <c r="C28" s="1">
        <v>40.6</v>
      </c>
      <c r="D28" s="1">
        <v>18.600000000000001</v>
      </c>
      <c r="E28" s="1">
        <v>183</v>
      </c>
      <c r="F28" s="1">
        <v>3550</v>
      </c>
      <c r="G28" s="1" t="s">
        <v>16</v>
      </c>
    </row>
    <row r="29" spans="1:7" x14ac:dyDescent="0.75">
      <c r="A29" s="1" t="s">
        <v>39</v>
      </c>
      <c r="B29" s="1" t="s">
        <v>42</v>
      </c>
      <c r="C29" s="1">
        <v>40.5</v>
      </c>
      <c r="D29" s="1">
        <v>17.899999999999999</v>
      </c>
      <c r="E29" s="1">
        <v>187</v>
      </c>
      <c r="F29" s="1">
        <v>3200</v>
      </c>
      <c r="G29" s="1" t="s">
        <v>13</v>
      </c>
    </row>
    <row r="30" spans="1:7" x14ac:dyDescent="0.75">
      <c r="A30" s="1" t="s">
        <v>39</v>
      </c>
      <c r="B30" s="1" t="s">
        <v>42</v>
      </c>
      <c r="C30" s="1">
        <v>37.9</v>
      </c>
      <c r="D30" s="1">
        <v>18.600000000000001</v>
      </c>
      <c r="E30" s="1">
        <v>172</v>
      </c>
      <c r="F30" s="1">
        <v>3150</v>
      </c>
      <c r="G30" s="1" t="s">
        <v>13</v>
      </c>
    </row>
    <row r="31" spans="1:7" x14ac:dyDescent="0.75">
      <c r="A31" s="1" t="s">
        <v>39</v>
      </c>
      <c r="B31" s="1" t="s">
        <v>42</v>
      </c>
      <c r="C31" s="1">
        <v>40.5</v>
      </c>
      <c r="D31" s="1">
        <v>18.899999999999999</v>
      </c>
      <c r="E31" s="1">
        <v>180</v>
      </c>
      <c r="F31" s="1">
        <v>3950</v>
      </c>
      <c r="G31" s="1" t="s">
        <v>16</v>
      </c>
    </row>
    <row r="32" spans="1:7" x14ac:dyDescent="0.75">
      <c r="A32" s="1" t="s">
        <v>39</v>
      </c>
      <c r="B32" s="1" t="s">
        <v>43</v>
      </c>
      <c r="C32" s="1">
        <v>39.5</v>
      </c>
      <c r="D32" s="1">
        <v>16.7</v>
      </c>
      <c r="E32" s="1">
        <v>178</v>
      </c>
      <c r="F32" s="1">
        <v>3250</v>
      </c>
      <c r="G32" s="1" t="s">
        <v>13</v>
      </c>
    </row>
    <row r="33" spans="1:7" x14ac:dyDescent="0.75">
      <c r="A33" s="1" t="s">
        <v>39</v>
      </c>
      <c r="B33" s="1" t="s">
        <v>43</v>
      </c>
      <c r="C33" s="1">
        <v>37.200000000000003</v>
      </c>
      <c r="D33" s="1">
        <v>18.100000000000001</v>
      </c>
      <c r="E33" s="1">
        <v>178</v>
      </c>
      <c r="F33" s="1">
        <v>3900</v>
      </c>
      <c r="G33" s="1" t="s">
        <v>16</v>
      </c>
    </row>
    <row r="34" spans="1:7" x14ac:dyDescent="0.75">
      <c r="A34" s="1" t="s">
        <v>39</v>
      </c>
      <c r="B34" s="1" t="s">
        <v>43</v>
      </c>
      <c r="C34" s="1">
        <v>39.5</v>
      </c>
      <c r="D34" s="1">
        <v>17.8</v>
      </c>
      <c r="E34" s="1">
        <v>188</v>
      </c>
      <c r="F34" s="1">
        <v>3300</v>
      </c>
      <c r="G34" s="1" t="s">
        <v>13</v>
      </c>
    </row>
    <row r="35" spans="1:7" x14ac:dyDescent="0.75">
      <c r="A35" s="1" t="s">
        <v>39</v>
      </c>
      <c r="B35" s="1" t="s">
        <v>43</v>
      </c>
      <c r="C35" s="1">
        <v>40.9</v>
      </c>
      <c r="D35" s="1">
        <v>18.899999999999999</v>
      </c>
      <c r="E35" s="1">
        <v>184</v>
      </c>
      <c r="F35" s="1">
        <v>3900</v>
      </c>
      <c r="G35" s="1" t="s">
        <v>16</v>
      </c>
    </row>
    <row r="36" spans="1:7" x14ac:dyDescent="0.75">
      <c r="A36" s="1" t="s">
        <v>39</v>
      </c>
      <c r="B36" s="1" t="s">
        <v>43</v>
      </c>
      <c r="C36" s="1">
        <v>36.4</v>
      </c>
      <c r="D36" s="1">
        <v>17</v>
      </c>
      <c r="E36" s="1">
        <v>195</v>
      </c>
      <c r="F36" s="1">
        <v>3325</v>
      </c>
      <c r="G36" s="1" t="s">
        <v>13</v>
      </c>
    </row>
    <row r="37" spans="1:7" x14ac:dyDescent="0.75">
      <c r="A37" s="1" t="s">
        <v>39</v>
      </c>
      <c r="B37" s="1" t="s">
        <v>43</v>
      </c>
      <c r="C37" s="1">
        <v>39.200000000000003</v>
      </c>
      <c r="D37" s="1">
        <v>21.1</v>
      </c>
      <c r="E37" s="1">
        <v>196</v>
      </c>
      <c r="F37" s="1">
        <v>4150</v>
      </c>
      <c r="G37" s="1" t="s">
        <v>16</v>
      </c>
    </row>
    <row r="38" spans="1:7" x14ac:dyDescent="0.75">
      <c r="A38" s="1" t="s">
        <v>39</v>
      </c>
      <c r="B38" s="1" t="s">
        <v>43</v>
      </c>
      <c r="C38" s="1">
        <v>38.799999999999997</v>
      </c>
      <c r="D38" s="1">
        <v>20</v>
      </c>
      <c r="E38" s="1">
        <v>190</v>
      </c>
      <c r="F38" s="1">
        <v>3950</v>
      </c>
      <c r="G38" s="1" t="s">
        <v>16</v>
      </c>
    </row>
    <row r="39" spans="1:7" x14ac:dyDescent="0.75">
      <c r="A39" s="1" t="s">
        <v>39</v>
      </c>
      <c r="B39" s="1" t="s">
        <v>43</v>
      </c>
      <c r="C39" s="1">
        <v>42.2</v>
      </c>
      <c r="D39" s="1">
        <v>18.5</v>
      </c>
      <c r="E39" s="1">
        <v>180</v>
      </c>
      <c r="F39" s="1">
        <v>3550</v>
      </c>
      <c r="G39" s="1" t="s">
        <v>13</v>
      </c>
    </row>
    <row r="40" spans="1:7" x14ac:dyDescent="0.75">
      <c r="A40" s="1" t="s">
        <v>39</v>
      </c>
      <c r="B40" s="1" t="s">
        <v>43</v>
      </c>
      <c r="C40" s="1">
        <v>37.6</v>
      </c>
      <c r="D40" s="1">
        <v>19.3</v>
      </c>
      <c r="E40" s="1">
        <v>181</v>
      </c>
      <c r="F40" s="1">
        <v>3300</v>
      </c>
      <c r="G40" s="1" t="s">
        <v>13</v>
      </c>
    </row>
    <row r="41" spans="1:7" x14ac:dyDescent="0.75">
      <c r="A41" s="1" t="s">
        <v>39</v>
      </c>
      <c r="B41" s="1" t="s">
        <v>43</v>
      </c>
      <c r="C41" s="1">
        <v>39.799999999999997</v>
      </c>
      <c r="D41" s="1">
        <v>19.100000000000001</v>
      </c>
      <c r="E41" s="1">
        <v>184</v>
      </c>
      <c r="F41" s="1">
        <v>4650</v>
      </c>
      <c r="G41" s="1" t="s">
        <v>16</v>
      </c>
    </row>
    <row r="42" spans="1:7" x14ac:dyDescent="0.75">
      <c r="A42" s="1" t="s">
        <v>39</v>
      </c>
      <c r="B42" s="1" t="s">
        <v>43</v>
      </c>
      <c r="C42" s="1">
        <v>36.5</v>
      </c>
      <c r="D42" s="1">
        <v>18</v>
      </c>
      <c r="E42" s="1">
        <v>182</v>
      </c>
      <c r="F42" s="1">
        <v>3150</v>
      </c>
      <c r="G42" s="1" t="s">
        <v>13</v>
      </c>
    </row>
    <row r="43" spans="1:7" x14ac:dyDescent="0.75">
      <c r="A43" s="1" t="s">
        <v>39</v>
      </c>
      <c r="B43" s="1" t="s">
        <v>43</v>
      </c>
      <c r="C43" s="1">
        <v>40.799999999999997</v>
      </c>
      <c r="D43" s="1">
        <v>18.399999999999999</v>
      </c>
      <c r="E43" s="1">
        <v>195</v>
      </c>
      <c r="F43" s="1">
        <v>3900</v>
      </c>
      <c r="G43" s="1" t="s">
        <v>16</v>
      </c>
    </row>
    <row r="44" spans="1:7" x14ac:dyDescent="0.75">
      <c r="A44" s="1" t="s">
        <v>39</v>
      </c>
      <c r="B44" s="1" t="s">
        <v>43</v>
      </c>
      <c r="C44" s="1">
        <v>36</v>
      </c>
      <c r="D44" s="1">
        <v>18.5</v>
      </c>
      <c r="E44" s="1">
        <v>186</v>
      </c>
      <c r="F44" s="1">
        <v>3100</v>
      </c>
      <c r="G44" s="1" t="s">
        <v>13</v>
      </c>
    </row>
    <row r="45" spans="1:7" x14ac:dyDescent="0.75">
      <c r="A45" s="1" t="s">
        <v>39</v>
      </c>
      <c r="B45" s="1" t="s">
        <v>43</v>
      </c>
      <c r="C45" s="1">
        <v>44.1</v>
      </c>
      <c r="D45" s="1">
        <v>19.7</v>
      </c>
      <c r="E45" s="1">
        <v>196</v>
      </c>
      <c r="F45" s="1">
        <v>4400</v>
      </c>
      <c r="G45" s="1" t="s">
        <v>16</v>
      </c>
    </row>
    <row r="46" spans="1:7" x14ac:dyDescent="0.75">
      <c r="A46" s="1" t="s">
        <v>39</v>
      </c>
      <c r="B46" s="1" t="s">
        <v>43</v>
      </c>
      <c r="C46" s="1">
        <v>37</v>
      </c>
      <c r="D46" s="1">
        <v>16.899999999999999</v>
      </c>
      <c r="E46" s="1">
        <v>185</v>
      </c>
      <c r="F46" s="1">
        <v>3000</v>
      </c>
      <c r="G46" s="1" t="s">
        <v>13</v>
      </c>
    </row>
    <row r="47" spans="1:7" x14ac:dyDescent="0.75">
      <c r="A47" s="1" t="s">
        <v>39</v>
      </c>
      <c r="B47" s="1" t="s">
        <v>43</v>
      </c>
      <c r="C47" s="1">
        <v>39.6</v>
      </c>
      <c r="D47" s="1">
        <v>18.8</v>
      </c>
      <c r="E47" s="1">
        <v>190</v>
      </c>
      <c r="F47" s="1">
        <v>4600</v>
      </c>
      <c r="G47" s="1" t="s">
        <v>16</v>
      </c>
    </row>
    <row r="48" spans="1:7" x14ac:dyDescent="0.75">
      <c r="A48" s="1" t="s">
        <v>39</v>
      </c>
      <c r="B48" s="1" t="s">
        <v>43</v>
      </c>
      <c r="C48" s="1">
        <v>41.1</v>
      </c>
      <c r="D48" s="1">
        <v>19</v>
      </c>
      <c r="E48" s="1">
        <v>182</v>
      </c>
      <c r="F48" s="1">
        <v>3425</v>
      </c>
      <c r="G48" s="1" t="s">
        <v>16</v>
      </c>
    </row>
    <row r="49" spans="1:7" x14ac:dyDescent="0.75">
      <c r="A49" s="1" t="s">
        <v>39</v>
      </c>
      <c r="B49" s="1" t="s">
        <v>43</v>
      </c>
      <c r="C49" s="1">
        <v>37.5</v>
      </c>
      <c r="D49" s="1">
        <v>18.899999999999999</v>
      </c>
      <c r="E49" s="1">
        <v>179</v>
      </c>
      <c r="F49" s="1">
        <v>2975</v>
      </c>
      <c r="G49" s="1" t="s">
        <v>41</v>
      </c>
    </row>
    <row r="50" spans="1:7" x14ac:dyDescent="0.75">
      <c r="A50" s="1" t="s">
        <v>39</v>
      </c>
      <c r="B50" s="1" t="s">
        <v>43</v>
      </c>
      <c r="C50" s="1">
        <v>36</v>
      </c>
      <c r="D50" s="1">
        <v>17.899999999999999</v>
      </c>
      <c r="E50" s="1">
        <v>190</v>
      </c>
      <c r="F50" s="1">
        <v>3450</v>
      </c>
      <c r="G50" s="1" t="s">
        <v>13</v>
      </c>
    </row>
    <row r="51" spans="1:7" x14ac:dyDescent="0.75">
      <c r="A51" s="1" t="s">
        <v>39</v>
      </c>
      <c r="B51" s="1" t="s">
        <v>43</v>
      </c>
      <c r="C51" s="1">
        <v>42.3</v>
      </c>
      <c r="D51" s="1">
        <v>21.2</v>
      </c>
      <c r="E51" s="1">
        <v>191</v>
      </c>
      <c r="F51" s="1">
        <v>4150</v>
      </c>
      <c r="G51" s="1" t="s">
        <v>16</v>
      </c>
    </row>
    <row r="52" spans="1:7" x14ac:dyDescent="0.75">
      <c r="A52" s="1" t="s">
        <v>39</v>
      </c>
      <c r="B52" s="1" t="s">
        <v>42</v>
      </c>
      <c r="C52" s="1">
        <v>39.6</v>
      </c>
      <c r="D52" s="1">
        <v>17.7</v>
      </c>
      <c r="E52" s="1">
        <v>186</v>
      </c>
      <c r="F52" s="1">
        <v>3500</v>
      </c>
      <c r="G52" s="1" t="s">
        <v>13</v>
      </c>
    </row>
    <row r="53" spans="1:7" x14ac:dyDescent="0.75">
      <c r="A53" s="1" t="s">
        <v>39</v>
      </c>
      <c r="B53" s="1" t="s">
        <v>42</v>
      </c>
      <c r="C53" s="1">
        <v>40.1</v>
      </c>
      <c r="D53" s="1">
        <v>18.899999999999999</v>
      </c>
      <c r="E53" s="1">
        <v>188</v>
      </c>
      <c r="F53" s="1">
        <v>4300</v>
      </c>
      <c r="G53" s="1" t="s">
        <v>16</v>
      </c>
    </row>
    <row r="54" spans="1:7" x14ac:dyDescent="0.75">
      <c r="A54" s="1" t="s">
        <v>39</v>
      </c>
      <c r="B54" s="1" t="s">
        <v>42</v>
      </c>
      <c r="C54" s="1">
        <v>35</v>
      </c>
      <c r="D54" s="1">
        <v>17.899999999999999</v>
      </c>
      <c r="E54" s="1">
        <v>190</v>
      </c>
      <c r="F54" s="1">
        <v>3450</v>
      </c>
      <c r="G54" s="1" t="s">
        <v>13</v>
      </c>
    </row>
    <row r="55" spans="1:7" x14ac:dyDescent="0.75">
      <c r="A55" s="1" t="s">
        <v>39</v>
      </c>
      <c r="B55" s="1" t="s">
        <v>42</v>
      </c>
      <c r="C55" s="1">
        <v>42</v>
      </c>
      <c r="D55" s="1">
        <v>19.5</v>
      </c>
      <c r="E55" s="1">
        <v>200</v>
      </c>
      <c r="F55" s="1">
        <v>4050</v>
      </c>
      <c r="G55" s="1" t="s">
        <v>16</v>
      </c>
    </row>
    <row r="56" spans="1:7" x14ac:dyDescent="0.75">
      <c r="A56" s="1" t="s">
        <v>39</v>
      </c>
      <c r="B56" s="1" t="s">
        <v>42</v>
      </c>
      <c r="C56" s="1">
        <v>34.5</v>
      </c>
      <c r="D56" s="1">
        <v>18.100000000000001</v>
      </c>
      <c r="E56" s="1">
        <v>187</v>
      </c>
      <c r="F56" s="1">
        <v>2900</v>
      </c>
      <c r="G56" s="1" t="s">
        <v>13</v>
      </c>
    </row>
    <row r="57" spans="1:7" x14ac:dyDescent="0.75">
      <c r="A57" s="1" t="s">
        <v>39</v>
      </c>
      <c r="B57" s="1" t="s">
        <v>42</v>
      </c>
      <c r="C57" s="1">
        <v>41.4</v>
      </c>
      <c r="D57" s="1">
        <v>18.600000000000001</v>
      </c>
      <c r="E57" s="1">
        <v>191</v>
      </c>
      <c r="F57" s="1">
        <v>3700</v>
      </c>
      <c r="G57" s="1" t="s">
        <v>16</v>
      </c>
    </row>
    <row r="58" spans="1:7" x14ac:dyDescent="0.75">
      <c r="A58" s="1" t="s">
        <v>39</v>
      </c>
      <c r="B58" s="1" t="s">
        <v>42</v>
      </c>
      <c r="C58" s="1">
        <v>39</v>
      </c>
      <c r="D58" s="1">
        <v>17.5</v>
      </c>
      <c r="E58" s="1">
        <v>186</v>
      </c>
      <c r="F58" s="1">
        <v>3550</v>
      </c>
      <c r="G58" s="1" t="s">
        <v>13</v>
      </c>
    </row>
    <row r="59" spans="1:7" x14ac:dyDescent="0.75">
      <c r="A59" s="1" t="s">
        <v>39</v>
      </c>
      <c r="B59" s="1" t="s">
        <v>42</v>
      </c>
      <c r="C59" s="1">
        <v>40.6</v>
      </c>
      <c r="D59" s="1">
        <v>18.8</v>
      </c>
      <c r="E59" s="1">
        <v>193</v>
      </c>
      <c r="F59" s="1">
        <v>3800</v>
      </c>
      <c r="G59" s="1" t="s">
        <v>16</v>
      </c>
    </row>
    <row r="60" spans="1:7" x14ac:dyDescent="0.75">
      <c r="A60" s="1" t="s">
        <v>39</v>
      </c>
      <c r="B60" s="1" t="s">
        <v>42</v>
      </c>
      <c r="C60" s="1">
        <v>36.5</v>
      </c>
      <c r="D60" s="1">
        <v>16.600000000000001</v>
      </c>
      <c r="E60" s="1">
        <v>181</v>
      </c>
      <c r="F60" s="1">
        <v>2850</v>
      </c>
      <c r="G60" s="1" t="s">
        <v>13</v>
      </c>
    </row>
    <row r="61" spans="1:7" x14ac:dyDescent="0.75">
      <c r="A61" s="1" t="s">
        <v>39</v>
      </c>
      <c r="B61" s="1" t="s">
        <v>42</v>
      </c>
      <c r="C61" s="1">
        <v>37.6</v>
      </c>
      <c r="D61" s="1">
        <v>19.100000000000001</v>
      </c>
      <c r="E61" s="1">
        <v>194</v>
      </c>
      <c r="F61" s="1">
        <v>3750</v>
      </c>
      <c r="G61" s="1" t="s">
        <v>16</v>
      </c>
    </row>
    <row r="62" spans="1:7" x14ac:dyDescent="0.75">
      <c r="A62" s="1" t="s">
        <v>39</v>
      </c>
      <c r="B62" s="1" t="s">
        <v>42</v>
      </c>
      <c r="C62" s="1">
        <v>35.700000000000003</v>
      </c>
      <c r="D62" s="1">
        <v>16.899999999999999</v>
      </c>
      <c r="E62" s="1">
        <v>185</v>
      </c>
      <c r="F62" s="1">
        <v>3150</v>
      </c>
      <c r="G62" s="1" t="s">
        <v>13</v>
      </c>
    </row>
    <row r="63" spans="1:7" x14ac:dyDescent="0.75">
      <c r="A63" s="1" t="s">
        <v>39</v>
      </c>
      <c r="B63" s="1" t="s">
        <v>42</v>
      </c>
      <c r="C63" s="1">
        <v>41.3</v>
      </c>
      <c r="D63" s="1">
        <v>21.1</v>
      </c>
      <c r="E63" s="1">
        <v>195</v>
      </c>
      <c r="F63" s="1">
        <v>4400</v>
      </c>
      <c r="G63" s="1" t="s">
        <v>16</v>
      </c>
    </row>
    <row r="64" spans="1:7" x14ac:dyDescent="0.75">
      <c r="A64" s="1" t="s">
        <v>39</v>
      </c>
      <c r="B64" s="1" t="s">
        <v>42</v>
      </c>
      <c r="C64" s="1">
        <v>37.6</v>
      </c>
      <c r="D64" s="1">
        <v>17</v>
      </c>
      <c r="E64" s="1">
        <v>185</v>
      </c>
      <c r="F64" s="1">
        <v>3600</v>
      </c>
      <c r="G64" s="1" t="s">
        <v>13</v>
      </c>
    </row>
    <row r="65" spans="1:7" x14ac:dyDescent="0.75">
      <c r="A65" s="1" t="s">
        <v>39</v>
      </c>
      <c r="B65" s="1" t="s">
        <v>42</v>
      </c>
      <c r="C65" s="1">
        <v>41.1</v>
      </c>
      <c r="D65" s="1">
        <v>18.2</v>
      </c>
      <c r="E65" s="1">
        <v>192</v>
      </c>
      <c r="F65" s="1">
        <v>4050</v>
      </c>
      <c r="G65" s="1" t="s">
        <v>16</v>
      </c>
    </row>
    <row r="66" spans="1:7" x14ac:dyDescent="0.75">
      <c r="A66" s="1" t="s">
        <v>39</v>
      </c>
      <c r="B66" s="1" t="s">
        <v>42</v>
      </c>
      <c r="C66" s="1">
        <v>36.4</v>
      </c>
      <c r="D66" s="1">
        <v>17.100000000000001</v>
      </c>
      <c r="E66" s="1">
        <v>184</v>
      </c>
      <c r="F66" s="1">
        <v>2850</v>
      </c>
      <c r="G66" s="1" t="s">
        <v>13</v>
      </c>
    </row>
    <row r="67" spans="1:7" x14ac:dyDescent="0.75">
      <c r="A67" s="1" t="s">
        <v>39</v>
      </c>
      <c r="B67" s="1" t="s">
        <v>42</v>
      </c>
      <c r="C67" s="1">
        <v>41.6</v>
      </c>
      <c r="D67" s="1">
        <v>18</v>
      </c>
      <c r="E67" s="1">
        <v>192</v>
      </c>
      <c r="F67" s="1">
        <v>3950</v>
      </c>
      <c r="G67" s="1" t="s">
        <v>16</v>
      </c>
    </row>
    <row r="68" spans="1:7" x14ac:dyDescent="0.75">
      <c r="A68" s="1" t="s">
        <v>39</v>
      </c>
      <c r="B68" s="1" t="s">
        <v>42</v>
      </c>
      <c r="C68" s="1">
        <v>35.5</v>
      </c>
      <c r="D68" s="1">
        <v>16.2</v>
      </c>
      <c r="E68" s="1">
        <v>195</v>
      </c>
      <c r="F68" s="1">
        <v>3350</v>
      </c>
      <c r="G68" s="1" t="s">
        <v>13</v>
      </c>
    </row>
    <row r="69" spans="1:7" x14ac:dyDescent="0.75">
      <c r="A69" s="1" t="s">
        <v>39</v>
      </c>
      <c r="B69" s="1" t="s">
        <v>42</v>
      </c>
      <c r="C69" s="1">
        <v>41.1</v>
      </c>
      <c r="D69" s="1">
        <v>19.100000000000001</v>
      </c>
      <c r="E69" s="1">
        <v>188</v>
      </c>
      <c r="F69" s="1">
        <v>4100</v>
      </c>
      <c r="G69" s="1" t="s">
        <v>16</v>
      </c>
    </row>
    <row r="70" spans="1:7" x14ac:dyDescent="0.75">
      <c r="A70" s="1" t="s">
        <v>39</v>
      </c>
      <c r="B70" s="1" t="s">
        <v>40</v>
      </c>
      <c r="C70" s="1">
        <v>35.9</v>
      </c>
      <c r="D70" s="1">
        <v>16.600000000000001</v>
      </c>
      <c r="E70" s="1">
        <v>190</v>
      </c>
      <c r="F70" s="1">
        <v>3050</v>
      </c>
      <c r="G70" s="1" t="s">
        <v>13</v>
      </c>
    </row>
    <row r="71" spans="1:7" x14ac:dyDescent="0.75">
      <c r="A71" s="1" t="s">
        <v>39</v>
      </c>
      <c r="B71" s="1" t="s">
        <v>40</v>
      </c>
      <c r="C71" s="1">
        <v>41.8</v>
      </c>
      <c r="D71" s="1">
        <v>19.399999999999999</v>
      </c>
      <c r="E71" s="1">
        <v>198</v>
      </c>
      <c r="F71" s="1">
        <v>4450</v>
      </c>
      <c r="G71" s="1" t="s">
        <v>16</v>
      </c>
    </row>
    <row r="72" spans="1:7" x14ac:dyDescent="0.75">
      <c r="A72" s="1" t="s">
        <v>39</v>
      </c>
      <c r="B72" s="1" t="s">
        <v>40</v>
      </c>
      <c r="C72" s="1">
        <v>33.5</v>
      </c>
      <c r="D72" s="1">
        <v>19</v>
      </c>
      <c r="E72" s="1">
        <v>190</v>
      </c>
      <c r="F72" s="1">
        <v>3600</v>
      </c>
      <c r="G72" s="1" t="s">
        <v>13</v>
      </c>
    </row>
    <row r="73" spans="1:7" x14ac:dyDescent="0.75">
      <c r="A73" s="1" t="s">
        <v>39</v>
      </c>
      <c r="B73" s="1" t="s">
        <v>40</v>
      </c>
      <c r="C73" s="1">
        <v>39.700000000000003</v>
      </c>
      <c r="D73" s="1">
        <v>18.399999999999999</v>
      </c>
      <c r="E73" s="1">
        <v>190</v>
      </c>
      <c r="F73" s="1">
        <v>3900</v>
      </c>
      <c r="G73" s="1" t="s">
        <v>16</v>
      </c>
    </row>
    <row r="74" spans="1:7" x14ac:dyDescent="0.75">
      <c r="A74" s="1" t="s">
        <v>39</v>
      </c>
      <c r="B74" s="1" t="s">
        <v>40</v>
      </c>
      <c r="C74" s="1">
        <v>39.6</v>
      </c>
      <c r="D74" s="1">
        <v>17.2</v>
      </c>
      <c r="E74" s="1">
        <v>196</v>
      </c>
      <c r="F74" s="1">
        <v>3550</v>
      </c>
      <c r="G74" s="1" t="s">
        <v>13</v>
      </c>
    </row>
    <row r="75" spans="1:7" x14ac:dyDescent="0.75">
      <c r="A75" s="1" t="s">
        <v>39</v>
      </c>
      <c r="B75" s="1" t="s">
        <v>40</v>
      </c>
      <c r="C75" s="1">
        <v>45.8</v>
      </c>
      <c r="D75" s="1">
        <v>18.899999999999999</v>
      </c>
      <c r="E75" s="1">
        <v>197</v>
      </c>
      <c r="F75" s="1">
        <v>4150</v>
      </c>
      <c r="G75" s="1" t="s">
        <v>16</v>
      </c>
    </row>
    <row r="76" spans="1:7" x14ac:dyDescent="0.75">
      <c r="A76" s="1" t="s">
        <v>39</v>
      </c>
      <c r="B76" s="1" t="s">
        <v>40</v>
      </c>
      <c r="C76" s="1">
        <v>35.5</v>
      </c>
      <c r="D76" s="1">
        <v>17.5</v>
      </c>
      <c r="E76" s="1">
        <v>190</v>
      </c>
      <c r="F76" s="1">
        <v>3700</v>
      </c>
      <c r="G76" s="1" t="s">
        <v>13</v>
      </c>
    </row>
    <row r="77" spans="1:7" x14ac:dyDescent="0.75">
      <c r="A77" s="1" t="s">
        <v>39</v>
      </c>
      <c r="B77" s="1" t="s">
        <v>40</v>
      </c>
      <c r="C77" s="1">
        <v>42.8</v>
      </c>
      <c r="D77" s="1">
        <v>18.5</v>
      </c>
      <c r="E77" s="1">
        <v>195</v>
      </c>
      <c r="F77" s="1">
        <v>4250</v>
      </c>
      <c r="G77" s="1" t="s">
        <v>16</v>
      </c>
    </row>
    <row r="78" spans="1:7" x14ac:dyDescent="0.75">
      <c r="A78" s="1" t="s">
        <v>39</v>
      </c>
      <c r="B78" s="1" t="s">
        <v>40</v>
      </c>
      <c r="C78" s="1">
        <v>40.9</v>
      </c>
      <c r="D78" s="1">
        <v>16.8</v>
      </c>
      <c r="E78" s="1">
        <v>191</v>
      </c>
      <c r="F78" s="1">
        <v>3700</v>
      </c>
      <c r="G78" s="1" t="s">
        <v>13</v>
      </c>
    </row>
    <row r="79" spans="1:7" x14ac:dyDescent="0.75">
      <c r="A79" s="1" t="s">
        <v>39</v>
      </c>
      <c r="B79" s="1" t="s">
        <v>40</v>
      </c>
      <c r="C79" s="1">
        <v>37.200000000000003</v>
      </c>
      <c r="D79" s="1">
        <v>19.399999999999999</v>
      </c>
      <c r="E79" s="1">
        <v>184</v>
      </c>
      <c r="F79" s="1">
        <v>3900</v>
      </c>
      <c r="G79" s="1" t="s">
        <v>16</v>
      </c>
    </row>
    <row r="80" spans="1:7" x14ac:dyDescent="0.75">
      <c r="A80" s="1" t="s">
        <v>39</v>
      </c>
      <c r="B80" s="1" t="s">
        <v>40</v>
      </c>
      <c r="C80" s="1">
        <v>36.200000000000003</v>
      </c>
      <c r="D80" s="1">
        <v>16.100000000000001</v>
      </c>
      <c r="E80" s="1">
        <v>187</v>
      </c>
      <c r="F80" s="1">
        <v>3550</v>
      </c>
      <c r="G80" s="1" t="s">
        <v>13</v>
      </c>
    </row>
    <row r="81" spans="1:7" x14ac:dyDescent="0.75">
      <c r="A81" s="1" t="s">
        <v>39</v>
      </c>
      <c r="B81" s="1" t="s">
        <v>40</v>
      </c>
      <c r="C81" s="1">
        <v>42.1</v>
      </c>
      <c r="D81" s="1">
        <v>19.100000000000001</v>
      </c>
      <c r="E81" s="1">
        <v>195</v>
      </c>
      <c r="F81" s="1">
        <v>4000</v>
      </c>
      <c r="G81" s="1" t="s">
        <v>16</v>
      </c>
    </row>
    <row r="82" spans="1:7" x14ac:dyDescent="0.75">
      <c r="A82" s="1" t="s">
        <v>39</v>
      </c>
      <c r="B82" s="1" t="s">
        <v>40</v>
      </c>
      <c r="C82" s="1">
        <v>34.6</v>
      </c>
      <c r="D82" s="1">
        <v>17.2</v>
      </c>
      <c r="E82" s="1">
        <v>189</v>
      </c>
      <c r="F82" s="1">
        <v>3200</v>
      </c>
      <c r="G82" s="1" t="s">
        <v>13</v>
      </c>
    </row>
    <row r="83" spans="1:7" x14ac:dyDescent="0.75">
      <c r="A83" s="1" t="s">
        <v>39</v>
      </c>
      <c r="B83" s="1" t="s">
        <v>40</v>
      </c>
      <c r="C83" s="1">
        <v>42.9</v>
      </c>
      <c r="D83" s="1">
        <v>17.600000000000001</v>
      </c>
      <c r="E83" s="1">
        <v>196</v>
      </c>
      <c r="F83" s="1">
        <v>4700</v>
      </c>
      <c r="G83" s="1" t="s">
        <v>16</v>
      </c>
    </row>
    <row r="84" spans="1:7" x14ac:dyDescent="0.75">
      <c r="A84" s="1" t="s">
        <v>39</v>
      </c>
      <c r="B84" s="1" t="s">
        <v>40</v>
      </c>
      <c r="C84" s="1">
        <v>36.700000000000003</v>
      </c>
      <c r="D84" s="1">
        <v>18.8</v>
      </c>
      <c r="E84" s="1">
        <v>187</v>
      </c>
      <c r="F84" s="1">
        <v>3800</v>
      </c>
      <c r="G84" s="1" t="s">
        <v>13</v>
      </c>
    </row>
    <row r="85" spans="1:7" x14ac:dyDescent="0.75">
      <c r="A85" s="1" t="s">
        <v>39</v>
      </c>
      <c r="B85" s="1" t="s">
        <v>40</v>
      </c>
      <c r="C85" s="1">
        <v>35.1</v>
      </c>
      <c r="D85" s="1">
        <v>19.399999999999999</v>
      </c>
      <c r="E85" s="1">
        <v>193</v>
      </c>
      <c r="F85" s="1">
        <v>4200</v>
      </c>
      <c r="G85" s="1" t="s">
        <v>16</v>
      </c>
    </row>
    <row r="86" spans="1:7" x14ac:dyDescent="0.75">
      <c r="A86" s="1" t="s">
        <v>39</v>
      </c>
      <c r="B86" s="1" t="s">
        <v>43</v>
      </c>
      <c r="C86" s="1">
        <v>37.299999999999997</v>
      </c>
      <c r="D86" s="1">
        <v>17.8</v>
      </c>
      <c r="E86" s="1">
        <v>191</v>
      </c>
      <c r="F86" s="1">
        <v>3350</v>
      </c>
      <c r="G86" s="1" t="s">
        <v>13</v>
      </c>
    </row>
    <row r="87" spans="1:7" x14ac:dyDescent="0.75">
      <c r="A87" s="1" t="s">
        <v>39</v>
      </c>
      <c r="B87" s="1" t="s">
        <v>43</v>
      </c>
      <c r="C87" s="1">
        <v>41.3</v>
      </c>
      <c r="D87" s="1">
        <v>20.3</v>
      </c>
      <c r="E87" s="1">
        <v>194</v>
      </c>
      <c r="F87" s="1">
        <v>3550</v>
      </c>
      <c r="G87" s="1" t="s">
        <v>16</v>
      </c>
    </row>
    <row r="88" spans="1:7" x14ac:dyDescent="0.75">
      <c r="A88" s="1" t="s">
        <v>39</v>
      </c>
      <c r="B88" s="1" t="s">
        <v>43</v>
      </c>
      <c r="C88" s="1">
        <v>36.299999999999997</v>
      </c>
      <c r="D88" s="1">
        <v>19.5</v>
      </c>
      <c r="E88" s="1">
        <v>190</v>
      </c>
      <c r="F88" s="1">
        <v>3800</v>
      </c>
      <c r="G88" s="1" t="s">
        <v>16</v>
      </c>
    </row>
    <row r="89" spans="1:7" x14ac:dyDescent="0.75">
      <c r="A89" s="1" t="s">
        <v>39</v>
      </c>
      <c r="B89" s="1" t="s">
        <v>43</v>
      </c>
      <c r="C89" s="1">
        <v>36.9</v>
      </c>
      <c r="D89" s="1">
        <v>18.600000000000001</v>
      </c>
      <c r="E89" s="1">
        <v>189</v>
      </c>
      <c r="F89" s="1">
        <v>3500</v>
      </c>
      <c r="G89" s="1" t="s">
        <v>13</v>
      </c>
    </row>
    <row r="90" spans="1:7" x14ac:dyDescent="0.75">
      <c r="A90" s="1" t="s">
        <v>39</v>
      </c>
      <c r="B90" s="1" t="s">
        <v>43</v>
      </c>
      <c r="C90" s="1">
        <v>38.299999999999997</v>
      </c>
      <c r="D90" s="1">
        <v>19.2</v>
      </c>
      <c r="E90" s="1">
        <v>189</v>
      </c>
      <c r="F90" s="1">
        <v>3950</v>
      </c>
      <c r="G90" s="1" t="s">
        <v>16</v>
      </c>
    </row>
    <row r="91" spans="1:7" x14ac:dyDescent="0.75">
      <c r="A91" s="1" t="s">
        <v>39</v>
      </c>
      <c r="B91" s="1" t="s">
        <v>43</v>
      </c>
      <c r="C91" s="1">
        <v>38.9</v>
      </c>
      <c r="D91" s="1">
        <v>18.8</v>
      </c>
      <c r="E91" s="1">
        <v>190</v>
      </c>
      <c r="F91" s="1">
        <v>3600</v>
      </c>
      <c r="G91" s="1" t="s">
        <v>13</v>
      </c>
    </row>
    <row r="92" spans="1:7" x14ac:dyDescent="0.75">
      <c r="A92" s="1" t="s">
        <v>39</v>
      </c>
      <c r="B92" s="1" t="s">
        <v>43</v>
      </c>
      <c r="C92" s="1">
        <v>35.700000000000003</v>
      </c>
      <c r="D92" s="1">
        <v>18</v>
      </c>
      <c r="E92" s="1">
        <v>202</v>
      </c>
      <c r="F92" s="1">
        <v>3550</v>
      </c>
      <c r="G92" s="1" t="s">
        <v>13</v>
      </c>
    </row>
    <row r="93" spans="1:7" x14ac:dyDescent="0.75">
      <c r="A93" s="1" t="s">
        <v>39</v>
      </c>
      <c r="B93" s="1" t="s">
        <v>43</v>
      </c>
      <c r="C93" s="1">
        <v>41.1</v>
      </c>
      <c r="D93" s="1">
        <v>18.100000000000001</v>
      </c>
      <c r="E93" s="1">
        <v>205</v>
      </c>
      <c r="F93" s="1">
        <v>4300</v>
      </c>
      <c r="G93" s="1" t="s">
        <v>16</v>
      </c>
    </row>
    <row r="94" spans="1:7" x14ac:dyDescent="0.75">
      <c r="A94" s="1" t="s">
        <v>39</v>
      </c>
      <c r="B94" s="1" t="s">
        <v>43</v>
      </c>
      <c r="C94" s="1">
        <v>34</v>
      </c>
      <c r="D94" s="1">
        <v>17.100000000000001</v>
      </c>
      <c r="E94" s="1">
        <v>185</v>
      </c>
      <c r="F94" s="1">
        <v>3400</v>
      </c>
      <c r="G94" s="1" t="s">
        <v>13</v>
      </c>
    </row>
    <row r="95" spans="1:7" x14ac:dyDescent="0.75">
      <c r="A95" s="1" t="s">
        <v>39</v>
      </c>
      <c r="B95" s="1" t="s">
        <v>43</v>
      </c>
      <c r="C95" s="1">
        <v>39.6</v>
      </c>
      <c r="D95" s="1">
        <v>18.100000000000001</v>
      </c>
      <c r="E95" s="1">
        <v>186</v>
      </c>
      <c r="F95" s="1">
        <v>4450</v>
      </c>
      <c r="G95" s="1" t="s">
        <v>16</v>
      </c>
    </row>
    <row r="96" spans="1:7" x14ac:dyDescent="0.75">
      <c r="A96" s="1" t="s">
        <v>39</v>
      </c>
      <c r="B96" s="1" t="s">
        <v>43</v>
      </c>
      <c r="C96" s="1">
        <v>36.200000000000003</v>
      </c>
      <c r="D96" s="1">
        <v>17.3</v>
      </c>
      <c r="E96" s="1">
        <v>187</v>
      </c>
      <c r="F96" s="1">
        <v>3300</v>
      </c>
      <c r="G96" s="1" t="s">
        <v>13</v>
      </c>
    </row>
    <row r="97" spans="1:7" x14ac:dyDescent="0.75">
      <c r="A97" s="1" t="s">
        <v>39</v>
      </c>
      <c r="B97" s="1" t="s">
        <v>43</v>
      </c>
      <c r="C97" s="1">
        <v>40.799999999999997</v>
      </c>
      <c r="D97" s="1">
        <v>18.899999999999999</v>
      </c>
      <c r="E97" s="1">
        <v>208</v>
      </c>
      <c r="F97" s="1">
        <v>4300</v>
      </c>
      <c r="G97" s="1" t="s">
        <v>16</v>
      </c>
    </row>
    <row r="98" spans="1:7" x14ac:dyDescent="0.75">
      <c r="A98" s="1" t="s">
        <v>39</v>
      </c>
      <c r="B98" s="1" t="s">
        <v>43</v>
      </c>
      <c r="C98" s="1">
        <v>38.1</v>
      </c>
      <c r="D98" s="1">
        <v>18.600000000000001</v>
      </c>
      <c r="E98" s="1">
        <v>190</v>
      </c>
      <c r="F98" s="1">
        <v>3700</v>
      </c>
      <c r="G98" s="1" t="s">
        <v>13</v>
      </c>
    </row>
    <row r="99" spans="1:7" x14ac:dyDescent="0.75">
      <c r="A99" s="1" t="s">
        <v>39</v>
      </c>
      <c r="B99" s="1" t="s">
        <v>43</v>
      </c>
      <c r="C99" s="1">
        <v>40.299999999999997</v>
      </c>
      <c r="D99" s="1">
        <v>18.5</v>
      </c>
      <c r="E99" s="1">
        <v>196</v>
      </c>
      <c r="F99" s="1">
        <v>4350</v>
      </c>
      <c r="G99" s="1" t="s">
        <v>16</v>
      </c>
    </row>
    <row r="100" spans="1:7" x14ac:dyDescent="0.75">
      <c r="A100" s="1" t="s">
        <v>39</v>
      </c>
      <c r="B100" s="1" t="s">
        <v>43</v>
      </c>
      <c r="C100" s="1">
        <v>33.1</v>
      </c>
      <c r="D100" s="1">
        <v>16.100000000000001</v>
      </c>
      <c r="E100" s="1">
        <v>178</v>
      </c>
      <c r="F100" s="1">
        <v>2900</v>
      </c>
      <c r="G100" s="1" t="s">
        <v>13</v>
      </c>
    </row>
    <row r="101" spans="1:7" x14ac:dyDescent="0.75">
      <c r="A101" s="1" t="s">
        <v>39</v>
      </c>
      <c r="B101" s="1" t="s">
        <v>43</v>
      </c>
      <c r="C101" s="1">
        <v>43.2</v>
      </c>
      <c r="D101" s="1">
        <v>18.5</v>
      </c>
      <c r="E101" s="1">
        <v>192</v>
      </c>
      <c r="F101" s="1">
        <v>4100</v>
      </c>
      <c r="G101" s="1" t="s">
        <v>16</v>
      </c>
    </row>
    <row r="102" spans="1:7" x14ac:dyDescent="0.75">
      <c r="A102" s="1" t="s">
        <v>39</v>
      </c>
      <c r="B102" s="1" t="s">
        <v>42</v>
      </c>
      <c r="C102" s="1">
        <v>35</v>
      </c>
      <c r="D102" s="1">
        <v>17.899999999999999</v>
      </c>
      <c r="E102" s="1">
        <v>192</v>
      </c>
      <c r="F102" s="1">
        <v>3725</v>
      </c>
      <c r="G102" s="1" t="s">
        <v>13</v>
      </c>
    </row>
    <row r="103" spans="1:7" x14ac:dyDescent="0.75">
      <c r="A103" s="1" t="s">
        <v>39</v>
      </c>
      <c r="B103" s="1" t="s">
        <v>42</v>
      </c>
      <c r="C103" s="1">
        <v>41</v>
      </c>
      <c r="D103" s="1">
        <v>20</v>
      </c>
      <c r="E103" s="1">
        <v>203</v>
      </c>
      <c r="F103" s="1">
        <v>4725</v>
      </c>
      <c r="G103" s="1" t="s">
        <v>16</v>
      </c>
    </row>
    <row r="104" spans="1:7" x14ac:dyDescent="0.75">
      <c r="A104" s="1" t="s">
        <v>39</v>
      </c>
      <c r="B104" s="1" t="s">
        <v>42</v>
      </c>
      <c r="C104" s="1">
        <v>37.700000000000003</v>
      </c>
      <c r="D104" s="1">
        <v>16</v>
      </c>
      <c r="E104" s="1">
        <v>183</v>
      </c>
      <c r="F104" s="1">
        <v>3075</v>
      </c>
      <c r="G104" s="1" t="s">
        <v>13</v>
      </c>
    </row>
    <row r="105" spans="1:7" x14ac:dyDescent="0.75">
      <c r="A105" s="1" t="s">
        <v>39</v>
      </c>
      <c r="B105" s="1" t="s">
        <v>42</v>
      </c>
      <c r="C105" s="1">
        <v>37.799999999999997</v>
      </c>
      <c r="D105" s="1">
        <v>20</v>
      </c>
      <c r="E105" s="1">
        <v>190</v>
      </c>
      <c r="F105" s="1">
        <v>4250</v>
      </c>
      <c r="G105" s="1" t="s">
        <v>16</v>
      </c>
    </row>
    <row r="106" spans="1:7" x14ac:dyDescent="0.75">
      <c r="A106" s="1" t="s">
        <v>39</v>
      </c>
      <c r="B106" s="1" t="s">
        <v>42</v>
      </c>
      <c r="C106" s="1">
        <v>37.9</v>
      </c>
      <c r="D106" s="1">
        <v>18.600000000000001</v>
      </c>
      <c r="E106" s="1">
        <v>193</v>
      </c>
      <c r="F106" s="1">
        <v>2925</v>
      </c>
      <c r="G106" s="1" t="s">
        <v>13</v>
      </c>
    </row>
    <row r="107" spans="1:7" x14ac:dyDescent="0.75">
      <c r="A107" s="1" t="s">
        <v>39</v>
      </c>
      <c r="B107" s="1" t="s">
        <v>42</v>
      </c>
      <c r="C107" s="1">
        <v>39.700000000000003</v>
      </c>
      <c r="D107" s="1">
        <v>18.899999999999999</v>
      </c>
      <c r="E107" s="1">
        <v>184</v>
      </c>
      <c r="F107" s="1">
        <v>3550</v>
      </c>
      <c r="G107" s="1" t="s">
        <v>16</v>
      </c>
    </row>
    <row r="108" spans="1:7" x14ac:dyDescent="0.75">
      <c r="A108" s="1" t="s">
        <v>39</v>
      </c>
      <c r="B108" s="1" t="s">
        <v>42</v>
      </c>
      <c r="C108" s="1">
        <v>38.6</v>
      </c>
      <c r="D108" s="1">
        <v>17.2</v>
      </c>
      <c r="E108" s="1">
        <v>199</v>
      </c>
      <c r="F108" s="1">
        <v>3750</v>
      </c>
      <c r="G108" s="1" t="s">
        <v>13</v>
      </c>
    </row>
    <row r="109" spans="1:7" x14ac:dyDescent="0.75">
      <c r="A109" s="1" t="s">
        <v>39</v>
      </c>
      <c r="B109" s="1" t="s">
        <v>42</v>
      </c>
      <c r="C109" s="1">
        <v>38.200000000000003</v>
      </c>
      <c r="D109" s="1">
        <v>20</v>
      </c>
      <c r="E109" s="1">
        <v>190</v>
      </c>
      <c r="F109" s="1">
        <v>3900</v>
      </c>
      <c r="G109" s="1" t="s">
        <v>16</v>
      </c>
    </row>
    <row r="110" spans="1:7" x14ac:dyDescent="0.75">
      <c r="A110" s="1" t="s">
        <v>39</v>
      </c>
      <c r="B110" s="1" t="s">
        <v>42</v>
      </c>
      <c r="C110" s="1">
        <v>38.1</v>
      </c>
      <c r="D110" s="1">
        <v>17</v>
      </c>
      <c r="E110" s="1">
        <v>181</v>
      </c>
      <c r="F110" s="1">
        <v>3175</v>
      </c>
      <c r="G110" s="1" t="s">
        <v>13</v>
      </c>
    </row>
    <row r="111" spans="1:7" x14ac:dyDescent="0.75">
      <c r="A111" s="1" t="s">
        <v>39</v>
      </c>
      <c r="B111" s="1" t="s">
        <v>42</v>
      </c>
      <c r="C111" s="1">
        <v>43.2</v>
      </c>
      <c r="D111" s="1">
        <v>19</v>
      </c>
      <c r="E111" s="1">
        <v>197</v>
      </c>
      <c r="F111" s="1">
        <v>4775</v>
      </c>
      <c r="G111" s="1" t="s">
        <v>16</v>
      </c>
    </row>
    <row r="112" spans="1:7" x14ac:dyDescent="0.75">
      <c r="A112" s="1" t="s">
        <v>39</v>
      </c>
      <c r="B112" s="1" t="s">
        <v>42</v>
      </c>
      <c r="C112" s="1">
        <v>38.1</v>
      </c>
      <c r="D112" s="1">
        <v>16.5</v>
      </c>
      <c r="E112" s="1">
        <v>198</v>
      </c>
      <c r="F112" s="1">
        <v>3825</v>
      </c>
      <c r="G112" s="1" t="s">
        <v>13</v>
      </c>
    </row>
    <row r="113" spans="1:7" x14ac:dyDescent="0.75">
      <c r="A113" s="1" t="s">
        <v>39</v>
      </c>
      <c r="B113" s="1" t="s">
        <v>42</v>
      </c>
      <c r="C113" s="1">
        <v>45.6</v>
      </c>
      <c r="D113" s="1">
        <v>20.3</v>
      </c>
      <c r="E113" s="1">
        <v>191</v>
      </c>
      <c r="F113" s="1">
        <v>4600</v>
      </c>
      <c r="G113" s="1" t="s">
        <v>16</v>
      </c>
    </row>
    <row r="114" spans="1:7" x14ac:dyDescent="0.75">
      <c r="A114" s="1" t="s">
        <v>39</v>
      </c>
      <c r="B114" s="1" t="s">
        <v>42</v>
      </c>
      <c r="C114" s="1">
        <v>39.700000000000003</v>
      </c>
      <c r="D114" s="1">
        <v>17.7</v>
      </c>
      <c r="E114" s="1">
        <v>193</v>
      </c>
      <c r="F114" s="1">
        <v>3200</v>
      </c>
      <c r="G114" s="1" t="s">
        <v>13</v>
      </c>
    </row>
    <row r="115" spans="1:7" x14ac:dyDescent="0.75">
      <c r="A115" s="1" t="s">
        <v>39</v>
      </c>
      <c r="B115" s="1" t="s">
        <v>42</v>
      </c>
      <c r="C115" s="1">
        <v>42.2</v>
      </c>
      <c r="D115" s="1">
        <v>19.5</v>
      </c>
      <c r="E115" s="1">
        <v>197</v>
      </c>
      <c r="F115" s="1">
        <v>4275</v>
      </c>
      <c r="G115" s="1" t="s">
        <v>16</v>
      </c>
    </row>
    <row r="116" spans="1:7" x14ac:dyDescent="0.75">
      <c r="A116" s="1" t="s">
        <v>39</v>
      </c>
      <c r="B116" s="1" t="s">
        <v>42</v>
      </c>
      <c r="C116" s="1">
        <v>39.6</v>
      </c>
      <c r="D116" s="1">
        <v>20.7</v>
      </c>
      <c r="E116" s="1">
        <v>191</v>
      </c>
      <c r="F116" s="1">
        <v>3900</v>
      </c>
      <c r="G116" s="1" t="s">
        <v>13</v>
      </c>
    </row>
    <row r="117" spans="1:7" x14ac:dyDescent="0.75">
      <c r="A117" s="1" t="s">
        <v>39</v>
      </c>
      <c r="B117" s="1" t="s">
        <v>42</v>
      </c>
      <c r="C117" s="1">
        <v>42.7</v>
      </c>
      <c r="D117" s="1">
        <v>18.3</v>
      </c>
      <c r="E117" s="1">
        <v>196</v>
      </c>
      <c r="F117" s="1">
        <v>4075</v>
      </c>
      <c r="G117" s="1" t="s">
        <v>16</v>
      </c>
    </row>
    <row r="118" spans="1:7" x14ac:dyDescent="0.75">
      <c r="A118" s="1" t="s">
        <v>39</v>
      </c>
      <c r="B118" s="1" t="s">
        <v>40</v>
      </c>
      <c r="C118" s="1">
        <v>38.6</v>
      </c>
      <c r="D118" s="1">
        <v>17</v>
      </c>
      <c r="E118" s="1">
        <v>188</v>
      </c>
      <c r="F118" s="1">
        <v>2900</v>
      </c>
      <c r="G118" s="1" t="s">
        <v>13</v>
      </c>
    </row>
    <row r="119" spans="1:7" x14ac:dyDescent="0.75">
      <c r="A119" s="1" t="s">
        <v>39</v>
      </c>
      <c r="B119" s="1" t="s">
        <v>40</v>
      </c>
      <c r="C119" s="1">
        <v>37.299999999999997</v>
      </c>
      <c r="D119" s="1">
        <v>20.5</v>
      </c>
      <c r="E119" s="1">
        <v>199</v>
      </c>
      <c r="F119" s="1">
        <v>3775</v>
      </c>
      <c r="G119" s="1" t="s">
        <v>16</v>
      </c>
    </row>
    <row r="120" spans="1:7" x14ac:dyDescent="0.75">
      <c r="A120" s="1" t="s">
        <v>39</v>
      </c>
      <c r="B120" s="1" t="s">
        <v>40</v>
      </c>
      <c r="C120" s="1">
        <v>35.700000000000003</v>
      </c>
      <c r="D120" s="1">
        <v>17</v>
      </c>
      <c r="E120" s="1">
        <v>189</v>
      </c>
      <c r="F120" s="1">
        <v>3350</v>
      </c>
      <c r="G120" s="1" t="s">
        <v>13</v>
      </c>
    </row>
    <row r="121" spans="1:7" x14ac:dyDescent="0.75">
      <c r="A121" s="1" t="s">
        <v>39</v>
      </c>
      <c r="B121" s="1" t="s">
        <v>40</v>
      </c>
      <c r="C121" s="1">
        <v>41.1</v>
      </c>
      <c r="D121" s="1">
        <v>18.600000000000001</v>
      </c>
      <c r="E121" s="1">
        <v>189</v>
      </c>
      <c r="F121" s="1">
        <v>3325</v>
      </c>
      <c r="G121" s="1" t="s">
        <v>16</v>
      </c>
    </row>
    <row r="122" spans="1:7" x14ac:dyDescent="0.75">
      <c r="A122" s="1" t="s">
        <v>39</v>
      </c>
      <c r="B122" s="1" t="s">
        <v>40</v>
      </c>
      <c r="C122" s="1">
        <v>36.200000000000003</v>
      </c>
      <c r="D122" s="1">
        <v>17.2</v>
      </c>
      <c r="E122" s="1">
        <v>187</v>
      </c>
      <c r="F122" s="1">
        <v>3150</v>
      </c>
      <c r="G122" s="1" t="s">
        <v>13</v>
      </c>
    </row>
    <row r="123" spans="1:7" x14ac:dyDescent="0.75">
      <c r="A123" s="1" t="s">
        <v>39</v>
      </c>
      <c r="B123" s="1" t="s">
        <v>40</v>
      </c>
      <c r="C123" s="1">
        <v>37.700000000000003</v>
      </c>
      <c r="D123" s="1">
        <v>19.8</v>
      </c>
      <c r="E123" s="1">
        <v>198</v>
      </c>
      <c r="F123" s="1">
        <v>3500</v>
      </c>
      <c r="G123" s="1" t="s">
        <v>16</v>
      </c>
    </row>
    <row r="124" spans="1:7" x14ac:dyDescent="0.75">
      <c r="A124" s="1" t="s">
        <v>39</v>
      </c>
      <c r="B124" s="1" t="s">
        <v>40</v>
      </c>
      <c r="C124" s="1">
        <v>40.200000000000003</v>
      </c>
      <c r="D124" s="1">
        <v>17</v>
      </c>
      <c r="E124" s="1">
        <v>176</v>
      </c>
      <c r="F124" s="1">
        <v>3450</v>
      </c>
      <c r="G124" s="1" t="s">
        <v>13</v>
      </c>
    </row>
    <row r="125" spans="1:7" x14ac:dyDescent="0.75">
      <c r="A125" s="1" t="s">
        <v>39</v>
      </c>
      <c r="B125" s="1" t="s">
        <v>40</v>
      </c>
      <c r="C125" s="1">
        <v>41.4</v>
      </c>
      <c r="D125" s="1">
        <v>18.5</v>
      </c>
      <c r="E125" s="1">
        <v>202</v>
      </c>
      <c r="F125" s="1">
        <v>3875</v>
      </c>
      <c r="G125" s="1" t="s">
        <v>16</v>
      </c>
    </row>
    <row r="126" spans="1:7" x14ac:dyDescent="0.75">
      <c r="A126" s="1" t="s">
        <v>39</v>
      </c>
      <c r="B126" s="1" t="s">
        <v>40</v>
      </c>
      <c r="C126" s="1">
        <v>35.200000000000003</v>
      </c>
      <c r="D126" s="1">
        <v>15.9</v>
      </c>
      <c r="E126" s="1">
        <v>186</v>
      </c>
      <c r="F126" s="1">
        <v>3050</v>
      </c>
      <c r="G126" s="1" t="s">
        <v>13</v>
      </c>
    </row>
    <row r="127" spans="1:7" x14ac:dyDescent="0.75">
      <c r="A127" s="1" t="s">
        <v>39</v>
      </c>
      <c r="B127" s="1" t="s">
        <v>40</v>
      </c>
      <c r="C127" s="1">
        <v>40.6</v>
      </c>
      <c r="D127" s="1">
        <v>19</v>
      </c>
      <c r="E127" s="1">
        <v>199</v>
      </c>
      <c r="F127" s="1">
        <v>4000</v>
      </c>
      <c r="G127" s="1" t="s">
        <v>16</v>
      </c>
    </row>
    <row r="128" spans="1:7" x14ac:dyDescent="0.75">
      <c r="A128" s="1" t="s">
        <v>39</v>
      </c>
      <c r="B128" s="1" t="s">
        <v>40</v>
      </c>
      <c r="C128" s="1">
        <v>38.799999999999997</v>
      </c>
      <c r="D128" s="1">
        <v>17.600000000000001</v>
      </c>
      <c r="E128" s="1">
        <v>191</v>
      </c>
      <c r="F128" s="1">
        <v>3275</v>
      </c>
      <c r="G128" s="1" t="s">
        <v>13</v>
      </c>
    </row>
    <row r="129" spans="1:7" x14ac:dyDescent="0.75">
      <c r="A129" s="1" t="s">
        <v>39</v>
      </c>
      <c r="B129" s="1" t="s">
        <v>40</v>
      </c>
      <c r="C129" s="1">
        <v>41.5</v>
      </c>
      <c r="D129" s="1">
        <v>18.3</v>
      </c>
      <c r="E129" s="1">
        <v>195</v>
      </c>
      <c r="F129" s="1">
        <v>4300</v>
      </c>
      <c r="G129" s="1" t="s">
        <v>16</v>
      </c>
    </row>
    <row r="130" spans="1:7" x14ac:dyDescent="0.75">
      <c r="A130" s="1" t="s">
        <v>39</v>
      </c>
      <c r="B130" s="1" t="s">
        <v>40</v>
      </c>
      <c r="C130" s="1">
        <v>39</v>
      </c>
      <c r="D130" s="1">
        <v>17.100000000000001</v>
      </c>
      <c r="E130" s="1">
        <v>191</v>
      </c>
      <c r="F130" s="1">
        <v>3050</v>
      </c>
      <c r="G130" s="1" t="s">
        <v>13</v>
      </c>
    </row>
    <row r="131" spans="1:7" x14ac:dyDescent="0.75">
      <c r="A131" s="1" t="s">
        <v>39</v>
      </c>
      <c r="B131" s="1" t="s">
        <v>40</v>
      </c>
      <c r="C131" s="1">
        <v>44.1</v>
      </c>
      <c r="D131" s="1">
        <v>18</v>
      </c>
      <c r="E131" s="1">
        <v>210</v>
      </c>
      <c r="F131" s="1">
        <v>4000</v>
      </c>
      <c r="G131" s="1" t="s">
        <v>16</v>
      </c>
    </row>
    <row r="132" spans="1:7" x14ac:dyDescent="0.75">
      <c r="A132" s="1" t="s">
        <v>39</v>
      </c>
      <c r="B132" s="1" t="s">
        <v>40</v>
      </c>
      <c r="C132" s="1">
        <v>38.5</v>
      </c>
      <c r="D132" s="1">
        <v>17.899999999999999</v>
      </c>
      <c r="E132" s="1">
        <v>190</v>
      </c>
      <c r="F132" s="1">
        <v>3325</v>
      </c>
      <c r="G132" s="1" t="s">
        <v>13</v>
      </c>
    </row>
    <row r="133" spans="1:7" x14ac:dyDescent="0.75">
      <c r="A133" s="1" t="s">
        <v>39</v>
      </c>
      <c r="B133" s="1" t="s">
        <v>40</v>
      </c>
      <c r="C133" s="1">
        <v>43.1</v>
      </c>
      <c r="D133" s="1">
        <v>19.2</v>
      </c>
      <c r="E133" s="1">
        <v>197</v>
      </c>
      <c r="F133" s="1">
        <v>3500</v>
      </c>
      <c r="G133" s="1" t="s">
        <v>16</v>
      </c>
    </row>
    <row r="134" spans="1:7" x14ac:dyDescent="0.75">
      <c r="A134" s="1" t="s">
        <v>39</v>
      </c>
      <c r="B134" s="1" t="s">
        <v>43</v>
      </c>
      <c r="C134" s="1">
        <v>36.799999999999997</v>
      </c>
      <c r="D134" s="1">
        <v>18.5</v>
      </c>
      <c r="E134" s="1">
        <v>193</v>
      </c>
      <c r="F134" s="1">
        <v>3500</v>
      </c>
      <c r="G134" s="1" t="s">
        <v>13</v>
      </c>
    </row>
    <row r="135" spans="1:7" x14ac:dyDescent="0.75">
      <c r="A135" s="1" t="s">
        <v>39</v>
      </c>
      <c r="B135" s="1" t="s">
        <v>43</v>
      </c>
      <c r="C135" s="1">
        <v>37.5</v>
      </c>
      <c r="D135" s="1">
        <v>18.5</v>
      </c>
      <c r="E135" s="1">
        <v>199</v>
      </c>
      <c r="F135" s="1">
        <v>4475</v>
      </c>
      <c r="G135" s="1" t="s">
        <v>16</v>
      </c>
    </row>
    <row r="136" spans="1:7" x14ac:dyDescent="0.75">
      <c r="A136" s="1" t="s">
        <v>39</v>
      </c>
      <c r="B136" s="1" t="s">
        <v>43</v>
      </c>
      <c r="C136" s="1">
        <v>38.1</v>
      </c>
      <c r="D136" s="1">
        <v>17.600000000000001</v>
      </c>
      <c r="E136" s="1">
        <v>187</v>
      </c>
      <c r="F136" s="1">
        <v>3425</v>
      </c>
      <c r="G136" s="1" t="s">
        <v>13</v>
      </c>
    </row>
    <row r="137" spans="1:7" x14ac:dyDescent="0.75">
      <c r="A137" s="1" t="s">
        <v>39</v>
      </c>
      <c r="B137" s="1" t="s">
        <v>43</v>
      </c>
      <c r="C137" s="1">
        <v>41.1</v>
      </c>
      <c r="D137" s="1">
        <v>17.5</v>
      </c>
      <c r="E137" s="1">
        <v>190</v>
      </c>
      <c r="F137" s="1">
        <v>3900</v>
      </c>
      <c r="G137" s="1" t="s">
        <v>16</v>
      </c>
    </row>
    <row r="138" spans="1:7" x14ac:dyDescent="0.75">
      <c r="A138" s="1" t="s">
        <v>39</v>
      </c>
      <c r="B138" s="1" t="s">
        <v>43</v>
      </c>
      <c r="C138" s="1">
        <v>35.6</v>
      </c>
      <c r="D138" s="1">
        <v>17.5</v>
      </c>
      <c r="E138" s="1">
        <v>191</v>
      </c>
      <c r="F138" s="1">
        <v>3175</v>
      </c>
      <c r="G138" s="1" t="s">
        <v>13</v>
      </c>
    </row>
    <row r="139" spans="1:7" x14ac:dyDescent="0.75">
      <c r="A139" s="1" t="s">
        <v>39</v>
      </c>
      <c r="B139" s="1" t="s">
        <v>43</v>
      </c>
      <c r="C139" s="1">
        <v>40.200000000000003</v>
      </c>
      <c r="D139" s="1">
        <v>20.100000000000001</v>
      </c>
      <c r="E139" s="1">
        <v>200</v>
      </c>
      <c r="F139" s="1">
        <v>3975</v>
      </c>
      <c r="G139" s="1" t="s">
        <v>16</v>
      </c>
    </row>
    <row r="140" spans="1:7" x14ac:dyDescent="0.75">
      <c r="A140" s="1" t="s">
        <v>39</v>
      </c>
      <c r="B140" s="1" t="s">
        <v>43</v>
      </c>
      <c r="C140" s="1">
        <v>37</v>
      </c>
      <c r="D140" s="1">
        <v>16.5</v>
      </c>
      <c r="E140" s="1">
        <v>185</v>
      </c>
      <c r="F140" s="1">
        <v>3400</v>
      </c>
      <c r="G140" s="1" t="s">
        <v>13</v>
      </c>
    </row>
    <row r="141" spans="1:7" x14ac:dyDescent="0.75">
      <c r="A141" s="1" t="s">
        <v>39</v>
      </c>
      <c r="B141" s="1" t="s">
        <v>43</v>
      </c>
      <c r="C141" s="1">
        <v>39.700000000000003</v>
      </c>
      <c r="D141" s="1">
        <v>17.899999999999999</v>
      </c>
      <c r="E141" s="1">
        <v>193</v>
      </c>
      <c r="F141" s="1">
        <v>4250</v>
      </c>
      <c r="G141" s="1" t="s">
        <v>16</v>
      </c>
    </row>
    <row r="142" spans="1:7" x14ac:dyDescent="0.75">
      <c r="A142" s="1" t="s">
        <v>39</v>
      </c>
      <c r="B142" s="1" t="s">
        <v>43</v>
      </c>
      <c r="C142" s="1">
        <v>40.200000000000003</v>
      </c>
      <c r="D142" s="1">
        <v>17.100000000000001</v>
      </c>
      <c r="E142" s="1">
        <v>193</v>
      </c>
      <c r="F142" s="1">
        <v>3400</v>
      </c>
      <c r="G142" s="1" t="s">
        <v>13</v>
      </c>
    </row>
    <row r="143" spans="1:7" x14ac:dyDescent="0.75">
      <c r="A143" s="1" t="s">
        <v>39</v>
      </c>
      <c r="B143" s="1" t="s">
        <v>43</v>
      </c>
      <c r="C143" s="1">
        <v>40.6</v>
      </c>
      <c r="D143" s="1">
        <v>17.2</v>
      </c>
      <c r="E143" s="1">
        <v>187</v>
      </c>
      <c r="F143" s="1">
        <v>3475</v>
      </c>
      <c r="G143" s="1" t="s">
        <v>16</v>
      </c>
    </row>
    <row r="144" spans="1:7" x14ac:dyDescent="0.75">
      <c r="A144" s="1" t="s">
        <v>39</v>
      </c>
      <c r="B144" s="1" t="s">
        <v>43</v>
      </c>
      <c r="C144" s="1">
        <v>32.1</v>
      </c>
      <c r="D144" s="1">
        <v>15.5</v>
      </c>
      <c r="E144" s="1">
        <v>188</v>
      </c>
      <c r="F144" s="1">
        <v>3050</v>
      </c>
      <c r="G144" s="1" t="s">
        <v>13</v>
      </c>
    </row>
    <row r="145" spans="1:7" x14ac:dyDescent="0.75">
      <c r="A145" s="1" t="s">
        <v>39</v>
      </c>
      <c r="B145" s="1" t="s">
        <v>43</v>
      </c>
      <c r="C145" s="1">
        <v>40.700000000000003</v>
      </c>
      <c r="D145" s="1">
        <v>17</v>
      </c>
      <c r="E145" s="1">
        <v>190</v>
      </c>
      <c r="F145" s="1">
        <v>3725</v>
      </c>
      <c r="G145" s="1" t="s">
        <v>16</v>
      </c>
    </row>
    <row r="146" spans="1:7" x14ac:dyDescent="0.75">
      <c r="A146" s="1" t="s">
        <v>39</v>
      </c>
      <c r="B146" s="1" t="s">
        <v>43</v>
      </c>
      <c r="C146" s="1">
        <v>37.299999999999997</v>
      </c>
      <c r="D146" s="1">
        <v>16.8</v>
      </c>
      <c r="E146" s="1">
        <v>192</v>
      </c>
      <c r="F146" s="1">
        <v>3000</v>
      </c>
      <c r="G146" s="1" t="s">
        <v>13</v>
      </c>
    </row>
    <row r="147" spans="1:7" x14ac:dyDescent="0.75">
      <c r="A147" s="1" t="s">
        <v>39</v>
      </c>
      <c r="B147" s="1" t="s">
        <v>43</v>
      </c>
      <c r="C147" s="1">
        <v>39</v>
      </c>
      <c r="D147" s="1">
        <v>18.7</v>
      </c>
      <c r="E147" s="1">
        <v>185</v>
      </c>
      <c r="F147" s="1">
        <v>3650</v>
      </c>
      <c r="G147" s="1" t="s">
        <v>16</v>
      </c>
    </row>
    <row r="148" spans="1:7" x14ac:dyDescent="0.75">
      <c r="A148" s="1" t="s">
        <v>39</v>
      </c>
      <c r="B148" s="1" t="s">
        <v>43</v>
      </c>
      <c r="C148" s="1">
        <v>39.200000000000003</v>
      </c>
      <c r="D148" s="1">
        <v>18.600000000000001</v>
      </c>
      <c r="E148" s="1">
        <v>190</v>
      </c>
      <c r="F148" s="1">
        <v>4250</v>
      </c>
      <c r="G148" s="1" t="s">
        <v>16</v>
      </c>
    </row>
    <row r="149" spans="1:7" x14ac:dyDescent="0.75">
      <c r="A149" s="1" t="s">
        <v>39</v>
      </c>
      <c r="B149" s="1" t="s">
        <v>43</v>
      </c>
      <c r="C149" s="1">
        <v>36.6</v>
      </c>
      <c r="D149" s="1">
        <v>18.399999999999999</v>
      </c>
      <c r="E149" s="1">
        <v>184</v>
      </c>
      <c r="F149" s="1">
        <v>3475</v>
      </c>
      <c r="G149" s="1" t="s">
        <v>13</v>
      </c>
    </row>
    <row r="150" spans="1:7" x14ac:dyDescent="0.75">
      <c r="A150" s="1" t="s">
        <v>39</v>
      </c>
      <c r="B150" s="1" t="s">
        <v>43</v>
      </c>
      <c r="C150" s="1">
        <v>36</v>
      </c>
      <c r="D150" s="1">
        <v>17.8</v>
      </c>
      <c r="E150" s="1">
        <v>195</v>
      </c>
      <c r="F150" s="1">
        <v>3450</v>
      </c>
      <c r="G150" s="1" t="s">
        <v>13</v>
      </c>
    </row>
    <row r="151" spans="1:7" x14ac:dyDescent="0.75">
      <c r="A151" s="1" t="s">
        <v>39</v>
      </c>
      <c r="B151" s="1" t="s">
        <v>43</v>
      </c>
      <c r="C151" s="1">
        <v>37.799999999999997</v>
      </c>
      <c r="D151" s="1">
        <v>18.100000000000001</v>
      </c>
      <c r="E151" s="1">
        <v>193</v>
      </c>
      <c r="F151" s="1">
        <v>3750</v>
      </c>
      <c r="G151" s="1" t="s">
        <v>16</v>
      </c>
    </row>
    <row r="152" spans="1:7" x14ac:dyDescent="0.75">
      <c r="A152" s="1" t="s">
        <v>39</v>
      </c>
      <c r="B152" s="1" t="s">
        <v>43</v>
      </c>
      <c r="C152" s="1">
        <v>36</v>
      </c>
      <c r="D152" s="1">
        <v>17.100000000000001</v>
      </c>
      <c r="E152" s="1">
        <v>187</v>
      </c>
      <c r="F152" s="1">
        <v>3700</v>
      </c>
      <c r="G152" s="1" t="s">
        <v>13</v>
      </c>
    </row>
    <row r="153" spans="1:7" x14ac:dyDescent="0.75">
      <c r="A153" s="1" t="s">
        <v>39</v>
      </c>
      <c r="B153" s="1" t="s">
        <v>43</v>
      </c>
      <c r="C153" s="1">
        <v>41.5</v>
      </c>
      <c r="D153" s="1">
        <v>18.5</v>
      </c>
      <c r="E153" s="1">
        <v>201</v>
      </c>
      <c r="F153" s="1">
        <v>4000</v>
      </c>
      <c r="G153" s="1" t="s">
        <v>16</v>
      </c>
    </row>
    <row r="154" spans="1:7" x14ac:dyDescent="0.75">
      <c r="A154" s="1" t="s">
        <v>44</v>
      </c>
      <c r="B154" s="1" t="s">
        <v>43</v>
      </c>
      <c r="C154" s="1">
        <v>46.5</v>
      </c>
      <c r="D154" s="1">
        <v>17.899999999999999</v>
      </c>
      <c r="E154" s="1">
        <v>192</v>
      </c>
      <c r="F154" s="1">
        <v>3500</v>
      </c>
      <c r="G154" s="1" t="s">
        <v>13</v>
      </c>
    </row>
    <row r="155" spans="1:7" x14ac:dyDescent="0.75">
      <c r="A155" s="1" t="s">
        <v>44</v>
      </c>
      <c r="B155" s="1" t="s">
        <v>43</v>
      </c>
      <c r="C155" s="1">
        <v>50</v>
      </c>
      <c r="D155" s="1">
        <v>19.5</v>
      </c>
      <c r="E155" s="1">
        <v>196</v>
      </c>
      <c r="F155" s="1">
        <v>3900</v>
      </c>
      <c r="G155" s="1" t="s">
        <v>16</v>
      </c>
    </row>
    <row r="156" spans="1:7" x14ac:dyDescent="0.75">
      <c r="A156" s="1" t="s">
        <v>44</v>
      </c>
      <c r="B156" s="1" t="s">
        <v>43</v>
      </c>
      <c r="C156" s="1">
        <v>51.3</v>
      </c>
      <c r="D156" s="1">
        <v>19.2</v>
      </c>
      <c r="E156" s="1">
        <v>193</v>
      </c>
      <c r="F156" s="1">
        <v>3650</v>
      </c>
      <c r="G156" s="1" t="s">
        <v>16</v>
      </c>
    </row>
    <row r="157" spans="1:7" x14ac:dyDescent="0.75">
      <c r="A157" s="1" t="s">
        <v>44</v>
      </c>
      <c r="B157" s="1" t="s">
        <v>43</v>
      </c>
      <c r="C157" s="1">
        <v>45.4</v>
      </c>
      <c r="D157" s="1">
        <v>18.7</v>
      </c>
      <c r="E157" s="1">
        <v>188</v>
      </c>
      <c r="F157" s="1">
        <v>3525</v>
      </c>
      <c r="G157" s="1" t="s">
        <v>13</v>
      </c>
    </row>
    <row r="158" spans="1:7" x14ac:dyDescent="0.75">
      <c r="A158" s="1" t="s">
        <v>44</v>
      </c>
      <c r="B158" s="1" t="s">
        <v>43</v>
      </c>
      <c r="C158" s="1">
        <v>52.7</v>
      </c>
      <c r="D158" s="1">
        <v>19.8</v>
      </c>
      <c r="E158" s="1">
        <v>197</v>
      </c>
      <c r="F158" s="1">
        <v>3725</v>
      </c>
      <c r="G158" s="1" t="s">
        <v>16</v>
      </c>
    </row>
    <row r="159" spans="1:7" x14ac:dyDescent="0.75">
      <c r="A159" s="1" t="s">
        <v>44</v>
      </c>
      <c r="B159" s="1" t="s">
        <v>43</v>
      </c>
      <c r="C159" s="1">
        <v>45.2</v>
      </c>
      <c r="D159" s="1">
        <v>17.8</v>
      </c>
      <c r="E159" s="1">
        <v>198</v>
      </c>
      <c r="F159" s="1">
        <v>3950</v>
      </c>
      <c r="G159" s="1" t="s">
        <v>13</v>
      </c>
    </row>
    <row r="160" spans="1:7" x14ac:dyDescent="0.75">
      <c r="A160" s="1" t="s">
        <v>44</v>
      </c>
      <c r="B160" s="1" t="s">
        <v>43</v>
      </c>
      <c r="C160" s="1">
        <v>46.1</v>
      </c>
      <c r="D160" s="1">
        <v>18.2</v>
      </c>
      <c r="E160" s="1">
        <v>178</v>
      </c>
      <c r="F160" s="1">
        <v>3250</v>
      </c>
      <c r="G160" s="1" t="s">
        <v>13</v>
      </c>
    </row>
    <row r="161" spans="1:7" x14ac:dyDescent="0.75">
      <c r="A161" s="1" t="s">
        <v>44</v>
      </c>
      <c r="B161" s="1" t="s">
        <v>43</v>
      </c>
      <c r="C161" s="1">
        <v>51.3</v>
      </c>
      <c r="D161" s="1">
        <v>18.2</v>
      </c>
      <c r="E161" s="1">
        <v>197</v>
      </c>
      <c r="F161" s="1">
        <v>3750</v>
      </c>
      <c r="G161" s="1" t="s">
        <v>16</v>
      </c>
    </row>
    <row r="162" spans="1:7" x14ac:dyDescent="0.75">
      <c r="A162" s="1" t="s">
        <v>44</v>
      </c>
      <c r="B162" s="1" t="s">
        <v>43</v>
      </c>
      <c r="C162" s="1">
        <v>46</v>
      </c>
      <c r="D162" s="1">
        <v>18.899999999999999</v>
      </c>
      <c r="E162" s="1">
        <v>195</v>
      </c>
      <c r="F162" s="1">
        <v>4150</v>
      </c>
      <c r="G162" s="1" t="s">
        <v>13</v>
      </c>
    </row>
    <row r="163" spans="1:7" x14ac:dyDescent="0.75">
      <c r="A163" s="1" t="s">
        <v>44</v>
      </c>
      <c r="B163" s="1" t="s">
        <v>43</v>
      </c>
      <c r="C163" s="1">
        <v>51.3</v>
      </c>
      <c r="D163" s="1">
        <v>19.899999999999999</v>
      </c>
      <c r="E163" s="1">
        <v>198</v>
      </c>
      <c r="F163" s="1">
        <v>3700</v>
      </c>
      <c r="G163" s="1" t="s">
        <v>16</v>
      </c>
    </row>
    <row r="164" spans="1:7" x14ac:dyDescent="0.75">
      <c r="A164" s="1" t="s">
        <v>44</v>
      </c>
      <c r="B164" s="1" t="s">
        <v>43</v>
      </c>
      <c r="C164" s="1">
        <v>46.6</v>
      </c>
      <c r="D164" s="1">
        <v>17.8</v>
      </c>
      <c r="E164" s="1">
        <v>193</v>
      </c>
      <c r="F164" s="1">
        <v>3800</v>
      </c>
      <c r="G164" s="1" t="s">
        <v>13</v>
      </c>
    </row>
    <row r="165" spans="1:7" x14ac:dyDescent="0.75">
      <c r="A165" s="1" t="s">
        <v>44</v>
      </c>
      <c r="B165" s="1" t="s">
        <v>43</v>
      </c>
      <c r="C165" s="1">
        <v>51.7</v>
      </c>
      <c r="D165" s="1">
        <v>20.3</v>
      </c>
      <c r="E165" s="1">
        <v>194</v>
      </c>
      <c r="F165" s="1">
        <v>3775</v>
      </c>
      <c r="G165" s="1" t="s">
        <v>16</v>
      </c>
    </row>
    <row r="166" spans="1:7" x14ac:dyDescent="0.75">
      <c r="A166" s="1" t="s">
        <v>44</v>
      </c>
      <c r="B166" s="1" t="s">
        <v>43</v>
      </c>
      <c r="C166" s="1">
        <v>47</v>
      </c>
      <c r="D166" s="1">
        <v>17.3</v>
      </c>
      <c r="E166" s="1">
        <v>185</v>
      </c>
      <c r="F166" s="1">
        <v>3700</v>
      </c>
      <c r="G166" s="1" t="s">
        <v>13</v>
      </c>
    </row>
    <row r="167" spans="1:7" x14ac:dyDescent="0.75">
      <c r="A167" s="1" t="s">
        <v>44</v>
      </c>
      <c r="B167" s="1" t="s">
        <v>43</v>
      </c>
      <c r="C167" s="1">
        <v>52</v>
      </c>
      <c r="D167" s="1">
        <v>18.100000000000001</v>
      </c>
      <c r="E167" s="1">
        <v>201</v>
      </c>
      <c r="F167" s="1">
        <v>4050</v>
      </c>
      <c r="G167" s="1" t="s">
        <v>16</v>
      </c>
    </row>
    <row r="168" spans="1:7" x14ac:dyDescent="0.75">
      <c r="A168" s="1" t="s">
        <v>44</v>
      </c>
      <c r="B168" s="1" t="s">
        <v>43</v>
      </c>
      <c r="C168" s="1">
        <v>45.9</v>
      </c>
      <c r="D168" s="1">
        <v>17.100000000000001</v>
      </c>
      <c r="E168" s="1">
        <v>190</v>
      </c>
      <c r="F168" s="1">
        <v>3575</v>
      </c>
      <c r="G168" s="1" t="s">
        <v>13</v>
      </c>
    </row>
    <row r="169" spans="1:7" x14ac:dyDescent="0.75">
      <c r="A169" s="1" t="s">
        <v>44</v>
      </c>
      <c r="B169" s="1" t="s">
        <v>43</v>
      </c>
      <c r="C169" s="1">
        <v>50.5</v>
      </c>
      <c r="D169" s="1">
        <v>19.600000000000001</v>
      </c>
      <c r="E169" s="1">
        <v>201</v>
      </c>
      <c r="F169" s="1">
        <v>4050</v>
      </c>
      <c r="G169" s="1" t="s">
        <v>16</v>
      </c>
    </row>
    <row r="170" spans="1:7" x14ac:dyDescent="0.75">
      <c r="A170" s="1" t="s">
        <v>44</v>
      </c>
      <c r="B170" s="1" t="s">
        <v>43</v>
      </c>
      <c r="C170" s="1">
        <v>50.3</v>
      </c>
      <c r="D170" s="1">
        <v>20</v>
      </c>
      <c r="E170" s="1">
        <v>197</v>
      </c>
      <c r="F170" s="1">
        <v>3300</v>
      </c>
      <c r="G170" s="1" t="s">
        <v>16</v>
      </c>
    </row>
    <row r="171" spans="1:7" x14ac:dyDescent="0.75">
      <c r="A171" s="1" t="s">
        <v>44</v>
      </c>
      <c r="B171" s="1" t="s">
        <v>43</v>
      </c>
      <c r="C171" s="1">
        <v>58</v>
      </c>
      <c r="D171" s="1">
        <v>17.8</v>
      </c>
      <c r="E171" s="1">
        <v>181</v>
      </c>
      <c r="F171" s="1">
        <v>3700</v>
      </c>
      <c r="G171" s="1" t="s">
        <v>13</v>
      </c>
    </row>
    <row r="172" spans="1:7" x14ac:dyDescent="0.75">
      <c r="A172" s="1" t="s">
        <v>44</v>
      </c>
      <c r="B172" s="1" t="s">
        <v>43</v>
      </c>
      <c r="C172" s="1">
        <v>46.4</v>
      </c>
      <c r="D172" s="1">
        <v>18.600000000000001</v>
      </c>
      <c r="E172" s="1">
        <v>190</v>
      </c>
      <c r="F172" s="1">
        <v>3450</v>
      </c>
      <c r="G172" s="1" t="s">
        <v>13</v>
      </c>
    </row>
    <row r="173" spans="1:7" x14ac:dyDescent="0.75">
      <c r="A173" s="1" t="s">
        <v>44</v>
      </c>
      <c r="B173" s="1" t="s">
        <v>43</v>
      </c>
      <c r="C173" s="1">
        <v>49.2</v>
      </c>
      <c r="D173" s="1">
        <v>18.2</v>
      </c>
      <c r="E173" s="1">
        <v>195</v>
      </c>
      <c r="F173" s="1">
        <v>4400</v>
      </c>
      <c r="G173" s="1" t="s">
        <v>16</v>
      </c>
    </row>
    <row r="174" spans="1:7" x14ac:dyDescent="0.75">
      <c r="A174" s="1" t="s">
        <v>44</v>
      </c>
      <c r="B174" s="1" t="s">
        <v>43</v>
      </c>
      <c r="C174" s="1">
        <v>42.4</v>
      </c>
      <c r="D174" s="1">
        <v>17.3</v>
      </c>
      <c r="E174" s="1">
        <v>181</v>
      </c>
      <c r="F174" s="1">
        <v>3600</v>
      </c>
      <c r="G174" s="1" t="s">
        <v>13</v>
      </c>
    </row>
    <row r="175" spans="1:7" x14ac:dyDescent="0.75">
      <c r="A175" s="1" t="s">
        <v>44</v>
      </c>
      <c r="B175" s="1" t="s">
        <v>43</v>
      </c>
      <c r="C175" s="1">
        <v>48.5</v>
      </c>
      <c r="D175" s="1">
        <v>17.5</v>
      </c>
      <c r="E175" s="1">
        <v>191</v>
      </c>
      <c r="F175" s="1">
        <v>3400</v>
      </c>
      <c r="G175" s="1" t="s">
        <v>16</v>
      </c>
    </row>
    <row r="176" spans="1:7" x14ac:dyDescent="0.75">
      <c r="A176" s="1" t="s">
        <v>44</v>
      </c>
      <c r="B176" s="1" t="s">
        <v>43</v>
      </c>
      <c r="C176" s="1">
        <v>43.2</v>
      </c>
      <c r="D176" s="1">
        <v>16.600000000000001</v>
      </c>
      <c r="E176" s="1">
        <v>187</v>
      </c>
      <c r="F176" s="1">
        <v>2900</v>
      </c>
      <c r="G176" s="1" t="s">
        <v>13</v>
      </c>
    </row>
    <row r="177" spans="1:7" x14ac:dyDescent="0.75">
      <c r="A177" s="1" t="s">
        <v>44</v>
      </c>
      <c r="B177" s="1" t="s">
        <v>43</v>
      </c>
      <c r="C177" s="1">
        <v>50.6</v>
      </c>
      <c r="D177" s="1">
        <v>19.399999999999999</v>
      </c>
      <c r="E177" s="1">
        <v>193</v>
      </c>
      <c r="F177" s="1">
        <v>3800</v>
      </c>
      <c r="G177" s="1" t="s">
        <v>16</v>
      </c>
    </row>
    <row r="178" spans="1:7" x14ac:dyDescent="0.75">
      <c r="A178" s="1" t="s">
        <v>44</v>
      </c>
      <c r="B178" s="1" t="s">
        <v>43</v>
      </c>
      <c r="C178" s="1">
        <v>46.7</v>
      </c>
      <c r="D178" s="1">
        <v>17.899999999999999</v>
      </c>
      <c r="E178" s="1">
        <v>195</v>
      </c>
      <c r="F178" s="1">
        <v>3300</v>
      </c>
      <c r="G178" s="1" t="s">
        <v>13</v>
      </c>
    </row>
    <row r="179" spans="1:7" x14ac:dyDescent="0.75">
      <c r="A179" s="1" t="s">
        <v>44</v>
      </c>
      <c r="B179" s="1" t="s">
        <v>43</v>
      </c>
      <c r="C179" s="1">
        <v>52</v>
      </c>
      <c r="D179" s="1">
        <v>19</v>
      </c>
      <c r="E179" s="1">
        <v>197</v>
      </c>
      <c r="F179" s="1">
        <v>4150</v>
      </c>
      <c r="G179" s="1" t="s">
        <v>16</v>
      </c>
    </row>
    <row r="180" spans="1:7" x14ac:dyDescent="0.75">
      <c r="A180" s="1" t="s">
        <v>44</v>
      </c>
      <c r="B180" s="1" t="s">
        <v>43</v>
      </c>
      <c r="C180" s="1">
        <v>50.5</v>
      </c>
      <c r="D180" s="1">
        <v>18.399999999999999</v>
      </c>
      <c r="E180" s="1">
        <v>200</v>
      </c>
      <c r="F180" s="1">
        <v>3400</v>
      </c>
      <c r="G180" s="1" t="s">
        <v>13</v>
      </c>
    </row>
    <row r="181" spans="1:7" x14ac:dyDescent="0.75">
      <c r="A181" s="1" t="s">
        <v>44</v>
      </c>
      <c r="B181" s="1" t="s">
        <v>43</v>
      </c>
      <c r="C181" s="1">
        <v>49.5</v>
      </c>
      <c r="D181" s="1">
        <v>19</v>
      </c>
      <c r="E181" s="1">
        <v>200</v>
      </c>
      <c r="F181" s="1">
        <v>3800</v>
      </c>
      <c r="G181" s="1" t="s">
        <v>16</v>
      </c>
    </row>
    <row r="182" spans="1:7" x14ac:dyDescent="0.75">
      <c r="A182" s="1" t="s">
        <v>44</v>
      </c>
      <c r="B182" s="1" t="s">
        <v>43</v>
      </c>
      <c r="C182" s="1">
        <v>46.4</v>
      </c>
      <c r="D182" s="1">
        <v>17.8</v>
      </c>
      <c r="E182" s="1">
        <v>191</v>
      </c>
      <c r="F182" s="1">
        <v>3700</v>
      </c>
      <c r="G182" s="1" t="s">
        <v>13</v>
      </c>
    </row>
    <row r="183" spans="1:7" x14ac:dyDescent="0.75">
      <c r="A183" s="1" t="s">
        <v>44</v>
      </c>
      <c r="B183" s="1" t="s">
        <v>43</v>
      </c>
      <c r="C183" s="1">
        <v>52.8</v>
      </c>
      <c r="D183" s="1">
        <v>20</v>
      </c>
      <c r="E183" s="1">
        <v>205</v>
      </c>
      <c r="F183" s="1">
        <v>4550</v>
      </c>
      <c r="G183" s="1" t="s">
        <v>16</v>
      </c>
    </row>
    <row r="184" spans="1:7" x14ac:dyDescent="0.75">
      <c r="A184" s="1" t="s">
        <v>44</v>
      </c>
      <c r="B184" s="1" t="s">
        <v>43</v>
      </c>
      <c r="C184" s="1">
        <v>40.9</v>
      </c>
      <c r="D184" s="1">
        <v>16.600000000000001</v>
      </c>
      <c r="E184" s="1">
        <v>187</v>
      </c>
      <c r="F184" s="1">
        <v>3200</v>
      </c>
      <c r="G184" s="1" t="s">
        <v>13</v>
      </c>
    </row>
    <row r="185" spans="1:7" x14ac:dyDescent="0.75">
      <c r="A185" s="1" t="s">
        <v>44</v>
      </c>
      <c r="B185" s="1" t="s">
        <v>43</v>
      </c>
      <c r="C185" s="1">
        <v>54.2</v>
      </c>
      <c r="D185" s="1">
        <v>20.8</v>
      </c>
      <c r="E185" s="1">
        <v>201</v>
      </c>
      <c r="F185" s="1">
        <v>4300</v>
      </c>
      <c r="G185" s="1" t="s">
        <v>16</v>
      </c>
    </row>
    <row r="186" spans="1:7" x14ac:dyDescent="0.75">
      <c r="A186" s="1" t="s">
        <v>44</v>
      </c>
      <c r="B186" s="1" t="s">
        <v>43</v>
      </c>
      <c r="C186" s="1">
        <v>42.5</v>
      </c>
      <c r="D186" s="1">
        <v>16.7</v>
      </c>
      <c r="E186" s="1">
        <v>187</v>
      </c>
      <c r="F186" s="1">
        <v>3350</v>
      </c>
      <c r="G186" s="1" t="s">
        <v>13</v>
      </c>
    </row>
    <row r="187" spans="1:7" x14ac:dyDescent="0.75">
      <c r="A187" s="1" t="s">
        <v>44</v>
      </c>
      <c r="B187" s="1" t="s">
        <v>43</v>
      </c>
      <c r="C187" s="1">
        <v>51</v>
      </c>
      <c r="D187" s="1">
        <v>18.8</v>
      </c>
      <c r="E187" s="1">
        <v>203</v>
      </c>
      <c r="F187" s="1">
        <v>4100</v>
      </c>
      <c r="G187" s="1" t="s">
        <v>16</v>
      </c>
    </row>
    <row r="188" spans="1:7" x14ac:dyDescent="0.75">
      <c r="A188" s="1" t="s">
        <v>44</v>
      </c>
      <c r="B188" s="1" t="s">
        <v>43</v>
      </c>
      <c r="C188" s="1">
        <v>49.7</v>
      </c>
      <c r="D188" s="1">
        <v>18.600000000000001</v>
      </c>
      <c r="E188" s="1">
        <v>195</v>
      </c>
      <c r="F188" s="1">
        <v>3600</v>
      </c>
      <c r="G188" s="1" t="s">
        <v>16</v>
      </c>
    </row>
    <row r="189" spans="1:7" x14ac:dyDescent="0.75">
      <c r="A189" s="1" t="s">
        <v>44</v>
      </c>
      <c r="B189" s="1" t="s">
        <v>43</v>
      </c>
      <c r="C189" s="1">
        <v>47.5</v>
      </c>
      <c r="D189" s="1">
        <v>16.8</v>
      </c>
      <c r="E189" s="1">
        <v>199</v>
      </c>
      <c r="F189" s="1">
        <v>3900</v>
      </c>
      <c r="G189" s="1" t="s">
        <v>13</v>
      </c>
    </row>
    <row r="190" spans="1:7" x14ac:dyDescent="0.75">
      <c r="A190" s="1" t="s">
        <v>44</v>
      </c>
      <c r="B190" s="1" t="s">
        <v>43</v>
      </c>
      <c r="C190" s="1">
        <v>47.6</v>
      </c>
      <c r="D190" s="1">
        <v>18.3</v>
      </c>
      <c r="E190" s="1">
        <v>195</v>
      </c>
      <c r="F190" s="1">
        <v>3850</v>
      </c>
      <c r="G190" s="1" t="s">
        <v>13</v>
      </c>
    </row>
    <row r="191" spans="1:7" x14ac:dyDescent="0.75">
      <c r="A191" s="1" t="s">
        <v>44</v>
      </c>
      <c r="B191" s="1" t="s">
        <v>43</v>
      </c>
      <c r="C191" s="1">
        <v>52</v>
      </c>
      <c r="D191" s="1">
        <v>20.7</v>
      </c>
      <c r="E191" s="1">
        <v>210</v>
      </c>
      <c r="F191" s="1">
        <v>4800</v>
      </c>
      <c r="G191" s="1" t="s">
        <v>16</v>
      </c>
    </row>
    <row r="192" spans="1:7" x14ac:dyDescent="0.75">
      <c r="A192" s="1" t="s">
        <v>44</v>
      </c>
      <c r="B192" s="1" t="s">
        <v>43</v>
      </c>
      <c r="C192" s="1">
        <v>46.9</v>
      </c>
      <c r="D192" s="1">
        <v>16.600000000000001</v>
      </c>
      <c r="E192" s="1">
        <v>192</v>
      </c>
      <c r="F192" s="1">
        <v>2700</v>
      </c>
      <c r="G192" s="1" t="s">
        <v>13</v>
      </c>
    </row>
    <row r="193" spans="1:7" x14ac:dyDescent="0.75">
      <c r="A193" s="1" t="s">
        <v>44</v>
      </c>
      <c r="B193" s="1" t="s">
        <v>43</v>
      </c>
      <c r="C193" s="1">
        <v>53.5</v>
      </c>
      <c r="D193" s="1">
        <v>19.899999999999999</v>
      </c>
      <c r="E193" s="1">
        <v>205</v>
      </c>
      <c r="F193" s="1">
        <v>4500</v>
      </c>
      <c r="G193" s="1" t="s">
        <v>16</v>
      </c>
    </row>
    <row r="194" spans="1:7" x14ac:dyDescent="0.75">
      <c r="A194" s="1" t="s">
        <v>44</v>
      </c>
      <c r="B194" s="1" t="s">
        <v>43</v>
      </c>
      <c r="C194" s="1">
        <v>49</v>
      </c>
      <c r="D194" s="1">
        <v>19.5</v>
      </c>
      <c r="E194" s="1">
        <v>210</v>
      </c>
      <c r="F194" s="1">
        <v>3950</v>
      </c>
      <c r="G194" s="1" t="s">
        <v>16</v>
      </c>
    </row>
    <row r="195" spans="1:7" x14ac:dyDescent="0.75">
      <c r="A195" s="1" t="s">
        <v>44</v>
      </c>
      <c r="B195" s="1" t="s">
        <v>43</v>
      </c>
      <c r="C195" s="1">
        <v>46.2</v>
      </c>
      <c r="D195" s="1">
        <v>17.5</v>
      </c>
      <c r="E195" s="1">
        <v>187</v>
      </c>
      <c r="F195" s="1">
        <v>3650</v>
      </c>
      <c r="G195" s="1" t="s">
        <v>13</v>
      </c>
    </row>
    <row r="196" spans="1:7" x14ac:dyDescent="0.75">
      <c r="A196" s="1" t="s">
        <v>44</v>
      </c>
      <c r="B196" s="1" t="s">
        <v>43</v>
      </c>
      <c r="C196" s="1">
        <v>50.9</v>
      </c>
      <c r="D196" s="1">
        <v>19.100000000000001</v>
      </c>
      <c r="E196" s="1">
        <v>196</v>
      </c>
      <c r="F196" s="1">
        <v>3550</v>
      </c>
      <c r="G196" s="1" t="s">
        <v>16</v>
      </c>
    </row>
    <row r="197" spans="1:7" x14ac:dyDescent="0.75">
      <c r="A197" s="1" t="s">
        <v>44</v>
      </c>
      <c r="B197" s="1" t="s">
        <v>43</v>
      </c>
      <c r="C197" s="1">
        <v>45.5</v>
      </c>
      <c r="D197" s="1">
        <v>17</v>
      </c>
      <c r="E197" s="1">
        <v>196</v>
      </c>
      <c r="F197" s="1">
        <v>3500</v>
      </c>
      <c r="G197" s="1" t="s">
        <v>13</v>
      </c>
    </row>
    <row r="198" spans="1:7" x14ac:dyDescent="0.75">
      <c r="A198" s="1" t="s">
        <v>44</v>
      </c>
      <c r="B198" s="1" t="s">
        <v>43</v>
      </c>
      <c r="C198" s="1">
        <v>50.9</v>
      </c>
      <c r="D198" s="1">
        <v>17.899999999999999</v>
      </c>
      <c r="E198" s="1">
        <v>196</v>
      </c>
      <c r="F198" s="1">
        <v>3675</v>
      </c>
      <c r="G198" s="1" t="s">
        <v>13</v>
      </c>
    </row>
    <row r="199" spans="1:7" x14ac:dyDescent="0.75">
      <c r="A199" s="1" t="s">
        <v>44</v>
      </c>
      <c r="B199" s="1" t="s">
        <v>43</v>
      </c>
      <c r="C199" s="1">
        <v>50.8</v>
      </c>
      <c r="D199" s="1">
        <v>18.5</v>
      </c>
      <c r="E199" s="1">
        <v>201</v>
      </c>
      <c r="F199" s="1">
        <v>4450</v>
      </c>
      <c r="G199" s="1" t="s">
        <v>16</v>
      </c>
    </row>
    <row r="200" spans="1:7" x14ac:dyDescent="0.75">
      <c r="A200" s="1" t="s">
        <v>44</v>
      </c>
      <c r="B200" s="1" t="s">
        <v>43</v>
      </c>
      <c r="C200" s="1">
        <v>50.1</v>
      </c>
      <c r="D200" s="1">
        <v>17.899999999999999</v>
      </c>
      <c r="E200" s="1">
        <v>190</v>
      </c>
      <c r="F200" s="1">
        <v>3400</v>
      </c>
      <c r="G200" s="1" t="s">
        <v>13</v>
      </c>
    </row>
    <row r="201" spans="1:7" x14ac:dyDescent="0.75">
      <c r="A201" s="1" t="s">
        <v>44</v>
      </c>
      <c r="B201" s="1" t="s">
        <v>43</v>
      </c>
      <c r="C201" s="1">
        <v>49</v>
      </c>
      <c r="D201" s="1">
        <v>19.600000000000001</v>
      </c>
      <c r="E201" s="1">
        <v>212</v>
      </c>
      <c r="F201" s="1">
        <v>4300</v>
      </c>
      <c r="G201" s="1" t="s">
        <v>16</v>
      </c>
    </row>
    <row r="202" spans="1:7" x14ac:dyDescent="0.75">
      <c r="A202" s="1" t="s">
        <v>44</v>
      </c>
      <c r="B202" s="1" t="s">
        <v>43</v>
      </c>
      <c r="C202" s="1">
        <v>51.5</v>
      </c>
      <c r="D202" s="1">
        <v>18.7</v>
      </c>
      <c r="E202" s="1">
        <v>187</v>
      </c>
      <c r="F202" s="1">
        <v>3250</v>
      </c>
      <c r="G202" s="1" t="s">
        <v>16</v>
      </c>
    </row>
    <row r="203" spans="1:7" x14ac:dyDescent="0.75">
      <c r="A203" s="1" t="s">
        <v>44</v>
      </c>
      <c r="B203" s="1" t="s">
        <v>43</v>
      </c>
      <c r="C203" s="1">
        <v>49.8</v>
      </c>
      <c r="D203" s="1">
        <v>17.3</v>
      </c>
      <c r="E203" s="1">
        <v>198</v>
      </c>
      <c r="F203" s="1">
        <v>3675</v>
      </c>
      <c r="G203" s="1" t="s">
        <v>13</v>
      </c>
    </row>
    <row r="204" spans="1:7" x14ac:dyDescent="0.75">
      <c r="A204" s="1" t="s">
        <v>44</v>
      </c>
      <c r="B204" s="1" t="s">
        <v>43</v>
      </c>
      <c r="C204" s="1">
        <v>48.1</v>
      </c>
      <c r="D204" s="1">
        <v>16.399999999999999</v>
      </c>
      <c r="E204" s="1">
        <v>199</v>
      </c>
      <c r="F204" s="1">
        <v>3325</v>
      </c>
      <c r="G204" s="1" t="s">
        <v>13</v>
      </c>
    </row>
    <row r="205" spans="1:7" x14ac:dyDescent="0.75">
      <c r="A205" s="1" t="s">
        <v>44</v>
      </c>
      <c r="B205" s="1" t="s">
        <v>43</v>
      </c>
      <c r="C205" s="1">
        <v>51.4</v>
      </c>
      <c r="D205" s="1">
        <v>19</v>
      </c>
      <c r="E205" s="1">
        <v>201</v>
      </c>
      <c r="F205" s="1">
        <v>3950</v>
      </c>
      <c r="G205" s="1" t="s">
        <v>16</v>
      </c>
    </row>
    <row r="206" spans="1:7" x14ac:dyDescent="0.75">
      <c r="A206" s="1" t="s">
        <v>44</v>
      </c>
      <c r="B206" s="1" t="s">
        <v>43</v>
      </c>
      <c r="C206" s="1">
        <v>45.7</v>
      </c>
      <c r="D206" s="1">
        <v>17.3</v>
      </c>
      <c r="E206" s="1">
        <v>193</v>
      </c>
      <c r="F206" s="1">
        <v>3600</v>
      </c>
      <c r="G206" s="1" t="s">
        <v>13</v>
      </c>
    </row>
    <row r="207" spans="1:7" x14ac:dyDescent="0.75">
      <c r="A207" s="1" t="s">
        <v>44</v>
      </c>
      <c r="B207" s="1" t="s">
        <v>43</v>
      </c>
      <c r="C207" s="1">
        <v>50.7</v>
      </c>
      <c r="D207" s="1">
        <v>19.7</v>
      </c>
      <c r="E207" s="1">
        <v>203</v>
      </c>
      <c r="F207" s="1">
        <v>4050</v>
      </c>
      <c r="G207" s="1" t="s">
        <v>16</v>
      </c>
    </row>
    <row r="208" spans="1:7" x14ac:dyDescent="0.75">
      <c r="A208" s="1" t="s">
        <v>44</v>
      </c>
      <c r="B208" s="1" t="s">
        <v>43</v>
      </c>
      <c r="C208" s="1">
        <v>42.5</v>
      </c>
      <c r="D208" s="1">
        <v>17.3</v>
      </c>
      <c r="E208" s="1">
        <v>187</v>
      </c>
      <c r="F208" s="1">
        <v>3350</v>
      </c>
      <c r="G208" s="1" t="s">
        <v>13</v>
      </c>
    </row>
    <row r="209" spans="1:7" x14ac:dyDescent="0.75">
      <c r="A209" s="1" t="s">
        <v>44</v>
      </c>
      <c r="B209" s="1" t="s">
        <v>43</v>
      </c>
      <c r="C209" s="1">
        <v>52.2</v>
      </c>
      <c r="D209" s="1">
        <v>18.8</v>
      </c>
      <c r="E209" s="1">
        <v>197</v>
      </c>
      <c r="F209" s="1">
        <v>3450</v>
      </c>
      <c r="G209" s="1" t="s">
        <v>16</v>
      </c>
    </row>
    <row r="210" spans="1:7" x14ac:dyDescent="0.75">
      <c r="A210" s="1" t="s">
        <v>44</v>
      </c>
      <c r="B210" s="1" t="s">
        <v>43</v>
      </c>
      <c r="C210" s="1">
        <v>45.2</v>
      </c>
      <c r="D210" s="1">
        <v>16.600000000000001</v>
      </c>
      <c r="E210" s="1">
        <v>191</v>
      </c>
      <c r="F210" s="1">
        <v>3250</v>
      </c>
      <c r="G210" s="1" t="s">
        <v>13</v>
      </c>
    </row>
    <row r="211" spans="1:7" x14ac:dyDescent="0.75">
      <c r="A211" s="1" t="s">
        <v>44</v>
      </c>
      <c r="B211" s="1" t="s">
        <v>43</v>
      </c>
      <c r="C211" s="1">
        <v>49.3</v>
      </c>
      <c r="D211" s="1">
        <v>19.899999999999999</v>
      </c>
      <c r="E211" s="1">
        <v>203</v>
      </c>
      <c r="F211" s="1">
        <v>4050</v>
      </c>
      <c r="G211" s="1" t="s">
        <v>16</v>
      </c>
    </row>
    <row r="212" spans="1:7" x14ac:dyDescent="0.75">
      <c r="A212" s="1" t="s">
        <v>44</v>
      </c>
      <c r="B212" s="1" t="s">
        <v>43</v>
      </c>
      <c r="C212" s="1">
        <v>50.2</v>
      </c>
      <c r="D212" s="1">
        <v>18.8</v>
      </c>
      <c r="E212" s="1">
        <v>202</v>
      </c>
      <c r="F212" s="1">
        <v>3800</v>
      </c>
      <c r="G212" s="1" t="s">
        <v>16</v>
      </c>
    </row>
    <row r="213" spans="1:7" x14ac:dyDescent="0.75">
      <c r="A213" s="1" t="s">
        <v>44</v>
      </c>
      <c r="B213" s="1" t="s">
        <v>43</v>
      </c>
      <c r="C213" s="1">
        <v>45.6</v>
      </c>
      <c r="D213" s="1">
        <v>19.399999999999999</v>
      </c>
      <c r="E213" s="1">
        <v>194</v>
      </c>
      <c r="F213" s="1">
        <v>3525</v>
      </c>
      <c r="G213" s="1" t="s">
        <v>13</v>
      </c>
    </row>
    <row r="214" spans="1:7" x14ac:dyDescent="0.75">
      <c r="A214" s="1" t="s">
        <v>44</v>
      </c>
      <c r="B214" s="1" t="s">
        <v>43</v>
      </c>
      <c r="C214" s="1">
        <v>51.9</v>
      </c>
      <c r="D214" s="1">
        <v>19.5</v>
      </c>
      <c r="E214" s="1">
        <v>206</v>
      </c>
      <c r="F214" s="1">
        <v>3950</v>
      </c>
      <c r="G214" s="1" t="s">
        <v>16</v>
      </c>
    </row>
    <row r="215" spans="1:7" x14ac:dyDescent="0.75">
      <c r="A215" s="1" t="s">
        <v>44</v>
      </c>
      <c r="B215" s="1" t="s">
        <v>43</v>
      </c>
      <c r="C215" s="1">
        <v>46.8</v>
      </c>
      <c r="D215" s="1">
        <v>16.5</v>
      </c>
      <c r="E215" s="1">
        <v>189</v>
      </c>
      <c r="F215" s="1">
        <v>3650</v>
      </c>
      <c r="G215" s="1" t="s">
        <v>13</v>
      </c>
    </row>
    <row r="216" spans="1:7" x14ac:dyDescent="0.75">
      <c r="A216" s="1" t="s">
        <v>44</v>
      </c>
      <c r="B216" s="1" t="s">
        <v>43</v>
      </c>
      <c r="C216" s="1">
        <v>45.7</v>
      </c>
      <c r="D216" s="1">
        <v>17</v>
      </c>
      <c r="E216" s="1">
        <v>195</v>
      </c>
      <c r="F216" s="1">
        <v>3650</v>
      </c>
      <c r="G216" s="1" t="s">
        <v>13</v>
      </c>
    </row>
    <row r="217" spans="1:7" x14ac:dyDescent="0.75">
      <c r="A217" s="1" t="s">
        <v>44</v>
      </c>
      <c r="B217" s="1" t="s">
        <v>43</v>
      </c>
      <c r="C217" s="1">
        <v>55.8</v>
      </c>
      <c r="D217" s="1">
        <v>19.8</v>
      </c>
      <c r="E217" s="1">
        <v>207</v>
      </c>
      <c r="F217" s="1">
        <v>4000</v>
      </c>
      <c r="G217" s="1" t="s">
        <v>16</v>
      </c>
    </row>
    <row r="218" spans="1:7" x14ac:dyDescent="0.75">
      <c r="A218" s="1" t="s">
        <v>44</v>
      </c>
      <c r="B218" s="1" t="s">
        <v>43</v>
      </c>
      <c r="C218" s="1">
        <v>43.5</v>
      </c>
      <c r="D218" s="1">
        <v>18.100000000000001</v>
      </c>
      <c r="E218" s="1">
        <v>202</v>
      </c>
      <c r="F218" s="1">
        <v>3400</v>
      </c>
      <c r="G218" s="1" t="s">
        <v>13</v>
      </c>
    </row>
    <row r="219" spans="1:7" x14ac:dyDescent="0.75">
      <c r="A219" s="1" t="s">
        <v>44</v>
      </c>
      <c r="B219" s="1" t="s">
        <v>43</v>
      </c>
      <c r="C219" s="1">
        <v>49.6</v>
      </c>
      <c r="D219" s="1">
        <v>18.2</v>
      </c>
      <c r="E219" s="1">
        <v>193</v>
      </c>
      <c r="F219" s="1">
        <v>3775</v>
      </c>
      <c r="G219" s="1" t="s">
        <v>16</v>
      </c>
    </row>
    <row r="220" spans="1:7" x14ac:dyDescent="0.75">
      <c r="A220" s="1" t="s">
        <v>44</v>
      </c>
      <c r="B220" s="1" t="s">
        <v>43</v>
      </c>
      <c r="C220" s="1">
        <v>50.8</v>
      </c>
      <c r="D220" s="1">
        <v>19</v>
      </c>
      <c r="E220" s="1">
        <v>210</v>
      </c>
      <c r="F220" s="1">
        <v>4100</v>
      </c>
      <c r="G220" s="1" t="s">
        <v>16</v>
      </c>
    </row>
    <row r="221" spans="1:7" x14ac:dyDescent="0.75">
      <c r="A221" s="1" t="s">
        <v>44</v>
      </c>
      <c r="B221" s="1" t="s">
        <v>43</v>
      </c>
      <c r="C221" s="1">
        <v>50.2</v>
      </c>
      <c r="D221" s="1">
        <v>18.7</v>
      </c>
      <c r="E221" s="1">
        <v>198</v>
      </c>
      <c r="F221" s="1">
        <v>3775</v>
      </c>
      <c r="G221" s="1" t="s">
        <v>13</v>
      </c>
    </row>
    <row r="222" spans="1:7" x14ac:dyDescent="0.75">
      <c r="A222" s="1" t="s">
        <v>45</v>
      </c>
      <c r="B222" s="1" t="s">
        <v>42</v>
      </c>
      <c r="C222" s="1">
        <v>46.1</v>
      </c>
      <c r="D222" s="1">
        <v>13.2</v>
      </c>
      <c r="E222" s="1">
        <v>211</v>
      </c>
      <c r="F222" s="1">
        <v>4500</v>
      </c>
      <c r="G222" s="1" t="s">
        <v>13</v>
      </c>
    </row>
    <row r="223" spans="1:7" x14ac:dyDescent="0.75">
      <c r="A223" s="1" t="s">
        <v>45</v>
      </c>
      <c r="B223" s="1" t="s">
        <v>42</v>
      </c>
      <c r="C223" s="1">
        <v>50</v>
      </c>
      <c r="D223" s="1">
        <v>16.3</v>
      </c>
      <c r="E223" s="1">
        <v>230</v>
      </c>
      <c r="F223" s="1">
        <v>5700</v>
      </c>
      <c r="G223" s="1" t="s">
        <v>16</v>
      </c>
    </row>
    <row r="224" spans="1:7" x14ac:dyDescent="0.75">
      <c r="A224" s="1" t="s">
        <v>45</v>
      </c>
      <c r="B224" s="1" t="s">
        <v>42</v>
      </c>
      <c r="C224" s="1">
        <v>48.7</v>
      </c>
      <c r="D224" s="1">
        <v>14.1</v>
      </c>
      <c r="E224" s="1">
        <v>210</v>
      </c>
      <c r="F224" s="1">
        <v>4450</v>
      </c>
      <c r="G224" s="1" t="s">
        <v>13</v>
      </c>
    </row>
    <row r="225" spans="1:7" x14ac:dyDescent="0.75">
      <c r="A225" s="1" t="s">
        <v>45</v>
      </c>
      <c r="B225" s="1" t="s">
        <v>42</v>
      </c>
      <c r="C225" s="1">
        <v>50</v>
      </c>
      <c r="D225" s="1">
        <v>15.2</v>
      </c>
      <c r="E225" s="1">
        <v>218</v>
      </c>
      <c r="F225" s="1">
        <v>5700</v>
      </c>
      <c r="G225" s="1" t="s">
        <v>16</v>
      </c>
    </row>
    <row r="226" spans="1:7" x14ac:dyDescent="0.75">
      <c r="A226" s="1" t="s">
        <v>45</v>
      </c>
      <c r="B226" s="1" t="s">
        <v>42</v>
      </c>
      <c r="C226" s="1">
        <v>47.6</v>
      </c>
      <c r="D226" s="1">
        <v>14.5</v>
      </c>
      <c r="E226" s="1">
        <v>215</v>
      </c>
      <c r="F226" s="1">
        <v>5400</v>
      </c>
      <c r="G226" s="1" t="s">
        <v>16</v>
      </c>
    </row>
    <row r="227" spans="1:7" x14ac:dyDescent="0.75">
      <c r="A227" s="1" t="s">
        <v>45</v>
      </c>
      <c r="B227" s="1" t="s">
        <v>42</v>
      </c>
      <c r="C227" s="1">
        <v>46.5</v>
      </c>
      <c r="D227" s="1">
        <v>13.5</v>
      </c>
      <c r="E227" s="1">
        <v>210</v>
      </c>
      <c r="F227" s="1">
        <v>4550</v>
      </c>
      <c r="G227" s="1" t="s">
        <v>13</v>
      </c>
    </row>
    <row r="228" spans="1:7" x14ac:dyDescent="0.75">
      <c r="A228" s="1" t="s">
        <v>45</v>
      </c>
      <c r="B228" s="1" t="s">
        <v>42</v>
      </c>
      <c r="C228" s="1">
        <v>45.4</v>
      </c>
      <c r="D228" s="1">
        <v>14.6</v>
      </c>
      <c r="E228" s="1">
        <v>211</v>
      </c>
      <c r="F228" s="1">
        <v>4800</v>
      </c>
      <c r="G228" s="1" t="s">
        <v>13</v>
      </c>
    </row>
    <row r="229" spans="1:7" x14ac:dyDescent="0.75">
      <c r="A229" s="1" t="s">
        <v>45</v>
      </c>
      <c r="B229" s="1" t="s">
        <v>42</v>
      </c>
      <c r="C229" s="1">
        <v>46.7</v>
      </c>
      <c r="D229" s="1">
        <v>15.3</v>
      </c>
      <c r="E229" s="1">
        <v>219</v>
      </c>
      <c r="F229" s="1">
        <v>5200</v>
      </c>
      <c r="G229" s="1" t="s">
        <v>16</v>
      </c>
    </row>
    <row r="230" spans="1:7" x14ac:dyDescent="0.75">
      <c r="A230" s="1" t="s">
        <v>45</v>
      </c>
      <c r="B230" s="1" t="s">
        <v>42</v>
      </c>
      <c r="C230" s="1">
        <v>43.3</v>
      </c>
      <c r="D230" s="1">
        <v>13.4</v>
      </c>
      <c r="E230" s="1">
        <v>209</v>
      </c>
      <c r="F230" s="1">
        <v>4400</v>
      </c>
      <c r="G230" s="1" t="s">
        <v>13</v>
      </c>
    </row>
    <row r="231" spans="1:7" x14ac:dyDescent="0.75">
      <c r="A231" s="1" t="s">
        <v>45</v>
      </c>
      <c r="B231" s="1" t="s">
        <v>42</v>
      </c>
      <c r="C231" s="1">
        <v>46.8</v>
      </c>
      <c r="D231" s="1">
        <v>15.4</v>
      </c>
      <c r="E231" s="1">
        <v>215</v>
      </c>
      <c r="F231" s="1">
        <v>5150</v>
      </c>
      <c r="G231" s="1" t="s">
        <v>16</v>
      </c>
    </row>
    <row r="232" spans="1:7" x14ac:dyDescent="0.75">
      <c r="A232" s="1" t="s">
        <v>45</v>
      </c>
      <c r="B232" s="1" t="s">
        <v>42</v>
      </c>
      <c r="C232" s="1">
        <v>40.9</v>
      </c>
      <c r="D232" s="1">
        <v>13.7</v>
      </c>
      <c r="E232" s="1">
        <v>214</v>
      </c>
      <c r="F232" s="1">
        <v>4650</v>
      </c>
      <c r="G232" s="1" t="s">
        <v>13</v>
      </c>
    </row>
    <row r="233" spans="1:7" x14ac:dyDescent="0.75">
      <c r="A233" s="1" t="s">
        <v>45</v>
      </c>
      <c r="B233" s="1" t="s">
        <v>42</v>
      </c>
      <c r="C233" s="1">
        <v>49</v>
      </c>
      <c r="D233" s="1">
        <v>16.100000000000001</v>
      </c>
      <c r="E233" s="1">
        <v>216</v>
      </c>
      <c r="F233" s="1">
        <v>5550</v>
      </c>
      <c r="G233" s="1" t="s">
        <v>16</v>
      </c>
    </row>
    <row r="234" spans="1:7" x14ac:dyDescent="0.75">
      <c r="A234" s="1" t="s">
        <v>45</v>
      </c>
      <c r="B234" s="1" t="s">
        <v>42</v>
      </c>
      <c r="C234" s="1">
        <v>45.5</v>
      </c>
      <c r="D234" s="1">
        <v>13.7</v>
      </c>
      <c r="E234" s="1">
        <v>214</v>
      </c>
      <c r="F234" s="1">
        <v>4650</v>
      </c>
      <c r="G234" s="1" t="s">
        <v>13</v>
      </c>
    </row>
    <row r="235" spans="1:7" x14ac:dyDescent="0.75">
      <c r="A235" s="1" t="s">
        <v>45</v>
      </c>
      <c r="B235" s="1" t="s">
        <v>42</v>
      </c>
      <c r="C235" s="1">
        <v>48.4</v>
      </c>
      <c r="D235" s="1">
        <v>14.6</v>
      </c>
      <c r="E235" s="1">
        <v>213</v>
      </c>
      <c r="F235" s="1">
        <v>5850</v>
      </c>
      <c r="G235" s="1" t="s">
        <v>16</v>
      </c>
    </row>
    <row r="236" spans="1:7" x14ac:dyDescent="0.75">
      <c r="A236" s="1" t="s">
        <v>45</v>
      </c>
      <c r="B236" s="1" t="s">
        <v>42</v>
      </c>
      <c r="C236" s="1">
        <v>45.8</v>
      </c>
      <c r="D236" s="1">
        <v>14.6</v>
      </c>
      <c r="E236" s="1">
        <v>210</v>
      </c>
      <c r="F236" s="1">
        <v>4200</v>
      </c>
      <c r="G236" s="1" t="s">
        <v>13</v>
      </c>
    </row>
    <row r="237" spans="1:7" x14ac:dyDescent="0.75">
      <c r="A237" s="1" t="s">
        <v>45</v>
      </c>
      <c r="B237" s="1" t="s">
        <v>42</v>
      </c>
      <c r="C237" s="1">
        <v>49.3</v>
      </c>
      <c r="D237" s="1">
        <v>15.7</v>
      </c>
      <c r="E237" s="1">
        <v>217</v>
      </c>
      <c r="F237" s="1">
        <v>5850</v>
      </c>
      <c r="G237" s="1" t="s">
        <v>16</v>
      </c>
    </row>
    <row r="238" spans="1:7" x14ac:dyDescent="0.75">
      <c r="A238" s="1" t="s">
        <v>45</v>
      </c>
      <c r="B238" s="1" t="s">
        <v>42</v>
      </c>
      <c r="C238" s="1">
        <v>42</v>
      </c>
      <c r="D238" s="1">
        <v>13.5</v>
      </c>
      <c r="E238" s="1">
        <v>210</v>
      </c>
      <c r="F238" s="1">
        <v>4150</v>
      </c>
      <c r="G238" s="1" t="s">
        <v>13</v>
      </c>
    </row>
    <row r="239" spans="1:7" x14ac:dyDescent="0.75">
      <c r="A239" s="1" t="s">
        <v>45</v>
      </c>
      <c r="B239" s="1" t="s">
        <v>42</v>
      </c>
      <c r="C239" s="1">
        <v>49.2</v>
      </c>
      <c r="D239" s="1">
        <v>15.2</v>
      </c>
      <c r="E239" s="1">
        <v>221</v>
      </c>
      <c r="F239" s="1">
        <v>6300</v>
      </c>
      <c r="G239" s="1" t="s">
        <v>16</v>
      </c>
    </row>
    <row r="240" spans="1:7" x14ac:dyDescent="0.75">
      <c r="A240" s="1" t="s">
        <v>45</v>
      </c>
      <c r="B240" s="1" t="s">
        <v>42</v>
      </c>
      <c r="C240" s="1">
        <v>46.2</v>
      </c>
      <c r="D240" s="1">
        <v>14.5</v>
      </c>
      <c r="E240" s="1">
        <v>209</v>
      </c>
      <c r="F240" s="1">
        <v>4800</v>
      </c>
      <c r="G240" s="1" t="s">
        <v>13</v>
      </c>
    </row>
    <row r="241" spans="1:7" x14ac:dyDescent="0.75">
      <c r="A241" s="1" t="s">
        <v>45</v>
      </c>
      <c r="B241" s="1" t="s">
        <v>42</v>
      </c>
      <c r="C241" s="1">
        <v>48.7</v>
      </c>
      <c r="D241" s="1">
        <v>15.1</v>
      </c>
      <c r="E241" s="1">
        <v>222</v>
      </c>
      <c r="F241" s="1">
        <v>5350</v>
      </c>
      <c r="G241" s="1" t="s">
        <v>16</v>
      </c>
    </row>
    <row r="242" spans="1:7" x14ac:dyDescent="0.75">
      <c r="A242" s="1" t="s">
        <v>45</v>
      </c>
      <c r="B242" s="1" t="s">
        <v>42</v>
      </c>
      <c r="C242" s="1">
        <v>50.2</v>
      </c>
      <c r="D242" s="1">
        <v>14.3</v>
      </c>
      <c r="E242" s="1">
        <v>218</v>
      </c>
      <c r="F242" s="1">
        <v>5700</v>
      </c>
      <c r="G242" s="1" t="s">
        <v>16</v>
      </c>
    </row>
    <row r="243" spans="1:7" x14ac:dyDescent="0.75">
      <c r="A243" s="1" t="s">
        <v>45</v>
      </c>
      <c r="B243" s="1" t="s">
        <v>42</v>
      </c>
      <c r="C243" s="1">
        <v>45.1</v>
      </c>
      <c r="D243" s="1">
        <v>14.5</v>
      </c>
      <c r="E243" s="1">
        <v>215</v>
      </c>
      <c r="F243" s="1">
        <v>5000</v>
      </c>
      <c r="G243" s="1" t="s">
        <v>13</v>
      </c>
    </row>
    <row r="244" spans="1:7" x14ac:dyDescent="0.75">
      <c r="A244" s="1" t="s">
        <v>45</v>
      </c>
      <c r="B244" s="1" t="s">
        <v>42</v>
      </c>
      <c r="C244" s="1">
        <v>46.5</v>
      </c>
      <c r="D244" s="1">
        <v>14.5</v>
      </c>
      <c r="E244" s="1">
        <v>213</v>
      </c>
      <c r="F244" s="1">
        <v>4400</v>
      </c>
      <c r="G244" s="1" t="s">
        <v>13</v>
      </c>
    </row>
    <row r="245" spans="1:7" x14ac:dyDescent="0.75">
      <c r="A245" s="1" t="s">
        <v>45</v>
      </c>
      <c r="B245" s="1" t="s">
        <v>42</v>
      </c>
      <c r="C245" s="1">
        <v>46.3</v>
      </c>
      <c r="D245" s="1">
        <v>15.8</v>
      </c>
      <c r="E245" s="1">
        <v>215</v>
      </c>
      <c r="F245" s="1">
        <v>5050</v>
      </c>
      <c r="G245" s="1" t="s">
        <v>16</v>
      </c>
    </row>
    <row r="246" spans="1:7" x14ac:dyDescent="0.75">
      <c r="A246" s="1" t="s">
        <v>45</v>
      </c>
      <c r="B246" s="1" t="s">
        <v>42</v>
      </c>
      <c r="C246" s="1">
        <v>42.9</v>
      </c>
      <c r="D246" s="1">
        <v>13.1</v>
      </c>
      <c r="E246" s="1">
        <v>215</v>
      </c>
      <c r="F246" s="1">
        <v>5000</v>
      </c>
      <c r="G246" s="1" t="s">
        <v>13</v>
      </c>
    </row>
    <row r="247" spans="1:7" x14ac:dyDescent="0.75">
      <c r="A247" s="1" t="s">
        <v>45</v>
      </c>
      <c r="B247" s="1" t="s">
        <v>42</v>
      </c>
      <c r="C247" s="1">
        <v>46.1</v>
      </c>
      <c r="D247" s="1">
        <v>15.1</v>
      </c>
      <c r="E247" s="1">
        <v>215</v>
      </c>
      <c r="F247" s="1">
        <v>5100</v>
      </c>
      <c r="G247" s="1" t="s">
        <v>16</v>
      </c>
    </row>
    <row r="248" spans="1:7" x14ac:dyDescent="0.75">
      <c r="A248" s="1" t="s">
        <v>45</v>
      </c>
      <c r="B248" s="1" t="s">
        <v>42</v>
      </c>
      <c r="C248" s="1">
        <v>44.5</v>
      </c>
      <c r="D248" s="1">
        <v>14.3</v>
      </c>
      <c r="E248" s="1">
        <v>216</v>
      </c>
      <c r="F248" s="1">
        <v>4100</v>
      </c>
      <c r="G248" s="1" t="s">
        <v>41</v>
      </c>
    </row>
    <row r="249" spans="1:7" x14ac:dyDescent="0.75">
      <c r="A249" s="1" t="s">
        <v>45</v>
      </c>
      <c r="B249" s="1" t="s">
        <v>42</v>
      </c>
      <c r="C249" s="1">
        <v>47.8</v>
      </c>
      <c r="D249" s="1">
        <v>15</v>
      </c>
      <c r="E249" s="1">
        <v>215</v>
      </c>
      <c r="F249" s="1">
        <v>5650</v>
      </c>
      <c r="G249" s="1" t="s">
        <v>16</v>
      </c>
    </row>
    <row r="250" spans="1:7" x14ac:dyDescent="0.75">
      <c r="A250" s="1" t="s">
        <v>45</v>
      </c>
      <c r="B250" s="1" t="s">
        <v>42</v>
      </c>
      <c r="C250" s="1">
        <v>48.2</v>
      </c>
      <c r="D250" s="1">
        <v>14.3</v>
      </c>
      <c r="E250" s="1">
        <v>210</v>
      </c>
      <c r="F250" s="1">
        <v>4600</v>
      </c>
      <c r="G250" s="1" t="s">
        <v>13</v>
      </c>
    </row>
    <row r="251" spans="1:7" x14ac:dyDescent="0.75">
      <c r="A251" s="1" t="s">
        <v>45</v>
      </c>
      <c r="B251" s="1" t="s">
        <v>42</v>
      </c>
      <c r="C251" s="1">
        <v>50</v>
      </c>
      <c r="D251" s="1">
        <v>15.3</v>
      </c>
      <c r="E251" s="1">
        <v>220</v>
      </c>
      <c r="F251" s="1">
        <v>5550</v>
      </c>
      <c r="G251" s="1" t="s">
        <v>16</v>
      </c>
    </row>
    <row r="252" spans="1:7" x14ac:dyDescent="0.75">
      <c r="A252" s="1" t="s">
        <v>45</v>
      </c>
      <c r="B252" s="1" t="s">
        <v>42</v>
      </c>
      <c r="C252" s="1">
        <v>47.3</v>
      </c>
      <c r="D252" s="1">
        <v>15.3</v>
      </c>
      <c r="E252" s="1">
        <v>222</v>
      </c>
      <c r="F252" s="1">
        <v>5250</v>
      </c>
      <c r="G252" s="1" t="s">
        <v>16</v>
      </c>
    </row>
    <row r="253" spans="1:7" x14ac:dyDescent="0.75">
      <c r="A253" s="1" t="s">
        <v>45</v>
      </c>
      <c r="B253" s="1" t="s">
        <v>42</v>
      </c>
      <c r="C253" s="1">
        <v>42.8</v>
      </c>
      <c r="D253" s="1">
        <v>14.2</v>
      </c>
      <c r="E253" s="1">
        <v>209</v>
      </c>
      <c r="F253" s="1">
        <v>4700</v>
      </c>
      <c r="G253" s="1" t="s">
        <v>13</v>
      </c>
    </row>
    <row r="254" spans="1:7" x14ac:dyDescent="0.75">
      <c r="A254" s="1" t="s">
        <v>45</v>
      </c>
      <c r="B254" s="1" t="s">
        <v>42</v>
      </c>
      <c r="C254" s="1">
        <v>45.1</v>
      </c>
      <c r="D254" s="1">
        <v>14.5</v>
      </c>
      <c r="E254" s="1">
        <v>207</v>
      </c>
      <c r="F254" s="1">
        <v>5050</v>
      </c>
      <c r="G254" s="1" t="s">
        <v>13</v>
      </c>
    </row>
    <row r="255" spans="1:7" x14ac:dyDescent="0.75">
      <c r="A255" s="1" t="s">
        <v>45</v>
      </c>
      <c r="B255" s="1" t="s">
        <v>42</v>
      </c>
      <c r="C255" s="1">
        <v>59.6</v>
      </c>
      <c r="D255" s="1">
        <v>17</v>
      </c>
      <c r="E255" s="1">
        <v>230</v>
      </c>
      <c r="F255" s="1">
        <v>6050</v>
      </c>
      <c r="G255" s="1" t="s">
        <v>16</v>
      </c>
    </row>
    <row r="256" spans="1:7" x14ac:dyDescent="0.75">
      <c r="A256" s="1" t="s">
        <v>45</v>
      </c>
      <c r="B256" s="1" t="s">
        <v>42</v>
      </c>
      <c r="C256" s="1">
        <v>49.1</v>
      </c>
      <c r="D256" s="1">
        <v>14.8</v>
      </c>
      <c r="E256" s="1">
        <v>220</v>
      </c>
      <c r="F256" s="1">
        <v>5150</v>
      </c>
      <c r="G256" s="1" t="s">
        <v>13</v>
      </c>
    </row>
    <row r="257" spans="1:7" x14ac:dyDescent="0.75">
      <c r="A257" s="1" t="s">
        <v>45</v>
      </c>
      <c r="B257" s="1" t="s">
        <v>42</v>
      </c>
      <c r="C257" s="1">
        <v>48.4</v>
      </c>
      <c r="D257" s="1">
        <v>16.3</v>
      </c>
      <c r="E257" s="1">
        <v>220</v>
      </c>
      <c r="F257" s="1">
        <v>5400</v>
      </c>
      <c r="G257" s="1" t="s">
        <v>16</v>
      </c>
    </row>
    <row r="258" spans="1:7" x14ac:dyDescent="0.75">
      <c r="A258" s="1" t="s">
        <v>45</v>
      </c>
      <c r="B258" s="1" t="s">
        <v>42</v>
      </c>
      <c r="C258" s="1">
        <v>42.6</v>
      </c>
      <c r="D258" s="1">
        <v>13.7</v>
      </c>
      <c r="E258" s="1">
        <v>213</v>
      </c>
      <c r="F258" s="1">
        <v>4950</v>
      </c>
      <c r="G258" s="1" t="s">
        <v>13</v>
      </c>
    </row>
    <row r="259" spans="1:7" x14ac:dyDescent="0.75">
      <c r="A259" s="1" t="s">
        <v>45</v>
      </c>
      <c r="B259" s="1" t="s">
        <v>42</v>
      </c>
      <c r="C259" s="1">
        <v>44.4</v>
      </c>
      <c r="D259" s="1">
        <v>17.3</v>
      </c>
      <c r="E259" s="1">
        <v>219</v>
      </c>
      <c r="F259" s="1">
        <v>5250</v>
      </c>
      <c r="G259" s="1" t="s">
        <v>16</v>
      </c>
    </row>
    <row r="260" spans="1:7" x14ac:dyDescent="0.75">
      <c r="A260" s="1" t="s">
        <v>45</v>
      </c>
      <c r="B260" s="1" t="s">
        <v>42</v>
      </c>
      <c r="C260" s="1">
        <v>44</v>
      </c>
      <c r="D260" s="1">
        <v>13.6</v>
      </c>
      <c r="E260" s="1">
        <v>208</v>
      </c>
      <c r="F260" s="1">
        <v>4350</v>
      </c>
      <c r="G260" s="1" t="s">
        <v>13</v>
      </c>
    </row>
    <row r="261" spans="1:7" x14ac:dyDescent="0.75">
      <c r="A261" s="1" t="s">
        <v>45</v>
      </c>
      <c r="B261" s="1" t="s">
        <v>42</v>
      </c>
      <c r="C261" s="1">
        <v>48.7</v>
      </c>
      <c r="D261" s="1">
        <v>15.7</v>
      </c>
      <c r="E261" s="1">
        <v>208</v>
      </c>
      <c r="F261" s="1">
        <v>5350</v>
      </c>
      <c r="G261" s="1" t="s">
        <v>16</v>
      </c>
    </row>
    <row r="262" spans="1:7" x14ac:dyDescent="0.75">
      <c r="A262" s="1" t="s">
        <v>45</v>
      </c>
      <c r="B262" s="1" t="s">
        <v>42</v>
      </c>
      <c r="C262" s="1">
        <v>42.7</v>
      </c>
      <c r="D262" s="1">
        <v>13.7</v>
      </c>
      <c r="E262" s="1">
        <v>208</v>
      </c>
      <c r="F262" s="1">
        <v>3950</v>
      </c>
      <c r="G262" s="1" t="s">
        <v>13</v>
      </c>
    </row>
    <row r="263" spans="1:7" x14ac:dyDescent="0.75">
      <c r="A263" s="1" t="s">
        <v>45</v>
      </c>
      <c r="B263" s="1" t="s">
        <v>42</v>
      </c>
      <c r="C263" s="1">
        <v>49.6</v>
      </c>
      <c r="D263" s="1">
        <v>16</v>
      </c>
      <c r="E263" s="1">
        <v>225</v>
      </c>
      <c r="F263" s="1">
        <v>5700</v>
      </c>
      <c r="G263" s="1" t="s">
        <v>16</v>
      </c>
    </row>
    <row r="264" spans="1:7" x14ac:dyDescent="0.75">
      <c r="A264" s="1" t="s">
        <v>45</v>
      </c>
      <c r="B264" s="1" t="s">
        <v>42</v>
      </c>
      <c r="C264" s="1">
        <v>45.3</v>
      </c>
      <c r="D264" s="1">
        <v>13.7</v>
      </c>
      <c r="E264" s="1">
        <v>210</v>
      </c>
      <c r="F264" s="1">
        <v>4300</v>
      </c>
      <c r="G264" s="1" t="s">
        <v>13</v>
      </c>
    </row>
    <row r="265" spans="1:7" x14ac:dyDescent="0.75">
      <c r="A265" s="1" t="s">
        <v>45</v>
      </c>
      <c r="B265" s="1" t="s">
        <v>42</v>
      </c>
      <c r="C265" s="1">
        <v>49.6</v>
      </c>
      <c r="D265" s="1">
        <v>15</v>
      </c>
      <c r="E265" s="1">
        <v>216</v>
      </c>
      <c r="F265" s="1">
        <v>4750</v>
      </c>
      <c r="G265" s="1" t="s">
        <v>16</v>
      </c>
    </row>
    <row r="266" spans="1:7" x14ac:dyDescent="0.75">
      <c r="A266" s="1" t="s">
        <v>45</v>
      </c>
      <c r="B266" s="1" t="s">
        <v>42</v>
      </c>
      <c r="C266" s="1">
        <v>50.5</v>
      </c>
      <c r="D266" s="1">
        <v>15.9</v>
      </c>
      <c r="E266" s="1">
        <v>222</v>
      </c>
      <c r="F266" s="1">
        <v>5550</v>
      </c>
      <c r="G266" s="1" t="s">
        <v>16</v>
      </c>
    </row>
    <row r="267" spans="1:7" x14ac:dyDescent="0.75">
      <c r="A267" s="1" t="s">
        <v>45</v>
      </c>
      <c r="B267" s="1" t="s">
        <v>42</v>
      </c>
      <c r="C267" s="1">
        <v>43.6</v>
      </c>
      <c r="D267" s="1">
        <v>13.9</v>
      </c>
      <c r="E267" s="1">
        <v>217</v>
      </c>
      <c r="F267" s="1">
        <v>4900</v>
      </c>
      <c r="G267" s="1" t="s">
        <v>13</v>
      </c>
    </row>
    <row r="268" spans="1:7" x14ac:dyDescent="0.75">
      <c r="A268" s="1" t="s">
        <v>45</v>
      </c>
      <c r="B268" s="1" t="s">
        <v>42</v>
      </c>
      <c r="C268" s="1">
        <v>45.5</v>
      </c>
      <c r="D268" s="1">
        <v>13.9</v>
      </c>
      <c r="E268" s="1">
        <v>210</v>
      </c>
      <c r="F268" s="1">
        <v>4200</v>
      </c>
      <c r="G268" s="1" t="s">
        <v>13</v>
      </c>
    </row>
    <row r="269" spans="1:7" x14ac:dyDescent="0.75">
      <c r="A269" s="1" t="s">
        <v>45</v>
      </c>
      <c r="B269" s="1" t="s">
        <v>42</v>
      </c>
      <c r="C269" s="1">
        <v>50.5</v>
      </c>
      <c r="D269" s="1">
        <v>15.9</v>
      </c>
      <c r="E269" s="1">
        <v>225</v>
      </c>
      <c r="F269" s="1">
        <v>5400</v>
      </c>
      <c r="G269" s="1" t="s">
        <v>16</v>
      </c>
    </row>
    <row r="270" spans="1:7" x14ac:dyDescent="0.75">
      <c r="A270" s="1" t="s">
        <v>45</v>
      </c>
      <c r="B270" s="1" t="s">
        <v>42</v>
      </c>
      <c r="C270" s="1">
        <v>44.9</v>
      </c>
      <c r="D270" s="1">
        <v>13.3</v>
      </c>
      <c r="E270" s="1">
        <v>213</v>
      </c>
      <c r="F270" s="1">
        <v>5100</v>
      </c>
      <c r="G270" s="1" t="s">
        <v>13</v>
      </c>
    </row>
    <row r="271" spans="1:7" x14ac:dyDescent="0.75">
      <c r="A271" s="1" t="s">
        <v>45</v>
      </c>
      <c r="B271" s="1" t="s">
        <v>42</v>
      </c>
      <c r="C271" s="1">
        <v>45.2</v>
      </c>
      <c r="D271" s="1">
        <v>15.8</v>
      </c>
      <c r="E271" s="1">
        <v>215</v>
      </c>
      <c r="F271" s="1">
        <v>5300</v>
      </c>
      <c r="G271" s="1" t="s">
        <v>16</v>
      </c>
    </row>
    <row r="272" spans="1:7" x14ac:dyDescent="0.75">
      <c r="A272" s="1" t="s">
        <v>45</v>
      </c>
      <c r="B272" s="1" t="s">
        <v>42</v>
      </c>
      <c r="C272" s="1">
        <v>46.6</v>
      </c>
      <c r="D272" s="1">
        <v>14.2</v>
      </c>
      <c r="E272" s="1">
        <v>210</v>
      </c>
      <c r="F272" s="1">
        <v>4850</v>
      </c>
      <c r="G272" s="1" t="s">
        <v>13</v>
      </c>
    </row>
    <row r="273" spans="1:7" x14ac:dyDescent="0.75">
      <c r="A273" s="1" t="s">
        <v>45</v>
      </c>
      <c r="B273" s="1" t="s">
        <v>42</v>
      </c>
      <c r="C273" s="1">
        <v>48.5</v>
      </c>
      <c r="D273" s="1">
        <v>14.1</v>
      </c>
      <c r="E273" s="1">
        <v>220</v>
      </c>
      <c r="F273" s="1">
        <v>5300</v>
      </c>
      <c r="G273" s="1" t="s">
        <v>16</v>
      </c>
    </row>
    <row r="274" spans="1:7" x14ac:dyDescent="0.75">
      <c r="A274" s="1" t="s">
        <v>45</v>
      </c>
      <c r="B274" s="1" t="s">
        <v>42</v>
      </c>
      <c r="C274" s="1">
        <v>45.1</v>
      </c>
      <c r="D274" s="1">
        <v>14.4</v>
      </c>
      <c r="E274" s="1">
        <v>210</v>
      </c>
      <c r="F274" s="1">
        <v>4400</v>
      </c>
      <c r="G274" s="1" t="s">
        <v>13</v>
      </c>
    </row>
    <row r="275" spans="1:7" x14ac:dyDescent="0.75">
      <c r="A275" s="1" t="s">
        <v>45</v>
      </c>
      <c r="B275" s="1" t="s">
        <v>42</v>
      </c>
      <c r="C275" s="1">
        <v>50.1</v>
      </c>
      <c r="D275" s="1">
        <v>15</v>
      </c>
      <c r="E275" s="1">
        <v>225</v>
      </c>
      <c r="F275" s="1">
        <v>5000</v>
      </c>
      <c r="G275" s="1" t="s">
        <v>16</v>
      </c>
    </row>
    <row r="276" spans="1:7" x14ac:dyDescent="0.75">
      <c r="A276" s="1" t="s">
        <v>45</v>
      </c>
      <c r="B276" s="1" t="s">
        <v>42</v>
      </c>
      <c r="C276" s="1">
        <v>46.5</v>
      </c>
      <c r="D276" s="1">
        <v>14.4</v>
      </c>
      <c r="E276" s="1">
        <v>217</v>
      </c>
      <c r="F276" s="1">
        <v>4900</v>
      </c>
      <c r="G276" s="1" t="s">
        <v>13</v>
      </c>
    </row>
    <row r="277" spans="1:7" x14ac:dyDescent="0.75">
      <c r="A277" s="1" t="s">
        <v>45</v>
      </c>
      <c r="B277" s="1" t="s">
        <v>42</v>
      </c>
      <c r="C277" s="1">
        <v>45</v>
      </c>
      <c r="D277" s="1">
        <v>15.4</v>
      </c>
      <c r="E277" s="1">
        <v>220</v>
      </c>
      <c r="F277" s="1">
        <v>5050</v>
      </c>
      <c r="G277" s="1" t="s">
        <v>16</v>
      </c>
    </row>
    <row r="278" spans="1:7" x14ac:dyDescent="0.75">
      <c r="A278" s="1" t="s">
        <v>45</v>
      </c>
      <c r="B278" s="1" t="s">
        <v>42</v>
      </c>
      <c r="C278" s="1">
        <v>43.8</v>
      </c>
      <c r="D278" s="1">
        <v>13.9</v>
      </c>
      <c r="E278" s="1">
        <v>208</v>
      </c>
      <c r="F278" s="1">
        <v>4300</v>
      </c>
      <c r="G278" s="1" t="s">
        <v>13</v>
      </c>
    </row>
    <row r="279" spans="1:7" x14ac:dyDescent="0.75">
      <c r="A279" s="1" t="s">
        <v>45</v>
      </c>
      <c r="B279" s="1" t="s">
        <v>42</v>
      </c>
      <c r="C279" s="1">
        <v>45.5</v>
      </c>
      <c r="D279" s="1">
        <v>15</v>
      </c>
      <c r="E279" s="1">
        <v>220</v>
      </c>
      <c r="F279" s="1">
        <v>5000</v>
      </c>
      <c r="G279" s="1" t="s">
        <v>16</v>
      </c>
    </row>
    <row r="280" spans="1:7" x14ac:dyDescent="0.75">
      <c r="A280" s="1" t="s">
        <v>45</v>
      </c>
      <c r="B280" s="1" t="s">
        <v>42</v>
      </c>
      <c r="C280" s="1">
        <v>43.2</v>
      </c>
      <c r="D280" s="1">
        <v>14.5</v>
      </c>
      <c r="E280" s="1">
        <v>208</v>
      </c>
      <c r="F280" s="1">
        <v>4450</v>
      </c>
      <c r="G280" s="1" t="s">
        <v>13</v>
      </c>
    </row>
    <row r="281" spans="1:7" x14ac:dyDescent="0.75">
      <c r="A281" s="1" t="s">
        <v>45</v>
      </c>
      <c r="B281" s="1" t="s">
        <v>42</v>
      </c>
      <c r="C281" s="1">
        <v>50.4</v>
      </c>
      <c r="D281" s="1">
        <v>15.3</v>
      </c>
      <c r="E281" s="1">
        <v>224</v>
      </c>
      <c r="F281" s="1">
        <v>5550</v>
      </c>
      <c r="G281" s="1" t="s">
        <v>16</v>
      </c>
    </row>
    <row r="282" spans="1:7" x14ac:dyDescent="0.75">
      <c r="A282" s="1" t="s">
        <v>45</v>
      </c>
      <c r="B282" s="1" t="s">
        <v>42</v>
      </c>
      <c r="C282" s="1">
        <v>45.3</v>
      </c>
      <c r="D282" s="1">
        <v>13.8</v>
      </c>
      <c r="E282" s="1">
        <v>208</v>
      </c>
      <c r="F282" s="1">
        <v>4200</v>
      </c>
      <c r="G282" s="1" t="s">
        <v>13</v>
      </c>
    </row>
    <row r="283" spans="1:7" x14ac:dyDescent="0.75">
      <c r="A283" s="1" t="s">
        <v>45</v>
      </c>
      <c r="B283" s="1" t="s">
        <v>42</v>
      </c>
      <c r="C283" s="1">
        <v>46.2</v>
      </c>
      <c r="D283" s="1">
        <v>14.9</v>
      </c>
      <c r="E283" s="1">
        <v>221</v>
      </c>
      <c r="F283" s="1">
        <v>5300</v>
      </c>
      <c r="G283" s="1" t="s">
        <v>16</v>
      </c>
    </row>
    <row r="284" spans="1:7" x14ac:dyDescent="0.75">
      <c r="A284" s="1" t="s">
        <v>45</v>
      </c>
      <c r="B284" s="1" t="s">
        <v>42</v>
      </c>
      <c r="C284" s="1">
        <v>45.7</v>
      </c>
      <c r="D284" s="1">
        <v>13.9</v>
      </c>
      <c r="E284" s="1">
        <v>214</v>
      </c>
      <c r="F284" s="1">
        <v>4400</v>
      </c>
      <c r="G284" s="1" t="s">
        <v>13</v>
      </c>
    </row>
    <row r="285" spans="1:7" x14ac:dyDescent="0.75">
      <c r="A285" s="1" t="s">
        <v>45</v>
      </c>
      <c r="B285" s="1" t="s">
        <v>42</v>
      </c>
      <c r="C285" s="1">
        <v>54.3</v>
      </c>
      <c r="D285" s="1">
        <v>15.7</v>
      </c>
      <c r="E285" s="1">
        <v>231</v>
      </c>
      <c r="F285" s="1">
        <v>5650</v>
      </c>
      <c r="G285" s="1" t="s">
        <v>16</v>
      </c>
    </row>
    <row r="286" spans="1:7" x14ac:dyDescent="0.75">
      <c r="A286" s="1" t="s">
        <v>45</v>
      </c>
      <c r="B286" s="1" t="s">
        <v>42</v>
      </c>
      <c r="C286" s="1">
        <v>45.8</v>
      </c>
      <c r="D286" s="1">
        <v>14.2</v>
      </c>
      <c r="E286" s="1">
        <v>219</v>
      </c>
      <c r="F286" s="1">
        <v>4700</v>
      </c>
      <c r="G286" s="1" t="s">
        <v>13</v>
      </c>
    </row>
    <row r="287" spans="1:7" x14ac:dyDescent="0.75">
      <c r="A287" s="1" t="s">
        <v>45</v>
      </c>
      <c r="B287" s="1" t="s">
        <v>42</v>
      </c>
      <c r="C287" s="1">
        <v>49.8</v>
      </c>
      <c r="D287" s="1">
        <v>16.8</v>
      </c>
      <c r="E287" s="1">
        <v>230</v>
      </c>
      <c r="F287" s="1">
        <v>5700</v>
      </c>
      <c r="G287" s="1" t="s">
        <v>16</v>
      </c>
    </row>
    <row r="288" spans="1:7" x14ac:dyDescent="0.75">
      <c r="A288" s="1" t="s">
        <v>45</v>
      </c>
      <c r="B288" s="1" t="s">
        <v>42</v>
      </c>
      <c r="C288" s="1">
        <v>46.2</v>
      </c>
      <c r="D288" s="1">
        <v>14.4</v>
      </c>
      <c r="E288" s="1">
        <v>214</v>
      </c>
      <c r="F288" s="1">
        <v>4650</v>
      </c>
      <c r="G288" s="1" t="s">
        <v>41</v>
      </c>
    </row>
    <row r="289" spans="1:7" x14ac:dyDescent="0.75">
      <c r="A289" s="1" t="s">
        <v>45</v>
      </c>
      <c r="B289" s="1" t="s">
        <v>42</v>
      </c>
      <c r="C289" s="1">
        <v>49.5</v>
      </c>
      <c r="D289" s="1">
        <v>16.2</v>
      </c>
      <c r="E289" s="1">
        <v>229</v>
      </c>
      <c r="F289" s="1">
        <v>5800</v>
      </c>
      <c r="G289" s="1" t="s">
        <v>16</v>
      </c>
    </row>
    <row r="290" spans="1:7" x14ac:dyDescent="0.75">
      <c r="A290" s="1" t="s">
        <v>45</v>
      </c>
      <c r="B290" s="1" t="s">
        <v>42</v>
      </c>
      <c r="C290" s="1">
        <v>43.5</v>
      </c>
      <c r="D290" s="1">
        <v>14.2</v>
      </c>
      <c r="E290" s="1">
        <v>220</v>
      </c>
      <c r="F290" s="1">
        <v>4700</v>
      </c>
      <c r="G290" s="1" t="s">
        <v>13</v>
      </c>
    </row>
    <row r="291" spans="1:7" x14ac:dyDescent="0.75">
      <c r="A291" s="1" t="s">
        <v>45</v>
      </c>
      <c r="B291" s="1" t="s">
        <v>42</v>
      </c>
      <c r="C291" s="1">
        <v>50.7</v>
      </c>
      <c r="D291" s="1">
        <v>15</v>
      </c>
      <c r="E291" s="1">
        <v>223</v>
      </c>
      <c r="F291" s="1">
        <v>5550</v>
      </c>
      <c r="G291" s="1" t="s">
        <v>16</v>
      </c>
    </row>
    <row r="292" spans="1:7" x14ac:dyDescent="0.75">
      <c r="A292" s="1" t="s">
        <v>45</v>
      </c>
      <c r="B292" s="1" t="s">
        <v>42</v>
      </c>
      <c r="C292" s="1">
        <v>47.7</v>
      </c>
      <c r="D292" s="1">
        <v>15</v>
      </c>
      <c r="E292" s="1">
        <v>216</v>
      </c>
      <c r="F292" s="1">
        <v>4750</v>
      </c>
      <c r="G292" s="1" t="s">
        <v>13</v>
      </c>
    </row>
    <row r="293" spans="1:7" x14ac:dyDescent="0.75">
      <c r="A293" s="1" t="s">
        <v>45</v>
      </c>
      <c r="B293" s="1" t="s">
        <v>42</v>
      </c>
      <c r="C293" s="1">
        <v>46.4</v>
      </c>
      <c r="D293" s="1">
        <v>15.6</v>
      </c>
      <c r="E293" s="1">
        <v>221</v>
      </c>
      <c r="F293" s="1">
        <v>5000</v>
      </c>
      <c r="G293" s="1" t="s">
        <v>16</v>
      </c>
    </row>
    <row r="294" spans="1:7" x14ac:dyDescent="0.75">
      <c r="A294" s="1" t="s">
        <v>45</v>
      </c>
      <c r="B294" s="1" t="s">
        <v>42</v>
      </c>
      <c r="C294" s="1">
        <v>48.2</v>
      </c>
      <c r="D294" s="1">
        <v>15.6</v>
      </c>
      <c r="E294" s="1">
        <v>221</v>
      </c>
      <c r="F294" s="1">
        <v>5100</v>
      </c>
      <c r="G294" s="1" t="s">
        <v>16</v>
      </c>
    </row>
    <row r="295" spans="1:7" x14ac:dyDescent="0.75">
      <c r="A295" s="1" t="s">
        <v>45</v>
      </c>
      <c r="B295" s="1" t="s">
        <v>42</v>
      </c>
      <c r="C295" s="1">
        <v>46.5</v>
      </c>
      <c r="D295" s="1">
        <v>14.8</v>
      </c>
      <c r="E295" s="1">
        <v>217</v>
      </c>
      <c r="F295" s="1">
        <v>5200</v>
      </c>
      <c r="G295" s="1" t="s">
        <v>13</v>
      </c>
    </row>
    <row r="296" spans="1:7" x14ac:dyDescent="0.75">
      <c r="A296" s="1" t="s">
        <v>45</v>
      </c>
      <c r="B296" s="1" t="s">
        <v>42</v>
      </c>
      <c r="C296" s="1">
        <v>46.4</v>
      </c>
      <c r="D296" s="1">
        <v>15</v>
      </c>
      <c r="E296" s="1">
        <v>216</v>
      </c>
      <c r="F296" s="1">
        <v>4700</v>
      </c>
      <c r="G296" s="1" t="s">
        <v>13</v>
      </c>
    </row>
    <row r="297" spans="1:7" x14ac:dyDescent="0.75">
      <c r="A297" s="1" t="s">
        <v>45</v>
      </c>
      <c r="B297" s="1" t="s">
        <v>42</v>
      </c>
      <c r="C297" s="1">
        <v>48.6</v>
      </c>
      <c r="D297" s="1">
        <v>16</v>
      </c>
      <c r="E297" s="1">
        <v>230</v>
      </c>
      <c r="F297" s="1">
        <v>5800</v>
      </c>
      <c r="G297" s="1" t="s">
        <v>16</v>
      </c>
    </row>
    <row r="298" spans="1:7" x14ac:dyDescent="0.75">
      <c r="A298" s="1" t="s">
        <v>45</v>
      </c>
      <c r="B298" s="1" t="s">
        <v>42</v>
      </c>
      <c r="C298" s="1">
        <v>47.5</v>
      </c>
      <c r="D298" s="1">
        <v>14.2</v>
      </c>
      <c r="E298" s="1">
        <v>209</v>
      </c>
      <c r="F298" s="1">
        <v>4600</v>
      </c>
      <c r="G298" s="1" t="s">
        <v>13</v>
      </c>
    </row>
    <row r="299" spans="1:7" x14ac:dyDescent="0.75">
      <c r="A299" s="1" t="s">
        <v>45</v>
      </c>
      <c r="B299" s="1" t="s">
        <v>42</v>
      </c>
      <c r="C299" s="1">
        <v>51.1</v>
      </c>
      <c r="D299" s="1">
        <v>16.3</v>
      </c>
      <c r="E299" s="1">
        <v>220</v>
      </c>
      <c r="F299" s="1">
        <v>6000</v>
      </c>
      <c r="G299" s="1" t="s">
        <v>16</v>
      </c>
    </row>
    <row r="300" spans="1:7" x14ac:dyDescent="0.75">
      <c r="A300" s="1" t="s">
        <v>45</v>
      </c>
      <c r="B300" s="1" t="s">
        <v>42</v>
      </c>
      <c r="C300" s="1">
        <v>45.2</v>
      </c>
      <c r="D300" s="1">
        <v>13.8</v>
      </c>
      <c r="E300" s="1">
        <v>215</v>
      </c>
      <c r="F300" s="1">
        <v>4750</v>
      </c>
      <c r="G300" s="1" t="s">
        <v>13</v>
      </c>
    </row>
    <row r="301" spans="1:7" x14ac:dyDescent="0.75">
      <c r="A301" s="1" t="s">
        <v>45</v>
      </c>
      <c r="B301" s="1" t="s">
        <v>42</v>
      </c>
      <c r="C301" s="1">
        <v>45.2</v>
      </c>
      <c r="D301" s="1">
        <v>16.399999999999999</v>
      </c>
      <c r="E301" s="1">
        <v>223</v>
      </c>
      <c r="F301" s="1">
        <v>5950</v>
      </c>
      <c r="G301" s="1" t="s">
        <v>16</v>
      </c>
    </row>
    <row r="302" spans="1:7" x14ac:dyDescent="0.75">
      <c r="A302" s="1" t="s">
        <v>45</v>
      </c>
      <c r="B302" s="1" t="s">
        <v>42</v>
      </c>
      <c r="C302" s="1">
        <v>49.1</v>
      </c>
      <c r="D302" s="1">
        <v>14.5</v>
      </c>
      <c r="E302" s="1">
        <v>212</v>
      </c>
      <c r="F302" s="1">
        <v>4625</v>
      </c>
      <c r="G302" s="1" t="s">
        <v>13</v>
      </c>
    </row>
    <row r="303" spans="1:7" x14ac:dyDescent="0.75">
      <c r="A303" s="1" t="s">
        <v>45</v>
      </c>
      <c r="B303" s="1" t="s">
        <v>42</v>
      </c>
      <c r="C303" s="1">
        <v>52.5</v>
      </c>
      <c r="D303" s="1">
        <v>15.6</v>
      </c>
      <c r="E303" s="1">
        <v>221</v>
      </c>
      <c r="F303" s="1">
        <v>5450</v>
      </c>
      <c r="G303" s="1" t="s">
        <v>16</v>
      </c>
    </row>
    <row r="304" spans="1:7" x14ac:dyDescent="0.75">
      <c r="A304" s="1" t="s">
        <v>45</v>
      </c>
      <c r="B304" s="1" t="s">
        <v>42</v>
      </c>
      <c r="C304" s="1">
        <v>47.4</v>
      </c>
      <c r="D304" s="1">
        <v>14.6</v>
      </c>
      <c r="E304" s="1">
        <v>212</v>
      </c>
      <c r="F304" s="1">
        <v>4725</v>
      </c>
      <c r="G304" s="1" t="s">
        <v>13</v>
      </c>
    </row>
    <row r="305" spans="1:7" x14ac:dyDescent="0.75">
      <c r="A305" s="1" t="s">
        <v>45</v>
      </c>
      <c r="B305" s="1" t="s">
        <v>42</v>
      </c>
      <c r="C305" s="1">
        <v>50</v>
      </c>
      <c r="D305" s="1">
        <v>15.9</v>
      </c>
      <c r="E305" s="1">
        <v>224</v>
      </c>
      <c r="F305" s="1">
        <v>5350</v>
      </c>
      <c r="G305" s="1" t="s">
        <v>16</v>
      </c>
    </row>
    <row r="306" spans="1:7" x14ac:dyDescent="0.75">
      <c r="A306" s="1" t="s">
        <v>45</v>
      </c>
      <c r="B306" s="1" t="s">
        <v>42</v>
      </c>
      <c r="C306" s="1">
        <v>44.9</v>
      </c>
      <c r="D306" s="1">
        <v>13.8</v>
      </c>
      <c r="E306" s="1">
        <v>212</v>
      </c>
      <c r="F306" s="1">
        <v>4750</v>
      </c>
      <c r="G306" s="1" t="s">
        <v>13</v>
      </c>
    </row>
    <row r="307" spans="1:7" x14ac:dyDescent="0.75">
      <c r="A307" s="1" t="s">
        <v>45</v>
      </c>
      <c r="B307" s="1" t="s">
        <v>42</v>
      </c>
      <c r="C307" s="1">
        <v>50.8</v>
      </c>
      <c r="D307" s="1">
        <v>17.3</v>
      </c>
      <c r="E307" s="1">
        <v>228</v>
      </c>
      <c r="F307" s="1">
        <v>5600</v>
      </c>
      <c r="G307" s="1" t="s">
        <v>16</v>
      </c>
    </row>
    <row r="308" spans="1:7" x14ac:dyDescent="0.75">
      <c r="A308" s="1" t="s">
        <v>45</v>
      </c>
      <c r="B308" s="1" t="s">
        <v>42</v>
      </c>
      <c r="C308" s="1">
        <v>43.4</v>
      </c>
      <c r="D308" s="1">
        <v>14.4</v>
      </c>
      <c r="E308" s="1">
        <v>218</v>
      </c>
      <c r="F308" s="1">
        <v>4600</v>
      </c>
      <c r="G308" s="1" t="s">
        <v>13</v>
      </c>
    </row>
    <row r="309" spans="1:7" x14ac:dyDescent="0.75">
      <c r="A309" s="1" t="s">
        <v>45</v>
      </c>
      <c r="B309" s="1" t="s">
        <v>42</v>
      </c>
      <c r="C309" s="1">
        <v>51.3</v>
      </c>
      <c r="D309" s="1">
        <v>14.2</v>
      </c>
      <c r="E309" s="1">
        <v>218</v>
      </c>
      <c r="F309" s="1">
        <v>5300</v>
      </c>
      <c r="G309" s="1" t="s">
        <v>16</v>
      </c>
    </row>
    <row r="310" spans="1:7" x14ac:dyDescent="0.75">
      <c r="A310" s="1" t="s">
        <v>45</v>
      </c>
      <c r="B310" s="1" t="s">
        <v>42</v>
      </c>
      <c r="C310" s="1">
        <v>47.5</v>
      </c>
      <c r="D310" s="1">
        <v>14</v>
      </c>
      <c r="E310" s="1">
        <v>212</v>
      </c>
      <c r="F310" s="1">
        <v>4875</v>
      </c>
      <c r="G310" s="1" t="s">
        <v>13</v>
      </c>
    </row>
    <row r="311" spans="1:7" x14ac:dyDescent="0.75">
      <c r="A311" s="1" t="s">
        <v>45</v>
      </c>
      <c r="B311" s="1" t="s">
        <v>42</v>
      </c>
      <c r="C311" s="1">
        <v>52.1</v>
      </c>
      <c r="D311" s="1">
        <v>17</v>
      </c>
      <c r="E311" s="1">
        <v>230</v>
      </c>
      <c r="F311" s="1">
        <v>5550</v>
      </c>
      <c r="G311" s="1" t="s">
        <v>16</v>
      </c>
    </row>
    <row r="312" spans="1:7" x14ac:dyDescent="0.75">
      <c r="A312" s="1" t="s">
        <v>45</v>
      </c>
      <c r="B312" s="1" t="s">
        <v>42</v>
      </c>
      <c r="C312" s="1">
        <v>47.5</v>
      </c>
      <c r="D312" s="1">
        <v>15</v>
      </c>
      <c r="E312" s="1">
        <v>218</v>
      </c>
      <c r="F312" s="1">
        <v>4950</v>
      </c>
      <c r="G312" s="1" t="s">
        <v>13</v>
      </c>
    </row>
    <row r="313" spans="1:7" x14ac:dyDescent="0.75">
      <c r="A313" s="1" t="s">
        <v>45</v>
      </c>
      <c r="B313" s="1" t="s">
        <v>42</v>
      </c>
      <c r="C313" s="1">
        <v>52.2</v>
      </c>
      <c r="D313" s="1">
        <v>17.100000000000001</v>
      </c>
      <c r="E313" s="1">
        <v>228</v>
      </c>
      <c r="F313" s="1">
        <v>5400</v>
      </c>
      <c r="G313" s="1" t="s">
        <v>16</v>
      </c>
    </row>
    <row r="314" spans="1:7" x14ac:dyDescent="0.75">
      <c r="A314" s="1" t="s">
        <v>45</v>
      </c>
      <c r="B314" s="1" t="s">
        <v>42</v>
      </c>
      <c r="C314" s="1">
        <v>45.5</v>
      </c>
      <c r="D314" s="1">
        <v>14.5</v>
      </c>
      <c r="E314" s="1">
        <v>212</v>
      </c>
      <c r="F314" s="1">
        <v>4750</v>
      </c>
      <c r="G314" s="1" t="s">
        <v>13</v>
      </c>
    </row>
    <row r="315" spans="1:7" x14ac:dyDescent="0.75">
      <c r="A315" s="1" t="s">
        <v>45</v>
      </c>
      <c r="B315" s="1" t="s">
        <v>42</v>
      </c>
      <c r="C315" s="1">
        <v>49.5</v>
      </c>
      <c r="D315" s="1">
        <v>16.100000000000001</v>
      </c>
      <c r="E315" s="1">
        <v>224</v>
      </c>
      <c r="F315" s="1">
        <v>5650</v>
      </c>
      <c r="G315" s="1" t="s">
        <v>16</v>
      </c>
    </row>
    <row r="316" spans="1:7" x14ac:dyDescent="0.75">
      <c r="A316" s="1" t="s">
        <v>45</v>
      </c>
      <c r="B316" s="1" t="s">
        <v>42</v>
      </c>
      <c r="C316" s="1">
        <v>44.5</v>
      </c>
      <c r="D316" s="1">
        <v>14.7</v>
      </c>
      <c r="E316" s="1">
        <v>214</v>
      </c>
      <c r="F316" s="1">
        <v>4850</v>
      </c>
      <c r="G316" s="1" t="s">
        <v>13</v>
      </c>
    </row>
    <row r="317" spans="1:7" x14ac:dyDescent="0.75">
      <c r="A317" s="1" t="s">
        <v>45</v>
      </c>
      <c r="B317" s="1" t="s">
        <v>42</v>
      </c>
      <c r="C317" s="1">
        <v>50.8</v>
      </c>
      <c r="D317" s="1">
        <v>15.7</v>
      </c>
      <c r="E317" s="1">
        <v>226</v>
      </c>
      <c r="F317" s="1">
        <v>5200</v>
      </c>
      <c r="G317" s="1" t="s">
        <v>16</v>
      </c>
    </row>
    <row r="318" spans="1:7" x14ac:dyDescent="0.75">
      <c r="A318" s="1" t="s">
        <v>45</v>
      </c>
      <c r="B318" s="1" t="s">
        <v>42</v>
      </c>
      <c r="C318" s="1">
        <v>49.4</v>
      </c>
      <c r="D318" s="1">
        <v>15.8</v>
      </c>
      <c r="E318" s="1">
        <v>216</v>
      </c>
      <c r="F318" s="1">
        <v>4925</v>
      </c>
      <c r="G318" s="1" t="s">
        <v>16</v>
      </c>
    </row>
    <row r="319" spans="1:7" x14ac:dyDescent="0.75">
      <c r="A319" s="1" t="s">
        <v>45</v>
      </c>
      <c r="B319" s="1" t="s">
        <v>42</v>
      </c>
      <c r="C319" s="1">
        <v>46.9</v>
      </c>
      <c r="D319" s="1">
        <v>14.6</v>
      </c>
      <c r="E319" s="1">
        <v>222</v>
      </c>
      <c r="F319" s="1">
        <v>4875</v>
      </c>
      <c r="G319" s="1" t="s">
        <v>13</v>
      </c>
    </row>
    <row r="320" spans="1:7" x14ac:dyDescent="0.75">
      <c r="A320" s="1" t="s">
        <v>45</v>
      </c>
      <c r="B320" s="1" t="s">
        <v>42</v>
      </c>
      <c r="C320" s="1">
        <v>48.4</v>
      </c>
      <c r="D320" s="1">
        <v>14.4</v>
      </c>
      <c r="E320" s="1">
        <v>203</v>
      </c>
      <c r="F320" s="1">
        <v>4625</v>
      </c>
      <c r="G320" s="1" t="s">
        <v>13</v>
      </c>
    </row>
    <row r="321" spans="1:7" x14ac:dyDescent="0.75">
      <c r="A321" s="1" t="s">
        <v>45</v>
      </c>
      <c r="B321" s="1" t="s">
        <v>42</v>
      </c>
      <c r="C321" s="1">
        <v>51.1</v>
      </c>
      <c r="D321" s="1">
        <v>16.5</v>
      </c>
      <c r="E321" s="1">
        <v>225</v>
      </c>
      <c r="F321" s="1">
        <v>5250</v>
      </c>
      <c r="G321" s="1" t="s">
        <v>16</v>
      </c>
    </row>
    <row r="322" spans="1:7" x14ac:dyDescent="0.75">
      <c r="A322" s="1" t="s">
        <v>45</v>
      </c>
      <c r="B322" s="1" t="s">
        <v>42</v>
      </c>
      <c r="C322" s="1">
        <v>48.5</v>
      </c>
      <c r="D322" s="1">
        <v>15</v>
      </c>
      <c r="E322" s="1">
        <v>219</v>
      </c>
      <c r="F322" s="1">
        <v>4850</v>
      </c>
      <c r="G322" s="1" t="s">
        <v>13</v>
      </c>
    </row>
    <row r="323" spans="1:7" x14ac:dyDescent="0.75">
      <c r="A323" s="1" t="s">
        <v>45</v>
      </c>
      <c r="B323" s="1" t="s">
        <v>42</v>
      </c>
      <c r="C323" s="1">
        <v>55.9</v>
      </c>
      <c r="D323" s="1">
        <v>17</v>
      </c>
      <c r="E323" s="1">
        <v>228</v>
      </c>
      <c r="F323" s="1">
        <v>5600</v>
      </c>
      <c r="G323" s="1" t="s">
        <v>16</v>
      </c>
    </row>
    <row r="324" spans="1:7" x14ac:dyDescent="0.75">
      <c r="A324" s="1" t="s">
        <v>45</v>
      </c>
      <c r="B324" s="1" t="s">
        <v>42</v>
      </c>
      <c r="C324" s="1">
        <v>47.2</v>
      </c>
      <c r="D324" s="1">
        <v>15.5</v>
      </c>
      <c r="E324" s="1">
        <v>215</v>
      </c>
      <c r="F324" s="1">
        <v>4975</v>
      </c>
      <c r="G324" s="1" t="s">
        <v>13</v>
      </c>
    </row>
    <row r="325" spans="1:7" x14ac:dyDescent="0.75">
      <c r="A325" s="1" t="s">
        <v>45</v>
      </c>
      <c r="B325" s="1" t="s">
        <v>42</v>
      </c>
      <c r="C325" s="1">
        <v>49.1</v>
      </c>
      <c r="D325" s="1">
        <v>15</v>
      </c>
      <c r="E325" s="1">
        <v>228</v>
      </c>
      <c r="F325" s="1">
        <v>5500</v>
      </c>
      <c r="G325" s="1" t="s">
        <v>16</v>
      </c>
    </row>
    <row r="326" spans="1:7" x14ac:dyDescent="0.75">
      <c r="A326" s="1" t="s">
        <v>45</v>
      </c>
      <c r="B326" s="1" t="s">
        <v>42</v>
      </c>
      <c r="C326" s="1">
        <v>47.3</v>
      </c>
      <c r="D326" s="1">
        <v>13.8</v>
      </c>
      <c r="E326" s="1">
        <v>216</v>
      </c>
      <c r="F326" s="1">
        <v>4725</v>
      </c>
      <c r="G326" s="1" t="s">
        <v>41</v>
      </c>
    </row>
    <row r="327" spans="1:7" x14ac:dyDescent="0.75">
      <c r="A327" s="1" t="s">
        <v>45</v>
      </c>
      <c r="B327" s="1" t="s">
        <v>42</v>
      </c>
      <c r="C327" s="1">
        <v>46.8</v>
      </c>
      <c r="D327" s="1">
        <v>16.100000000000001</v>
      </c>
      <c r="E327" s="1">
        <v>215</v>
      </c>
      <c r="F327" s="1">
        <v>5500</v>
      </c>
      <c r="G327" s="1" t="s">
        <v>16</v>
      </c>
    </row>
    <row r="328" spans="1:7" x14ac:dyDescent="0.75">
      <c r="A328" s="1" t="s">
        <v>45</v>
      </c>
      <c r="B328" s="1" t="s">
        <v>42</v>
      </c>
      <c r="C328" s="1">
        <v>41.7</v>
      </c>
      <c r="D328" s="1">
        <v>14.7</v>
      </c>
      <c r="E328" s="1">
        <v>210</v>
      </c>
      <c r="F328" s="1">
        <v>4700</v>
      </c>
      <c r="G328" s="1" t="s">
        <v>13</v>
      </c>
    </row>
    <row r="329" spans="1:7" x14ac:dyDescent="0.75">
      <c r="A329" s="1" t="s">
        <v>45</v>
      </c>
      <c r="B329" s="1" t="s">
        <v>42</v>
      </c>
      <c r="C329" s="1">
        <v>53.4</v>
      </c>
      <c r="D329" s="1">
        <v>15.8</v>
      </c>
      <c r="E329" s="1">
        <v>219</v>
      </c>
      <c r="F329" s="1">
        <v>5500</v>
      </c>
      <c r="G329" s="1" t="s">
        <v>16</v>
      </c>
    </row>
    <row r="330" spans="1:7" x14ac:dyDescent="0.75">
      <c r="A330" s="1" t="s">
        <v>45</v>
      </c>
      <c r="B330" s="1" t="s">
        <v>42</v>
      </c>
      <c r="C330" s="1">
        <v>43.3</v>
      </c>
      <c r="D330" s="1">
        <v>14</v>
      </c>
      <c r="E330" s="1">
        <v>208</v>
      </c>
      <c r="F330" s="1">
        <v>4575</v>
      </c>
      <c r="G330" s="1" t="s">
        <v>13</v>
      </c>
    </row>
    <row r="331" spans="1:7" x14ac:dyDescent="0.75">
      <c r="A331" s="1" t="s">
        <v>45</v>
      </c>
      <c r="B331" s="1" t="s">
        <v>42</v>
      </c>
      <c r="C331" s="1">
        <v>48.1</v>
      </c>
      <c r="D331" s="1">
        <v>15.1</v>
      </c>
      <c r="E331" s="1">
        <v>209</v>
      </c>
      <c r="F331" s="1">
        <v>5500</v>
      </c>
      <c r="G331" s="1" t="s">
        <v>16</v>
      </c>
    </row>
    <row r="332" spans="1:7" x14ac:dyDescent="0.75">
      <c r="A332" s="1" t="s">
        <v>45</v>
      </c>
      <c r="B332" s="1" t="s">
        <v>42</v>
      </c>
      <c r="C332" s="1">
        <v>50.5</v>
      </c>
      <c r="D332" s="1">
        <v>15.2</v>
      </c>
      <c r="E332" s="1">
        <v>216</v>
      </c>
      <c r="F332" s="1">
        <v>5000</v>
      </c>
      <c r="G332" s="1" t="s">
        <v>13</v>
      </c>
    </row>
    <row r="333" spans="1:7" x14ac:dyDescent="0.75">
      <c r="A333" s="1" t="s">
        <v>45</v>
      </c>
      <c r="B333" s="1" t="s">
        <v>42</v>
      </c>
      <c r="C333" s="1">
        <v>49.8</v>
      </c>
      <c r="D333" s="1">
        <v>15.9</v>
      </c>
      <c r="E333" s="1">
        <v>229</v>
      </c>
      <c r="F333" s="1">
        <v>5950</v>
      </c>
      <c r="G333" s="1" t="s">
        <v>16</v>
      </c>
    </row>
    <row r="334" spans="1:7" x14ac:dyDescent="0.75">
      <c r="A334" s="1" t="s">
        <v>45</v>
      </c>
      <c r="B334" s="1" t="s">
        <v>42</v>
      </c>
      <c r="C334" s="1">
        <v>43.5</v>
      </c>
      <c r="D334" s="1">
        <v>15.2</v>
      </c>
      <c r="E334" s="1">
        <v>213</v>
      </c>
      <c r="F334" s="1">
        <v>4650</v>
      </c>
      <c r="G334" s="1" t="s">
        <v>13</v>
      </c>
    </row>
    <row r="335" spans="1:7" x14ac:dyDescent="0.75">
      <c r="A335" s="1" t="s">
        <v>45</v>
      </c>
      <c r="B335" s="1" t="s">
        <v>42</v>
      </c>
      <c r="C335" s="1">
        <v>51.5</v>
      </c>
      <c r="D335" s="1">
        <v>16.3</v>
      </c>
      <c r="E335" s="1">
        <v>230</v>
      </c>
      <c r="F335" s="1">
        <v>5500</v>
      </c>
      <c r="G335" s="1" t="s">
        <v>16</v>
      </c>
    </row>
    <row r="336" spans="1:7" x14ac:dyDescent="0.75">
      <c r="A336" s="1" t="s">
        <v>45</v>
      </c>
      <c r="B336" s="1" t="s">
        <v>42</v>
      </c>
      <c r="C336" s="1">
        <v>46.2</v>
      </c>
      <c r="D336" s="1">
        <v>14.1</v>
      </c>
      <c r="E336" s="1">
        <v>217</v>
      </c>
      <c r="F336" s="1">
        <v>4375</v>
      </c>
      <c r="G336" s="1" t="s">
        <v>13</v>
      </c>
    </row>
    <row r="337" spans="1:7" x14ac:dyDescent="0.75">
      <c r="A337" s="1" t="s">
        <v>45</v>
      </c>
      <c r="B337" s="1" t="s">
        <v>42</v>
      </c>
      <c r="C337" s="1">
        <v>55.1</v>
      </c>
      <c r="D337" s="1">
        <v>16</v>
      </c>
      <c r="E337" s="1">
        <v>230</v>
      </c>
      <c r="F337" s="1">
        <v>5850</v>
      </c>
      <c r="G337" s="1" t="s">
        <v>16</v>
      </c>
    </row>
    <row r="338" spans="1:7" x14ac:dyDescent="0.75">
      <c r="A338" s="1" t="s">
        <v>45</v>
      </c>
      <c r="B338" s="1" t="s">
        <v>42</v>
      </c>
      <c r="C338" s="1">
        <v>44.5</v>
      </c>
      <c r="D338" s="1">
        <v>15.7</v>
      </c>
      <c r="E338" s="1">
        <v>217</v>
      </c>
      <c r="F338" s="1">
        <v>4875</v>
      </c>
      <c r="G338" s="1" t="s">
        <v>41</v>
      </c>
    </row>
    <row r="339" spans="1:7" x14ac:dyDescent="0.75">
      <c r="A339" s="1" t="s">
        <v>45</v>
      </c>
      <c r="B339" s="1" t="s">
        <v>42</v>
      </c>
      <c r="C339" s="1">
        <v>48.8</v>
      </c>
      <c r="D339" s="1">
        <v>16.2</v>
      </c>
      <c r="E339" s="1">
        <v>222</v>
      </c>
      <c r="F339" s="1">
        <v>6000</v>
      </c>
      <c r="G339" s="1" t="s">
        <v>16</v>
      </c>
    </row>
    <row r="340" spans="1:7" x14ac:dyDescent="0.75">
      <c r="A340" s="1" t="s">
        <v>45</v>
      </c>
      <c r="B340" s="1" t="s">
        <v>42</v>
      </c>
      <c r="C340" s="1">
        <v>47.2</v>
      </c>
      <c r="D340" s="1">
        <v>13.7</v>
      </c>
      <c r="E340" s="1">
        <v>214</v>
      </c>
      <c r="F340" s="1">
        <v>4925</v>
      </c>
      <c r="G340" s="1" t="s">
        <v>13</v>
      </c>
    </row>
    <row r="341" spans="1:7" x14ac:dyDescent="0.75">
      <c r="A341" s="1" t="s">
        <v>45</v>
      </c>
      <c r="B341" s="1" t="s">
        <v>42</v>
      </c>
      <c r="G341" s="1" t="s">
        <v>41</v>
      </c>
    </row>
    <row r="342" spans="1:7" x14ac:dyDescent="0.75">
      <c r="A342" s="1" t="s">
        <v>45</v>
      </c>
      <c r="B342" s="1" t="s">
        <v>42</v>
      </c>
      <c r="C342" s="1">
        <v>46.8</v>
      </c>
      <c r="D342" s="1">
        <v>14.3</v>
      </c>
      <c r="E342" s="1">
        <v>215</v>
      </c>
      <c r="F342" s="1">
        <v>4850</v>
      </c>
      <c r="G342" s="1" t="s">
        <v>13</v>
      </c>
    </row>
    <row r="343" spans="1:7" x14ac:dyDescent="0.75">
      <c r="A343" s="1" t="s">
        <v>45</v>
      </c>
      <c r="B343" s="1" t="s">
        <v>42</v>
      </c>
      <c r="C343" s="1">
        <v>50.4</v>
      </c>
      <c r="D343" s="1">
        <v>15.7</v>
      </c>
      <c r="E343" s="1">
        <v>222</v>
      </c>
      <c r="F343" s="1">
        <v>5750</v>
      </c>
      <c r="G343" s="1" t="s">
        <v>16</v>
      </c>
    </row>
    <row r="344" spans="1:7" x14ac:dyDescent="0.75">
      <c r="A344" s="1" t="s">
        <v>45</v>
      </c>
      <c r="B344" s="1" t="s">
        <v>42</v>
      </c>
      <c r="C344" s="1">
        <v>45.2</v>
      </c>
      <c r="D344" s="1">
        <v>14.8</v>
      </c>
      <c r="E344" s="1">
        <v>212</v>
      </c>
      <c r="F344" s="1">
        <v>5200</v>
      </c>
      <c r="G344" s="1" t="s">
        <v>13</v>
      </c>
    </row>
    <row r="345" spans="1:7" x14ac:dyDescent="0.75">
      <c r="A345" s="1" t="s">
        <v>45</v>
      </c>
      <c r="B345" s="1" t="s">
        <v>42</v>
      </c>
      <c r="C345" s="1">
        <v>49.9</v>
      </c>
      <c r="D345" s="1">
        <v>16.100000000000001</v>
      </c>
      <c r="E345" s="1">
        <v>213</v>
      </c>
      <c r="F345" s="1">
        <v>5400</v>
      </c>
      <c r="G345" s="1" t="s">
        <v>16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BCB4C-66AE-43F5-8F1C-DB69D9854DE1}">
  <dimension ref="A1:I345"/>
  <sheetViews>
    <sheetView zoomScale="40" zoomScaleNormal="40" workbookViewId="0"/>
  </sheetViews>
  <sheetFormatPr defaultRowHeight="20.399999999999999" x14ac:dyDescent="0.75"/>
  <cols>
    <col min="1" max="16384" width="8.83984375" style="1"/>
  </cols>
  <sheetData>
    <row r="1" spans="1:9" x14ac:dyDescent="0.75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I1" s="1" t="e" cm="1" vm="22">
        <f t="array" ref="I1">_xlfn._xlws.PY(2,1,penguins12[#All])</f>
        <v>#VALUE!</v>
      </c>
    </row>
    <row r="2" spans="1:9" x14ac:dyDescent="0.75">
      <c r="A2" s="1" t="s">
        <v>39</v>
      </c>
      <c r="B2" s="1" t="s">
        <v>40</v>
      </c>
      <c r="C2" s="1">
        <v>39.1</v>
      </c>
      <c r="D2" s="1">
        <v>18.7</v>
      </c>
      <c r="E2" s="1">
        <v>181</v>
      </c>
      <c r="F2" s="1">
        <v>3750</v>
      </c>
      <c r="G2" s="1" t="s">
        <v>16</v>
      </c>
    </row>
    <row r="3" spans="1:9" x14ac:dyDescent="0.75">
      <c r="A3" s="1" t="s">
        <v>39</v>
      </c>
      <c r="B3" s="1" t="s">
        <v>40</v>
      </c>
      <c r="C3" s="1">
        <v>39.5</v>
      </c>
      <c r="D3" s="1">
        <v>17.399999999999999</v>
      </c>
      <c r="E3" s="1">
        <v>186</v>
      </c>
      <c r="F3" s="1">
        <v>3800</v>
      </c>
      <c r="G3" s="1" t="s">
        <v>13</v>
      </c>
      <c r="I3" s="1" t="e" cm="1" vm="467">
        <f t="array" ref="I3">_xlfn._xlws.PY(33,0)</f>
        <v>#VALUE!</v>
      </c>
    </row>
    <row r="4" spans="1:9" x14ac:dyDescent="0.75">
      <c r="A4" s="1" t="s">
        <v>39</v>
      </c>
      <c r="B4" s="1" t="s">
        <v>40</v>
      </c>
      <c r="C4" s="1">
        <v>40.299999999999997</v>
      </c>
      <c r="D4" s="1">
        <v>18</v>
      </c>
      <c r="E4" s="1">
        <v>195</v>
      </c>
      <c r="F4" s="1">
        <v>3250</v>
      </c>
      <c r="G4" s="1" t="s">
        <v>13</v>
      </c>
    </row>
    <row r="5" spans="1:9" x14ac:dyDescent="0.75">
      <c r="A5" s="1" t="s">
        <v>39</v>
      </c>
      <c r="B5" s="1" t="s">
        <v>40</v>
      </c>
      <c r="G5" s="1" t="s">
        <v>41</v>
      </c>
    </row>
    <row r="6" spans="1:9" x14ac:dyDescent="0.75">
      <c r="A6" s="1" t="s">
        <v>39</v>
      </c>
      <c r="B6" s="1" t="s">
        <v>40</v>
      </c>
      <c r="C6" s="1">
        <v>36.700000000000003</v>
      </c>
      <c r="D6" s="1">
        <v>19.3</v>
      </c>
      <c r="E6" s="1">
        <v>193</v>
      </c>
      <c r="F6" s="1">
        <v>3450</v>
      </c>
      <c r="G6" s="1" t="s">
        <v>13</v>
      </c>
    </row>
    <row r="7" spans="1:9" x14ac:dyDescent="0.75">
      <c r="A7" s="1" t="s">
        <v>39</v>
      </c>
      <c r="B7" s="1" t="s">
        <v>40</v>
      </c>
      <c r="C7" s="1">
        <v>39.299999999999997</v>
      </c>
      <c r="D7" s="1">
        <v>20.6</v>
      </c>
      <c r="E7" s="1">
        <v>190</v>
      </c>
      <c r="F7" s="1">
        <v>3650</v>
      </c>
      <c r="G7" s="1" t="s">
        <v>16</v>
      </c>
    </row>
    <row r="8" spans="1:9" x14ac:dyDescent="0.75">
      <c r="A8" s="1" t="s">
        <v>39</v>
      </c>
      <c r="B8" s="1" t="s">
        <v>40</v>
      </c>
      <c r="C8" s="1">
        <v>38.9</v>
      </c>
      <c r="D8" s="1">
        <v>17.8</v>
      </c>
      <c r="E8" s="1">
        <v>181</v>
      </c>
      <c r="F8" s="1">
        <v>3625</v>
      </c>
      <c r="G8" s="1" t="s">
        <v>13</v>
      </c>
    </row>
    <row r="9" spans="1:9" x14ac:dyDescent="0.75">
      <c r="A9" s="1" t="s">
        <v>39</v>
      </c>
      <c r="B9" s="1" t="s">
        <v>40</v>
      </c>
      <c r="C9" s="1">
        <v>39.200000000000003</v>
      </c>
      <c r="D9" s="1">
        <v>19.600000000000001</v>
      </c>
      <c r="E9" s="1">
        <v>195</v>
      </c>
      <c r="F9" s="1">
        <v>4675</v>
      </c>
      <c r="G9" s="1" t="s">
        <v>16</v>
      </c>
    </row>
    <row r="10" spans="1:9" x14ac:dyDescent="0.75">
      <c r="A10" s="1" t="s">
        <v>39</v>
      </c>
      <c r="B10" s="1" t="s">
        <v>40</v>
      </c>
      <c r="C10" s="1">
        <v>34.1</v>
      </c>
      <c r="D10" s="1">
        <v>18.100000000000001</v>
      </c>
      <c r="E10" s="1">
        <v>193</v>
      </c>
      <c r="F10" s="1">
        <v>3475</v>
      </c>
      <c r="G10" s="1" t="s">
        <v>41</v>
      </c>
    </row>
    <row r="11" spans="1:9" x14ac:dyDescent="0.75">
      <c r="A11" s="1" t="s">
        <v>39</v>
      </c>
      <c r="B11" s="1" t="s">
        <v>40</v>
      </c>
      <c r="C11" s="1">
        <v>42</v>
      </c>
      <c r="D11" s="1">
        <v>20.2</v>
      </c>
      <c r="E11" s="1">
        <v>190</v>
      </c>
      <c r="F11" s="1">
        <v>4250</v>
      </c>
      <c r="G11" s="1" t="s">
        <v>41</v>
      </c>
    </row>
    <row r="12" spans="1:9" x14ac:dyDescent="0.75">
      <c r="A12" s="1" t="s">
        <v>39</v>
      </c>
      <c r="B12" s="1" t="s">
        <v>40</v>
      </c>
      <c r="C12" s="1">
        <v>37.799999999999997</v>
      </c>
      <c r="D12" s="1">
        <v>17.100000000000001</v>
      </c>
      <c r="E12" s="1">
        <v>186</v>
      </c>
      <c r="F12" s="1">
        <v>3300</v>
      </c>
      <c r="G12" s="1" t="s">
        <v>41</v>
      </c>
    </row>
    <row r="13" spans="1:9" x14ac:dyDescent="0.75">
      <c r="A13" s="1" t="s">
        <v>39</v>
      </c>
      <c r="B13" s="1" t="s">
        <v>40</v>
      </c>
      <c r="C13" s="1">
        <v>37.799999999999997</v>
      </c>
      <c r="D13" s="1">
        <v>17.3</v>
      </c>
      <c r="E13" s="1">
        <v>180</v>
      </c>
      <c r="F13" s="1">
        <v>3700</v>
      </c>
      <c r="G13" s="1" t="s">
        <v>41</v>
      </c>
    </row>
    <row r="14" spans="1:9" x14ac:dyDescent="0.75">
      <c r="A14" s="1" t="s">
        <v>39</v>
      </c>
      <c r="B14" s="1" t="s">
        <v>40</v>
      </c>
      <c r="C14" s="1">
        <v>41.1</v>
      </c>
      <c r="D14" s="1">
        <v>17.600000000000001</v>
      </c>
      <c r="E14" s="1">
        <v>182</v>
      </c>
      <c r="F14" s="1">
        <v>3200</v>
      </c>
      <c r="G14" s="1" t="s">
        <v>13</v>
      </c>
    </row>
    <row r="15" spans="1:9" x14ac:dyDescent="0.75">
      <c r="A15" s="1" t="s">
        <v>39</v>
      </c>
      <c r="B15" s="1" t="s">
        <v>40</v>
      </c>
      <c r="C15" s="1">
        <v>38.6</v>
      </c>
      <c r="D15" s="1">
        <v>21.2</v>
      </c>
      <c r="E15" s="1">
        <v>191</v>
      </c>
      <c r="F15" s="1">
        <v>3800</v>
      </c>
      <c r="G15" s="1" t="s">
        <v>16</v>
      </c>
    </row>
    <row r="16" spans="1:9" x14ac:dyDescent="0.75">
      <c r="A16" s="1" t="s">
        <v>39</v>
      </c>
      <c r="B16" s="1" t="s">
        <v>40</v>
      </c>
      <c r="C16" s="1">
        <v>34.6</v>
      </c>
      <c r="D16" s="1">
        <v>21.1</v>
      </c>
      <c r="E16" s="1">
        <v>198</v>
      </c>
      <c r="F16" s="1">
        <v>4400</v>
      </c>
      <c r="G16" s="1" t="s">
        <v>16</v>
      </c>
    </row>
    <row r="17" spans="1:7" x14ac:dyDescent="0.75">
      <c r="A17" s="1" t="s">
        <v>39</v>
      </c>
      <c r="B17" s="1" t="s">
        <v>40</v>
      </c>
      <c r="C17" s="1">
        <v>36.6</v>
      </c>
      <c r="D17" s="1">
        <v>17.8</v>
      </c>
      <c r="E17" s="1">
        <v>185</v>
      </c>
      <c r="F17" s="1">
        <v>3700</v>
      </c>
      <c r="G17" s="1" t="s">
        <v>13</v>
      </c>
    </row>
    <row r="18" spans="1:7" x14ac:dyDescent="0.75">
      <c r="A18" s="1" t="s">
        <v>39</v>
      </c>
      <c r="B18" s="1" t="s">
        <v>40</v>
      </c>
      <c r="C18" s="1">
        <v>38.700000000000003</v>
      </c>
      <c r="D18" s="1">
        <v>19</v>
      </c>
      <c r="E18" s="1">
        <v>195</v>
      </c>
      <c r="F18" s="1">
        <v>3450</v>
      </c>
      <c r="G18" s="1" t="s">
        <v>13</v>
      </c>
    </row>
    <row r="19" spans="1:7" x14ac:dyDescent="0.75">
      <c r="A19" s="1" t="s">
        <v>39</v>
      </c>
      <c r="B19" s="1" t="s">
        <v>40</v>
      </c>
      <c r="C19" s="1">
        <v>42.5</v>
      </c>
      <c r="D19" s="1">
        <v>20.7</v>
      </c>
      <c r="E19" s="1">
        <v>197</v>
      </c>
      <c r="F19" s="1">
        <v>4500</v>
      </c>
      <c r="G19" s="1" t="s">
        <v>16</v>
      </c>
    </row>
    <row r="20" spans="1:7" x14ac:dyDescent="0.75">
      <c r="A20" s="1" t="s">
        <v>39</v>
      </c>
      <c r="B20" s="1" t="s">
        <v>40</v>
      </c>
      <c r="C20" s="1">
        <v>34.4</v>
      </c>
      <c r="D20" s="1">
        <v>18.399999999999999</v>
      </c>
      <c r="E20" s="1">
        <v>184</v>
      </c>
      <c r="F20" s="1">
        <v>3325</v>
      </c>
      <c r="G20" s="1" t="s">
        <v>13</v>
      </c>
    </row>
    <row r="21" spans="1:7" x14ac:dyDescent="0.75">
      <c r="A21" s="1" t="s">
        <v>39</v>
      </c>
      <c r="B21" s="1" t="s">
        <v>40</v>
      </c>
      <c r="C21" s="1">
        <v>46</v>
      </c>
      <c r="D21" s="1">
        <v>21.5</v>
      </c>
      <c r="E21" s="1">
        <v>194</v>
      </c>
      <c r="F21" s="1">
        <v>4200</v>
      </c>
      <c r="G21" s="1" t="s">
        <v>16</v>
      </c>
    </row>
    <row r="22" spans="1:7" x14ac:dyDescent="0.75">
      <c r="A22" s="1" t="s">
        <v>39</v>
      </c>
      <c r="B22" s="1" t="s">
        <v>42</v>
      </c>
      <c r="C22" s="1">
        <v>37.799999999999997</v>
      </c>
      <c r="D22" s="1">
        <v>18.3</v>
      </c>
      <c r="E22" s="1">
        <v>174</v>
      </c>
      <c r="F22" s="1">
        <v>3400</v>
      </c>
      <c r="G22" s="1" t="s">
        <v>13</v>
      </c>
    </row>
    <row r="23" spans="1:7" x14ac:dyDescent="0.75">
      <c r="A23" s="1" t="s">
        <v>39</v>
      </c>
      <c r="B23" s="1" t="s">
        <v>42</v>
      </c>
      <c r="C23" s="1">
        <v>37.700000000000003</v>
      </c>
      <c r="D23" s="1">
        <v>18.7</v>
      </c>
      <c r="E23" s="1">
        <v>180</v>
      </c>
      <c r="F23" s="1">
        <v>3600</v>
      </c>
      <c r="G23" s="1" t="s">
        <v>16</v>
      </c>
    </row>
    <row r="24" spans="1:7" x14ac:dyDescent="0.75">
      <c r="A24" s="1" t="s">
        <v>39</v>
      </c>
      <c r="B24" s="1" t="s">
        <v>42</v>
      </c>
      <c r="C24" s="1">
        <v>35.9</v>
      </c>
      <c r="D24" s="1">
        <v>19.2</v>
      </c>
      <c r="E24" s="1">
        <v>189</v>
      </c>
      <c r="F24" s="1">
        <v>3800</v>
      </c>
      <c r="G24" s="1" t="s">
        <v>13</v>
      </c>
    </row>
    <row r="25" spans="1:7" x14ac:dyDescent="0.75">
      <c r="A25" s="1" t="s">
        <v>39</v>
      </c>
      <c r="B25" s="1" t="s">
        <v>42</v>
      </c>
      <c r="C25" s="1">
        <v>38.200000000000003</v>
      </c>
      <c r="D25" s="1">
        <v>18.100000000000001</v>
      </c>
      <c r="E25" s="1">
        <v>185</v>
      </c>
      <c r="F25" s="1">
        <v>3950</v>
      </c>
      <c r="G25" s="1" t="s">
        <v>16</v>
      </c>
    </row>
    <row r="26" spans="1:7" x14ac:dyDescent="0.75">
      <c r="A26" s="1" t="s">
        <v>39</v>
      </c>
      <c r="B26" s="1" t="s">
        <v>42</v>
      </c>
      <c r="C26" s="1">
        <v>38.799999999999997</v>
      </c>
      <c r="D26" s="1">
        <v>17.2</v>
      </c>
      <c r="E26" s="1">
        <v>180</v>
      </c>
      <c r="F26" s="1">
        <v>3800</v>
      </c>
      <c r="G26" s="1" t="s">
        <v>16</v>
      </c>
    </row>
    <row r="27" spans="1:7" x14ac:dyDescent="0.75">
      <c r="A27" s="1" t="s">
        <v>39</v>
      </c>
      <c r="B27" s="1" t="s">
        <v>42</v>
      </c>
      <c r="C27" s="1">
        <v>35.299999999999997</v>
      </c>
      <c r="D27" s="1">
        <v>18.899999999999999</v>
      </c>
      <c r="E27" s="1">
        <v>187</v>
      </c>
      <c r="F27" s="1">
        <v>3800</v>
      </c>
      <c r="G27" s="1" t="s">
        <v>13</v>
      </c>
    </row>
    <row r="28" spans="1:7" x14ac:dyDescent="0.75">
      <c r="A28" s="1" t="s">
        <v>39</v>
      </c>
      <c r="B28" s="1" t="s">
        <v>42</v>
      </c>
      <c r="C28" s="1">
        <v>40.6</v>
      </c>
      <c r="D28" s="1">
        <v>18.600000000000001</v>
      </c>
      <c r="E28" s="1">
        <v>183</v>
      </c>
      <c r="F28" s="1">
        <v>3550</v>
      </c>
      <c r="G28" s="1" t="s">
        <v>16</v>
      </c>
    </row>
    <row r="29" spans="1:7" x14ac:dyDescent="0.75">
      <c r="A29" s="1" t="s">
        <v>39</v>
      </c>
      <c r="B29" s="1" t="s">
        <v>42</v>
      </c>
      <c r="C29" s="1">
        <v>40.5</v>
      </c>
      <c r="D29" s="1">
        <v>17.899999999999999</v>
      </c>
      <c r="E29" s="1">
        <v>187</v>
      </c>
      <c r="F29" s="1">
        <v>3200</v>
      </c>
      <c r="G29" s="1" t="s">
        <v>13</v>
      </c>
    </row>
    <row r="30" spans="1:7" x14ac:dyDescent="0.75">
      <c r="A30" s="1" t="s">
        <v>39</v>
      </c>
      <c r="B30" s="1" t="s">
        <v>42</v>
      </c>
      <c r="C30" s="1">
        <v>37.9</v>
      </c>
      <c r="D30" s="1">
        <v>18.600000000000001</v>
      </c>
      <c r="E30" s="1">
        <v>172</v>
      </c>
      <c r="F30" s="1">
        <v>3150</v>
      </c>
      <c r="G30" s="1" t="s">
        <v>13</v>
      </c>
    </row>
    <row r="31" spans="1:7" x14ac:dyDescent="0.75">
      <c r="A31" s="1" t="s">
        <v>39</v>
      </c>
      <c r="B31" s="1" t="s">
        <v>42</v>
      </c>
      <c r="C31" s="1">
        <v>40.5</v>
      </c>
      <c r="D31" s="1">
        <v>18.899999999999999</v>
      </c>
      <c r="E31" s="1">
        <v>180</v>
      </c>
      <c r="F31" s="1">
        <v>3950</v>
      </c>
      <c r="G31" s="1" t="s">
        <v>16</v>
      </c>
    </row>
    <row r="32" spans="1:7" x14ac:dyDescent="0.75">
      <c r="A32" s="1" t="s">
        <v>39</v>
      </c>
      <c r="B32" s="1" t="s">
        <v>43</v>
      </c>
      <c r="C32" s="1">
        <v>39.5</v>
      </c>
      <c r="D32" s="1">
        <v>16.7</v>
      </c>
      <c r="E32" s="1">
        <v>178</v>
      </c>
      <c r="F32" s="1">
        <v>3250</v>
      </c>
      <c r="G32" s="1" t="s">
        <v>13</v>
      </c>
    </row>
    <row r="33" spans="1:9" x14ac:dyDescent="0.75">
      <c r="A33" s="1" t="s">
        <v>39</v>
      </c>
      <c r="B33" s="1" t="s">
        <v>43</v>
      </c>
      <c r="C33" s="1">
        <v>37.200000000000003</v>
      </c>
      <c r="D33" s="1">
        <v>18.100000000000001</v>
      </c>
      <c r="E33" s="1">
        <v>178</v>
      </c>
      <c r="F33" s="1">
        <v>3900</v>
      </c>
      <c r="G33" s="1" t="s">
        <v>16</v>
      </c>
    </row>
    <row r="34" spans="1:9" x14ac:dyDescent="0.75">
      <c r="A34" s="1" t="s">
        <v>39</v>
      </c>
      <c r="B34" s="1" t="s">
        <v>43</v>
      </c>
      <c r="C34" s="1">
        <v>39.5</v>
      </c>
      <c r="D34" s="1">
        <v>17.8</v>
      </c>
      <c r="E34" s="1">
        <v>188</v>
      </c>
      <c r="F34" s="1">
        <v>3300</v>
      </c>
      <c r="G34" s="1" t="s">
        <v>13</v>
      </c>
    </row>
    <row r="35" spans="1:9" x14ac:dyDescent="0.75">
      <c r="A35" s="1" t="s">
        <v>39</v>
      </c>
      <c r="B35" s="1" t="s">
        <v>43</v>
      </c>
      <c r="C35" s="1">
        <v>40.9</v>
      </c>
      <c r="D35" s="1">
        <v>18.899999999999999</v>
      </c>
      <c r="E35" s="1">
        <v>184</v>
      </c>
      <c r="F35" s="1">
        <v>3900</v>
      </c>
      <c r="G35" s="1" t="s">
        <v>16</v>
      </c>
    </row>
    <row r="36" spans="1:9" x14ac:dyDescent="0.75">
      <c r="A36" s="1" t="s">
        <v>39</v>
      </c>
      <c r="B36" s="1" t="s">
        <v>43</v>
      </c>
      <c r="C36" s="1">
        <v>36.4</v>
      </c>
      <c r="D36" s="1">
        <v>17</v>
      </c>
      <c r="E36" s="1">
        <v>195</v>
      </c>
      <c r="F36" s="1">
        <v>3325</v>
      </c>
      <c r="G36" s="1" t="s">
        <v>13</v>
      </c>
    </row>
    <row r="37" spans="1:9" x14ac:dyDescent="0.75">
      <c r="A37" s="1" t="s">
        <v>39</v>
      </c>
      <c r="B37" s="1" t="s">
        <v>43</v>
      </c>
      <c r="C37" s="1">
        <v>39.200000000000003</v>
      </c>
      <c r="D37" s="1">
        <v>21.1</v>
      </c>
      <c r="E37" s="1">
        <v>196</v>
      </c>
      <c r="F37" s="1">
        <v>4150</v>
      </c>
      <c r="G37" s="1" t="s">
        <v>16</v>
      </c>
    </row>
    <row r="38" spans="1:9" x14ac:dyDescent="0.75">
      <c r="A38" s="1" t="s">
        <v>39</v>
      </c>
      <c r="B38" s="1" t="s">
        <v>43</v>
      </c>
      <c r="C38" s="1">
        <v>38.799999999999997</v>
      </c>
      <c r="D38" s="1">
        <v>20</v>
      </c>
      <c r="E38" s="1">
        <v>190</v>
      </c>
      <c r="F38" s="1">
        <v>3950</v>
      </c>
      <c r="G38" s="1" t="s">
        <v>16</v>
      </c>
    </row>
    <row r="39" spans="1:9" x14ac:dyDescent="0.75">
      <c r="A39" s="1" t="s">
        <v>39</v>
      </c>
      <c r="B39" s="1" t="s">
        <v>43</v>
      </c>
      <c r="C39" s="1">
        <v>42.2</v>
      </c>
      <c r="D39" s="1">
        <v>18.5</v>
      </c>
      <c r="E39" s="1">
        <v>180</v>
      </c>
      <c r="F39" s="1">
        <v>3550</v>
      </c>
      <c r="G39" s="1" t="s">
        <v>13</v>
      </c>
      <c r="I39" s="1" t="e" cm="1" vm="468">
        <f t="array" ref="I39">_xlfn._xlws.PY(34,0)</f>
        <v>#VALUE!</v>
      </c>
    </row>
    <row r="40" spans="1:9" x14ac:dyDescent="0.75">
      <c r="A40" s="1" t="s">
        <v>39</v>
      </c>
      <c r="B40" s="1" t="s">
        <v>43</v>
      </c>
      <c r="C40" s="1">
        <v>37.6</v>
      </c>
      <c r="D40" s="1">
        <v>19.3</v>
      </c>
      <c r="E40" s="1">
        <v>181</v>
      </c>
      <c r="F40" s="1">
        <v>3300</v>
      </c>
      <c r="G40" s="1" t="s">
        <v>13</v>
      </c>
    </row>
    <row r="41" spans="1:9" x14ac:dyDescent="0.75">
      <c r="A41" s="1" t="s">
        <v>39</v>
      </c>
      <c r="B41" s="1" t="s">
        <v>43</v>
      </c>
      <c r="C41" s="1">
        <v>39.799999999999997</v>
      </c>
      <c r="D41" s="1">
        <v>19.100000000000001</v>
      </c>
      <c r="E41" s="1">
        <v>184</v>
      </c>
      <c r="F41" s="1">
        <v>4650</v>
      </c>
      <c r="G41" s="1" t="s">
        <v>16</v>
      </c>
    </row>
    <row r="42" spans="1:9" x14ac:dyDescent="0.75">
      <c r="A42" s="1" t="s">
        <v>39</v>
      </c>
      <c r="B42" s="1" t="s">
        <v>43</v>
      </c>
      <c r="C42" s="1">
        <v>36.5</v>
      </c>
      <c r="D42" s="1">
        <v>18</v>
      </c>
      <c r="E42" s="1">
        <v>182</v>
      </c>
      <c r="F42" s="1">
        <v>3150</v>
      </c>
      <c r="G42" s="1" t="s">
        <v>13</v>
      </c>
    </row>
    <row r="43" spans="1:9" x14ac:dyDescent="0.75">
      <c r="A43" s="1" t="s">
        <v>39</v>
      </c>
      <c r="B43" s="1" t="s">
        <v>43</v>
      </c>
      <c r="C43" s="1">
        <v>40.799999999999997</v>
      </c>
      <c r="D43" s="1">
        <v>18.399999999999999</v>
      </c>
      <c r="E43" s="1">
        <v>195</v>
      </c>
      <c r="F43" s="1">
        <v>3900</v>
      </c>
      <c r="G43" s="1" t="s">
        <v>16</v>
      </c>
    </row>
    <row r="44" spans="1:9" x14ac:dyDescent="0.75">
      <c r="A44" s="1" t="s">
        <v>39</v>
      </c>
      <c r="B44" s="1" t="s">
        <v>43</v>
      </c>
      <c r="C44" s="1">
        <v>36</v>
      </c>
      <c r="D44" s="1">
        <v>18.5</v>
      </c>
      <c r="E44" s="1">
        <v>186</v>
      </c>
      <c r="F44" s="1">
        <v>3100</v>
      </c>
      <c r="G44" s="1" t="s">
        <v>13</v>
      </c>
    </row>
    <row r="45" spans="1:9" x14ac:dyDescent="0.75">
      <c r="A45" s="1" t="s">
        <v>39</v>
      </c>
      <c r="B45" s="1" t="s">
        <v>43</v>
      </c>
      <c r="C45" s="1">
        <v>44.1</v>
      </c>
      <c r="D45" s="1">
        <v>19.7</v>
      </c>
      <c r="E45" s="1">
        <v>196</v>
      </c>
      <c r="F45" s="1">
        <v>4400</v>
      </c>
      <c r="G45" s="1" t="s">
        <v>16</v>
      </c>
    </row>
    <row r="46" spans="1:9" x14ac:dyDescent="0.75">
      <c r="A46" s="1" t="s">
        <v>39</v>
      </c>
      <c r="B46" s="1" t="s">
        <v>43</v>
      </c>
      <c r="C46" s="1">
        <v>37</v>
      </c>
      <c r="D46" s="1">
        <v>16.899999999999999</v>
      </c>
      <c r="E46" s="1">
        <v>185</v>
      </c>
      <c r="F46" s="1">
        <v>3000</v>
      </c>
      <c r="G46" s="1" t="s">
        <v>13</v>
      </c>
    </row>
    <row r="47" spans="1:9" x14ac:dyDescent="0.75">
      <c r="A47" s="1" t="s">
        <v>39</v>
      </c>
      <c r="B47" s="1" t="s">
        <v>43</v>
      </c>
      <c r="C47" s="1">
        <v>39.6</v>
      </c>
      <c r="D47" s="1">
        <v>18.8</v>
      </c>
      <c r="E47" s="1">
        <v>190</v>
      </c>
      <c r="F47" s="1">
        <v>4600</v>
      </c>
      <c r="G47" s="1" t="s">
        <v>16</v>
      </c>
    </row>
    <row r="48" spans="1:9" x14ac:dyDescent="0.75">
      <c r="A48" s="1" t="s">
        <v>39</v>
      </c>
      <c r="B48" s="1" t="s">
        <v>43</v>
      </c>
      <c r="C48" s="1">
        <v>41.1</v>
      </c>
      <c r="D48" s="1">
        <v>19</v>
      </c>
      <c r="E48" s="1">
        <v>182</v>
      </c>
      <c r="F48" s="1">
        <v>3425</v>
      </c>
      <c r="G48" s="1" t="s">
        <v>16</v>
      </c>
    </row>
    <row r="49" spans="1:7" x14ac:dyDescent="0.75">
      <c r="A49" s="1" t="s">
        <v>39</v>
      </c>
      <c r="B49" s="1" t="s">
        <v>43</v>
      </c>
      <c r="C49" s="1">
        <v>37.5</v>
      </c>
      <c r="D49" s="1">
        <v>18.899999999999999</v>
      </c>
      <c r="E49" s="1">
        <v>179</v>
      </c>
      <c r="F49" s="1">
        <v>2975</v>
      </c>
      <c r="G49" s="1" t="s">
        <v>41</v>
      </c>
    </row>
    <row r="50" spans="1:7" x14ac:dyDescent="0.75">
      <c r="A50" s="1" t="s">
        <v>39</v>
      </c>
      <c r="B50" s="1" t="s">
        <v>43</v>
      </c>
      <c r="C50" s="1">
        <v>36</v>
      </c>
      <c r="D50" s="1">
        <v>17.899999999999999</v>
      </c>
      <c r="E50" s="1">
        <v>190</v>
      </c>
      <c r="F50" s="1">
        <v>3450</v>
      </c>
      <c r="G50" s="1" t="s">
        <v>13</v>
      </c>
    </row>
    <row r="51" spans="1:7" x14ac:dyDescent="0.75">
      <c r="A51" s="1" t="s">
        <v>39</v>
      </c>
      <c r="B51" s="1" t="s">
        <v>43</v>
      </c>
      <c r="C51" s="1">
        <v>42.3</v>
      </c>
      <c r="D51" s="1">
        <v>21.2</v>
      </c>
      <c r="E51" s="1">
        <v>191</v>
      </c>
      <c r="F51" s="1">
        <v>4150</v>
      </c>
      <c r="G51" s="1" t="s">
        <v>16</v>
      </c>
    </row>
    <row r="52" spans="1:7" x14ac:dyDescent="0.75">
      <c r="A52" s="1" t="s">
        <v>39</v>
      </c>
      <c r="B52" s="1" t="s">
        <v>42</v>
      </c>
      <c r="C52" s="1">
        <v>39.6</v>
      </c>
      <c r="D52" s="1">
        <v>17.7</v>
      </c>
      <c r="E52" s="1">
        <v>186</v>
      </c>
      <c r="F52" s="1">
        <v>3500</v>
      </c>
      <c r="G52" s="1" t="s">
        <v>13</v>
      </c>
    </row>
    <row r="53" spans="1:7" x14ac:dyDescent="0.75">
      <c r="A53" s="1" t="s">
        <v>39</v>
      </c>
      <c r="B53" s="1" t="s">
        <v>42</v>
      </c>
      <c r="C53" s="1">
        <v>40.1</v>
      </c>
      <c r="D53" s="1">
        <v>18.899999999999999</v>
      </c>
      <c r="E53" s="1">
        <v>188</v>
      </c>
      <c r="F53" s="1">
        <v>4300</v>
      </c>
      <c r="G53" s="1" t="s">
        <v>16</v>
      </c>
    </row>
    <row r="54" spans="1:7" x14ac:dyDescent="0.75">
      <c r="A54" s="1" t="s">
        <v>39</v>
      </c>
      <c r="B54" s="1" t="s">
        <v>42</v>
      </c>
      <c r="C54" s="1">
        <v>35</v>
      </c>
      <c r="D54" s="1">
        <v>17.899999999999999</v>
      </c>
      <c r="E54" s="1">
        <v>190</v>
      </c>
      <c r="F54" s="1">
        <v>3450</v>
      </c>
      <c r="G54" s="1" t="s">
        <v>13</v>
      </c>
    </row>
    <row r="55" spans="1:7" x14ac:dyDescent="0.75">
      <c r="A55" s="1" t="s">
        <v>39</v>
      </c>
      <c r="B55" s="1" t="s">
        <v>42</v>
      </c>
      <c r="C55" s="1">
        <v>42</v>
      </c>
      <c r="D55" s="1">
        <v>19.5</v>
      </c>
      <c r="E55" s="1">
        <v>200</v>
      </c>
      <c r="F55" s="1">
        <v>4050</v>
      </c>
      <c r="G55" s="1" t="s">
        <v>16</v>
      </c>
    </row>
    <row r="56" spans="1:7" x14ac:dyDescent="0.75">
      <c r="A56" s="1" t="s">
        <v>39</v>
      </c>
      <c r="B56" s="1" t="s">
        <v>42</v>
      </c>
      <c r="C56" s="1">
        <v>34.5</v>
      </c>
      <c r="D56" s="1">
        <v>18.100000000000001</v>
      </c>
      <c r="E56" s="1">
        <v>187</v>
      </c>
      <c r="F56" s="1">
        <v>2900</v>
      </c>
      <c r="G56" s="1" t="s">
        <v>13</v>
      </c>
    </row>
    <row r="57" spans="1:7" x14ac:dyDescent="0.75">
      <c r="A57" s="1" t="s">
        <v>39</v>
      </c>
      <c r="B57" s="1" t="s">
        <v>42</v>
      </c>
      <c r="C57" s="1">
        <v>41.4</v>
      </c>
      <c r="D57" s="1">
        <v>18.600000000000001</v>
      </c>
      <c r="E57" s="1">
        <v>191</v>
      </c>
      <c r="F57" s="1">
        <v>3700</v>
      </c>
      <c r="G57" s="1" t="s">
        <v>16</v>
      </c>
    </row>
    <row r="58" spans="1:7" x14ac:dyDescent="0.75">
      <c r="A58" s="1" t="s">
        <v>39</v>
      </c>
      <c r="B58" s="1" t="s">
        <v>42</v>
      </c>
      <c r="C58" s="1">
        <v>39</v>
      </c>
      <c r="D58" s="1">
        <v>17.5</v>
      </c>
      <c r="E58" s="1">
        <v>186</v>
      </c>
      <c r="F58" s="1">
        <v>3550</v>
      </c>
      <c r="G58" s="1" t="s">
        <v>13</v>
      </c>
    </row>
    <row r="59" spans="1:7" x14ac:dyDescent="0.75">
      <c r="A59" s="1" t="s">
        <v>39</v>
      </c>
      <c r="B59" s="1" t="s">
        <v>42</v>
      </c>
      <c r="C59" s="1">
        <v>40.6</v>
      </c>
      <c r="D59" s="1">
        <v>18.8</v>
      </c>
      <c r="E59" s="1">
        <v>193</v>
      </c>
      <c r="F59" s="1">
        <v>3800</v>
      </c>
      <c r="G59" s="1" t="s">
        <v>16</v>
      </c>
    </row>
    <row r="60" spans="1:7" x14ac:dyDescent="0.75">
      <c r="A60" s="1" t="s">
        <v>39</v>
      </c>
      <c r="B60" s="1" t="s">
        <v>42</v>
      </c>
      <c r="C60" s="1">
        <v>36.5</v>
      </c>
      <c r="D60" s="1">
        <v>16.600000000000001</v>
      </c>
      <c r="E60" s="1">
        <v>181</v>
      </c>
      <c r="F60" s="1">
        <v>2850</v>
      </c>
      <c r="G60" s="1" t="s">
        <v>13</v>
      </c>
    </row>
    <row r="61" spans="1:7" x14ac:dyDescent="0.75">
      <c r="A61" s="1" t="s">
        <v>39</v>
      </c>
      <c r="B61" s="1" t="s">
        <v>42</v>
      </c>
      <c r="C61" s="1">
        <v>37.6</v>
      </c>
      <c r="D61" s="1">
        <v>19.100000000000001</v>
      </c>
      <c r="E61" s="1">
        <v>194</v>
      </c>
      <c r="F61" s="1">
        <v>3750</v>
      </c>
      <c r="G61" s="1" t="s">
        <v>16</v>
      </c>
    </row>
    <row r="62" spans="1:7" x14ac:dyDescent="0.75">
      <c r="A62" s="1" t="s">
        <v>39</v>
      </c>
      <c r="B62" s="1" t="s">
        <v>42</v>
      </c>
      <c r="C62" s="1">
        <v>35.700000000000003</v>
      </c>
      <c r="D62" s="1">
        <v>16.899999999999999</v>
      </c>
      <c r="E62" s="1">
        <v>185</v>
      </c>
      <c r="F62" s="1">
        <v>3150</v>
      </c>
      <c r="G62" s="1" t="s">
        <v>13</v>
      </c>
    </row>
    <row r="63" spans="1:7" x14ac:dyDescent="0.75">
      <c r="A63" s="1" t="s">
        <v>39</v>
      </c>
      <c r="B63" s="1" t="s">
        <v>42</v>
      </c>
      <c r="C63" s="1">
        <v>41.3</v>
      </c>
      <c r="D63" s="1">
        <v>21.1</v>
      </c>
      <c r="E63" s="1">
        <v>195</v>
      </c>
      <c r="F63" s="1">
        <v>4400</v>
      </c>
      <c r="G63" s="1" t="s">
        <v>16</v>
      </c>
    </row>
    <row r="64" spans="1:7" x14ac:dyDescent="0.75">
      <c r="A64" s="1" t="s">
        <v>39</v>
      </c>
      <c r="B64" s="1" t="s">
        <v>42</v>
      </c>
      <c r="C64" s="1">
        <v>37.6</v>
      </c>
      <c r="D64" s="1">
        <v>17</v>
      </c>
      <c r="E64" s="1">
        <v>185</v>
      </c>
      <c r="F64" s="1">
        <v>3600</v>
      </c>
      <c r="G64" s="1" t="s">
        <v>13</v>
      </c>
    </row>
    <row r="65" spans="1:9" x14ac:dyDescent="0.75">
      <c r="A65" s="1" t="s">
        <v>39</v>
      </c>
      <c r="B65" s="1" t="s">
        <v>42</v>
      </c>
      <c r="C65" s="1">
        <v>41.1</v>
      </c>
      <c r="D65" s="1">
        <v>18.2</v>
      </c>
      <c r="E65" s="1">
        <v>192</v>
      </c>
      <c r="F65" s="1">
        <v>4050</v>
      </c>
      <c r="G65" s="1" t="s">
        <v>16</v>
      </c>
    </row>
    <row r="66" spans="1:9" x14ac:dyDescent="0.75">
      <c r="A66" s="1" t="s">
        <v>39</v>
      </c>
      <c r="B66" s="1" t="s">
        <v>42</v>
      </c>
      <c r="C66" s="1">
        <v>36.4</v>
      </c>
      <c r="D66" s="1">
        <v>17.100000000000001</v>
      </c>
      <c r="E66" s="1">
        <v>184</v>
      </c>
      <c r="F66" s="1">
        <v>2850</v>
      </c>
      <c r="G66" s="1" t="s">
        <v>13</v>
      </c>
    </row>
    <row r="67" spans="1:9" x14ac:dyDescent="0.75">
      <c r="A67" s="1" t="s">
        <v>39</v>
      </c>
      <c r="B67" s="1" t="s">
        <v>42</v>
      </c>
      <c r="C67" s="1">
        <v>41.6</v>
      </c>
      <c r="D67" s="1">
        <v>18</v>
      </c>
      <c r="E67" s="1">
        <v>192</v>
      </c>
      <c r="F67" s="1">
        <v>3950</v>
      </c>
      <c r="G67" s="1" t="s">
        <v>16</v>
      </c>
    </row>
    <row r="68" spans="1:9" x14ac:dyDescent="0.75">
      <c r="A68" s="1" t="s">
        <v>39</v>
      </c>
      <c r="B68" s="1" t="s">
        <v>42</v>
      </c>
      <c r="C68" s="1">
        <v>35.5</v>
      </c>
      <c r="D68" s="1">
        <v>16.2</v>
      </c>
      <c r="E68" s="1">
        <v>195</v>
      </c>
      <c r="F68" s="1">
        <v>3350</v>
      </c>
      <c r="G68" s="1" t="s">
        <v>13</v>
      </c>
    </row>
    <row r="69" spans="1:9" x14ac:dyDescent="0.75">
      <c r="A69" s="1" t="s">
        <v>39</v>
      </c>
      <c r="B69" s="1" t="s">
        <v>42</v>
      </c>
      <c r="C69" s="1">
        <v>41.1</v>
      </c>
      <c r="D69" s="1">
        <v>19.100000000000001</v>
      </c>
      <c r="E69" s="1">
        <v>188</v>
      </c>
      <c r="F69" s="1">
        <v>4100</v>
      </c>
      <c r="G69" s="1" t="s">
        <v>16</v>
      </c>
    </row>
    <row r="70" spans="1:9" x14ac:dyDescent="0.75">
      <c r="A70" s="1" t="s">
        <v>39</v>
      </c>
      <c r="B70" s="1" t="s">
        <v>40</v>
      </c>
      <c r="C70" s="1">
        <v>35.9</v>
      </c>
      <c r="D70" s="1">
        <v>16.600000000000001</v>
      </c>
      <c r="E70" s="1">
        <v>190</v>
      </c>
      <c r="F70" s="1">
        <v>3050</v>
      </c>
      <c r="G70" s="1" t="s">
        <v>13</v>
      </c>
    </row>
    <row r="71" spans="1:9" x14ac:dyDescent="0.75">
      <c r="A71" s="1" t="s">
        <v>39</v>
      </c>
      <c r="B71" s="1" t="s">
        <v>40</v>
      </c>
      <c r="C71" s="1">
        <v>41.8</v>
      </c>
      <c r="D71" s="1">
        <v>19.399999999999999</v>
      </c>
      <c r="E71" s="1">
        <v>198</v>
      </c>
      <c r="F71" s="1">
        <v>4450</v>
      </c>
      <c r="G71" s="1" t="s">
        <v>16</v>
      </c>
    </row>
    <row r="72" spans="1:9" x14ac:dyDescent="0.75">
      <c r="A72" s="1" t="s">
        <v>39</v>
      </c>
      <c r="B72" s="1" t="s">
        <v>40</v>
      </c>
      <c r="C72" s="1">
        <v>33.5</v>
      </c>
      <c r="D72" s="1">
        <v>19</v>
      </c>
      <c r="E72" s="1">
        <v>190</v>
      </c>
      <c r="F72" s="1">
        <v>3600</v>
      </c>
      <c r="G72" s="1" t="s">
        <v>13</v>
      </c>
    </row>
    <row r="73" spans="1:9" x14ac:dyDescent="0.75">
      <c r="A73" s="1" t="s">
        <v>39</v>
      </c>
      <c r="B73" s="1" t="s">
        <v>40</v>
      </c>
      <c r="C73" s="1">
        <v>39.700000000000003</v>
      </c>
      <c r="D73" s="1">
        <v>18.399999999999999</v>
      </c>
      <c r="E73" s="1">
        <v>190</v>
      </c>
      <c r="F73" s="1">
        <v>3900</v>
      </c>
      <c r="G73" s="1" t="s">
        <v>16</v>
      </c>
    </row>
    <row r="74" spans="1:9" x14ac:dyDescent="0.75">
      <c r="A74" s="1" t="s">
        <v>39</v>
      </c>
      <c r="B74" s="1" t="s">
        <v>40</v>
      </c>
      <c r="C74" s="1">
        <v>39.6</v>
      </c>
      <c r="D74" s="1">
        <v>17.2</v>
      </c>
      <c r="E74" s="1">
        <v>196</v>
      </c>
      <c r="F74" s="1">
        <v>3550</v>
      </c>
      <c r="G74" s="1" t="s">
        <v>13</v>
      </c>
    </row>
    <row r="75" spans="1:9" x14ac:dyDescent="0.75">
      <c r="A75" s="1" t="s">
        <v>39</v>
      </c>
      <c r="B75" s="1" t="s">
        <v>40</v>
      </c>
      <c r="C75" s="1">
        <v>45.8</v>
      </c>
      <c r="D75" s="1">
        <v>18.899999999999999</v>
      </c>
      <c r="E75" s="1">
        <v>197</v>
      </c>
      <c r="F75" s="1">
        <v>4150</v>
      </c>
      <c r="G75" s="1" t="s">
        <v>16</v>
      </c>
    </row>
    <row r="76" spans="1:9" x14ac:dyDescent="0.75">
      <c r="A76" s="1" t="s">
        <v>39</v>
      </c>
      <c r="B76" s="1" t="s">
        <v>40</v>
      </c>
      <c r="C76" s="1">
        <v>35.5</v>
      </c>
      <c r="D76" s="1">
        <v>17.5</v>
      </c>
      <c r="E76" s="1">
        <v>190</v>
      </c>
      <c r="F76" s="1">
        <v>3700</v>
      </c>
      <c r="G76" s="1" t="s">
        <v>13</v>
      </c>
      <c r="I76" s="1" t="e" cm="1" vm="469">
        <f t="array" ref="I76">_xlfn._xlws.PY(35,0)</f>
        <v>#VALUE!</v>
      </c>
    </row>
    <row r="77" spans="1:9" x14ac:dyDescent="0.75">
      <c r="A77" s="1" t="s">
        <v>39</v>
      </c>
      <c r="B77" s="1" t="s">
        <v>40</v>
      </c>
      <c r="C77" s="1">
        <v>42.8</v>
      </c>
      <c r="D77" s="1">
        <v>18.5</v>
      </c>
      <c r="E77" s="1">
        <v>195</v>
      </c>
      <c r="F77" s="1">
        <v>4250</v>
      </c>
      <c r="G77" s="1" t="s">
        <v>16</v>
      </c>
    </row>
    <row r="78" spans="1:9" x14ac:dyDescent="0.75">
      <c r="A78" s="1" t="s">
        <v>39</v>
      </c>
      <c r="B78" s="1" t="s">
        <v>40</v>
      </c>
      <c r="C78" s="1">
        <v>40.9</v>
      </c>
      <c r="D78" s="1">
        <v>16.8</v>
      </c>
      <c r="E78" s="1">
        <v>191</v>
      </c>
      <c r="F78" s="1">
        <v>3700</v>
      </c>
      <c r="G78" s="1" t="s">
        <v>13</v>
      </c>
    </row>
    <row r="79" spans="1:9" x14ac:dyDescent="0.75">
      <c r="A79" s="1" t="s">
        <v>39</v>
      </c>
      <c r="B79" s="1" t="s">
        <v>40</v>
      </c>
      <c r="C79" s="1">
        <v>37.200000000000003</v>
      </c>
      <c r="D79" s="1">
        <v>19.399999999999999</v>
      </c>
      <c r="E79" s="1">
        <v>184</v>
      </c>
      <c r="F79" s="1">
        <v>3900</v>
      </c>
      <c r="G79" s="1" t="s">
        <v>16</v>
      </c>
    </row>
    <row r="80" spans="1:9" x14ac:dyDescent="0.75">
      <c r="A80" s="1" t="s">
        <v>39</v>
      </c>
      <c r="B80" s="1" t="s">
        <v>40</v>
      </c>
      <c r="C80" s="1">
        <v>36.200000000000003</v>
      </c>
      <c r="D80" s="1">
        <v>16.100000000000001</v>
      </c>
      <c r="E80" s="1">
        <v>187</v>
      </c>
      <c r="F80" s="1">
        <v>3550</v>
      </c>
      <c r="G80" s="1" t="s">
        <v>13</v>
      </c>
    </row>
    <row r="81" spans="1:7" x14ac:dyDescent="0.75">
      <c r="A81" s="1" t="s">
        <v>39</v>
      </c>
      <c r="B81" s="1" t="s">
        <v>40</v>
      </c>
      <c r="C81" s="1">
        <v>42.1</v>
      </c>
      <c r="D81" s="1">
        <v>19.100000000000001</v>
      </c>
      <c r="E81" s="1">
        <v>195</v>
      </c>
      <c r="F81" s="1">
        <v>4000</v>
      </c>
      <c r="G81" s="1" t="s">
        <v>16</v>
      </c>
    </row>
    <row r="82" spans="1:7" x14ac:dyDescent="0.75">
      <c r="A82" s="1" t="s">
        <v>39</v>
      </c>
      <c r="B82" s="1" t="s">
        <v>40</v>
      </c>
      <c r="C82" s="1">
        <v>34.6</v>
      </c>
      <c r="D82" s="1">
        <v>17.2</v>
      </c>
      <c r="E82" s="1">
        <v>189</v>
      </c>
      <c r="F82" s="1">
        <v>3200</v>
      </c>
      <c r="G82" s="1" t="s">
        <v>13</v>
      </c>
    </row>
    <row r="83" spans="1:7" x14ac:dyDescent="0.75">
      <c r="A83" s="1" t="s">
        <v>39</v>
      </c>
      <c r="B83" s="1" t="s">
        <v>40</v>
      </c>
      <c r="C83" s="1">
        <v>42.9</v>
      </c>
      <c r="D83" s="1">
        <v>17.600000000000001</v>
      </c>
      <c r="E83" s="1">
        <v>196</v>
      </c>
      <c r="F83" s="1">
        <v>4700</v>
      </c>
      <c r="G83" s="1" t="s">
        <v>16</v>
      </c>
    </row>
    <row r="84" spans="1:7" x14ac:dyDescent="0.75">
      <c r="A84" s="1" t="s">
        <v>39</v>
      </c>
      <c r="B84" s="1" t="s">
        <v>40</v>
      </c>
      <c r="C84" s="1">
        <v>36.700000000000003</v>
      </c>
      <c r="D84" s="1">
        <v>18.8</v>
      </c>
      <c r="E84" s="1">
        <v>187</v>
      </c>
      <c r="F84" s="1">
        <v>3800</v>
      </c>
      <c r="G84" s="1" t="s">
        <v>13</v>
      </c>
    </row>
    <row r="85" spans="1:7" x14ac:dyDescent="0.75">
      <c r="A85" s="1" t="s">
        <v>39</v>
      </c>
      <c r="B85" s="1" t="s">
        <v>40</v>
      </c>
      <c r="C85" s="1">
        <v>35.1</v>
      </c>
      <c r="D85" s="1">
        <v>19.399999999999999</v>
      </c>
      <c r="E85" s="1">
        <v>193</v>
      </c>
      <c r="F85" s="1">
        <v>4200</v>
      </c>
      <c r="G85" s="1" t="s">
        <v>16</v>
      </c>
    </row>
    <row r="86" spans="1:7" x14ac:dyDescent="0.75">
      <c r="A86" s="1" t="s">
        <v>39</v>
      </c>
      <c r="B86" s="1" t="s">
        <v>43</v>
      </c>
      <c r="C86" s="1">
        <v>37.299999999999997</v>
      </c>
      <c r="D86" s="1">
        <v>17.8</v>
      </c>
      <c r="E86" s="1">
        <v>191</v>
      </c>
      <c r="F86" s="1">
        <v>3350</v>
      </c>
      <c r="G86" s="1" t="s">
        <v>13</v>
      </c>
    </row>
    <row r="87" spans="1:7" x14ac:dyDescent="0.75">
      <c r="A87" s="1" t="s">
        <v>39</v>
      </c>
      <c r="B87" s="1" t="s">
        <v>43</v>
      </c>
      <c r="C87" s="1">
        <v>41.3</v>
      </c>
      <c r="D87" s="1">
        <v>20.3</v>
      </c>
      <c r="E87" s="1">
        <v>194</v>
      </c>
      <c r="F87" s="1">
        <v>3550</v>
      </c>
      <c r="G87" s="1" t="s">
        <v>16</v>
      </c>
    </row>
    <row r="88" spans="1:7" x14ac:dyDescent="0.75">
      <c r="A88" s="1" t="s">
        <v>39</v>
      </c>
      <c r="B88" s="1" t="s">
        <v>43</v>
      </c>
      <c r="C88" s="1">
        <v>36.299999999999997</v>
      </c>
      <c r="D88" s="1">
        <v>19.5</v>
      </c>
      <c r="E88" s="1">
        <v>190</v>
      </c>
      <c r="F88" s="1">
        <v>3800</v>
      </c>
      <c r="G88" s="1" t="s">
        <v>16</v>
      </c>
    </row>
    <row r="89" spans="1:7" x14ac:dyDescent="0.75">
      <c r="A89" s="1" t="s">
        <v>39</v>
      </c>
      <c r="B89" s="1" t="s">
        <v>43</v>
      </c>
      <c r="C89" s="1">
        <v>36.9</v>
      </c>
      <c r="D89" s="1">
        <v>18.600000000000001</v>
      </c>
      <c r="E89" s="1">
        <v>189</v>
      </c>
      <c r="F89" s="1">
        <v>3500</v>
      </c>
      <c r="G89" s="1" t="s">
        <v>13</v>
      </c>
    </row>
    <row r="90" spans="1:7" x14ac:dyDescent="0.75">
      <c r="A90" s="1" t="s">
        <v>39</v>
      </c>
      <c r="B90" s="1" t="s">
        <v>43</v>
      </c>
      <c r="C90" s="1">
        <v>38.299999999999997</v>
      </c>
      <c r="D90" s="1">
        <v>19.2</v>
      </c>
      <c r="E90" s="1">
        <v>189</v>
      </c>
      <c r="F90" s="1">
        <v>3950</v>
      </c>
      <c r="G90" s="1" t="s">
        <v>16</v>
      </c>
    </row>
    <row r="91" spans="1:7" x14ac:dyDescent="0.75">
      <c r="A91" s="1" t="s">
        <v>39</v>
      </c>
      <c r="B91" s="1" t="s">
        <v>43</v>
      </c>
      <c r="C91" s="1">
        <v>38.9</v>
      </c>
      <c r="D91" s="1">
        <v>18.8</v>
      </c>
      <c r="E91" s="1">
        <v>190</v>
      </c>
      <c r="F91" s="1">
        <v>3600</v>
      </c>
      <c r="G91" s="1" t="s">
        <v>13</v>
      </c>
    </row>
    <row r="92" spans="1:7" x14ac:dyDescent="0.75">
      <c r="A92" s="1" t="s">
        <v>39</v>
      </c>
      <c r="B92" s="1" t="s">
        <v>43</v>
      </c>
      <c r="C92" s="1">
        <v>35.700000000000003</v>
      </c>
      <c r="D92" s="1">
        <v>18</v>
      </c>
      <c r="E92" s="1">
        <v>202</v>
      </c>
      <c r="F92" s="1">
        <v>3550</v>
      </c>
      <c r="G92" s="1" t="s">
        <v>13</v>
      </c>
    </row>
    <row r="93" spans="1:7" x14ac:dyDescent="0.75">
      <c r="A93" s="1" t="s">
        <v>39</v>
      </c>
      <c r="B93" s="1" t="s">
        <v>43</v>
      </c>
      <c r="C93" s="1">
        <v>41.1</v>
      </c>
      <c r="D93" s="1">
        <v>18.100000000000001</v>
      </c>
      <c r="E93" s="1">
        <v>205</v>
      </c>
      <c r="F93" s="1">
        <v>4300</v>
      </c>
      <c r="G93" s="1" t="s">
        <v>16</v>
      </c>
    </row>
    <row r="94" spans="1:7" x14ac:dyDescent="0.75">
      <c r="A94" s="1" t="s">
        <v>39</v>
      </c>
      <c r="B94" s="1" t="s">
        <v>43</v>
      </c>
      <c r="C94" s="1">
        <v>34</v>
      </c>
      <c r="D94" s="1">
        <v>17.100000000000001</v>
      </c>
      <c r="E94" s="1">
        <v>185</v>
      </c>
      <c r="F94" s="1">
        <v>3400</v>
      </c>
      <c r="G94" s="1" t="s">
        <v>13</v>
      </c>
    </row>
    <row r="95" spans="1:7" x14ac:dyDescent="0.75">
      <c r="A95" s="1" t="s">
        <v>39</v>
      </c>
      <c r="B95" s="1" t="s">
        <v>43</v>
      </c>
      <c r="C95" s="1">
        <v>39.6</v>
      </c>
      <c r="D95" s="1">
        <v>18.100000000000001</v>
      </c>
      <c r="E95" s="1">
        <v>186</v>
      </c>
      <c r="F95" s="1">
        <v>4450</v>
      </c>
      <c r="G95" s="1" t="s">
        <v>16</v>
      </c>
    </row>
    <row r="96" spans="1:7" x14ac:dyDescent="0.75">
      <c r="A96" s="1" t="s">
        <v>39</v>
      </c>
      <c r="B96" s="1" t="s">
        <v>43</v>
      </c>
      <c r="C96" s="1">
        <v>36.200000000000003</v>
      </c>
      <c r="D96" s="1">
        <v>17.3</v>
      </c>
      <c r="E96" s="1">
        <v>187</v>
      </c>
      <c r="F96" s="1">
        <v>3300</v>
      </c>
      <c r="G96" s="1" t="s">
        <v>13</v>
      </c>
    </row>
    <row r="97" spans="1:7" x14ac:dyDescent="0.75">
      <c r="A97" s="1" t="s">
        <v>39</v>
      </c>
      <c r="B97" s="1" t="s">
        <v>43</v>
      </c>
      <c r="C97" s="1">
        <v>40.799999999999997</v>
      </c>
      <c r="D97" s="1">
        <v>18.899999999999999</v>
      </c>
      <c r="E97" s="1">
        <v>208</v>
      </c>
      <c r="F97" s="1">
        <v>4300</v>
      </c>
      <c r="G97" s="1" t="s">
        <v>16</v>
      </c>
    </row>
    <row r="98" spans="1:7" x14ac:dyDescent="0.75">
      <c r="A98" s="1" t="s">
        <v>39</v>
      </c>
      <c r="B98" s="1" t="s">
        <v>43</v>
      </c>
      <c r="C98" s="1">
        <v>38.1</v>
      </c>
      <c r="D98" s="1">
        <v>18.600000000000001</v>
      </c>
      <c r="E98" s="1">
        <v>190</v>
      </c>
      <c r="F98" s="1">
        <v>3700</v>
      </c>
      <c r="G98" s="1" t="s">
        <v>13</v>
      </c>
    </row>
    <row r="99" spans="1:7" x14ac:dyDescent="0.75">
      <c r="A99" s="1" t="s">
        <v>39</v>
      </c>
      <c r="B99" s="1" t="s">
        <v>43</v>
      </c>
      <c r="C99" s="1">
        <v>40.299999999999997</v>
      </c>
      <c r="D99" s="1">
        <v>18.5</v>
      </c>
      <c r="E99" s="1">
        <v>196</v>
      </c>
      <c r="F99" s="1">
        <v>4350</v>
      </c>
      <c r="G99" s="1" t="s">
        <v>16</v>
      </c>
    </row>
    <row r="100" spans="1:7" x14ac:dyDescent="0.75">
      <c r="A100" s="1" t="s">
        <v>39</v>
      </c>
      <c r="B100" s="1" t="s">
        <v>43</v>
      </c>
      <c r="C100" s="1">
        <v>33.1</v>
      </c>
      <c r="D100" s="1">
        <v>16.100000000000001</v>
      </c>
      <c r="E100" s="1">
        <v>178</v>
      </c>
      <c r="F100" s="1">
        <v>2900</v>
      </c>
      <c r="G100" s="1" t="s">
        <v>13</v>
      </c>
    </row>
    <row r="101" spans="1:7" x14ac:dyDescent="0.75">
      <c r="A101" s="1" t="s">
        <v>39</v>
      </c>
      <c r="B101" s="1" t="s">
        <v>43</v>
      </c>
      <c r="C101" s="1">
        <v>43.2</v>
      </c>
      <c r="D101" s="1">
        <v>18.5</v>
      </c>
      <c r="E101" s="1">
        <v>192</v>
      </c>
      <c r="F101" s="1">
        <v>4100</v>
      </c>
      <c r="G101" s="1" t="s">
        <v>16</v>
      </c>
    </row>
    <row r="102" spans="1:7" x14ac:dyDescent="0.75">
      <c r="A102" s="1" t="s">
        <v>39</v>
      </c>
      <c r="B102" s="1" t="s">
        <v>42</v>
      </c>
      <c r="C102" s="1">
        <v>35</v>
      </c>
      <c r="D102" s="1">
        <v>17.899999999999999</v>
      </c>
      <c r="E102" s="1">
        <v>192</v>
      </c>
      <c r="F102" s="1">
        <v>3725</v>
      </c>
      <c r="G102" s="1" t="s">
        <v>13</v>
      </c>
    </row>
    <row r="103" spans="1:7" x14ac:dyDescent="0.75">
      <c r="A103" s="1" t="s">
        <v>39</v>
      </c>
      <c r="B103" s="1" t="s">
        <v>42</v>
      </c>
      <c r="C103" s="1">
        <v>41</v>
      </c>
      <c r="D103" s="1">
        <v>20</v>
      </c>
      <c r="E103" s="1">
        <v>203</v>
      </c>
      <c r="F103" s="1">
        <v>4725</v>
      </c>
      <c r="G103" s="1" t="s">
        <v>16</v>
      </c>
    </row>
    <row r="104" spans="1:7" x14ac:dyDescent="0.75">
      <c r="A104" s="1" t="s">
        <v>39</v>
      </c>
      <c r="B104" s="1" t="s">
        <v>42</v>
      </c>
      <c r="C104" s="1">
        <v>37.700000000000003</v>
      </c>
      <c r="D104" s="1">
        <v>16</v>
      </c>
      <c r="E104" s="1">
        <v>183</v>
      </c>
      <c r="F104" s="1">
        <v>3075</v>
      </c>
      <c r="G104" s="1" t="s">
        <v>13</v>
      </c>
    </row>
    <row r="105" spans="1:7" x14ac:dyDescent="0.75">
      <c r="A105" s="1" t="s">
        <v>39</v>
      </c>
      <c r="B105" s="1" t="s">
        <v>42</v>
      </c>
      <c r="C105" s="1">
        <v>37.799999999999997</v>
      </c>
      <c r="D105" s="1">
        <v>20</v>
      </c>
      <c r="E105" s="1">
        <v>190</v>
      </c>
      <c r="F105" s="1">
        <v>4250</v>
      </c>
      <c r="G105" s="1" t="s">
        <v>16</v>
      </c>
    </row>
    <row r="106" spans="1:7" x14ac:dyDescent="0.75">
      <c r="A106" s="1" t="s">
        <v>39</v>
      </c>
      <c r="B106" s="1" t="s">
        <v>42</v>
      </c>
      <c r="C106" s="1">
        <v>37.9</v>
      </c>
      <c r="D106" s="1">
        <v>18.600000000000001</v>
      </c>
      <c r="E106" s="1">
        <v>193</v>
      </c>
      <c r="F106" s="1">
        <v>2925</v>
      </c>
      <c r="G106" s="1" t="s">
        <v>13</v>
      </c>
    </row>
    <row r="107" spans="1:7" x14ac:dyDescent="0.75">
      <c r="A107" s="1" t="s">
        <v>39</v>
      </c>
      <c r="B107" s="1" t="s">
        <v>42</v>
      </c>
      <c r="C107" s="1">
        <v>39.700000000000003</v>
      </c>
      <c r="D107" s="1">
        <v>18.899999999999999</v>
      </c>
      <c r="E107" s="1">
        <v>184</v>
      </c>
      <c r="F107" s="1">
        <v>3550</v>
      </c>
      <c r="G107" s="1" t="s">
        <v>16</v>
      </c>
    </row>
    <row r="108" spans="1:7" x14ac:dyDescent="0.75">
      <c r="A108" s="1" t="s">
        <v>39</v>
      </c>
      <c r="B108" s="1" t="s">
        <v>42</v>
      </c>
      <c r="C108" s="1">
        <v>38.6</v>
      </c>
      <c r="D108" s="1">
        <v>17.2</v>
      </c>
      <c r="E108" s="1">
        <v>199</v>
      </c>
      <c r="F108" s="1">
        <v>3750</v>
      </c>
      <c r="G108" s="1" t="s">
        <v>13</v>
      </c>
    </row>
    <row r="109" spans="1:7" x14ac:dyDescent="0.75">
      <c r="A109" s="1" t="s">
        <v>39</v>
      </c>
      <c r="B109" s="1" t="s">
        <v>42</v>
      </c>
      <c r="C109" s="1">
        <v>38.200000000000003</v>
      </c>
      <c r="D109" s="1">
        <v>20</v>
      </c>
      <c r="E109" s="1">
        <v>190</v>
      </c>
      <c r="F109" s="1">
        <v>3900</v>
      </c>
      <c r="G109" s="1" t="s">
        <v>16</v>
      </c>
    </row>
    <row r="110" spans="1:7" x14ac:dyDescent="0.75">
      <c r="A110" s="1" t="s">
        <v>39</v>
      </c>
      <c r="B110" s="1" t="s">
        <v>42</v>
      </c>
      <c r="C110" s="1">
        <v>38.1</v>
      </c>
      <c r="D110" s="1">
        <v>17</v>
      </c>
      <c r="E110" s="1">
        <v>181</v>
      </c>
      <c r="F110" s="1">
        <v>3175</v>
      </c>
      <c r="G110" s="1" t="s">
        <v>13</v>
      </c>
    </row>
    <row r="111" spans="1:7" x14ac:dyDescent="0.75">
      <c r="A111" s="1" t="s">
        <v>39</v>
      </c>
      <c r="B111" s="1" t="s">
        <v>42</v>
      </c>
      <c r="C111" s="1">
        <v>43.2</v>
      </c>
      <c r="D111" s="1">
        <v>19</v>
      </c>
      <c r="E111" s="1">
        <v>197</v>
      </c>
      <c r="F111" s="1">
        <v>4775</v>
      </c>
      <c r="G111" s="1" t="s">
        <v>16</v>
      </c>
    </row>
    <row r="112" spans="1:7" x14ac:dyDescent="0.75">
      <c r="A112" s="1" t="s">
        <v>39</v>
      </c>
      <c r="B112" s="1" t="s">
        <v>42</v>
      </c>
      <c r="C112" s="1">
        <v>38.1</v>
      </c>
      <c r="D112" s="1">
        <v>16.5</v>
      </c>
      <c r="E112" s="1">
        <v>198</v>
      </c>
      <c r="F112" s="1">
        <v>3825</v>
      </c>
      <c r="G112" s="1" t="s">
        <v>13</v>
      </c>
    </row>
    <row r="113" spans="1:7" x14ac:dyDescent="0.75">
      <c r="A113" s="1" t="s">
        <v>39</v>
      </c>
      <c r="B113" s="1" t="s">
        <v>42</v>
      </c>
      <c r="C113" s="1">
        <v>45.6</v>
      </c>
      <c r="D113" s="1">
        <v>20.3</v>
      </c>
      <c r="E113" s="1">
        <v>191</v>
      </c>
      <c r="F113" s="1">
        <v>4600</v>
      </c>
      <c r="G113" s="1" t="s">
        <v>16</v>
      </c>
    </row>
    <row r="114" spans="1:7" x14ac:dyDescent="0.75">
      <c r="A114" s="1" t="s">
        <v>39</v>
      </c>
      <c r="B114" s="1" t="s">
        <v>42</v>
      </c>
      <c r="C114" s="1">
        <v>39.700000000000003</v>
      </c>
      <c r="D114" s="1">
        <v>17.7</v>
      </c>
      <c r="E114" s="1">
        <v>193</v>
      </c>
      <c r="F114" s="1">
        <v>3200</v>
      </c>
      <c r="G114" s="1" t="s">
        <v>13</v>
      </c>
    </row>
    <row r="115" spans="1:7" x14ac:dyDescent="0.75">
      <c r="A115" s="1" t="s">
        <v>39</v>
      </c>
      <c r="B115" s="1" t="s">
        <v>42</v>
      </c>
      <c r="C115" s="1">
        <v>42.2</v>
      </c>
      <c r="D115" s="1">
        <v>19.5</v>
      </c>
      <c r="E115" s="1">
        <v>197</v>
      </c>
      <c r="F115" s="1">
        <v>4275</v>
      </c>
      <c r="G115" s="1" t="s">
        <v>16</v>
      </c>
    </row>
    <row r="116" spans="1:7" x14ac:dyDescent="0.75">
      <c r="A116" s="1" t="s">
        <v>39</v>
      </c>
      <c r="B116" s="1" t="s">
        <v>42</v>
      </c>
      <c r="C116" s="1">
        <v>39.6</v>
      </c>
      <c r="D116" s="1">
        <v>20.7</v>
      </c>
      <c r="E116" s="1">
        <v>191</v>
      </c>
      <c r="F116" s="1">
        <v>3900</v>
      </c>
      <c r="G116" s="1" t="s">
        <v>13</v>
      </c>
    </row>
    <row r="117" spans="1:7" x14ac:dyDescent="0.75">
      <c r="A117" s="1" t="s">
        <v>39</v>
      </c>
      <c r="B117" s="1" t="s">
        <v>42</v>
      </c>
      <c r="C117" s="1">
        <v>42.7</v>
      </c>
      <c r="D117" s="1">
        <v>18.3</v>
      </c>
      <c r="E117" s="1">
        <v>196</v>
      </c>
      <c r="F117" s="1">
        <v>4075</v>
      </c>
      <c r="G117" s="1" t="s">
        <v>16</v>
      </c>
    </row>
    <row r="118" spans="1:7" x14ac:dyDescent="0.75">
      <c r="A118" s="1" t="s">
        <v>39</v>
      </c>
      <c r="B118" s="1" t="s">
        <v>40</v>
      </c>
      <c r="C118" s="1">
        <v>38.6</v>
      </c>
      <c r="D118" s="1">
        <v>17</v>
      </c>
      <c r="E118" s="1">
        <v>188</v>
      </c>
      <c r="F118" s="1">
        <v>2900</v>
      </c>
      <c r="G118" s="1" t="s">
        <v>13</v>
      </c>
    </row>
    <row r="119" spans="1:7" x14ac:dyDescent="0.75">
      <c r="A119" s="1" t="s">
        <v>39</v>
      </c>
      <c r="B119" s="1" t="s">
        <v>40</v>
      </c>
      <c r="C119" s="1">
        <v>37.299999999999997</v>
      </c>
      <c r="D119" s="1">
        <v>20.5</v>
      </c>
      <c r="E119" s="1">
        <v>199</v>
      </c>
      <c r="F119" s="1">
        <v>3775</v>
      </c>
      <c r="G119" s="1" t="s">
        <v>16</v>
      </c>
    </row>
    <row r="120" spans="1:7" x14ac:dyDescent="0.75">
      <c r="A120" s="1" t="s">
        <v>39</v>
      </c>
      <c r="B120" s="1" t="s">
        <v>40</v>
      </c>
      <c r="C120" s="1">
        <v>35.700000000000003</v>
      </c>
      <c r="D120" s="1">
        <v>17</v>
      </c>
      <c r="E120" s="1">
        <v>189</v>
      </c>
      <c r="F120" s="1">
        <v>3350</v>
      </c>
      <c r="G120" s="1" t="s">
        <v>13</v>
      </c>
    </row>
    <row r="121" spans="1:7" x14ac:dyDescent="0.75">
      <c r="A121" s="1" t="s">
        <v>39</v>
      </c>
      <c r="B121" s="1" t="s">
        <v>40</v>
      </c>
      <c r="C121" s="1">
        <v>41.1</v>
      </c>
      <c r="D121" s="1">
        <v>18.600000000000001</v>
      </c>
      <c r="E121" s="1">
        <v>189</v>
      </c>
      <c r="F121" s="1">
        <v>3325</v>
      </c>
      <c r="G121" s="1" t="s">
        <v>16</v>
      </c>
    </row>
    <row r="122" spans="1:7" x14ac:dyDescent="0.75">
      <c r="A122" s="1" t="s">
        <v>39</v>
      </c>
      <c r="B122" s="1" t="s">
        <v>40</v>
      </c>
      <c r="C122" s="1">
        <v>36.200000000000003</v>
      </c>
      <c r="D122" s="1">
        <v>17.2</v>
      </c>
      <c r="E122" s="1">
        <v>187</v>
      </c>
      <c r="F122" s="1">
        <v>3150</v>
      </c>
      <c r="G122" s="1" t="s">
        <v>13</v>
      </c>
    </row>
    <row r="123" spans="1:7" x14ac:dyDescent="0.75">
      <c r="A123" s="1" t="s">
        <v>39</v>
      </c>
      <c r="B123" s="1" t="s">
        <v>40</v>
      </c>
      <c r="C123" s="1">
        <v>37.700000000000003</v>
      </c>
      <c r="D123" s="1">
        <v>19.8</v>
      </c>
      <c r="E123" s="1">
        <v>198</v>
      </c>
      <c r="F123" s="1">
        <v>3500</v>
      </c>
      <c r="G123" s="1" t="s">
        <v>16</v>
      </c>
    </row>
    <row r="124" spans="1:7" x14ac:dyDescent="0.75">
      <c r="A124" s="1" t="s">
        <v>39</v>
      </c>
      <c r="B124" s="1" t="s">
        <v>40</v>
      </c>
      <c r="C124" s="1">
        <v>40.200000000000003</v>
      </c>
      <c r="D124" s="1">
        <v>17</v>
      </c>
      <c r="E124" s="1">
        <v>176</v>
      </c>
      <c r="F124" s="1">
        <v>3450</v>
      </c>
      <c r="G124" s="1" t="s">
        <v>13</v>
      </c>
    </row>
    <row r="125" spans="1:7" x14ac:dyDescent="0.75">
      <c r="A125" s="1" t="s">
        <v>39</v>
      </c>
      <c r="B125" s="1" t="s">
        <v>40</v>
      </c>
      <c r="C125" s="1">
        <v>41.4</v>
      </c>
      <c r="D125" s="1">
        <v>18.5</v>
      </c>
      <c r="E125" s="1">
        <v>202</v>
      </c>
      <c r="F125" s="1">
        <v>3875</v>
      </c>
      <c r="G125" s="1" t="s">
        <v>16</v>
      </c>
    </row>
    <row r="126" spans="1:7" x14ac:dyDescent="0.75">
      <c r="A126" s="1" t="s">
        <v>39</v>
      </c>
      <c r="B126" s="1" t="s">
        <v>40</v>
      </c>
      <c r="C126" s="1">
        <v>35.200000000000003</v>
      </c>
      <c r="D126" s="1">
        <v>15.9</v>
      </c>
      <c r="E126" s="1">
        <v>186</v>
      </c>
      <c r="F126" s="1">
        <v>3050</v>
      </c>
      <c r="G126" s="1" t="s">
        <v>13</v>
      </c>
    </row>
    <row r="127" spans="1:7" x14ac:dyDescent="0.75">
      <c r="A127" s="1" t="s">
        <v>39</v>
      </c>
      <c r="B127" s="1" t="s">
        <v>40</v>
      </c>
      <c r="C127" s="1">
        <v>40.6</v>
      </c>
      <c r="D127" s="1">
        <v>19</v>
      </c>
      <c r="E127" s="1">
        <v>199</v>
      </c>
      <c r="F127" s="1">
        <v>4000</v>
      </c>
      <c r="G127" s="1" t="s">
        <v>16</v>
      </c>
    </row>
    <row r="128" spans="1:7" x14ac:dyDescent="0.75">
      <c r="A128" s="1" t="s">
        <v>39</v>
      </c>
      <c r="B128" s="1" t="s">
        <v>40</v>
      </c>
      <c r="C128" s="1">
        <v>38.799999999999997</v>
      </c>
      <c r="D128" s="1">
        <v>17.600000000000001</v>
      </c>
      <c r="E128" s="1">
        <v>191</v>
      </c>
      <c r="F128" s="1">
        <v>3275</v>
      </c>
      <c r="G128" s="1" t="s">
        <v>13</v>
      </c>
    </row>
    <row r="129" spans="1:7" x14ac:dyDescent="0.75">
      <c r="A129" s="1" t="s">
        <v>39</v>
      </c>
      <c r="B129" s="1" t="s">
        <v>40</v>
      </c>
      <c r="C129" s="1">
        <v>41.5</v>
      </c>
      <c r="D129" s="1">
        <v>18.3</v>
      </c>
      <c r="E129" s="1">
        <v>195</v>
      </c>
      <c r="F129" s="1">
        <v>4300</v>
      </c>
      <c r="G129" s="1" t="s">
        <v>16</v>
      </c>
    </row>
    <row r="130" spans="1:7" x14ac:dyDescent="0.75">
      <c r="A130" s="1" t="s">
        <v>39</v>
      </c>
      <c r="B130" s="1" t="s">
        <v>40</v>
      </c>
      <c r="C130" s="1">
        <v>39</v>
      </c>
      <c r="D130" s="1">
        <v>17.100000000000001</v>
      </c>
      <c r="E130" s="1">
        <v>191</v>
      </c>
      <c r="F130" s="1">
        <v>3050</v>
      </c>
      <c r="G130" s="1" t="s">
        <v>13</v>
      </c>
    </row>
    <row r="131" spans="1:7" x14ac:dyDescent="0.75">
      <c r="A131" s="1" t="s">
        <v>39</v>
      </c>
      <c r="B131" s="1" t="s">
        <v>40</v>
      </c>
      <c r="C131" s="1">
        <v>44.1</v>
      </c>
      <c r="D131" s="1">
        <v>18</v>
      </c>
      <c r="E131" s="1">
        <v>210</v>
      </c>
      <c r="F131" s="1">
        <v>4000</v>
      </c>
      <c r="G131" s="1" t="s">
        <v>16</v>
      </c>
    </row>
    <row r="132" spans="1:7" x14ac:dyDescent="0.75">
      <c r="A132" s="1" t="s">
        <v>39</v>
      </c>
      <c r="B132" s="1" t="s">
        <v>40</v>
      </c>
      <c r="C132" s="1">
        <v>38.5</v>
      </c>
      <c r="D132" s="1">
        <v>17.899999999999999</v>
      </c>
      <c r="E132" s="1">
        <v>190</v>
      </c>
      <c r="F132" s="1">
        <v>3325</v>
      </c>
      <c r="G132" s="1" t="s">
        <v>13</v>
      </c>
    </row>
    <row r="133" spans="1:7" x14ac:dyDescent="0.75">
      <c r="A133" s="1" t="s">
        <v>39</v>
      </c>
      <c r="B133" s="1" t="s">
        <v>40</v>
      </c>
      <c r="C133" s="1">
        <v>43.1</v>
      </c>
      <c r="D133" s="1">
        <v>19.2</v>
      </c>
      <c r="E133" s="1">
        <v>197</v>
      </c>
      <c r="F133" s="1">
        <v>3500</v>
      </c>
      <c r="G133" s="1" t="s">
        <v>16</v>
      </c>
    </row>
    <row r="134" spans="1:7" x14ac:dyDescent="0.75">
      <c r="A134" s="1" t="s">
        <v>39</v>
      </c>
      <c r="B134" s="1" t="s">
        <v>43</v>
      </c>
      <c r="C134" s="1">
        <v>36.799999999999997</v>
      </c>
      <c r="D134" s="1">
        <v>18.5</v>
      </c>
      <c r="E134" s="1">
        <v>193</v>
      </c>
      <c r="F134" s="1">
        <v>3500</v>
      </c>
      <c r="G134" s="1" t="s">
        <v>13</v>
      </c>
    </row>
    <row r="135" spans="1:7" x14ac:dyDescent="0.75">
      <c r="A135" s="1" t="s">
        <v>39</v>
      </c>
      <c r="B135" s="1" t="s">
        <v>43</v>
      </c>
      <c r="C135" s="1">
        <v>37.5</v>
      </c>
      <c r="D135" s="1">
        <v>18.5</v>
      </c>
      <c r="E135" s="1">
        <v>199</v>
      </c>
      <c r="F135" s="1">
        <v>4475</v>
      </c>
      <c r="G135" s="1" t="s">
        <v>16</v>
      </c>
    </row>
    <row r="136" spans="1:7" x14ac:dyDescent="0.75">
      <c r="A136" s="1" t="s">
        <v>39</v>
      </c>
      <c r="B136" s="1" t="s">
        <v>43</v>
      </c>
      <c r="C136" s="1">
        <v>38.1</v>
      </c>
      <c r="D136" s="1">
        <v>17.600000000000001</v>
      </c>
      <c r="E136" s="1">
        <v>187</v>
      </c>
      <c r="F136" s="1">
        <v>3425</v>
      </c>
      <c r="G136" s="1" t="s">
        <v>13</v>
      </c>
    </row>
    <row r="137" spans="1:7" x14ac:dyDescent="0.75">
      <c r="A137" s="1" t="s">
        <v>39</v>
      </c>
      <c r="B137" s="1" t="s">
        <v>43</v>
      </c>
      <c r="C137" s="1">
        <v>41.1</v>
      </c>
      <c r="D137" s="1">
        <v>17.5</v>
      </c>
      <c r="E137" s="1">
        <v>190</v>
      </c>
      <c r="F137" s="1">
        <v>3900</v>
      </c>
      <c r="G137" s="1" t="s">
        <v>16</v>
      </c>
    </row>
    <row r="138" spans="1:7" x14ac:dyDescent="0.75">
      <c r="A138" s="1" t="s">
        <v>39</v>
      </c>
      <c r="B138" s="1" t="s">
        <v>43</v>
      </c>
      <c r="C138" s="1">
        <v>35.6</v>
      </c>
      <c r="D138" s="1">
        <v>17.5</v>
      </c>
      <c r="E138" s="1">
        <v>191</v>
      </c>
      <c r="F138" s="1">
        <v>3175</v>
      </c>
      <c r="G138" s="1" t="s">
        <v>13</v>
      </c>
    </row>
    <row r="139" spans="1:7" x14ac:dyDescent="0.75">
      <c r="A139" s="1" t="s">
        <v>39</v>
      </c>
      <c r="B139" s="1" t="s">
        <v>43</v>
      </c>
      <c r="C139" s="1">
        <v>40.200000000000003</v>
      </c>
      <c r="D139" s="1">
        <v>20.100000000000001</v>
      </c>
      <c r="E139" s="1">
        <v>200</v>
      </c>
      <c r="F139" s="1">
        <v>3975</v>
      </c>
      <c r="G139" s="1" t="s">
        <v>16</v>
      </c>
    </row>
    <row r="140" spans="1:7" x14ac:dyDescent="0.75">
      <c r="A140" s="1" t="s">
        <v>39</v>
      </c>
      <c r="B140" s="1" t="s">
        <v>43</v>
      </c>
      <c r="C140" s="1">
        <v>37</v>
      </c>
      <c r="D140" s="1">
        <v>16.5</v>
      </c>
      <c r="E140" s="1">
        <v>185</v>
      </c>
      <c r="F140" s="1">
        <v>3400</v>
      </c>
      <c r="G140" s="1" t="s">
        <v>13</v>
      </c>
    </row>
    <row r="141" spans="1:7" x14ac:dyDescent="0.75">
      <c r="A141" s="1" t="s">
        <v>39</v>
      </c>
      <c r="B141" s="1" t="s">
        <v>43</v>
      </c>
      <c r="C141" s="1">
        <v>39.700000000000003</v>
      </c>
      <c r="D141" s="1">
        <v>17.899999999999999</v>
      </c>
      <c r="E141" s="1">
        <v>193</v>
      </c>
      <c r="F141" s="1">
        <v>4250</v>
      </c>
      <c r="G141" s="1" t="s">
        <v>16</v>
      </c>
    </row>
    <row r="142" spans="1:7" x14ac:dyDescent="0.75">
      <c r="A142" s="1" t="s">
        <v>39</v>
      </c>
      <c r="B142" s="1" t="s">
        <v>43</v>
      </c>
      <c r="C142" s="1">
        <v>40.200000000000003</v>
      </c>
      <c r="D142" s="1">
        <v>17.100000000000001</v>
      </c>
      <c r="E142" s="1">
        <v>193</v>
      </c>
      <c r="F142" s="1">
        <v>3400</v>
      </c>
      <c r="G142" s="1" t="s">
        <v>13</v>
      </c>
    </row>
    <row r="143" spans="1:7" x14ac:dyDescent="0.75">
      <c r="A143" s="1" t="s">
        <v>39</v>
      </c>
      <c r="B143" s="1" t="s">
        <v>43</v>
      </c>
      <c r="C143" s="1">
        <v>40.6</v>
      </c>
      <c r="D143" s="1">
        <v>17.2</v>
      </c>
      <c r="E143" s="1">
        <v>187</v>
      </c>
      <c r="F143" s="1">
        <v>3475</v>
      </c>
      <c r="G143" s="1" t="s">
        <v>16</v>
      </c>
    </row>
    <row r="144" spans="1:7" x14ac:dyDescent="0.75">
      <c r="A144" s="1" t="s">
        <v>39</v>
      </c>
      <c r="B144" s="1" t="s">
        <v>43</v>
      </c>
      <c r="C144" s="1">
        <v>32.1</v>
      </c>
      <c r="D144" s="1">
        <v>15.5</v>
      </c>
      <c r="E144" s="1">
        <v>188</v>
      </c>
      <c r="F144" s="1">
        <v>3050</v>
      </c>
      <c r="G144" s="1" t="s">
        <v>13</v>
      </c>
    </row>
    <row r="145" spans="1:7" x14ac:dyDescent="0.75">
      <c r="A145" s="1" t="s">
        <v>39</v>
      </c>
      <c r="B145" s="1" t="s">
        <v>43</v>
      </c>
      <c r="C145" s="1">
        <v>40.700000000000003</v>
      </c>
      <c r="D145" s="1">
        <v>17</v>
      </c>
      <c r="E145" s="1">
        <v>190</v>
      </c>
      <c r="F145" s="1">
        <v>3725</v>
      </c>
      <c r="G145" s="1" t="s">
        <v>16</v>
      </c>
    </row>
    <row r="146" spans="1:7" x14ac:dyDescent="0.75">
      <c r="A146" s="1" t="s">
        <v>39</v>
      </c>
      <c r="B146" s="1" t="s">
        <v>43</v>
      </c>
      <c r="C146" s="1">
        <v>37.299999999999997</v>
      </c>
      <c r="D146" s="1">
        <v>16.8</v>
      </c>
      <c r="E146" s="1">
        <v>192</v>
      </c>
      <c r="F146" s="1">
        <v>3000</v>
      </c>
      <c r="G146" s="1" t="s">
        <v>13</v>
      </c>
    </row>
    <row r="147" spans="1:7" x14ac:dyDescent="0.75">
      <c r="A147" s="1" t="s">
        <v>39</v>
      </c>
      <c r="B147" s="1" t="s">
        <v>43</v>
      </c>
      <c r="C147" s="1">
        <v>39</v>
      </c>
      <c r="D147" s="1">
        <v>18.7</v>
      </c>
      <c r="E147" s="1">
        <v>185</v>
      </c>
      <c r="F147" s="1">
        <v>3650</v>
      </c>
      <c r="G147" s="1" t="s">
        <v>16</v>
      </c>
    </row>
    <row r="148" spans="1:7" x14ac:dyDescent="0.75">
      <c r="A148" s="1" t="s">
        <v>39</v>
      </c>
      <c r="B148" s="1" t="s">
        <v>43</v>
      </c>
      <c r="C148" s="1">
        <v>39.200000000000003</v>
      </c>
      <c r="D148" s="1">
        <v>18.600000000000001</v>
      </c>
      <c r="E148" s="1">
        <v>190</v>
      </c>
      <c r="F148" s="1">
        <v>4250</v>
      </c>
      <c r="G148" s="1" t="s">
        <v>16</v>
      </c>
    </row>
    <row r="149" spans="1:7" x14ac:dyDescent="0.75">
      <c r="A149" s="1" t="s">
        <v>39</v>
      </c>
      <c r="B149" s="1" t="s">
        <v>43</v>
      </c>
      <c r="C149" s="1">
        <v>36.6</v>
      </c>
      <c r="D149" s="1">
        <v>18.399999999999999</v>
      </c>
      <c r="E149" s="1">
        <v>184</v>
      </c>
      <c r="F149" s="1">
        <v>3475</v>
      </c>
      <c r="G149" s="1" t="s">
        <v>13</v>
      </c>
    </row>
    <row r="150" spans="1:7" x14ac:dyDescent="0.75">
      <c r="A150" s="1" t="s">
        <v>39</v>
      </c>
      <c r="B150" s="1" t="s">
        <v>43</v>
      </c>
      <c r="C150" s="1">
        <v>36</v>
      </c>
      <c r="D150" s="1">
        <v>17.8</v>
      </c>
      <c r="E150" s="1">
        <v>195</v>
      </c>
      <c r="F150" s="1">
        <v>3450</v>
      </c>
      <c r="G150" s="1" t="s">
        <v>13</v>
      </c>
    </row>
    <row r="151" spans="1:7" x14ac:dyDescent="0.75">
      <c r="A151" s="1" t="s">
        <v>39</v>
      </c>
      <c r="B151" s="1" t="s">
        <v>43</v>
      </c>
      <c r="C151" s="1">
        <v>37.799999999999997</v>
      </c>
      <c r="D151" s="1">
        <v>18.100000000000001</v>
      </c>
      <c r="E151" s="1">
        <v>193</v>
      </c>
      <c r="F151" s="1">
        <v>3750</v>
      </c>
      <c r="G151" s="1" t="s">
        <v>16</v>
      </c>
    </row>
    <row r="152" spans="1:7" x14ac:dyDescent="0.75">
      <c r="A152" s="1" t="s">
        <v>39</v>
      </c>
      <c r="B152" s="1" t="s">
        <v>43</v>
      </c>
      <c r="C152" s="1">
        <v>36</v>
      </c>
      <c r="D152" s="1">
        <v>17.100000000000001</v>
      </c>
      <c r="E152" s="1">
        <v>187</v>
      </c>
      <c r="F152" s="1">
        <v>3700</v>
      </c>
      <c r="G152" s="1" t="s">
        <v>13</v>
      </c>
    </row>
    <row r="153" spans="1:7" x14ac:dyDescent="0.75">
      <c r="A153" s="1" t="s">
        <v>39</v>
      </c>
      <c r="B153" s="1" t="s">
        <v>43</v>
      </c>
      <c r="C153" s="1">
        <v>41.5</v>
      </c>
      <c r="D153" s="1">
        <v>18.5</v>
      </c>
      <c r="E153" s="1">
        <v>201</v>
      </c>
      <c r="F153" s="1">
        <v>4000</v>
      </c>
      <c r="G153" s="1" t="s">
        <v>16</v>
      </c>
    </row>
    <row r="154" spans="1:7" x14ac:dyDescent="0.75">
      <c r="A154" s="1" t="s">
        <v>44</v>
      </c>
      <c r="B154" s="1" t="s">
        <v>43</v>
      </c>
      <c r="C154" s="1">
        <v>46.5</v>
      </c>
      <c r="D154" s="1">
        <v>17.899999999999999</v>
      </c>
      <c r="E154" s="1">
        <v>192</v>
      </c>
      <c r="F154" s="1">
        <v>3500</v>
      </c>
      <c r="G154" s="1" t="s">
        <v>13</v>
      </c>
    </row>
    <row r="155" spans="1:7" x14ac:dyDescent="0.75">
      <c r="A155" s="1" t="s">
        <v>44</v>
      </c>
      <c r="B155" s="1" t="s">
        <v>43</v>
      </c>
      <c r="C155" s="1">
        <v>50</v>
      </c>
      <c r="D155" s="1">
        <v>19.5</v>
      </c>
      <c r="E155" s="1">
        <v>196</v>
      </c>
      <c r="F155" s="1">
        <v>3900</v>
      </c>
      <c r="G155" s="1" t="s">
        <v>16</v>
      </c>
    </row>
    <row r="156" spans="1:7" x14ac:dyDescent="0.75">
      <c r="A156" s="1" t="s">
        <v>44</v>
      </c>
      <c r="B156" s="1" t="s">
        <v>43</v>
      </c>
      <c r="C156" s="1">
        <v>51.3</v>
      </c>
      <c r="D156" s="1">
        <v>19.2</v>
      </c>
      <c r="E156" s="1">
        <v>193</v>
      </c>
      <c r="F156" s="1">
        <v>3650</v>
      </c>
      <c r="G156" s="1" t="s">
        <v>16</v>
      </c>
    </row>
    <row r="157" spans="1:7" x14ac:dyDescent="0.75">
      <c r="A157" s="1" t="s">
        <v>44</v>
      </c>
      <c r="B157" s="1" t="s">
        <v>43</v>
      </c>
      <c r="C157" s="1">
        <v>45.4</v>
      </c>
      <c r="D157" s="1">
        <v>18.7</v>
      </c>
      <c r="E157" s="1">
        <v>188</v>
      </c>
      <c r="F157" s="1">
        <v>3525</v>
      </c>
      <c r="G157" s="1" t="s">
        <v>13</v>
      </c>
    </row>
    <row r="158" spans="1:7" x14ac:dyDescent="0.75">
      <c r="A158" s="1" t="s">
        <v>44</v>
      </c>
      <c r="B158" s="1" t="s">
        <v>43</v>
      </c>
      <c r="C158" s="1">
        <v>52.7</v>
      </c>
      <c r="D158" s="1">
        <v>19.8</v>
      </c>
      <c r="E158" s="1">
        <v>197</v>
      </c>
      <c r="F158" s="1">
        <v>3725</v>
      </c>
      <c r="G158" s="1" t="s">
        <v>16</v>
      </c>
    </row>
    <row r="159" spans="1:7" x14ac:dyDescent="0.75">
      <c r="A159" s="1" t="s">
        <v>44</v>
      </c>
      <c r="B159" s="1" t="s">
        <v>43</v>
      </c>
      <c r="C159" s="1">
        <v>45.2</v>
      </c>
      <c r="D159" s="1">
        <v>17.8</v>
      </c>
      <c r="E159" s="1">
        <v>198</v>
      </c>
      <c r="F159" s="1">
        <v>3950</v>
      </c>
      <c r="G159" s="1" t="s">
        <v>13</v>
      </c>
    </row>
    <row r="160" spans="1:7" x14ac:dyDescent="0.75">
      <c r="A160" s="1" t="s">
        <v>44</v>
      </c>
      <c r="B160" s="1" t="s">
        <v>43</v>
      </c>
      <c r="C160" s="1">
        <v>46.1</v>
      </c>
      <c r="D160" s="1">
        <v>18.2</v>
      </c>
      <c r="E160" s="1">
        <v>178</v>
      </c>
      <c r="F160" s="1">
        <v>3250</v>
      </c>
      <c r="G160" s="1" t="s">
        <v>13</v>
      </c>
    </row>
    <row r="161" spans="1:7" x14ac:dyDescent="0.75">
      <c r="A161" s="1" t="s">
        <v>44</v>
      </c>
      <c r="B161" s="1" t="s">
        <v>43</v>
      </c>
      <c r="C161" s="1">
        <v>51.3</v>
      </c>
      <c r="D161" s="1">
        <v>18.2</v>
      </c>
      <c r="E161" s="1">
        <v>197</v>
      </c>
      <c r="F161" s="1">
        <v>3750</v>
      </c>
      <c r="G161" s="1" t="s">
        <v>16</v>
      </c>
    </row>
    <row r="162" spans="1:7" x14ac:dyDescent="0.75">
      <c r="A162" s="1" t="s">
        <v>44</v>
      </c>
      <c r="B162" s="1" t="s">
        <v>43</v>
      </c>
      <c r="C162" s="1">
        <v>46</v>
      </c>
      <c r="D162" s="1">
        <v>18.899999999999999</v>
      </c>
      <c r="E162" s="1">
        <v>195</v>
      </c>
      <c r="F162" s="1">
        <v>4150</v>
      </c>
      <c r="G162" s="1" t="s">
        <v>13</v>
      </c>
    </row>
    <row r="163" spans="1:7" x14ac:dyDescent="0.75">
      <c r="A163" s="1" t="s">
        <v>44</v>
      </c>
      <c r="B163" s="1" t="s">
        <v>43</v>
      </c>
      <c r="C163" s="1">
        <v>51.3</v>
      </c>
      <c r="D163" s="1">
        <v>19.899999999999999</v>
      </c>
      <c r="E163" s="1">
        <v>198</v>
      </c>
      <c r="F163" s="1">
        <v>3700</v>
      </c>
      <c r="G163" s="1" t="s">
        <v>16</v>
      </c>
    </row>
    <row r="164" spans="1:7" x14ac:dyDescent="0.75">
      <c r="A164" s="1" t="s">
        <v>44</v>
      </c>
      <c r="B164" s="1" t="s">
        <v>43</v>
      </c>
      <c r="C164" s="1">
        <v>46.6</v>
      </c>
      <c r="D164" s="1">
        <v>17.8</v>
      </c>
      <c r="E164" s="1">
        <v>193</v>
      </c>
      <c r="F164" s="1">
        <v>3800</v>
      </c>
      <c r="G164" s="1" t="s">
        <v>13</v>
      </c>
    </row>
    <row r="165" spans="1:7" x14ac:dyDescent="0.75">
      <c r="A165" s="1" t="s">
        <v>44</v>
      </c>
      <c r="B165" s="1" t="s">
        <v>43</v>
      </c>
      <c r="C165" s="1">
        <v>51.7</v>
      </c>
      <c r="D165" s="1">
        <v>20.3</v>
      </c>
      <c r="E165" s="1">
        <v>194</v>
      </c>
      <c r="F165" s="1">
        <v>3775</v>
      </c>
      <c r="G165" s="1" t="s">
        <v>16</v>
      </c>
    </row>
    <row r="166" spans="1:7" x14ac:dyDescent="0.75">
      <c r="A166" s="1" t="s">
        <v>44</v>
      </c>
      <c r="B166" s="1" t="s">
        <v>43</v>
      </c>
      <c r="C166" s="1">
        <v>47</v>
      </c>
      <c r="D166" s="1">
        <v>17.3</v>
      </c>
      <c r="E166" s="1">
        <v>185</v>
      </c>
      <c r="F166" s="1">
        <v>3700</v>
      </c>
      <c r="G166" s="1" t="s">
        <v>13</v>
      </c>
    </row>
    <row r="167" spans="1:7" x14ac:dyDescent="0.75">
      <c r="A167" s="1" t="s">
        <v>44</v>
      </c>
      <c r="B167" s="1" t="s">
        <v>43</v>
      </c>
      <c r="C167" s="1">
        <v>52</v>
      </c>
      <c r="D167" s="1">
        <v>18.100000000000001</v>
      </c>
      <c r="E167" s="1">
        <v>201</v>
      </c>
      <c r="F167" s="1">
        <v>4050</v>
      </c>
      <c r="G167" s="1" t="s">
        <v>16</v>
      </c>
    </row>
    <row r="168" spans="1:7" x14ac:dyDescent="0.75">
      <c r="A168" s="1" t="s">
        <v>44</v>
      </c>
      <c r="B168" s="1" t="s">
        <v>43</v>
      </c>
      <c r="C168" s="1">
        <v>45.9</v>
      </c>
      <c r="D168" s="1">
        <v>17.100000000000001</v>
      </c>
      <c r="E168" s="1">
        <v>190</v>
      </c>
      <c r="F168" s="1">
        <v>3575</v>
      </c>
      <c r="G168" s="1" t="s">
        <v>13</v>
      </c>
    </row>
    <row r="169" spans="1:7" x14ac:dyDescent="0.75">
      <c r="A169" s="1" t="s">
        <v>44</v>
      </c>
      <c r="B169" s="1" t="s">
        <v>43</v>
      </c>
      <c r="C169" s="1">
        <v>50.5</v>
      </c>
      <c r="D169" s="1">
        <v>19.600000000000001</v>
      </c>
      <c r="E169" s="1">
        <v>201</v>
      </c>
      <c r="F169" s="1">
        <v>4050</v>
      </c>
      <c r="G169" s="1" t="s">
        <v>16</v>
      </c>
    </row>
    <row r="170" spans="1:7" x14ac:dyDescent="0.75">
      <c r="A170" s="1" t="s">
        <v>44</v>
      </c>
      <c r="B170" s="1" t="s">
        <v>43</v>
      </c>
      <c r="C170" s="1">
        <v>50.3</v>
      </c>
      <c r="D170" s="1">
        <v>20</v>
      </c>
      <c r="E170" s="1">
        <v>197</v>
      </c>
      <c r="F170" s="1">
        <v>3300</v>
      </c>
      <c r="G170" s="1" t="s">
        <v>16</v>
      </c>
    </row>
    <row r="171" spans="1:7" x14ac:dyDescent="0.75">
      <c r="A171" s="1" t="s">
        <v>44</v>
      </c>
      <c r="B171" s="1" t="s">
        <v>43</v>
      </c>
      <c r="C171" s="1">
        <v>58</v>
      </c>
      <c r="D171" s="1">
        <v>17.8</v>
      </c>
      <c r="E171" s="1">
        <v>181</v>
      </c>
      <c r="F171" s="1">
        <v>3700</v>
      </c>
      <c r="G171" s="1" t="s">
        <v>13</v>
      </c>
    </row>
    <row r="172" spans="1:7" x14ac:dyDescent="0.75">
      <c r="A172" s="1" t="s">
        <v>44</v>
      </c>
      <c r="B172" s="1" t="s">
        <v>43</v>
      </c>
      <c r="C172" s="1">
        <v>46.4</v>
      </c>
      <c r="D172" s="1">
        <v>18.600000000000001</v>
      </c>
      <c r="E172" s="1">
        <v>190</v>
      </c>
      <c r="F172" s="1">
        <v>3450</v>
      </c>
      <c r="G172" s="1" t="s">
        <v>13</v>
      </c>
    </row>
    <row r="173" spans="1:7" x14ac:dyDescent="0.75">
      <c r="A173" s="1" t="s">
        <v>44</v>
      </c>
      <c r="B173" s="1" t="s">
        <v>43</v>
      </c>
      <c r="C173" s="1">
        <v>49.2</v>
      </c>
      <c r="D173" s="1">
        <v>18.2</v>
      </c>
      <c r="E173" s="1">
        <v>195</v>
      </c>
      <c r="F173" s="1">
        <v>4400</v>
      </c>
      <c r="G173" s="1" t="s">
        <v>16</v>
      </c>
    </row>
    <row r="174" spans="1:7" x14ac:dyDescent="0.75">
      <c r="A174" s="1" t="s">
        <v>44</v>
      </c>
      <c r="B174" s="1" t="s">
        <v>43</v>
      </c>
      <c r="C174" s="1">
        <v>42.4</v>
      </c>
      <c r="D174" s="1">
        <v>17.3</v>
      </c>
      <c r="E174" s="1">
        <v>181</v>
      </c>
      <c r="F174" s="1">
        <v>3600</v>
      </c>
      <c r="G174" s="1" t="s">
        <v>13</v>
      </c>
    </row>
    <row r="175" spans="1:7" x14ac:dyDescent="0.75">
      <c r="A175" s="1" t="s">
        <v>44</v>
      </c>
      <c r="B175" s="1" t="s">
        <v>43</v>
      </c>
      <c r="C175" s="1">
        <v>48.5</v>
      </c>
      <c r="D175" s="1">
        <v>17.5</v>
      </c>
      <c r="E175" s="1">
        <v>191</v>
      </c>
      <c r="F175" s="1">
        <v>3400</v>
      </c>
      <c r="G175" s="1" t="s">
        <v>16</v>
      </c>
    </row>
    <row r="176" spans="1:7" x14ac:dyDescent="0.75">
      <c r="A176" s="1" t="s">
        <v>44</v>
      </c>
      <c r="B176" s="1" t="s">
        <v>43</v>
      </c>
      <c r="C176" s="1">
        <v>43.2</v>
      </c>
      <c r="D176" s="1">
        <v>16.600000000000001</v>
      </c>
      <c r="E176" s="1">
        <v>187</v>
      </c>
      <c r="F176" s="1">
        <v>2900</v>
      </c>
      <c r="G176" s="1" t="s">
        <v>13</v>
      </c>
    </row>
    <row r="177" spans="1:7" x14ac:dyDescent="0.75">
      <c r="A177" s="1" t="s">
        <v>44</v>
      </c>
      <c r="B177" s="1" t="s">
        <v>43</v>
      </c>
      <c r="C177" s="1">
        <v>50.6</v>
      </c>
      <c r="D177" s="1">
        <v>19.399999999999999</v>
      </c>
      <c r="E177" s="1">
        <v>193</v>
      </c>
      <c r="F177" s="1">
        <v>3800</v>
      </c>
      <c r="G177" s="1" t="s">
        <v>16</v>
      </c>
    </row>
    <row r="178" spans="1:7" x14ac:dyDescent="0.75">
      <c r="A178" s="1" t="s">
        <v>44</v>
      </c>
      <c r="B178" s="1" t="s">
        <v>43</v>
      </c>
      <c r="C178" s="1">
        <v>46.7</v>
      </c>
      <c r="D178" s="1">
        <v>17.899999999999999</v>
      </c>
      <c r="E178" s="1">
        <v>195</v>
      </c>
      <c r="F178" s="1">
        <v>3300</v>
      </c>
      <c r="G178" s="1" t="s">
        <v>13</v>
      </c>
    </row>
    <row r="179" spans="1:7" x14ac:dyDescent="0.75">
      <c r="A179" s="1" t="s">
        <v>44</v>
      </c>
      <c r="B179" s="1" t="s">
        <v>43</v>
      </c>
      <c r="C179" s="1">
        <v>52</v>
      </c>
      <c r="D179" s="1">
        <v>19</v>
      </c>
      <c r="E179" s="1">
        <v>197</v>
      </c>
      <c r="F179" s="1">
        <v>4150</v>
      </c>
      <c r="G179" s="1" t="s">
        <v>16</v>
      </c>
    </row>
    <row r="180" spans="1:7" x14ac:dyDescent="0.75">
      <c r="A180" s="1" t="s">
        <v>44</v>
      </c>
      <c r="B180" s="1" t="s">
        <v>43</v>
      </c>
      <c r="C180" s="1">
        <v>50.5</v>
      </c>
      <c r="D180" s="1">
        <v>18.399999999999999</v>
      </c>
      <c r="E180" s="1">
        <v>200</v>
      </c>
      <c r="F180" s="1">
        <v>3400</v>
      </c>
      <c r="G180" s="1" t="s">
        <v>13</v>
      </c>
    </row>
    <row r="181" spans="1:7" x14ac:dyDescent="0.75">
      <c r="A181" s="1" t="s">
        <v>44</v>
      </c>
      <c r="B181" s="1" t="s">
        <v>43</v>
      </c>
      <c r="C181" s="1">
        <v>49.5</v>
      </c>
      <c r="D181" s="1">
        <v>19</v>
      </c>
      <c r="E181" s="1">
        <v>200</v>
      </c>
      <c r="F181" s="1">
        <v>3800</v>
      </c>
      <c r="G181" s="1" t="s">
        <v>16</v>
      </c>
    </row>
    <row r="182" spans="1:7" x14ac:dyDescent="0.75">
      <c r="A182" s="1" t="s">
        <v>44</v>
      </c>
      <c r="B182" s="1" t="s">
        <v>43</v>
      </c>
      <c r="C182" s="1">
        <v>46.4</v>
      </c>
      <c r="D182" s="1">
        <v>17.8</v>
      </c>
      <c r="E182" s="1">
        <v>191</v>
      </c>
      <c r="F182" s="1">
        <v>3700</v>
      </c>
      <c r="G182" s="1" t="s">
        <v>13</v>
      </c>
    </row>
    <row r="183" spans="1:7" x14ac:dyDescent="0.75">
      <c r="A183" s="1" t="s">
        <v>44</v>
      </c>
      <c r="B183" s="1" t="s">
        <v>43</v>
      </c>
      <c r="C183" s="1">
        <v>52.8</v>
      </c>
      <c r="D183" s="1">
        <v>20</v>
      </c>
      <c r="E183" s="1">
        <v>205</v>
      </c>
      <c r="F183" s="1">
        <v>4550</v>
      </c>
      <c r="G183" s="1" t="s">
        <v>16</v>
      </c>
    </row>
    <row r="184" spans="1:7" x14ac:dyDescent="0.75">
      <c r="A184" s="1" t="s">
        <v>44</v>
      </c>
      <c r="B184" s="1" t="s">
        <v>43</v>
      </c>
      <c r="C184" s="1">
        <v>40.9</v>
      </c>
      <c r="D184" s="1">
        <v>16.600000000000001</v>
      </c>
      <c r="E184" s="1">
        <v>187</v>
      </c>
      <c r="F184" s="1">
        <v>3200</v>
      </c>
      <c r="G184" s="1" t="s">
        <v>13</v>
      </c>
    </row>
    <row r="185" spans="1:7" x14ac:dyDescent="0.75">
      <c r="A185" s="1" t="s">
        <v>44</v>
      </c>
      <c r="B185" s="1" t="s">
        <v>43</v>
      </c>
      <c r="C185" s="1">
        <v>54.2</v>
      </c>
      <c r="D185" s="1">
        <v>20.8</v>
      </c>
      <c r="E185" s="1">
        <v>201</v>
      </c>
      <c r="F185" s="1">
        <v>4300</v>
      </c>
      <c r="G185" s="1" t="s">
        <v>16</v>
      </c>
    </row>
    <row r="186" spans="1:7" x14ac:dyDescent="0.75">
      <c r="A186" s="1" t="s">
        <v>44</v>
      </c>
      <c r="B186" s="1" t="s">
        <v>43</v>
      </c>
      <c r="C186" s="1">
        <v>42.5</v>
      </c>
      <c r="D186" s="1">
        <v>16.7</v>
      </c>
      <c r="E186" s="1">
        <v>187</v>
      </c>
      <c r="F186" s="1">
        <v>3350</v>
      </c>
      <c r="G186" s="1" t="s">
        <v>13</v>
      </c>
    </row>
    <row r="187" spans="1:7" x14ac:dyDescent="0.75">
      <c r="A187" s="1" t="s">
        <v>44</v>
      </c>
      <c r="B187" s="1" t="s">
        <v>43</v>
      </c>
      <c r="C187" s="1">
        <v>51</v>
      </c>
      <c r="D187" s="1">
        <v>18.8</v>
      </c>
      <c r="E187" s="1">
        <v>203</v>
      </c>
      <c r="F187" s="1">
        <v>4100</v>
      </c>
      <c r="G187" s="1" t="s">
        <v>16</v>
      </c>
    </row>
    <row r="188" spans="1:7" x14ac:dyDescent="0.75">
      <c r="A188" s="1" t="s">
        <v>44</v>
      </c>
      <c r="B188" s="1" t="s">
        <v>43</v>
      </c>
      <c r="C188" s="1">
        <v>49.7</v>
      </c>
      <c r="D188" s="1">
        <v>18.600000000000001</v>
      </c>
      <c r="E188" s="1">
        <v>195</v>
      </c>
      <c r="F188" s="1">
        <v>3600</v>
      </c>
      <c r="G188" s="1" t="s">
        <v>16</v>
      </c>
    </row>
    <row r="189" spans="1:7" x14ac:dyDescent="0.75">
      <c r="A189" s="1" t="s">
        <v>44</v>
      </c>
      <c r="B189" s="1" t="s">
        <v>43</v>
      </c>
      <c r="C189" s="1">
        <v>47.5</v>
      </c>
      <c r="D189" s="1">
        <v>16.8</v>
      </c>
      <c r="E189" s="1">
        <v>199</v>
      </c>
      <c r="F189" s="1">
        <v>3900</v>
      </c>
      <c r="G189" s="1" t="s">
        <v>13</v>
      </c>
    </row>
    <row r="190" spans="1:7" x14ac:dyDescent="0.75">
      <c r="A190" s="1" t="s">
        <v>44</v>
      </c>
      <c r="B190" s="1" t="s">
        <v>43</v>
      </c>
      <c r="C190" s="1">
        <v>47.6</v>
      </c>
      <c r="D190" s="1">
        <v>18.3</v>
      </c>
      <c r="E190" s="1">
        <v>195</v>
      </c>
      <c r="F190" s="1">
        <v>3850</v>
      </c>
      <c r="G190" s="1" t="s">
        <v>13</v>
      </c>
    </row>
    <row r="191" spans="1:7" x14ac:dyDescent="0.75">
      <c r="A191" s="1" t="s">
        <v>44</v>
      </c>
      <c r="B191" s="1" t="s">
        <v>43</v>
      </c>
      <c r="C191" s="1">
        <v>52</v>
      </c>
      <c r="D191" s="1">
        <v>20.7</v>
      </c>
      <c r="E191" s="1">
        <v>210</v>
      </c>
      <c r="F191" s="1">
        <v>4800</v>
      </c>
      <c r="G191" s="1" t="s">
        <v>16</v>
      </c>
    </row>
    <row r="192" spans="1:7" x14ac:dyDescent="0.75">
      <c r="A192" s="1" t="s">
        <v>44</v>
      </c>
      <c r="B192" s="1" t="s">
        <v>43</v>
      </c>
      <c r="C192" s="1">
        <v>46.9</v>
      </c>
      <c r="D192" s="1">
        <v>16.600000000000001</v>
      </c>
      <c r="E192" s="1">
        <v>192</v>
      </c>
      <c r="F192" s="1">
        <v>2700</v>
      </c>
      <c r="G192" s="1" t="s">
        <v>13</v>
      </c>
    </row>
    <row r="193" spans="1:7" x14ac:dyDescent="0.75">
      <c r="A193" s="1" t="s">
        <v>44</v>
      </c>
      <c r="B193" s="1" t="s">
        <v>43</v>
      </c>
      <c r="C193" s="1">
        <v>53.5</v>
      </c>
      <c r="D193" s="1">
        <v>19.899999999999999</v>
      </c>
      <c r="E193" s="1">
        <v>205</v>
      </c>
      <c r="F193" s="1">
        <v>4500</v>
      </c>
      <c r="G193" s="1" t="s">
        <v>16</v>
      </c>
    </row>
    <row r="194" spans="1:7" x14ac:dyDescent="0.75">
      <c r="A194" s="1" t="s">
        <v>44</v>
      </c>
      <c r="B194" s="1" t="s">
        <v>43</v>
      </c>
      <c r="C194" s="1">
        <v>49</v>
      </c>
      <c r="D194" s="1">
        <v>19.5</v>
      </c>
      <c r="E194" s="1">
        <v>210</v>
      </c>
      <c r="F194" s="1">
        <v>3950</v>
      </c>
      <c r="G194" s="1" t="s">
        <v>16</v>
      </c>
    </row>
    <row r="195" spans="1:7" x14ac:dyDescent="0.75">
      <c r="A195" s="1" t="s">
        <v>44</v>
      </c>
      <c r="B195" s="1" t="s">
        <v>43</v>
      </c>
      <c r="C195" s="1">
        <v>46.2</v>
      </c>
      <c r="D195" s="1">
        <v>17.5</v>
      </c>
      <c r="E195" s="1">
        <v>187</v>
      </c>
      <c r="F195" s="1">
        <v>3650</v>
      </c>
      <c r="G195" s="1" t="s">
        <v>13</v>
      </c>
    </row>
    <row r="196" spans="1:7" x14ac:dyDescent="0.75">
      <c r="A196" s="1" t="s">
        <v>44</v>
      </c>
      <c r="B196" s="1" t="s">
        <v>43</v>
      </c>
      <c r="C196" s="1">
        <v>50.9</v>
      </c>
      <c r="D196" s="1">
        <v>19.100000000000001</v>
      </c>
      <c r="E196" s="1">
        <v>196</v>
      </c>
      <c r="F196" s="1">
        <v>3550</v>
      </c>
      <c r="G196" s="1" t="s">
        <v>16</v>
      </c>
    </row>
    <row r="197" spans="1:7" x14ac:dyDescent="0.75">
      <c r="A197" s="1" t="s">
        <v>44</v>
      </c>
      <c r="B197" s="1" t="s">
        <v>43</v>
      </c>
      <c r="C197" s="1">
        <v>45.5</v>
      </c>
      <c r="D197" s="1">
        <v>17</v>
      </c>
      <c r="E197" s="1">
        <v>196</v>
      </c>
      <c r="F197" s="1">
        <v>3500</v>
      </c>
      <c r="G197" s="1" t="s">
        <v>13</v>
      </c>
    </row>
    <row r="198" spans="1:7" x14ac:dyDescent="0.75">
      <c r="A198" s="1" t="s">
        <v>44</v>
      </c>
      <c r="B198" s="1" t="s">
        <v>43</v>
      </c>
      <c r="C198" s="1">
        <v>50.9</v>
      </c>
      <c r="D198" s="1">
        <v>17.899999999999999</v>
      </c>
      <c r="E198" s="1">
        <v>196</v>
      </c>
      <c r="F198" s="1">
        <v>3675</v>
      </c>
      <c r="G198" s="1" t="s">
        <v>13</v>
      </c>
    </row>
    <row r="199" spans="1:7" x14ac:dyDescent="0.75">
      <c r="A199" s="1" t="s">
        <v>44</v>
      </c>
      <c r="B199" s="1" t="s">
        <v>43</v>
      </c>
      <c r="C199" s="1">
        <v>50.8</v>
      </c>
      <c r="D199" s="1">
        <v>18.5</v>
      </c>
      <c r="E199" s="1">
        <v>201</v>
      </c>
      <c r="F199" s="1">
        <v>4450</v>
      </c>
      <c r="G199" s="1" t="s">
        <v>16</v>
      </c>
    </row>
    <row r="200" spans="1:7" x14ac:dyDescent="0.75">
      <c r="A200" s="1" t="s">
        <v>44</v>
      </c>
      <c r="B200" s="1" t="s">
        <v>43</v>
      </c>
      <c r="C200" s="1">
        <v>50.1</v>
      </c>
      <c r="D200" s="1">
        <v>17.899999999999999</v>
      </c>
      <c r="E200" s="1">
        <v>190</v>
      </c>
      <c r="F200" s="1">
        <v>3400</v>
      </c>
      <c r="G200" s="1" t="s">
        <v>13</v>
      </c>
    </row>
    <row r="201" spans="1:7" x14ac:dyDescent="0.75">
      <c r="A201" s="1" t="s">
        <v>44</v>
      </c>
      <c r="B201" s="1" t="s">
        <v>43</v>
      </c>
      <c r="C201" s="1">
        <v>49</v>
      </c>
      <c r="D201" s="1">
        <v>19.600000000000001</v>
      </c>
      <c r="E201" s="1">
        <v>212</v>
      </c>
      <c r="F201" s="1">
        <v>4300</v>
      </c>
      <c r="G201" s="1" t="s">
        <v>16</v>
      </c>
    </row>
    <row r="202" spans="1:7" x14ac:dyDescent="0.75">
      <c r="A202" s="1" t="s">
        <v>44</v>
      </c>
      <c r="B202" s="1" t="s">
        <v>43</v>
      </c>
      <c r="C202" s="1">
        <v>51.5</v>
      </c>
      <c r="D202" s="1">
        <v>18.7</v>
      </c>
      <c r="E202" s="1">
        <v>187</v>
      </c>
      <c r="F202" s="1">
        <v>3250</v>
      </c>
      <c r="G202" s="1" t="s">
        <v>16</v>
      </c>
    </row>
    <row r="203" spans="1:7" x14ac:dyDescent="0.75">
      <c r="A203" s="1" t="s">
        <v>44</v>
      </c>
      <c r="B203" s="1" t="s">
        <v>43</v>
      </c>
      <c r="C203" s="1">
        <v>49.8</v>
      </c>
      <c r="D203" s="1">
        <v>17.3</v>
      </c>
      <c r="E203" s="1">
        <v>198</v>
      </c>
      <c r="F203" s="1">
        <v>3675</v>
      </c>
      <c r="G203" s="1" t="s">
        <v>13</v>
      </c>
    </row>
    <row r="204" spans="1:7" x14ac:dyDescent="0.75">
      <c r="A204" s="1" t="s">
        <v>44</v>
      </c>
      <c r="B204" s="1" t="s">
        <v>43</v>
      </c>
      <c r="C204" s="1">
        <v>48.1</v>
      </c>
      <c r="D204" s="1">
        <v>16.399999999999999</v>
      </c>
      <c r="E204" s="1">
        <v>199</v>
      </c>
      <c r="F204" s="1">
        <v>3325</v>
      </c>
      <c r="G204" s="1" t="s">
        <v>13</v>
      </c>
    </row>
    <row r="205" spans="1:7" x14ac:dyDescent="0.75">
      <c r="A205" s="1" t="s">
        <v>44</v>
      </c>
      <c r="B205" s="1" t="s">
        <v>43</v>
      </c>
      <c r="C205" s="1">
        <v>51.4</v>
      </c>
      <c r="D205" s="1">
        <v>19</v>
      </c>
      <c r="E205" s="1">
        <v>201</v>
      </c>
      <c r="F205" s="1">
        <v>3950</v>
      </c>
      <c r="G205" s="1" t="s">
        <v>16</v>
      </c>
    </row>
    <row r="206" spans="1:7" x14ac:dyDescent="0.75">
      <c r="A206" s="1" t="s">
        <v>44</v>
      </c>
      <c r="B206" s="1" t="s">
        <v>43</v>
      </c>
      <c r="C206" s="1">
        <v>45.7</v>
      </c>
      <c r="D206" s="1">
        <v>17.3</v>
      </c>
      <c r="E206" s="1">
        <v>193</v>
      </c>
      <c r="F206" s="1">
        <v>3600</v>
      </c>
      <c r="G206" s="1" t="s">
        <v>13</v>
      </c>
    </row>
    <row r="207" spans="1:7" x14ac:dyDescent="0.75">
      <c r="A207" s="1" t="s">
        <v>44</v>
      </c>
      <c r="B207" s="1" t="s">
        <v>43</v>
      </c>
      <c r="C207" s="1">
        <v>50.7</v>
      </c>
      <c r="D207" s="1">
        <v>19.7</v>
      </c>
      <c r="E207" s="1">
        <v>203</v>
      </c>
      <c r="F207" s="1">
        <v>4050</v>
      </c>
      <c r="G207" s="1" t="s">
        <v>16</v>
      </c>
    </row>
    <row r="208" spans="1:7" x14ac:dyDescent="0.75">
      <c r="A208" s="1" t="s">
        <v>44</v>
      </c>
      <c r="B208" s="1" t="s">
        <v>43</v>
      </c>
      <c r="C208" s="1">
        <v>42.5</v>
      </c>
      <c r="D208" s="1">
        <v>17.3</v>
      </c>
      <c r="E208" s="1">
        <v>187</v>
      </c>
      <c r="F208" s="1">
        <v>3350</v>
      </c>
      <c r="G208" s="1" t="s">
        <v>13</v>
      </c>
    </row>
    <row r="209" spans="1:7" x14ac:dyDescent="0.75">
      <c r="A209" s="1" t="s">
        <v>44</v>
      </c>
      <c r="B209" s="1" t="s">
        <v>43</v>
      </c>
      <c r="C209" s="1">
        <v>52.2</v>
      </c>
      <c r="D209" s="1">
        <v>18.8</v>
      </c>
      <c r="E209" s="1">
        <v>197</v>
      </c>
      <c r="F209" s="1">
        <v>3450</v>
      </c>
      <c r="G209" s="1" t="s">
        <v>16</v>
      </c>
    </row>
    <row r="210" spans="1:7" x14ac:dyDescent="0.75">
      <c r="A210" s="1" t="s">
        <v>44</v>
      </c>
      <c r="B210" s="1" t="s">
        <v>43</v>
      </c>
      <c r="C210" s="1">
        <v>45.2</v>
      </c>
      <c r="D210" s="1">
        <v>16.600000000000001</v>
      </c>
      <c r="E210" s="1">
        <v>191</v>
      </c>
      <c r="F210" s="1">
        <v>3250</v>
      </c>
      <c r="G210" s="1" t="s">
        <v>13</v>
      </c>
    </row>
    <row r="211" spans="1:7" x14ac:dyDescent="0.75">
      <c r="A211" s="1" t="s">
        <v>44</v>
      </c>
      <c r="B211" s="1" t="s">
        <v>43</v>
      </c>
      <c r="C211" s="1">
        <v>49.3</v>
      </c>
      <c r="D211" s="1">
        <v>19.899999999999999</v>
      </c>
      <c r="E211" s="1">
        <v>203</v>
      </c>
      <c r="F211" s="1">
        <v>4050</v>
      </c>
      <c r="G211" s="1" t="s">
        <v>16</v>
      </c>
    </row>
    <row r="212" spans="1:7" x14ac:dyDescent="0.75">
      <c r="A212" s="1" t="s">
        <v>44</v>
      </c>
      <c r="B212" s="1" t="s">
        <v>43</v>
      </c>
      <c r="C212" s="1">
        <v>50.2</v>
      </c>
      <c r="D212" s="1">
        <v>18.8</v>
      </c>
      <c r="E212" s="1">
        <v>202</v>
      </c>
      <c r="F212" s="1">
        <v>3800</v>
      </c>
      <c r="G212" s="1" t="s">
        <v>16</v>
      </c>
    </row>
    <row r="213" spans="1:7" x14ac:dyDescent="0.75">
      <c r="A213" s="1" t="s">
        <v>44</v>
      </c>
      <c r="B213" s="1" t="s">
        <v>43</v>
      </c>
      <c r="C213" s="1">
        <v>45.6</v>
      </c>
      <c r="D213" s="1">
        <v>19.399999999999999</v>
      </c>
      <c r="E213" s="1">
        <v>194</v>
      </c>
      <c r="F213" s="1">
        <v>3525</v>
      </c>
      <c r="G213" s="1" t="s">
        <v>13</v>
      </c>
    </row>
    <row r="214" spans="1:7" x14ac:dyDescent="0.75">
      <c r="A214" s="1" t="s">
        <v>44</v>
      </c>
      <c r="B214" s="1" t="s">
        <v>43</v>
      </c>
      <c r="C214" s="1">
        <v>51.9</v>
      </c>
      <c r="D214" s="1">
        <v>19.5</v>
      </c>
      <c r="E214" s="1">
        <v>206</v>
      </c>
      <c r="F214" s="1">
        <v>3950</v>
      </c>
      <c r="G214" s="1" t="s">
        <v>16</v>
      </c>
    </row>
    <row r="215" spans="1:7" x14ac:dyDescent="0.75">
      <c r="A215" s="1" t="s">
        <v>44</v>
      </c>
      <c r="B215" s="1" t="s">
        <v>43</v>
      </c>
      <c r="C215" s="1">
        <v>46.8</v>
      </c>
      <c r="D215" s="1">
        <v>16.5</v>
      </c>
      <c r="E215" s="1">
        <v>189</v>
      </c>
      <c r="F215" s="1">
        <v>3650</v>
      </c>
      <c r="G215" s="1" t="s">
        <v>13</v>
      </c>
    </row>
    <row r="216" spans="1:7" x14ac:dyDescent="0.75">
      <c r="A216" s="1" t="s">
        <v>44</v>
      </c>
      <c r="B216" s="1" t="s">
        <v>43</v>
      </c>
      <c r="C216" s="1">
        <v>45.7</v>
      </c>
      <c r="D216" s="1">
        <v>17</v>
      </c>
      <c r="E216" s="1">
        <v>195</v>
      </c>
      <c r="F216" s="1">
        <v>3650</v>
      </c>
      <c r="G216" s="1" t="s">
        <v>13</v>
      </c>
    </row>
    <row r="217" spans="1:7" x14ac:dyDescent="0.75">
      <c r="A217" s="1" t="s">
        <v>44</v>
      </c>
      <c r="B217" s="1" t="s">
        <v>43</v>
      </c>
      <c r="C217" s="1">
        <v>55.8</v>
      </c>
      <c r="D217" s="1">
        <v>19.8</v>
      </c>
      <c r="E217" s="1">
        <v>207</v>
      </c>
      <c r="F217" s="1">
        <v>4000</v>
      </c>
      <c r="G217" s="1" t="s">
        <v>16</v>
      </c>
    </row>
    <row r="218" spans="1:7" x14ac:dyDescent="0.75">
      <c r="A218" s="1" t="s">
        <v>44</v>
      </c>
      <c r="B218" s="1" t="s">
        <v>43</v>
      </c>
      <c r="C218" s="1">
        <v>43.5</v>
      </c>
      <c r="D218" s="1">
        <v>18.100000000000001</v>
      </c>
      <c r="E218" s="1">
        <v>202</v>
      </c>
      <c r="F218" s="1">
        <v>3400</v>
      </c>
      <c r="G218" s="1" t="s">
        <v>13</v>
      </c>
    </row>
    <row r="219" spans="1:7" x14ac:dyDescent="0.75">
      <c r="A219" s="1" t="s">
        <v>44</v>
      </c>
      <c r="B219" s="1" t="s">
        <v>43</v>
      </c>
      <c r="C219" s="1">
        <v>49.6</v>
      </c>
      <c r="D219" s="1">
        <v>18.2</v>
      </c>
      <c r="E219" s="1">
        <v>193</v>
      </c>
      <c r="F219" s="1">
        <v>3775</v>
      </c>
      <c r="G219" s="1" t="s">
        <v>16</v>
      </c>
    </row>
    <row r="220" spans="1:7" x14ac:dyDescent="0.75">
      <c r="A220" s="1" t="s">
        <v>44</v>
      </c>
      <c r="B220" s="1" t="s">
        <v>43</v>
      </c>
      <c r="C220" s="1">
        <v>50.8</v>
      </c>
      <c r="D220" s="1">
        <v>19</v>
      </c>
      <c r="E220" s="1">
        <v>210</v>
      </c>
      <c r="F220" s="1">
        <v>4100</v>
      </c>
      <c r="G220" s="1" t="s">
        <v>16</v>
      </c>
    </row>
    <row r="221" spans="1:7" x14ac:dyDescent="0.75">
      <c r="A221" s="1" t="s">
        <v>44</v>
      </c>
      <c r="B221" s="1" t="s">
        <v>43</v>
      </c>
      <c r="C221" s="1">
        <v>50.2</v>
      </c>
      <c r="D221" s="1">
        <v>18.7</v>
      </c>
      <c r="E221" s="1">
        <v>198</v>
      </c>
      <c r="F221" s="1">
        <v>3775</v>
      </c>
      <c r="G221" s="1" t="s">
        <v>13</v>
      </c>
    </row>
    <row r="222" spans="1:7" x14ac:dyDescent="0.75">
      <c r="A222" s="1" t="s">
        <v>45</v>
      </c>
      <c r="B222" s="1" t="s">
        <v>42</v>
      </c>
      <c r="C222" s="1">
        <v>46.1</v>
      </c>
      <c r="D222" s="1">
        <v>13.2</v>
      </c>
      <c r="E222" s="1">
        <v>211</v>
      </c>
      <c r="F222" s="1">
        <v>4500</v>
      </c>
      <c r="G222" s="1" t="s">
        <v>13</v>
      </c>
    </row>
    <row r="223" spans="1:7" x14ac:dyDescent="0.75">
      <c r="A223" s="1" t="s">
        <v>45</v>
      </c>
      <c r="B223" s="1" t="s">
        <v>42</v>
      </c>
      <c r="C223" s="1">
        <v>50</v>
      </c>
      <c r="D223" s="1">
        <v>16.3</v>
      </c>
      <c r="E223" s="1">
        <v>230</v>
      </c>
      <c r="F223" s="1">
        <v>5700</v>
      </c>
      <c r="G223" s="1" t="s">
        <v>16</v>
      </c>
    </row>
    <row r="224" spans="1:7" x14ac:dyDescent="0.75">
      <c r="A224" s="1" t="s">
        <v>45</v>
      </c>
      <c r="B224" s="1" t="s">
        <v>42</v>
      </c>
      <c r="C224" s="1">
        <v>48.7</v>
      </c>
      <c r="D224" s="1">
        <v>14.1</v>
      </c>
      <c r="E224" s="1">
        <v>210</v>
      </c>
      <c r="F224" s="1">
        <v>4450</v>
      </c>
      <c r="G224" s="1" t="s">
        <v>13</v>
      </c>
    </row>
    <row r="225" spans="1:7" x14ac:dyDescent="0.75">
      <c r="A225" s="1" t="s">
        <v>45</v>
      </c>
      <c r="B225" s="1" t="s">
        <v>42</v>
      </c>
      <c r="C225" s="1">
        <v>50</v>
      </c>
      <c r="D225" s="1">
        <v>15.2</v>
      </c>
      <c r="E225" s="1">
        <v>218</v>
      </c>
      <c r="F225" s="1">
        <v>5700</v>
      </c>
      <c r="G225" s="1" t="s">
        <v>16</v>
      </c>
    </row>
    <row r="226" spans="1:7" x14ac:dyDescent="0.75">
      <c r="A226" s="1" t="s">
        <v>45</v>
      </c>
      <c r="B226" s="1" t="s">
        <v>42</v>
      </c>
      <c r="C226" s="1">
        <v>47.6</v>
      </c>
      <c r="D226" s="1">
        <v>14.5</v>
      </c>
      <c r="E226" s="1">
        <v>215</v>
      </c>
      <c r="F226" s="1">
        <v>5400</v>
      </c>
      <c r="G226" s="1" t="s">
        <v>16</v>
      </c>
    </row>
    <row r="227" spans="1:7" x14ac:dyDescent="0.75">
      <c r="A227" s="1" t="s">
        <v>45</v>
      </c>
      <c r="B227" s="1" t="s">
        <v>42</v>
      </c>
      <c r="C227" s="1">
        <v>46.5</v>
      </c>
      <c r="D227" s="1">
        <v>13.5</v>
      </c>
      <c r="E227" s="1">
        <v>210</v>
      </c>
      <c r="F227" s="1">
        <v>4550</v>
      </c>
      <c r="G227" s="1" t="s">
        <v>13</v>
      </c>
    </row>
    <row r="228" spans="1:7" x14ac:dyDescent="0.75">
      <c r="A228" s="1" t="s">
        <v>45</v>
      </c>
      <c r="B228" s="1" t="s">
        <v>42</v>
      </c>
      <c r="C228" s="1">
        <v>45.4</v>
      </c>
      <c r="D228" s="1">
        <v>14.6</v>
      </c>
      <c r="E228" s="1">
        <v>211</v>
      </c>
      <c r="F228" s="1">
        <v>4800</v>
      </c>
      <c r="G228" s="1" t="s">
        <v>13</v>
      </c>
    </row>
    <row r="229" spans="1:7" x14ac:dyDescent="0.75">
      <c r="A229" s="1" t="s">
        <v>45</v>
      </c>
      <c r="B229" s="1" t="s">
        <v>42</v>
      </c>
      <c r="C229" s="1">
        <v>46.7</v>
      </c>
      <c r="D229" s="1">
        <v>15.3</v>
      </c>
      <c r="E229" s="1">
        <v>219</v>
      </c>
      <c r="F229" s="1">
        <v>5200</v>
      </c>
      <c r="G229" s="1" t="s">
        <v>16</v>
      </c>
    </row>
    <row r="230" spans="1:7" x14ac:dyDescent="0.75">
      <c r="A230" s="1" t="s">
        <v>45</v>
      </c>
      <c r="B230" s="1" t="s">
        <v>42</v>
      </c>
      <c r="C230" s="1">
        <v>43.3</v>
      </c>
      <c r="D230" s="1">
        <v>13.4</v>
      </c>
      <c r="E230" s="1">
        <v>209</v>
      </c>
      <c r="F230" s="1">
        <v>4400</v>
      </c>
      <c r="G230" s="1" t="s">
        <v>13</v>
      </c>
    </row>
    <row r="231" spans="1:7" x14ac:dyDescent="0.75">
      <c r="A231" s="1" t="s">
        <v>45</v>
      </c>
      <c r="B231" s="1" t="s">
        <v>42</v>
      </c>
      <c r="C231" s="1">
        <v>46.8</v>
      </c>
      <c r="D231" s="1">
        <v>15.4</v>
      </c>
      <c r="E231" s="1">
        <v>215</v>
      </c>
      <c r="F231" s="1">
        <v>5150</v>
      </c>
      <c r="G231" s="1" t="s">
        <v>16</v>
      </c>
    </row>
    <row r="232" spans="1:7" x14ac:dyDescent="0.75">
      <c r="A232" s="1" t="s">
        <v>45</v>
      </c>
      <c r="B232" s="1" t="s">
        <v>42</v>
      </c>
      <c r="C232" s="1">
        <v>40.9</v>
      </c>
      <c r="D232" s="1">
        <v>13.7</v>
      </c>
      <c r="E232" s="1">
        <v>214</v>
      </c>
      <c r="F232" s="1">
        <v>4650</v>
      </c>
      <c r="G232" s="1" t="s">
        <v>13</v>
      </c>
    </row>
    <row r="233" spans="1:7" x14ac:dyDescent="0.75">
      <c r="A233" s="1" t="s">
        <v>45</v>
      </c>
      <c r="B233" s="1" t="s">
        <v>42</v>
      </c>
      <c r="C233" s="1">
        <v>49</v>
      </c>
      <c r="D233" s="1">
        <v>16.100000000000001</v>
      </c>
      <c r="E233" s="1">
        <v>216</v>
      </c>
      <c r="F233" s="1">
        <v>5550</v>
      </c>
      <c r="G233" s="1" t="s">
        <v>16</v>
      </c>
    </row>
    <row r="234" spans="1:7" x14ac:dyDescent="0.75">
      <c r="A234" s="1" t="s">
        <v>45</v>
      </c>
      <c r="B234" s="1" t="s">
        <v>42</v>
      </c>
      <c r="C234" s="1">
        <v>45.5</v>
      </c>
      <c r="D234" s="1">
        <v>13.7</v>
      </c>
      <c r="E234" s="1">
        <v>214</v>
      </c>
      <c r="F234" s="1">
        <v>4650</v>
      </c>
      <c r="G234" s="1" t="s">
        <v>13</v>
      </c>
    </row>
    <row r="235" spans="1:7" x14ac:dyDescent="0.75">
      <c r="A235" s="1" t="s">
        <v>45</v>
      </c>
      <c r="B235" s="1" t="s">
        <v>42</v>
      </c>
      <c r="C235" s="1">
        <v>48.4</v>
      </c>
      <c r="D235" s="1">
        <v>14.6</v>
      </c>
      <c r="E235" s="1">
        <v>213</v>
      </c>
      <c r="F235" s="1">
        <v>5850</v>
      </c>
      <c r="G235" s="1" t="s">
        <v>16</v>
      </c>
    </row>
    <row r="236" spans="1:7" x14ac:dyDescent="0.75">
      <c r="A236" s="1" t="s">
        <v>45</v>
      </c>
      <c r="B236" s="1" t="s">
        <v>42</v>
      </c>
      <c r="C236" s="1">
        <v>45.8</v>
      </c>
      <c r="D236" s="1">
        <v>14.6</v>
      </c>
      <c r="E236" s="1">
        <v>210</v>
      </c>
      <c r="F236" s="1">
        <v>4200</v>
      </c>
      <c r="G236" s="1" t="s">
        <v>13</v>
      </c>
    </row>
    <row r="237" spans="1:7" x14ac:dyDescent="0.75">
      <c r="A237" s="1" t="s">
        <v>45</v>
      </c>
      <c r="B237" s="1" t="s">
        <v>42</v>
      </c>
      <c r="C237" s="1">
        <v>49.3</v>
      </c>
      <c r="D237" s="1">
        <v>15.7</v>
      </c>
      <c r="E237" s="1">
        <v>217</v>
      </c>
      <c r="F237" s="1">
        <v>5850</v>
      </c>
      <c r="G237" s="1" t="s">
        <v>16</v>
      </c>
    </row>
    <row r="238" spans="1:7" x14ac:dyDescent="0.75">
      <c r="A238" s="1" t="s">
        <v>45</v>
      </c>
      <c r="B238" s="1" t="s">
        <v>42</v>
      </c>
      <c r="C238" s="1">
        <v>42</v>
      </c>
      <c r="D238" s="1">
        <v>13.5</v>
      </c>
      <c r="E238" s="1">
        <v>210</v>
      </c>
      <c r="F238" s="1">
        <v>4150</v>
      </c>
      <c r="G238" s="1" t="s">
        <v>13</v>
      </c>
    </row>
    <row r="239" spans="1:7" x14ac:dyDescent="0.75">
      <c r="A239" s="1" t="s">
        <v>45</v>
      </c>
      <c r="B239" s="1" t="s">
        <v>42</v>
      </c>
      <c r="C239" s="1">
        <v>49.2</v>
      </c>
      <c r="D239" s="1">
        <v>15.2</v>
      </c>
      <c r="E239" s="1">
        <v>221</v>
      </c>
      <c r="F239" s="1">
        <v>6300</v>
      </c>
      <c r="G239" s="1" t="s">
        <v>16</v>
      </c>
    </row>
    <row r="240" spans="1:7" x14ac:dyDescent="0.75">
      <c r="A240" s="1" t="s">
        <v>45</v>
      </c>
      <c r="B240" s="1" t="s">
        <v>42</v>
      </c>
      <c r="C240" s="1">
        <v>46.2</v>
      </c>
      <c r="D240" s="1">
        <v>14.5</v>
      </c>
      <c r="E240" s="1">
        <v>209</v>
      </c>
      <c r="F240" s="1">
        <v>4800</v>
      </c>
      <c r="G240" s="1" t="s">
        <v>13</v>
      </c>
    </row>
    <row r="241" spans="1:7" x14ac:dyDescent="0.75">
      <c r="A241" s="1" t="s">
        <v>45</v>
      </c>
      <c r="B241" s="1" t="s">
        <v>42</v>
      </c>
      <c r="C241" s="1">
        <v>48.7</v>
      </c>
      <c r="D241" s="1">
        <v>15.1</v>
      </c>
      <c r="E241" s="1">
        <v>222</v>
      </c>
      <c r="F241" s="1">
        <v>5350</v>
      </c>
      <c r="G241" s="1" t="s">
        <v>16</v>
      </c>
    </row>
    <row r="242" spans="1:7" x14ac:dyDescent="0.75">
      <c r="A242" s="1" t="s">
        <v>45</v>
      </c>
      <c r="B242" s="1" t="s">
        <v>42</v>
      </c>
      <c r="C242" s="1">
        <v>50.2</v>
      </c>
      <c r="D242" s="1">
        <v>14.3</v>
      </c>
      <c r="E242" s="1">
        <v>218</v>
      </c>
      <c r="F242" s="1">
        <v>5700</v>
      </c>
      <c r="G242" s="1" t="s">
        <v>16</v>
      </c>
    </row>
    <row r="243" spans="1:7" x14ac:dyDescent="0.75">
      <c r="A243" s="1" t="s">
        <v>45</v>
      </c>
      <c r="B243" s="1" t="s">
        <v>42</v>
      </c>
      <c r="C243" s="1">
        <v>45.1</v>
      </c>
      <c r="D243" s="1">
        <v>14.5</v>
      </c>
      <c r="E243" s="1">
        <v>215</v>
      </c>
      <c r="F243" s="1">
        <v>5000</v>
      </c>
      <c r="G243" s="1" t="s">
        <v>13</v>
      </c>
    </row>
    <row r="244" spans="1:7" x14ac:dyDescent="0.75">
      <c r="A244" s="1" t="s">
        <v>45</v>
      </c>
      <c r="B244" s="1" t="s">
        <v>42</v>
      </c>
      <c r="C244" s="1">
        <v>46.5</v>
      </c>
      <c r="D244" s="1">
        <v>14.5</v>
      </c>
      <c r="E244" s="1">
        <v>213</v>
      </c>
      <c r="F244" s="1">
        <v>4400</v>
      </c>
      <c r="G244" s="1" t="s">
        <v>13</v>
      </c>
    </row>
    <row r="245" spans="1:7" x14ac:dyDescent="0.75">
      <c r="A245" s="1" t="s">
        <v>45</v>
      </c>
      <c r="B245" s="1" t="s">
        <v>42</v>
      </c>
      <c r="C245" s="1">
        <v>46.3</v>
      </c>
      <c r="D245" s="1">
        <v>15.8</v>
      </c>
      <c r="E245" s="1">
        <v>215</v>
      </c>
      <c r="F245" s="1">
        <v>5050</v>
      </c>
      <c r="G245" s="1" t="s">
        <v>16</v>
      </c>
    </row>
    <row r="246" spans="1:7" x14ac:dyDescent="0.75">
      <c r="A246" s="1" t="s">
        <v>45</v>
      </c>
      <c r="B246" s="1" t="s">
        <v>42</v>
      </c>
      <c r="C246" s="1">
        <v>42.9</v>
      </c>
      <c r="D246" s="1">
        <v>13.1</v>
      </c>
      <c r="E246" s="1">
        <v>215</v>
      </c>
      <c r="F246" s="1">
        <v>5000</v>
      </c>
      <c r="G246" s="1" t="s">
        <v>13</v>
      </c>
    </row>
    <row r="247" spans="1:7" x14ac:dyDescent="0.75">
      <c r="A247" s="1" t="s">
        <v>45</v>
      </c>
      <c r="B247" s="1" t="s">
        <v>42</v>
      </c>
      <c r="C247" s="1">
        <v>46.1</v>
      </c>
      <c r="D247" s="1">
        <v>15.1</v>
      </c>
      <c r="E247" s="1">
        <v>215</v>
      </c>
      <c r="F247" s="1">
        <v>5100</v>
      </c>
      <c r="G247" s="1" t="s">
        <v>16</v>
      </c>
    </row>
    <row r="248" spans="1:7" x14ac:dyDescent="0.75">
      <c r="A248" s="1" t="s">
        <v>45</v>
      </c>
      <c r="B248" s="1" t="s">
        <v>42</v>
      </c>
      <c r="C248" s="1">
        <v>44.5</v>
      </c>
      <c r="D248" s="1">
        <v>14.3</v>
      </c>
      <c r="E248" s="1">
        <v>216</v>
      </c>
      <c r="F248" s="1">
        <v>4100</v>
      </c>
      <c r="G248" s="1" t="s">
        <v>41</v>
      </c>
    </row>
    <row r="249" spans="1:7" x14ac:dyDescent="0.75">
      <c r="A249" s="1" t="s">
        <v>45</v>
      </c>
      <c r="B249" s="1" t="s">
        <v>42</v>
      </c>
      <c r="C249" s="1">
        <v>47.8</v>
      </c>
      <c r="D249" s="1">
        <v>15</v>
      </c>
      <c r="E249" s="1">
        <v>215</v>
      </c>
      <c r="F249" s="1">
        <v>5650</v>
      </c>
      <c r="G249" s="1" t="s">
        <v>16</v>
      </c>
    </row>
    <row r="250" spans="1:7" x14ac:dyDescent="0.75">
      <c r="A250" s="1" t="s">
        <v>45</v>
      </c>
      <c r="B250" s="1" t="s">
        <v>42</v>
      </c>
      <c r="C250" s="1">
        <v>48.2</v>
      </c>
      <c r="D250" s="1">
        <v>14.3</v>
      </c>
      <c r="E250" s="1">
        <v>210</v>
      </c>
      <c r="F250" s="1">
        <v>4600</v>
      </c>
      <c r="G250" s="1" t="s">
        <v>13</v>
      </c>
    </row>
    <row r="251" spans="1:7" x14ac:dyDescent="0.75">
      <c r="A251" s="1" t="s">
        <v>45</v>
      </c>
      <c r="B251" s="1" t="s">
        <v>42</v>
      </c>
      <c r="C251" s="1">
        <v>50</v>
      </c>
      <c r="D251" s="1">
        <v>15.3</v>
      </c>
      <c r="E251" s="1">
        <v>220</v>
      </c>
      <c r="F251" s="1">
        <v>5550</v>
      </c>
      <c r="G251" s="1" t="s">
        <v>16</v>
      </c>
    </row>
    <row r="252" spans="1:7" x14ac:dyDescent="0.75">
      <c r="A252" s="1" t="s">
        <v>45</v>
      </c>
      <c r="B252" s="1" t="s">
        <v>42</v>
      </c>
      <c r="C252" s="1">
        <v>47.3</v>
      </c>
      <c r="D252" s="1">
        <v>15.3</v>
      </c>
      <c r="E252" s="1">
        <v>222</v>
      </c>
      <c r="F252" s="1">
        <v>5250</v>
      </c>
      <c r="G252" s="1" t="s">
        <v>16</v>
      </c>
    </row>
    <row r="253" spans="1:7" x14ac:dyDescent="0.75">
      <c r="A253" s="1" t="s">
        <v>45</v>
      </c>
      <c r="B253" s="1" t="s">
        <v>42</v>
      </c>
      <c r="C253" s="1">
        <v>42.8</v>
      </c>
      <c r="D253" s="1">
        <v>14.2</v>
      </c>
      <c r="E253" s="1">
        <v>209</v>
      </c>
      <c r="F253" s="1">
        <v>4700</v>
      </c>
      <c r="G253" s="1" t="s">
        <v>13</v>
      </c>
    </row>
    <row r="254" spans="1:7" x14ac:dyDescent="0.75">
      <c r="A254" s="1" t="s">
        <v>45</v>
      </c>
      <c r="B254" s="1" t="s">
        <v>42</v>
      </c>
      <c r="C254" s="1">
        <v>45.1</v>
      </c>
      <c r="D254" s="1">
        <v>14.5</v>
      </c>
      <c r="E254" s="1">
        <v>207</v>
      </c>
      <c r="F254" s="1">
        <v>5050</v>
      </c>
      <c r="G254" s="1" t="s">
        <v>13</v>
      </c>
    </row>
    <row r="255" spans="1:7" x14ac:dyDescent="0.75">
      <c r="A255" s="1" t="s">
        <v>45</v>
      </c>
      <c r="B255" s="1" t="s">
        <v>42</v>
      </c>
      <c r="C255" s="1">
        <v>59.6</v>
      </c>
      <c r="D255" s="1">
        <v>17</v>
      </c>
      <c r="E255" s="1">
        <v>230</v>
      </c>
      <c r="F255" s="1">
        <v>6050</v>
      </c>
      <c r="G255" s="1" t="s">
        <v>16</v>
      </c>
    </row>
    <row r="256" spans="1:7" x14ac:dyDescent="0.75">
      <c r="A256" s="1" t="s">
        <v>45</v>
      </c>
      <c r="B256" s="1" t="s">
        <v>42</v>
      </c>
      <c r="C256" s="1">
        <v>49.1</v>
      </c>
      <c r="D256" s="1">
        <v>14.8</v>
      </c>
      <c r="E256" s="1">
        <v>220</v>
      </c>
      <c r="F256" s="1">
        <v>5150</v>
      </c>
      <c r="G256" s="1" t="s">
        <v>13</v>
      </c>
    </row>
    <row r="257" spans="1:7" x14ac:dyDescent="0.75">
      <c r="A257" s="1" t="s">
        <v>45</v>
      </c>
      <c r="B257" s="1" t="s">
        <v>42</v>
      </c>
      <c r="C257" s="1">
        <v>48.4</v>
      </c>
      <c r="D257" s="1">
        <v>16.3</v>
      </c>
      <c r="E257" s="1">
        <v>220</v>
      </c>
      <c r="F257" s="1">
        <v>5400</v>
      </c>
      <c r="G257" s="1" t="s">
        <v>16</v>
      </c>
    </row>
    <row r="258" spans="1:7" x14ac:dyDescent="0.75">
      <c r="A258" s="1" t="s">
        <v>45</v>
      </c>
      <c r="B258" s="1" t="s">
        <v>42</v>
      </c>
      <c r="C258" s="1">
        <v>42.6</v>
      </c>
      <c r="D258" s="1">
        <v>13.7</v>
      </c>
      <c r="E258" s="1">
        <v>213</v>
      </c>
      <c r="F258" s="1">
        <v>4950</v>
      </c>
      <c r="G258" s="1" t="s">
        <v>13</v>
      </c>
    </row>
    <row r="259" spans="1:7" x14ac:dyDescent="0.75">
      <c r="A259" s="1" t="s">
        <v>45</v>
      </c>
      <c r="B259" s="1" t="s">
        <v>42</v>
      </c>
      <c r="C259" s="1">
        <v>44.4</v>
      </c>
      <c r="D259" s="1">
        <v>17.3</v>
      </c>
      <c r="E259" s="1">
        <v>219</v>
      </c>
      <c r="F259" s="1">
        <v>5250</v>
      </c>
      <c r="G259" s="1" t="s">
        <v>16</v>
      </c>
    </row>
    <row r="260" spans="1:7" x14ac:dyDescent="0.75">
      <c r="A260" s="1" t="s">
        <v>45</v>
      </c>
      <c r="B260" s="1" t="s">
        <v>42</v>
      </c>
      <c r="C260" s="1">
        <v>44</v>
      </c>
      <c r="D260" s="1">
        <v>13.6</v>
      </c>
      <c r="E260" s="1">
        <v>208</v>
      </c>
      <c r="F260" s="1">
        <v>4350</v>
      </c>
      <c r="G260" s="1" t="s">
        <v>13</v>
      </c>
    </row>
    <row r="261" spans="1:7" x14ac:dyDescent="0.75">
      <c r="A261" s="1" t="s">
        <v>45</v>
      </c>
      <c r="B261" s="1" t="s">
        <v>42</v>
      </c>
      <c r="C261" s="1">
        <v>48.7</v>
      </c>
      <c r="D261" s="1">
        <v>15.7</v>
      </c>
      <c r="E261" s="1">
        <v>208</v>
      </c>
      <c r="F261" s="1">
        <v>5350</v>
      </c>
      <c r="G261" s="1" t="s">
        <v>16</v>
      </c>
    </row>
    <row r="262" spans="1:7" x14ac:dyDescent="0.75">
      <c r="A262" s="1" t="s">
        <v>45</v>
      </c>
      <c r="B262" s="1" t="s">
        <v>42</v>
      </c>
      <c r="C262" s="1">
        <v>42.7</v>
      </c>
      <c r="D262" s="1">
        <v>13.7</v>
      </c>
      <c r="E262" s="1">
        <v>208</v>
      </c>
      <c r="F262" s="1">
        <v>3950</v>
      </c>
      <c r="G262" s="1" t="s">
        <v>13</v>
      </c>
    </row>
    <row r="263" spans="1:7" x14ac:dyDescent="0.75">
      <c r="A263" s="1" t="s">
        <v>45</v>
      </c>
      <c r="B263" s="1" t="s">
        <v>42</v>
      </c>
      <c r="C263" s="1">
        <v>49.6</v>
      </c>
      <c r="D263" s="1">
        <v>16</v>
      </c>
      <c r="E263" s="1">
        <v>225</v>
      </c>
      <c r="F263" s="1">
        <v>5700</v>
      </c>
      <c r="G263" s="1" t="s">
        <v>16</v>
      </c>
    </row>
    <row r="264" spans="1:7" x14ac:dyDescent="0.75">
      <c r="A264" s="1" t="s">
        <v>45</v>
      </c>
      <c r="B264" s="1" t="s">
        <v>42</v>
      </c>
      <c r="C264" s="1">
        <v>45.3</v>
      </c>
      <c r="D264" s="1">
        <v>13.7</v>
      </c>
      <c r="E264" s="1">
        <v>210</v>
      </c>
      <c r="F264" s="1">
        <v>4300</v>
      </c>
      <c r="G264" s="1" t="s">
        <v>13</v>
      </c>
    </row>
    <row r="265" spans="1:7" x14ac:dyDescent="0.75">
      <c r="A265" s="1" t="s">
        <v>45</v>
      </c>
      <c r="B265" s="1" t="s">
        <v>42</v>
      </c>
      <c r="C265" s="1">
        <v>49.6</v>
      </c>
      <c r="D265" s="1">
        <v>15</v>
      </c>
      <c r="E265" s="1">
        <v>216</v>
      </c>
      <c r="F265" s="1">
        <v>4750</v>
      </c>
      <c r="G265" s="1" t="s">
        <v>16</v>
      </c>
    </row>
    <row r="266" spans="1:7" x14ac:dyDescent="0.75">
      <c r="A266" s="1" t="s">
        <v>45</v>
      </c>
      <c r="B266" s="1" t="s">
        <v>42</v>
      </c>
      <c r="C266" s="1">
        <v>50.5</v>
      </c>
      <c r="D266" s="1">
        <v>15.9</v>
      </c>
      <c r="E266" s="1">
        <v>222</v>
      </c>
      <c r="F266" s="1">
        <v>5550</v>
      </c>
      <c r="G266" s="1" t="s">
        <v>16</v>
      </c>
    </row>
    <row r="267" spans="1:7" x14ac:dyDescent="0.75">
      <c r="A267" s="1" t="s">
        <v>45</v>
      </c>
      <c r="B267" s="1" t="s">
        <v>42</v>
      </c>
      <c r="C267" s="1">
        <v>43.6</v>
      </c>
      <c r="D267" s="1">
        <v>13.9</v>
      </c>
      <c r="E267" s="1">
        <v>217</v>
      </c>
      <c r="F267" s="1">
        <v>4900</v>
      </c>
      <c r="G267" s="1" t="s">
        <v>13</v>
      </c>
    </row>
    <row r="268" spans="1:7" x14ac:dyDescent="0.75">
      <c r="A268" s="1" t="s">
        <v>45</v>
      </c>
      <c r="B268" s="1" t="s">
        <v>42</v>
      </c>
      <c r="C268" s="1">
        <v>45.5</v>
      </c>
      <c r="D268" s="1">
        <v>13.9</v>
      </c>
      <c r="E268" s="1">
        <v>210</v>
      </c>
      <c r="F268" s="1">
        <v>4200</v>
      </c>
      <c r="G268" s="1" t="s">
        <v>13</v>
      </c>
    </row>
    <row r="269" spans="1:7" x14ac:dyDescent="0.75">
      <c r="A269" s="1" t="s">
        <v>45</v>
      </c>
      <c r="B269" s="1" t="s">
        <v>42</v>
      </c>
      <c r="C269" s="1">
        <v>50.5</v>
      </c>
      <c r="D269" s="1">
        <v>15.9</v>
      </c>
      <c r="E269" s="1">
        <v>225</v>
      </c>
      <c r="F269" s="1">
        <v>5400</v>
      </c>
      <c r="G269" s="1" t="s">
        <v>16</v>
      </c>
    </row>
    <row r="270" spans="1:7" x14ac:dyDescent="0.75">
      <c r="A270" s="1" t="s">
        <v>45</v>
      </c>
      <c r="B270" s="1" t="s">
        <v>42</v>
      </c>
      <c r="C270" s="1">
        <v>44.9</v>
      </c>
      <c r="D270" s="1">
        <v>13.3</v>
      </c>
      <c r="E270" s="1">
        <v>213</v>
      </c>
      <c r="F270" s="1">
        <v>5100</v>
      </c>
      <c r="G270" s="1" t="s">
        <v>13</v>
      </c>
    </row>
    <row r="271" spans="1:7" x14ac:dyDescent="0.75">
      <c r="A271" s="1" t="s">
        <v>45</v>
      </c>
      <c r="B271" s="1" t="s">
        <v>42</v>
      </c>
      <c r="C271" s="1">
        <v>45.2</v>
      </c>
      <c r="D271" s="1">
        <v>15.8</v>
      </c>
      <c r="E271" s="1">
        <v>215</v>
      </c>
      <c r="F271" s="1">
        <v>5300</v>
      </c>
      <c r="G271" s="1" t="s">
        <v>16</v>
      </c>
    </row>
    <row r="272" spans="1:7" x14ac:dyDescent="0.75">
      <c r="A272" s="1" t="s">
        <v>45</v>
      </c>
      <c r="B272" s="1" t="s">
        <v>42</v>
      </c>
      <c r="C272" s="1">
        <v>46.6</v>
      </c>
      <c r="D272" s="1">
        <v>14.2</v>
      </c>
      <c r="E272" s="1">
        <v>210</v>
      </c>
      <c r="F272" s="1">
        <v>4850</v>
      </c>
      <c r="G272" s="1" t="s">
        <v>13</v>
      </c>
    </row>
    <row r="273" spans="1:7" x14ac:dyDescent="0.75">
      <c r="A273" s="1" t="s">
        <v>45</v>
      </c>
      <c r="B273" s="1" t="s">
        <v>42</v>
      </c>
      <c r="C273" s="1">
        <v>48.5</v>
      </c>
      <c r="D273" s="1">
        <v>14.1</v>
      </c>
      <c r="E273" s="1">
        <v>220</v>
      </c>
      <c r="F273" s="1">
        <v>5300</v>
      </c>
      <c r="G273" s="1" t="s">
        <v>16</v>
      </c>
    </row>
    <row r="274" spans="1:7" x14ac:dyDescent="0.75">
      <c r="A274" s="1" t="s">
        <v>45</v>
      </c>
      <c r="B274" s="1" t="s">
        <v>42</v>
      </c>
      <c r="C274" s="1">
        <v>45.1</v>
      </c>
      <c r="D274" s="1">
        <v>14.4</v>
      </c>
      <c r="E274" s="1">
        <v>210</v>
      </c>
      <c r="F274" s="1">
        <v>4400</v>
      </c>
      <c r="G274" s="1" t="s">
        <v>13</v>
      </c>
    </row>
    <row r="275" spans="1:7" x14ac:dyDescent="0.75">
      <c r="A275" s="1" t="s">
        <v>45</v>
      </c>
      <c r="B275" s="1" t="s">
        <v>42</v>
      </c>
      <c r="C275" s="1">
        <v>50.1</v>
      </c>
      <c r="D275" s="1">
        <v>15</v>
      </c>
      <c r="E275" s="1">
        <v>225</v>
      </c>
      <c r="F275" s="1">
        <v>5000</v>
      </c>
      <c r="G275" s="1" t="s">
        <v>16</v>
      </c>
    </row>
    <row r="276" spans="1:7" x14ac:dyDescent="0.75">
      <c r="A276" s="1" t="s">
        <v>45</v>
      </c>
      <c r="B276" s="1" t="s">
        <v>42</v>
      </c>
      <c r="C276" s="1">
        <v>46.5</v>
      </c>
      <c r="D276" s="1">
        <v>14.4</v>
      </c>
      <c r="E276" s="1">
        <v>217</v>
      </c>
      <c r="F276" s="1">
        <v>4900</v>
      </c>
      <c r="G276" s="1" t="s">
        <v>13</v>
      </c>
    </row>
    <row r="277" spans="1:7" x14ac:dyDescent="0.75">
      <c r="A277" s="1" t="s">
        <v>45</v>
      </c>
      <c r="B277" s="1" t="s">
        <v>42</v>
      </c>
      <c r="C277" s="1">
        <v>45</v>
      </c>
      <c r="D277" s="1">
        <v>15.4</v>
      </c>
      <c r="E277" s="1">
        <v>220</v>
      </c>
      <c r="F277" s="1">
        <v>5050</v>
      </c>
      <c r="G277" s="1" t="s">
        <v>16</v>
      </c>
    </row>
    <row r="278" spans="1:7" x14ac:dyDescent="0.75">
      <c r="A278" s="1" t="s">
        <v>45</v>
      </c>
      <c r="B278" s="1" t="s">
        <v>42</v>
      </c>
      <c r="C278" s="1">
        <v>43.8</v>
      </c>
      <c r="D278" s="1">
        <v>13.9</v>
      </c>
      <c r="E278" s="1">
        <v>208</v>
      </c>
      <c r="F278" s="1">
        <v>4300</v>
      </c>
      <c r="G278" s="1" t="s">
        <v>13</v>
      </c>
    </row>
    <row r="279" spans="1:7" x14ac:dyDescent="0.75">
      <c r="A279" s="1" t="s">
        <v>45</v>
      </c>
      <c r="B279" s="1" t="s">
        <v>42</v>
      </c>
      <c r="C279" s="1">
        <v>45.5</v>
      </c>
      <c r="D279" s="1">
        <v>15</v>
      </c>
      <c r="E279" s="1">
        <v>220</v>
      </c>
      <c r="F279" s="1">
        <v>5000</v>
      </c>
      <c r="G279" s="1" t="s">
        <v>16</v>
      </c>
    </row>
    <row r="280" spans="1:7" x14ac:dyDescent="0.75">
      <c r="A280" s="1" t="s">
        <v>45</v>
      </c>
      <c r="B280" s="1" t="s">
        <v>42</v>
      </c>
      <c r="C280" s="1">
        <v>43.2</v>
      </c>
      <c r="D280" s="1">
        <v>14.5</v>
      </c>
      <c r="E280" s="1">
        <v>208</v>
      </c>
      <c r="F280" s="1">
        <v>4450</v>
      </c>
      <c r="G280" s="1" t="s">
        <v>13</v>
      </c>
    </row>
    <row r="281" spans="1:7" x14ac:dyDescent="0.75">
      <c r="A281" s="1" t="s">
        <v>45</v>
      </c>
      <c r="B281" s="1" t="s">
        <v>42</v>
      </c>
      <c r="C281" s="1">
        <v>50.4</v>
      </c>
      <c r="D281" s="1">
        <v>15.3</v>
      </c>
      <c r="E281" s="1">
        <v>224</v>
      </c>
      <c r="F281" s="1">
        <v>5550</v>
      </c>
      <c r="G281" s="1" t="s">
        <v>16</v>
      </c>
    </row>
    <row r="282" spans="1:7" x14ac:dyDescent="0.75">
      <c r="A282" s="1" t="s">
        <v>45</v>
      </c>
      <c r="B282" s="1" t="s">
        <v>42</v>
      </c>
      <c r="C282" s="1">
        <v>45.3</v>
      </c>
      <c r="D282" s="1">
        <v>13.8</v>
      </c>
      <c r="E282" s="1">
        <v>208</v>
      </c>
      <c r="F282" s="1">
        <v>4200</v>
      </c>
      <c r="G282" s="1" t="s">
        <v>13</v>
      </c>
    </row>
    <row r="283" spans="1:7" x14ac:dyDescent="0.75">
      <c r="A283" s="1" t="s">
        <v>45</v>
      </c>
      <c r="B283" s="1" t="s">
        <v>42</v>
      </c>
      <c r="C283" s="1">
        <v>46.2</v>
      </c>
      <c r="D283" s="1">
        <v>14.9</v>
      </c>
      <c r="E283" s="1">
        <v>221</v>
      </c>
      <c r="F283" s="1">
        <v>5300</v>
      </c>
      <c r="G283" s="1" t="s">
        <v>16</v>
      </c>
    </row>
    <row r="284" spans="1:7" x14ac:dyDescent="0.75">
      <c r="A284" s="1" t="s">
        <v>45</v>
      </c>
      <c r="B284" s="1" t="s">
        <v>42</v>
      </c>
      <c r="C284" s="1">
        <v>45.7</v>
      </c>
      <c r="D284" s="1">
        <v>13.9</v>
      </c>
      <c r="E284" s="1">
        <v>214</v>
      </c>
      <c r="F284" s="1">
        <v>4400</v>
      </c>
      <c r="G284" s="1" t="s">
        <v>13</v>
      </c>
    </row>
    <row r="285" spans="1:7" x14ac:dyDescent="0.75">
      <c r="A285" s="1" t="s">
        <v>45</v>
      </c>
      <c r="B285" s="1" t="s">
        <v>42</v>
      </c>
      <c r="C285" s="1">
        <v>54.3</v>
      </c>
      <c r="D285" s="1">
        <v>15.7</v>
      </c>
      <c r="E285" s="1">
        <v>231</v>
      </c>
      <c r="F285" s="1">
        <v>5650</v>
      </c>
      <c r="G285" s="1" t="s">
        <v>16</v>
      </c>
    </row>
    <row r="286" spans="1:7" x14ac:dyDescent="0.75">
      <c r="A286" s="1" t="s">
        <v>45</v>
      </c>
      <c r="B286" s="1" t="s">
        <v>42</v>
      </c>
      <c r="C286" s="1">
        <v>45.8</v>
      </c>
      <c r="D286" s="1">
        <v>14.2</v>
      </c>
      <c r="E286" s="1">
        <v>219</v>
      </c>
      <c r="F286" s="1">
        <v>4700</v>
      </c>
      <c r="G286" s="1" t="s">
        <v>13</v>
      </c>
    </row>
    <row r="287" spans="1:7" x14ac:dyDescent="0.75">
      <c r="A287" s="1" t="s">
        <v>45</v>
      </c>
      <c r="B287" s="1" t="s">
        <v>42</v>
      </c>
      <c r="C287" s="1">
        <v>49.8</v>
      </c>
      <c r="D287" s="1">
        <v>16.8</v>
      </c>
      <c r="E287" s="1">
        <v>230</v>
      </c>
      <c r="F287" s="1">
        <v>5700</v>
      </c>
      <c r="G287" s="1" t="s">
        <v>16</v>
      </c>
    </row>
    <row r="288" spans="1:7" x14ac:dyDescent="0.75">
      <c r="A288" s="1" t="s">
        <v>45</v>
      </c>
      <c r="B288" s="1" t="s">
        <v>42</v>
      </c>
      <c r="C288" s="1">
        <v>46.2</v>
      </c>
      <c r="D288" s="1">
        <v>14.4</v>
      </c>
      <c r="E288" s="1">
        <v>214</v>
      </c>
      <c r="F288" s="1">
        <v>4650</v>
      </c>
      <c r="G288" s="1" t="s">
        <v>41</v>
      </c>
    </row>
    <row r="289" spans="1:7" x14ac:dyDescent="0.75">
      <c r="A289" s="1" t="s">
        <v>45</v>
      </c>
      <c r="B289" s="1" t="s">
        <v>42</v>
      </c>
      <c r="C289" s="1">
        <v>49.5</v>
      </c>
      <c r="D289" s="1">
        <v>16.2</v>
      </c>
      <c r="E289" s="1">
        <v>229</v>
      </c>
      <c r="F289" s="1">
        <v>5800</v>
      </c>
      <c r="G289" s="1" t="s">
        <v>16</v>
      </c>
    </row>
    <row r="290" spans="1:7" x14ac:dyDescent="0.75">
      <c r="A290" s="1" t="s">
        <v>45</v>
      </c>
      <c r="B290" s="1" t="s">
        <v>42</v>
      </c>
      <c r="C290" s="1">
        <v>43.5</v>
      </c>
      <c r="D290" s="1">
        <v>14.2</v>
      </c>
      <c r="E290" s="1">
        <v>220</v>
      </c>
      <c r="F290" s="1">
        <v>4700</v>
      </c>
      <c r="G290" s="1" t="s">
        <v>13</v>
      </c>
    </row>
    <row r="291" spans="1:7" x14ac:dyDescent="0.75">
      <c r="A291" s="1" t="s">
        <v>45</v>
      </c>
      <c r="B291" s="1" t="s">
        <v>42</v>
      </c>
      <c r="C291" s="1">
        <v>50.7</v>
      </c>
      <c r="D291" s="1">
        <v>15</v>
      </c>
      <c r="E291" s="1">
        <v>223</v>
      </c>
      <c r="F291" s="1">
        <v>5550</v>
      </c>
      <c r="G291" s="1" t="s">
        <v>16</v>
      </c>
    </row>
    <row r="292" spans="1:7" x14ac:dyDescent="0.75">
      <c r="A292" s="1" t="s">
        <v>45</v>
      </c>
      <c r="B292" s="1" t="s">
        <v>42</v>
      </c>
      <c r="C292" s="1">
        <v>47.7</v>
      </c>
      <c r="D292" s="1">
        <v>15</v>
      </c>
      <c r="E292" s="1">
        <v>216</v>
      </c>
      <c r="F292" s="1">
        <v>4750</v>
      </c>
      <c r="G292" s="1" t="s">
        <v>13</v>
      </c>
    </row>
    <row r="293" spans="1:7" x14ac:dyDescent="0.75">
      <c r="A293" s="1" t="s">
        <v>45</v>
      </c>
      <c r="B293" s="1" t="s">
        <v>42</v>
      </c>
      <c r="C293" s="1">
        <v>46.4</v>
      </c>
      <c r="D293" s="1">
        <v>15.6</v>
      </c>
      <c r="E293" s="1">
        <v>221</v>
      </c>
      <c r="F293" s="1">
        <v>5000</v>
      </c>
      <c r="G293" s="1" t="s">
        <v>16</v>
      </c>
    </row>
    <row r="294" spans="1:7" x14ac:dyDescent="0.75">
      <c r="A294" s="1" t="s">
        <v>45</v>
      </c>
      <c r="B294" s="1" t="s">
        <v>42</v>
      </c>
      <c r="C294" s="1">
        <v>48.2</v>
      </c>
      <c r="D294" s="1">
        <v>15.6</v>
      </c>
      <c r="E294" s="1">
        <v>221</v>
      </c>
      <c r="F294" s="1">
        <v>5100</v>
      </c>
      <c r="G294" s="1" t="s">
        <v>16</v>
      </c>
    </row>
    <row r="295" spans="1:7" x14ac:dyDescent="0.75">
      <c r="A295" s="1" t="s">
        <v>45</v>
      </c>
      <c r="B295" s="1" t="s">
        <v>42</v>
      </c>
      <c r="C295" s="1">
        <v>46.5</v>
      </c>
      <c r="D295" s="1">
        <v>14.8</v>
      </c>
      <c r="E295" s="1">
        <v>217</v>
      </c>
      <c r="F295" s="1">
        <v>5200</v>
      </c>
      <c r="G295" s="1" t="s">
        <v>13</v>
      </c>
    </row>
    <row r="296" spans="1:7" x14ac:dyDescent="0.75">
      <c r="A296" s="1" t="s">
        <v>45</v>
      </c>
      <c r="B296" s="1" t="s">
        <v>42</v>
      </c>
      <c r="C296" s="1">
        <v>46.4</v>
      </c>
      <c r="D296" s="1">
        <v>15</v>
      </c>
      <c r="E296" s="1">
        <v>216</v>
      </c>
      <c r="F296" s="1">
        <v>4700</v>
      </c>
      <c r="G296" s="1" t="s">
        <v>13</v>
      </c>
    </row>
    <row r="297" spans="1:7" x14ac:dyDescent="0.75">
      <c r="A297" s="1" t="s">
        <v>45</v>
      </c>
      <c r="B297" s="1" t="s">
        <v>42</v>
      </c>
      <c r="C297" s="1">
        <v>48.6</v>
      </c>
      <c r="D297" s="1">
        <v>16</v>
      </c>
      <c r="E297" s="1">
        <v>230</v>
      </c>
      <c r="F297" s="1">
        <v>5800</v>
      </c>
      <c r="G297" s="1" t="s">
        <v>16</v>
      </c>
    </row>
    <row r="298" spans="1:7" x14ac:dyDescent="0.75">
      <c r="A298" s="1" t="s">
        <v>45</v>
      </c>
      <c r="B298" s="1" t="s">
        <v>42</v>
      </c>
      <c r="C298" s="1">
        <v>47.5</v>
      </c>
      <c r="D298" s="1">
        <v>14.2</v>
      </c>
      <c r="E298" s="1">
        <v>209</v>
      </c>
      <c r="F298" s="1">
        <v>4600</v>
      </c>
      <c r="G298" s="1" t="s">
        <v>13</v>
      </c>
    </row>
    <row r="299" spans="1:7" x14ac:dyDescent="0.75">
      <c r="A299" s="1" t="s">
        <v>45</v>
      </c>
      <c r="B299" s="1" t="s">
        <v>42</v>
      </c>
      <c r="C299" s="1">
        <v>51.1</v>
      </c>
      <c r="D299" s="1">
        <v>16.3</v>
      </c>
      <c r="E299" s="1">
        <v>220</v>
      </c>
      <c r="F299" s="1">
        <v>6000</v>
      </c>
      <c r="G299" s="1" t="s">
        <v>16</v>
      </c>
    </row>
    <row r="300" spans="1:7" x14ac:dyDescent="0.75">
      <c r="A300" s="1" t="s">
        <v>45</v>
      </c>
      <c r="B300" s="1" t="s">
        <v>42</v>
      </c>
      <c r="C300" s="1">
        <v>45.2</v>
      </c>
      <c r="D300" s="1">
        <v>13.8</v>
      </c>
      <c r="E300" s="1">
        <v>215</v>
      </c>
      <c r="F300" s="1">
        <v>4750</v>
      </c>
      <c r="G300" s="1" t="s">
        <v>13</v>
      </c>
    </row>
    <row r="301" spans="1:7" x14ac:dyDescent="0.75">
      <c r="A301" s="1" t="s">
        <v>45</v>
      </c>
      <c r="B301" s="1" t="s">
        <v>42</v>
      </c>
      <c r="C301" s="1">
        <v>45.2</v>
      </c>
      <c r="D301" s="1">
        <v>16.399999999999999</v>
      </c>
      <c r="E301" s="1">
        <v>223</v>
      </c>
      <c r="F301" s="1">
        <v>5950</v>
      </c>
      <c r="G301" s="1" t="s">
        <v>16</v>
      </c>
    </row>
    <row r="302" spans="1:7" x14ac:dyDescent="0.75">
      <c r="A302" s="1" t="s">
        <v>45</v>
      </c>
      <c r="B302" s="1" t="s">
        <v>42</v>
      </c>
      <c r="C302" s="1">
        <v>49.1</v>
      </c>
      <c r="D302" s="1">
        <v>14.5</v>
      </c>
      <c r="E302" s="1">
        <v>212</v>
      </c>
      <c r="F302" s="1">
        <v>4625</v>
      </c>
      <c r="G302" s="1" t="s">
        <v>13</v>
      </c>
    </row>
    <row r="303" spans="1:7" x14ac:dyDescent="0.75">
      <c r="A303" s="1" t="s">
        <v>45</v>
      </c>
      <c r="B303" s="1" t="s">
        <v>42</v>
      </c>
      <c r="C303" s="1">
        <v>52.5</v>
      </c>
      <c r="D303" s="1">
        <v>15.6</v>
      </c>
      <c r="E303" s="1">
        <v>221</v>
      </c>
      <c r="F303" s="1">
        <v>5450</v>
      </c>
      <c r="G303" s="1" t="s">
        <v>16</v>
      </c>
    </row>
    <row r="304" spans="1:7" x14ac:dyDescent="0.75">
      <c r="A304" s="1" t="s">
        <v>45</v>
      </c>
      <c r="B304" s="1" t="s">
        <v>42</v>
      </c>
      <c r="C304" s="1">
        <v>47.4</v>
      </c>
      <c r="D304" s="1">
        <v>14.6</v>
      </c>
      <c r="E304" s="1">
        <v>212</v>
      </c>
      <c r="F304" s="1">
        <v>4725</v>
      </c>
      <c r="G304" s="1" t="s">
        <v>13</v>
      </c>
    </row>
    <row r="305" spans="1:7" x14ac:dyDescent="0.75">
      <c r="A305" s="1" t="s">
        <v>45</v>
      </c>
      <c r="B305" s="1" t="s">
        <v>42</v>
      </c>
      <c r="C305" s="1">
        <v>50</v>
      </c>
      <c r="D305" s="1">
        <v>15.9</v>
      </c>
      <c r="E305" s="1">
        <v>224</v>
      </c>
      <c r="F305" s="1">
        <v>5350</v>
      </c>
      <c r="G305" s="1" t="s">
        <v>16</v>
      </c>
    </row>
    <row r="306" spans="1:7" x14ac:dyDescent="0.75">
      <c r="A306" s="1" t="s">
        <v>45</v>
      </c>
      <c r="B306" s="1" t="s">
        <v>42</v>
      </c>
      <c r="C306" s="1">
        <v>44.9</v>
      </c>
      <c r="D306" s="1">
        <v>13.8</v>
      </c>
      <c r="E306" s="1">
        <v>212</v>
      </c>
      <c r="F306" s="1">
        <v>4750</v>
      </c>
      <c r="G306" s="1" t="s">
        <v>13</v>
      </c>
    </row>
    <row r="307" spans="1:7" x14ac:dyDescent="0.75">
      <c r="A307" s="1" t="s">
        <v>45</v>
      </c>
      <c r="B307" s="1" t="s">
        <v>42</v>
      </c>
      <c r="C307" s="1">
        <v>50.8</v>
      </c>
      <c r="D307" s="1">
        <v>17.3</v>
      </c>
      <c r="E307" s="1">
        <v>228</v>
      </c>
      <c r="F307" s="1">
        <v>5600</v>
      </c>
      <c r="G307" s="1" t="s">
        <v>16</v>
      </c>
    </row>
    <row r="308" spans="1:7" x14ac:dyDescent="0.75">
      <c r="A308" s="1" t="s">
        <v>45</v>
      </c>
      <c r="B308" s="1" t="s">
        <v>42</v>
      </c>
      <c r="C308" s="1">
        <v>43.4</v>
      </c>
      <c r="D308" s="1">
        <v>14.4</v>
      </c>
      <c r="E308" s="1">
        <v>218</v>
      </c>
      <c r="F308" s="1">
        <v>4600</v>
      </c>
      <c r="G308" s="1" t="s">
        <v>13</v>
      </c>
    </row>
    <row r="309" spans="1:7" x14ac:dyDescent="0.75">
      <c r="A309" s="1" t="s">
        <v>45</v>
      </c>
      <c r="B309" s="1" t="s">
        <v>42</v>
      </c>
      <c r="C309" s="1">
        <v>51.3</v>
      </c>
      <c r="D309" s="1">
        <v>14.2</v>
      </c>
      <c r="E309" s="1">
        <v>218</v>
      </c>
      <c r="F309" s="1">
        <v>5300</v>
      </c>
      <c r="G309" s="1" t="s">
        <v>16</v>
      </c>
    </row>
    <row r="310" spans="1:7" x14ac:dyDescent="0.75">
      <c r="A310" s="1" t="s">
        <v>45</v>
      </c>
      <c r="B310" s="1" t="s">
        <v>42</v>
      </c>
      <c r="C310" s="1">
        <v>47.5</v>
      </c>
      <c r="D310" s="1">
        <v>14</v>
      </c>
      <c r="E310" s="1">
        <v>212</v>
      </c>
      <c r="F310" s="1">
        <v>4875</v>
      </c>
      <c r="G310" s="1" t="s">
        <v>13</v>
      </c>
    </row>
    <row r="311" spans="1:7" x14ac:dyDescent="0.75">
      <c r="A311" s="1" t="s">
        <v>45</v>
      </c>
      <c r="B311" s="1" t="s">
        <v>42</v>
      </c>
      <c r="C311" s="1">
        <v>52.1</v>
      </c>
      <c r="D311" s="1">
        <v>17</v>
      </c>
      <c r="E311" s="1">
        <v>230</v>
      </c>
      <c r="F311" s="1">
        <v>5550</v>
      </c>
      <c r="G311" s="1" t="s">
        <v>16</v>
      </c>
    </row>
    <row r="312" spans="1:7" x14ac:dyDescent="0.75">
      <c r="A312" s="1" t="s">
        <v>45</v>
      </c>
      <c r="B312" s="1" t="s">
        <v>42</v>
      </c>
      <c r="C312" s="1">
        <v>47.5</v>
      </c>
      <c r="D312" s="1">
        <v>15</v>
      </c>
      <c r="E312" s="1">
        <v>218</v>
      </c>
      <c r="F312" s="1">
        <v>4950</v>
      </c>
      <c r="G312" s="1" t="s">
        <v>13</v>
      </c>
    </row>
    <row r="313" spans="1:7" x14ac:dyDescent="0.75">
      <c r="A313" s="1" t="s">
        <v>45</v>
      </c>
      <c r="B313" s="1" t="s">
        <v>42</v>
      </c>
      <c r="C313" s="1">
        <v>52.2</v>
      </c>
      <c r="D313" s="1">
        <v>17.100000000000001</v>
      </c>
      <c r="E313" s="1">
        <v>228</v>
      </c>
      <c r="F313" s="1">
        <v>5400</v>
      </c>
      <c r="G313" s="1" t="s">
        <v>16</v>
      </c>
    </row>
    <row r="314" spans="1:7" x14ac:dyDescent="0.75">
      <c r="A314" s="1" t="s">
        <v>45</v>
      </c>
      <c r="B314" s="1" t="s">
        <v>42</v>
      </c>
      <c r="C314" s="1">
        <v>45.5</v>
      </c>
      <c r="D314" s="1">
        <v>14.5</v>
      </c>
      <c r="E314" s="1">
        <v>212</v>
      </c>
      <c r="F314" s="1">
        <v>4750</v>
      </c>
      <c r="G314" s="1" t="s">
        <v>13</v>
      </c>
    </row>
    <row r="315" spans="1:7" x14ac:dyDescent="0.75">
      <c r="A315" s="1" t="s">
        <v>45</v>
      </c>
      <c r="B315" s="1" t="s">
        <v>42</v>
      </c>
      <c r="C315" s="1">
        <v>49.5</v>
      </c>
      <c r="D315" s="1">
        <v>16.100000000000001</v>
      </c>
      <c r="E315" s="1">
        <v>224</v>
      </c>
      <c r="F315" s="1">
        <v>5650</v>
      </c>
      <c r="G315" s="1" t="s">
        <v>16</v>
      </c>
    </row>
    <row r="316" spans="1:7" x14ac:dyDescent="0.75">
      <c r="A316" s="1" t="s">
        <v>45</v>
      </c>
      <c r="B316" s="1" t="s">
        <v>42</v>
      </c>
      <c r="C316" s="1">
        <v>44.5</v>
      </c>
      <c r="D316" s="1">
        <v>14.7</v>
      </c>
      <c r="E316" s="1">
        <v>214</v>
      </c>
      <c r="F316" s="1">
        <v>4850</v>
      </c>
      <c r="G316" s="1" t="s">
        <v>13</v>
      </c>
    </row>
    <row r="317" spans="1:7" x14ac:dyDescent="0.75">
      <c r="A317" s="1" t="s">
        <v>45</v>
      </c>
      <c r="B317" s="1" t="s">
        <v>42</v>
      </c>
      <c r="C317" s="1">
        <v>50.8</v>
      </c>
      <c r="D317" s="1">
        <v>15.7</v>
      </c>
      <c r="E317" s="1">
        <v>226</v>
      </c>
      <c r="F317" s="1">
        <v>5200</v>
      </c>
      <c r="G317" s="1" t="s">
        <v>16</v>
      </c>
    </row>
    <row r="318" spans="1:7" x14ac:dyDescent="0.75">
      <c r="A318" s="1" t="s">
        <v>45</v>
      </c>
      <c r="B318" s="1" t="s">
        <v>42</v>
      </c>
      <c r="C318" s="1">
        <v>49.4</v>
      </c>
      <c r="D318" s="1">
        <v>15.8</v>
      </c>
      <c r="E318" s="1">
        <v>216</v>
      </c>
      <c r="F318" s="1">
        <v>4925</v>
      </c>
      <c r="G318" s="1" t="s">
        <v>16</v>
      </c>
    </row>
    <row r="319" spans="1:7" x14ac:dyDescent="0.75">
      <c r="A319" s="1" t="s">
        <v>45</v>
      </c>
      <c r="B319" s="1" t="s">
        <v>42</v>
      </c>
      <c r="C319" s="1">
        <v>46.9</v>
      </c>
      <c r="D319" s="1">
        <v>14.6</v>
      </c>
      <c r="E319" s="1">
        <v>222</v>
      </c>
      <c r="F319" s="1">
        <v>4875</v>
      </c>
      <c r="G319" s="1" t="s">
        <v>13</v>
      </c>
    </row>
    <row r="320" spans="1:7" x14ac:dyDescent="0.75">
      <c r="A320" s="1" t="s">
        <v>45</v>
      </c>
      <c r="B320" s="1" t="s">
        <v>42</v>
      </c>
      <c r="C320" s="1">
        <v>48.4</v>
      </c>
      <c r="D320" s="1">
        <v>14.4</v>
      </c>
      <c r="E320" s="1">
        <v>203</v>
      </c>
      <c r="F320" s="1">
        <v>4625</v>
      </c>
      <c r="G320" s="1" t="s">
        <v>13</v>
      </c>
    </row>
    <row r="321" spans="1:7" x14ac:dyDescent="0.75">
      <c r="A321" s="1" t="s">
        <v>45</v>
      </c>
      <c r="B321" s="1" t="s">
        <v>42</v>
      </c>
      <c r="C321" s="1">
        <v>51.1</v>
      </c>
      <c r="D321" s="1">
        <v>16.5</v>
      </c>
      <c r="E321" s="1">
        <v>225</v>
      </c>
      <c r="F321" s="1">
        <v>5250</v>
      </c>
      <c r="G321" s="1" t="s">
        <v>16</v>
      </c>
    </row>
    <row r="322" spans="1:7" x14ac:dyDescent="0.75">
      <c r="A322" s="1" t="s">
        <v>45</v>
      </c>
      <c r="B322" s="1" t="s">
        <v>42</v>
      </c>
      <c r="C322" s="1">
        <v>48.5</v>
      </c>
      <c r="D322" s="1">
        <v>15</v>
      </c>
      <c r="E322" s="1">
        <v>219</v>
      </c>
      <c r="F322" s="1">
        <v>4850</v>
      </c>
      <c r="G322" s="1" t="s">
        <v>13</v>
      </c>
    </row>
    <row r="323" spans="1:7" x14ac:dyDescent="0.75">
      <c r="A323" s="1" t="s">
        <v>45</v>
      </c>
      <c r="B323" s="1" t="s">
        <v>42</v>
      </c>
      <c r="C323" s="1">
        <v>55.9</v>
      </c>
      <c r="D323" s="1">
        <v>17</v>
      </c>
      <c r="E323" s="1">
        <v>228</v>
      </c>
      <c r="F323" s="1">
        <v>5600</v>
      </c>
      <c r="G323" s="1" t="s">
        <v>16</v>
      </c>
    </row>
    <row r="324" spans="1:7" x14ac:dyDescent="0.75">
      <c r="A324" s="1" t="s">
        <v>45</v>
      </c>
      <c r="B324" s="1" t="s">
        <v>42</v>
      </c>
      <c r="C324" s="1">
        <v>47.2</v>
      </c>
      <c r="D324" s="1">
        <v>15.5</v>
      </c>
      <c r="E324" s="1">
        <v>215</v>
      </c>
      <c r="F324" s="1">
        <v>4975</v>
      </c>
      <c r="G324" s="1" t="s">
        <v>13</v>
      </c>
    </row>
    <row r="325" spans="1:7" x14ac:dyDescent="0.75">
      <c r="A325" s="1" t="s">
        <v>45</v>
      </c>
      <c r="B325" s="1" t="s">
        <v>42</v>
      </c>
      <c r="C325" s="1">
        <v>49.1</v>
      </c>
      <c r="D325" s="1">
        <v>15</v>
      </c>
      <c r="E325" s="1">
        <v>228</v>
      </c>
      <c r="F325" s="1">
        <v>5500</v>
      </c>
      <c r="G325" s="1" t="s">
        <v>16</v>
      </c>
    </row>
    <row r="326" spans="1:7" x14ac:dyDescent="0.75">
      <c r="A326" s="1" t="s">
        <v>45</v>
      </c>
      <c r="B326" s="1" t="s">
        <v>42</v>
      </c>
      <c r="C326" s="1">
        <v>47.3</v>
      </c>
      <c r="D326" s="1">
        <v>13.8</v>
      </c>
      <c r="E326" s="1">
        <v>216</v>
      </c>
      <c r="F326" s="1">
        <v>4725</v>
      </c>
      <c r="G326" s="1" t="s">
        <v>41</v>
      </c>
    </row>
    <row r="327" spans="1:7" x14ac:dyDescent="0.75">
      <c r="A327" s="1" t="s">
        <v>45</v>
      </c>
      <c r="B327" s="1" t="s">
        <v>42</v>
      </c>
      <c r="C327" s="1">
        <v>46.8</v>
      </c>
      <c r="D327" s="1">
        <v>16.100000000000001</v>
      </c>
      <c r="E327" s="1">
        <v>215</v>
      </c>
      <c r="F327" s="1">
        <v>5500</v>
      </c>
      <c r="G327" s="1" t="s">
        <v>16</v>
      </c>
    </row>
    <row r="328" spans="1:7" x14ac:dyDescent="0.75">
      <c r="A328" s="1" t="s">
        <v>45</v>
      </c>
      <c r="B328" s="1" t="s">
        <v>42</v>
      </c>
      <c r="C328" s="1">
        <v>41.7</v>
      </c>
      <c r="D328" s="1">
        <v>14.7</v>
      </c>
      <c r="E328" s="1">
        <v>210</v>
      </c>
      <c r="F328" s="1">
        <v>4700</v>
      </c>
      <c r="G328" s="1" t="s">
        <v>13</v>
      </c>
    </row>
    <row r="329" spans="1:7" x14ac:dyDescent="0.75">
      <c r="A329" s="1" t="s">
        <v>45</v>
      </c>
      <c r="B329" s="1" t="s">
        <v>42</v>
      </c>
      <c r="C329" s="1">
        <v>53.4</v>
      </c>
      <c r="D329" s="1">
        <v>15.8</v>
      </c>
      <c r="E329" s="1">
        <v>219</v>
      </c>
      <c r="F329" s="1">
        <v>5500</v>
      </c>
      <c r="G329" s="1" t="s">
        <v>16</v>
      </c>
    </row>
    <row r="330" spans="1:7" x14ac:dyDescent="0.75">
      <c r="A330" s="1" t="s">
        <v>45</v>
      </c>
      <c r="B330" s="1" t="s">
        <v>42</v>
      </c>
      <c r="C330" s="1">
        <v>43.3</v>
      </c>
      <c r="D330" s="1">
        <v>14</v>
      </c>
      <c r="E330" s="1">
        <v>208</v>
      </c>
      <c r="F330" s="1">
        <v>4575</v>
      </c>
      <c r="G330" s="1" t="s">
        <v>13</v>
      </c>
    </row>
    <row r="331" spans="1:7" x14ac:dyDescent="0.75">
      <c r="A331" s="1" t="s">
        <v>45</v>
      </c>
      <c r="B331" s="1" t="s">
        <v>42</v>
      </c>
      <c r="C331" s="1">
        <v>48.1</v>
      </c>
      <c r="D331" s="1">
        <v>15.1</v>
      </c>
      <c r="E331" s="1">
        <v>209</v>
      </c>
      <c r="F331" s="1">
        <v>5500</v>
      </c>
      <c r="G331" s="1" t="s">
        <v>16</v>
      </c>
    </row>
    <row r="332" spans="1:7" x14ac:dyDescent="0.75">
      <c r="A332" s="1" t="s">
        <v>45</v>
      </c>
      <c r="B332" s="1" t="s">
        <v>42</v>
      </c>
      <c r="C332" s="1">
        <v>50.5</v>
      </c>
      <c r="D332" s="1">
        <v>15.2</v>
      </c>
      <c r="E332" s="1">
        <v>216</v>
      </c>
      <c r="F332" s="1">
        <v>5000</v>
      </c>
      <c r="G332" s="1" t="s">
        <v>13</v>
      </c>
    </row>
    <row r="333" spans="1:7" x14ac:dyDescent="0.75">
      <c r="A333" s="1" t="s">
        <v>45</v>
      </c>
      <c r="B333" s="1" t="s">
        <v>42</v>
      </c>
      <c r="C333" s="1">
        <v>49.8</v>
      </c>
      <c r="D333" s="1">
        <v>15.9</v>
      </c>
      <c r="E333" s="1">
        <v>229</v>
      </c>
      <c r="F333" s="1">
        <v>5950</v>
      </c>
      <c r="G333" s="1" t="s">
        <v>16</v>
      </c>
    </row>
    <row r="334" spans="1:7" x14ac:dyDescent="0.75">
      <c r="A334" s="1" t="s">
        <v>45</v>
      </c>
      <c r="B334" s="1" t="s">
        <v>42</v>
      </c>
      <c r="C334" s="1">
        <v>43.5</v>
      </c>
      <c r="D334" s="1">
        <v>15.2</v>
      </c>
      <c r="E334" s="1">
        <v>213</v>
      </c>
      <c r="F334" s="1">
        <v>4650</v>
      </c>
      <c r="G334" s="1" t="s">
        <v>13</v>
      </c>
    </row>
    <row r="335" spans="1:7" x14ac:dyDescent="0.75">
      <c r="A335" s="1" t="s">
        <v>45</v>
      </c>
      <c r="B335" s="1" t="s">
        <v>42</v>
      </c>
      <c r="C335" s="1">
        <v>51.5</v>
      </c>
      <c r="D335" s="1">
        <v>16.3</v>
      </c>
      <c r="E335" s="1">
        <v>230</v>
      </c>
      <c r="F335" s="1">
        <v>5500</v>
      </c>
      <c r="G335" s="1" t="s">
        <v>16</v>
      </c>
    </row>
    <row r="336" spans="1:7" x14ac:dyDescent="0.75">
      <c r="A336" s="1" t="s">
        <v>45</v>
      </c>
      <c r="B336" s="1" t="s">
        <v>42</v>
      </c>
      <c r="C336" s="1">
        <v>46.2</v>
      </c>
      <c r="D336" s="1">
        <v>14.1</v>
      </c>
      <c r="E336" s="1">
        <v>217</v>
      </c>
      <c r="F336" s="1">
        <v>4375</v>
      </c>
      <c r="G336" s="1" t="s">
        <v>13</v>
      </c>
    </row>
    <row r="337" spans="1:7" x14ac:dyDescent="0.75">
      <c r="A337" s="1" t="s">
        <v>45</v>
      </c>
      <c r="B337" s="1" t="s">
        <v>42</v>
      </c>
      <c r="C337" s="1">
        <v>55.1</v>
      </c>
      <c r="D337" s="1">
        <v>16</v>
      </c>
      <c r="E337" s="1">
        <v>230</v>
      </c>
      <c r="F337" s="1">
        <v>5850</v>
      </c>
      <c r="G337" s="1" t="s">
        <v>16</v>
      </c>
    </row>
    <row r="338" spans="1:7" x14ac:dyDescent="0.75">
      <c r="A338" s="1" t="s">
        <v>45</v>
      </c>
      <c r="B338" s="1" t="s">
        <v>42</v>
      </c>
      <c r="C338" s="1">
        <v>44.5</v>
      </c>
      <c r="D338" s="1">
        <v>15.7</v>
      </c>
      <c r="E338" s="1">
        <v>217</v>
      </c>
      <c r="F338" s="1">
        <v>4875</v>
      </c>
      <c r="G338" s="1" t="s">
        <v>41</v>
      </c>
    </row>
    <row r="339" spans="1:7" x14ac:dyDescent="0.75">
      <c r="A339" s="1" t="s">
        <v>45</v>
      </c>
      <c r="B339" s="1" t="s">
        <v>42</v>
      </c>
      <c r="C339" s="1">
        <v>48.8</v>
      </c>
      <c r="D339" s="1">
        <v>16.2</v>
      </c>
      <c r="E339" s="1">
        <v>222</v>
      </c>
      <c r="F339" s="1">
        <v>6000</v>
      </c>
      <c r="G339" s="1" t="s">
        <v>16</v>
      </c>
    </row>
    <row r="340" spans="1:7" x14ac:dyDescent="0.75">
      <c r="A340" s="1" t="s">
        <v>45</v>
      </c>
      <c r="B340" s="1" t="s">
        <v>42</v>
      </c>
      <c r="C340" s="1">
        <v>47.2</v>
      </c>
      <c r="D340" s="1">
        <v>13.7</v>
      </c>
      <c r="E340" s="1">
        <v>214</v>
      </c>
      <c r="F340" s="1">
        <v>4925</v>
      </c>
      <c r="G340" s="1" t="s">
        <v>13</v>
      </c>
    </row>
    <row r="341" spans="1:7" x14ac:dyDescent="0.75">
      <c r="A341" s="1" t="s">
        <v>45</v>
      </c>
      <c r="B341" s="1" t="s">
        <v>42</v>
      </c>
      <c r="G341" s="1" t="s">
        <v>41</v>
      </c>
    </row>
    <row r="342" spans="1:7" x14ac:dyDescent="0.75">
      <c r="A342" s="1" t="s">
        <v>45</v>
      </c>
      <c r="B342" s="1" t="s">
        <v>42</v>
      </c>
      <c r="C342" s="1">
        <v>46.8</v>
      </c>
      <c r="D342" s="1">
        <v>14.3</v>
      </c>
      <c r="E342" s="1">
        <v>215</v>
      </c>
      <c r="F342" s="1">
        <v>4850</v>
      </c>
      <c r="G342" s="1" t="s">
        <v>13</v>
      </c>
    </row>
    <row r="343" spans="1:7" x14ac:dyDescent="0.75">
      <c r="A343" s="1" t="s">
        <v>45</v>
      </c>
      <c r="B343" s="1" t="s">
        <v>42</v>
      </c>
      <c r="C343" s="1">
        <v>50.4</v>
      </c>
      <c r="D343" s="1">
        <v>15.7</v>
      </c>
      <c r="E343" s="1">
        <v>222</v>
      </c>
      <c r="F343" s="1">
        <v>5750</v>
      </c>
      <c r="G343" s="1" t="s">
        <v>16</v>
      </c>
    </row>
    <row r="344" spans="1:7" x14ac:dyDescent="0.75">
      <c r="A344" s="1" t="s">
        <v>45</v>
      </c>
      <c r="B344" s="1" t="s">
        <v>42</v>
      </c>
      <c r="C344" s="1">
        <v>45.2</v>
      </c>
      <c r="D344" s="1">
        <v>14.8</v>
      </c>
      <c r="E344" s="1">
        <v>212</v>
      </c>
      <c r="F344" s="1">
        <v>5200</v>
      </c>
      <c r="G344" s="1" t="s">
        <v>13</v>
      </c>
    </row>
    <row r="345" spans="1:7" x14ac:dyDescent="0.75">
      <c r="A345" s="1" t="s">
        <v>45</v>
      </c>
      <c r="B345" s="1" t="s">
        <v>42</v>
      </c>
      <c r="C345" s="1">
        <v>49.9</v>
      </c>
      <c r="D345" s="1">
        <v>16.100000000000001</v>
      </c>
      <c r="E345" s="1">
        <v>213</v>
      </c>
      <c r="F345" s="1">
        <v>5400</v>
      </c>
      <c r="G345" s="1" t="s">
        <v>16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5051E-3186-4E43-99AA-528025479195}">
  <dimension ref="A1:J399"/>
  <sheetViews>
    <sheetView workbookViewId="0"/>
  </sheetViews>
  <sheetFormatPr defaultRowHeight="20.399999999999999" x14ac:dyDescent="0.75"/>
  <cols>
    <col min="1" max="1" width="8.83984375" style="1"/>
    <col min="2" max="2" width="12.83984375" style="1" customWidth="1"/>
    <col min="3" max="3" width="18.1015625" style="1" customWidth="1"/>
    <col min="4" max="4" width="16.41796875" style="1" customWidth="1"/>
    <col min="5" max="5" width="8.83984375" style="1"/>
    <col min="6" max="6" width="16.734375" style="1" customWidth="1"/>
    <col min="7" max="7" width="16.26171875" style="1" customWidth="1"/>
    <col min="8" max="16384" width="8.83984375" style="1"/>
  </cols>
  <sheetData>
    <row r="1" spans="1:10" x14ac:dyDescent="0.75">
      <c r="A1" s="1" t="s">
        <v>46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J1" s="1" t="e" cm="1" vm="23">
        <f t="array" ref="J1">_xlfn._xlws.PY(5,1,mpg_13[#All])</f>
        <v>#VALUE!</v>
      </c>
    </row>
    <row r="2" spans="1:10" x14ac:dyDescent="0.75">
      <c r="A2" s="1">
        <v>18</v>
      </c>
      <c r="B2" s="1">
        <v>8</v>
      </c>
      <c r="C2" s="1">
        <v>307</v>
      </c>
      <c r="D2" s="1">
        <v>130</v>
      </c>
      <c r="E2" s="1">
        <v>3504</v>
      </c>
      <c r="F2" s="1">
        <v>12</v>
      </c>
      <c r="G2" s="1">
        <v>70</v>
      </c>
      <c r="H2" s="1" t="s">
        <v>54</v>
      </c>
    </row>
    <row r="3" spans="1:10" x14ac:dyDescent="0.75">
      <c r="A3" s="1">
        <v>15</v>
      </c>
      <c r="B3" s="1">
        <v>8</v>
      </c>
      <c r="C3" s="1">
        <v>350</v>
      </c>
      <c r="D3" s="1">
        <v>165</v>
      </c>
      <c r="E3" s="1">
        <v>3693</v>
      </c>
      <c r="F3" s="1">
        <v>11.5</v>
      </c>
      <c r="G3" s="1">
        <v>70</v>
      </c>
      <c r="H3" s="1" t="s">
        <v>54</v>
      </c>
      <c r="J3" s="1" t="e" cm="1" vm="470">
        <f t="array" ref="J3">_xlfn._xlws.PY(36,0)</f>
        <v>#VALUE!</v>
      </c>
    </row>
    <row r="4" spans="1:10" x14ac:dyDescent="0.75">
      <c r="A4" s="1">
        <v>18</v>
      </c>
      <c r="B4" s="1">
        <v>8</v>
      </c>
      <c r="C4" s="1">
        <v>318</v>
      </c>
      <c r="D4" s="1">
        <v>150</v>
      </c>
      <c r="E4" s="1">
        <v>3436</v>
      </c>
      <c r="F4" s="1">
        <v>11</v>
      </c>
      <c r="G4" s="1">
        <v>70</v>
      </c>
      <c r="H4" s="1" t="s">
        <v>54</v>
      </c>
    </row>
    <row r="5" spans="1:10" x14ac:dyDescent="0.75">
      <c r="A5" s="1">
        <v>16</v>
      </c>
      <c r="B5" s="1">
        <v>8</v>
      </c>
      <c r="C5" s="1">
        <v>304</v>
      </c>
      <c r="D5" s="1">
        <v>150</v>
      </c>
      <c r="E5" s="1">
        <v>3433</v>
      </c>
      <c r="F5" s="1">
        <v>12</v>
      </c>
      <c r="G5" s="1">
        <v>70</v>
      </c>
      <c r="H5" s="1" t="s">
        <v>54</v>
      </c>
    </row>
    <row r="6" spans="1:10" x14ac:dyDescent="0.75">
      <c r="A6" s="1">
        <v>17</v>
      </c>
      <c r="B6" s="1">
        <v>8</v>
      </c>
      <c r="C6" s="1">
        <v>302</v>
      </c>
      <c r="D6" s="1">
        <v>140</v>
      </c>
      <c r="E6" s="1">
        <v>3449</v>
      </c>
      <c r="F6" s="1">
        <v>10.5</v>
      </c>
      <c r="G6" s="1">
        <v>70</v>
      </c>
      <c r="H6" s="1" t="s">
        <v>54</v>
      </c>
    </row>
    <row r="7" spans="1:10" x14ac:dyDescent="0.75">
      <c r="A7" s="1">
        <v>15</v>
      </c>
      <c r="B7" s="1">
        <v>8</v>
      </c>
      <c r="C7" s="1">
        <v>429</v>
      </c>
      <c r="D7" s="1">
        <v>198</v>
      </c>
      <c r="E7" s="1">
        <v>4341</v>
      </c>
      <c r="F7" s="1">
        <v>10</v>
      </c>
      <c r="G7" s="1">
        <v>70</v>
      </c>
      <c r="H7" s="1" t="s">
        <v>54</v>
      </c>
    </row>
    <row r="8" spans="1:10" x14ac:dyDescent="0.75">
      <c r="A8" s="1">
        <v>14</v>
      </c>
      <c r="B8" s="1">
        <v>8</v>
      </c>
      <c r="C8" s="1">
        <v>454</v>
      </c>
      <c r="D8" s="1">
        <v>220</v>
      </c>
      <c r="E8" s="1">
        <v>4354</v>
      </c>
      <c r="F8" s="1">
        <v>9</v>
      </c>
      <c r="G8" s="1">
        <v>70</v>
      </c>
      <c r="H8" s="1" t="s">
        <v>54</v>
      </c>
    </row>
    <row r="9" spans="1:10" x14ac:dyDescent="0.75">
      <c r="A9" s="1">
        <v>14</v>
      </c>
      <c r="B9" s="1">
        <v>8</v>
      </c>
      <c r="C9" s="1">
        <v>440</v>
      </c>
      <c r="D9" s="1">
        <v>215</v>
      </c>
      <c r="E9" s="1">
        <v>4312</v>
      </c>
      <c r="F9" s="1">
        <v>8.5</v>
      </c>
      <c r="G9" s="1">
        <v>70</v>
      </c>
      <c r="H9" s="1" t="s">
        <v>54</v>
      </c>
    </row>
    <row r="10" spans="1:10" x14ac:dyDescent="0.75">
      <c r="A10" s="1">
        <v>14</v>
      </c>
      <c r="B10" s="1">
        <v>8</v>
      </c>
      <c r="C10" s="1">
        <v>455</v>
      </c>
      <c r="D10" s="1">
        <v>225</v>
      </c>
      <c r="E10" s="1">
        <v>4425</v>
      </c>
      <c r="F10" s="1">
        <v>10</v>
      </c>
      <c r="G10" s="1">
        <v>70</v>
      </c>
      <c r="H10" s="1" t="s">
        <v>54</v>
      </c>
    </row>
    <row r="11" spans="1:10" x14ac:dyDescent="0.75">
      <c r="A11" s="1">
        <v>15</v>
      </c>
      <c r="B11" s="1">
        <v>8</v>
      </c>
      <c r="C11" s="1">
        <v>390</v>
      </c>
      <c r="D11" s="1">
        <v>190</v>
      </c>
      <c r="E11" s="1">
        <v>3850</v>
      </c>
      <c r="F11" s="1">
        <v>8.5</v>
      </c>
      <c r="G11" s="1">
        <v>70</v>
      </c>
      <c r="H11" s="1" t="s">
        <v>54</v>
      </c>
    </row>
    <row r="12" spans="1:10" x14ac:dyDescent="0.75">
      <c r="A12" s="1">
        <v>15</v>
      </c>
      <c r="B12" s="1">
        <v>8</v>
      </c>
      <c r="C12" s="1">
        <v>383</v>
      </c>
      <c r="D12" s="1">
        <v>170</v>
      </c>
      <c r="E12" s="1">
        <v>3563</v>
      </c>
      <c r="F12" s="1">
        <v>10</v>
      </c>
      <c r="G12" s="1">
        <v>70</v>
      </c>
      <c r="H12" s="1" t="s">
        <v>54</v>
      </c>
    </row>
    <row r="13" spans="1:10" x14ac:dyDescent="0.75">
      <c r="A13" s="1">
        <v>14</v>
      </c>
      <c r="B13" s="1">
        <v>8</v>
      </c>
      <c r="C13" s="1">
        <v>340</v>
      </c>
      <c r="D13" s="1">
        <v>160</v>
      </c>
      <c r="E13" s="1">
        <v>3609</v>
      </c>
      <c r="F13" s="1">
        <v>8</v>
      </c>
      <c r="G13" s="1">
        <v>70</v>
      </c>
      <c r="H13" s="1" t="s">
        <v>54</v>
      </c>
    </row>
    <row r="14" spans="1:10" x14ac:dyDescent="0.75">
      <c r="A14" s="1">
        <v>15</v>
      </c>
      <c r="B14" s="1">
        <v>8</v>
      </c>
      <c r="C14" s="1">
        <v>400</v>
      </c>
      <c r="D14" s="1">
        <v>150</v>
      </c>
      <c r="E14" s="1">
        <v>3761</v>
      </c>
      <c r="F14" s="1">
        <v>9.5</v>
      </c>
      <c r="G14" s="1">
        <v>70</v>
      </c>
      <c r="H14" s="1" t="s">
        <v>54</v>
      </c>
    </row>
    <row r="15" spans="1:10" x14ac:dyDescent="0.75">
      <c r="A15" s="1">
        <v>14</v>
      </c>
      <c r="B15" s="1">
        <v>8</v>
      </c>
      <c r="C15" s="1">
        <v>455</v>
      </c>
      <c r="D15" s="1">
        <v>225</v>
      </c>
      <c r="E15" s="1">
        <v>3086</v>
      </c>
      <c r="F15" s="1">
        <v>10</v>
      </c>
      <c r="G15" s="1">
        <v>70</v>
      </c>
      <c r="H15" s="1" t="s">
        <v>54</v>
      </c>
    </row>
    <row r="16" spans="1:10" x14ac:dyDescent="0.75">
      <c r="A16" s="1">
        <v>24</v>
      </c>
      <c r="B16" s="1">
        <v>4</v>
      </c>
      <c r="C16" s="1">
        <v>113</v>
      </c>
      <c r="D16" s="1">
        <v>95</v>
      </c>
      <c r="E16" s="1">
        <v>2372</v>
      </c>
      <c r="F16" s="1">
        <v>15</v>
      </c>
      <c r="G16" s="1">
        <v>70</v>
      </c>
      <c r="H16" s="1" t="s">
        <v>55</v>
      </c>
    </row>
    <row r="17" spans="1:10" x14ac:dyDescent="0.75">
      <c r="A17" s="1">
        <v>22</v>
      </c>
      <c r="B17" s="1">
        <v>6</v>
      </c>
      <c r="C17" s="1">
        <v>198</v>
      </c>
      <c r="D17" s="1">
        <v>95</v>
      </c>
      <c r="E17" s="1">
        <v>2833</v>
      </c>
      <c r="F17" s="1">
        <v>15.5</v>
      </c>
      <c r="G17" s="1">
        <v>70</v>
      </c>
      <c r="H17" s="1" t="s">
        <v>54</v>
      </c>
    </row>
    <row r="18" spans="1:10" x14ac:dyDescent="0.75">
      <c r="A18" s="1">
        <v>18</v>
      </c>
      <c r="B18" s="1">
        <v>6</v>
      </c>
      <c r="C18" s="1">
        <v>199</v>
      </c>
      <c r="D18" s="1">
        <v>97</v>
      </c>
      <c r="E18" s="1">
        <v>2774</v>
      </c>
      <c r="F18" s="1">
        <v>15.5</v>
      </c>
      <c r="G18" s="1">
        <v>70</v>
      </c>
      <c r="H18" s="1" t="s">
        <v>54</v>
      </c>
    </row>
    <row r="19" spans="1:10" x14ac:dyDescent="0.75">
      <c r="A19" s="1">
        <v>21</v>
      </c>
      <c r="B19" s="1">
        <v>6</v>
      </c>
      <c r="C19" s="1">
        <v>200</v>
      </c>
      <c r="D19" s="1">
        <v>85</v>
      </c>
      <c r="E19" s="1">
        <v>2587</v>
      </c>
      <c r="F19" s="1">
        <v>16</v>
      </c>
      <c r="G19" s="1">
        <v>70</v>
      </c>
      <c r="H19" s="1" t="s">
        <v>54</v>
      </c>
      <c r="J19" s="1" t="e" cm="1" vm="471">
        <f t="array" ref="J19">_xlfn._xlws.PY(37,0)</f>
        <v>#VALUE!</v>
      </c>
    </row>
    <row r="20" spans="1:10" x14ac:dyDescent="0.75">
      <c r="A20" s="1">
        <v>27</v>
      </c>
      <c r="B20" s="1">
        <v>4</v>
      </c>
      <c r="C20" s="1">
        <v>97</v>
      </c>
      <c r="D20" s="1">
        <v>88</v>
      </c>
      <c r="E20" s="1">
        <v>2130</v>
      </c>
      <c r="F20" s="1">
        <v>14.5</v>
      </c>
      <c r="G20" s="1">
        <v>70</v>
      </c>
      <c r="H20" s="1" t="s">
        <v>55</v>
      </c>
    </row>
    <row r="21" spans="1:10" x14ac:dyDescent="0.75">
      <c r="A21" s="1">
        <v>26</v>
      </c>
      <c r="B21" s="1">
        <v>4</v>
      </c>
      <c r="C21" s="1">
        <v>97</v>
      </c>
      <c r="D21" s="1">
        <v>46</v>
      </c>
      <c r="E21" s="1">
        <v>1835</v>
      </c>
      <c r="F21" s="1">
        <v>20.5</v>
      </c>
      <c r="G21" s="1">
        <v>70</v>
      </c>
      <c r="H21" s="1" t="s">
        <v>56</v>
      </c>
    </row>
    <row r="22" spans="1:10" x14ac:dyDescent="0.75">
      <c r="A22" s="1">
        <v>25</v>
      </c>
      <c r="B22" s="1">
        <v>4</v>
      </c>
      <c r="C22" s="1">
        <v>110</v>
      </c>
      <c r="D22" s="1">
        <v>87</v>
      </c>
      <c r="E22" s="1">
        <v>2672</v>
      </c>
      <c r="F22" s="1">
        <v>17.5</v>
      </c>
      <c r="G22" s="1">
        <v>70</v>
      </c>
      <c r="H22" s="1" t="s">
        <v>56</v>
      </c>
    </row>
    <row r="23" spans="1:10" x14ac:dyDescent="0.75">
      <c r="A23" s="1">
        <v>24</v>
      </c>
      <c r="B23" s="1">
        <v>4</v>
      </c>
      <c r="C23" s="1">
        <v>107</v>
      </c>
      <c r="D23" s="1">
        <v>90</v>
      </c>
      <c r="E23" s="1">
        <v>2430</v>
      </c>
      <c r="F23" s="1">
        <v>14.5</v>
      </c>
      <c r="G23" s="1">
        <v>70</v>
      </c>
      <c r="H23" s="1" t="s">
        <v>56</v>
      </c>
    </row>
    <row r="24" spans="1:10" x14ac:dyDescent="0.75">
      <c r="A24" s="1">
        <v>25</v>
      </c>
      <c r="B24" s="1">
        <v>4</v>
      </c>
      <c r="C24" s="1">
        <v>104</v>
      </c>
      <c r="D24" s="1">
        <v>95</v>
      </c>
      <c r="E24" s="1">
        <v>2375</v>
      </c>
      <c r="F24" s="1">
        <v>17.5</v>
      </c>
      <c r="G24" s="1">
        <v>70</v>
      </c>
      <c r="H24" s="1" t="s">
        <v>56</v>
      </c>
    </row>
    <row r="25" spans="1:10" x14ac:dyDescent="0.75">
      <c r="A25" s="1">
        <v>26</v>
      </c>
      <c r="B25" s="1">
        <v>4</v>
      </c>
      <c r="C25" s="1">
        <v>121</v>
      </c>
      <c r="D25" s="1">
        <v>113</v>
      </c>
      <c r="E25" s="1">
        <v>2234</v>
      </c>
      <c r="F25" s="1">
        <v>12.5</v>
      </c>
      <c r="G25" s="1">
        <v>70</v>
      </c>
      <c r="H25" s="1" t="s">
        <v>56</v>
      </c>
    </row>
    <row r="26" spans="1:10" x14ac:dyDescent="0.75">
      <c r="A26" s="1">
        <v>21</v>
      </c>
      <c r="B26" s="1">
        <v>6</v>
      </c>
      <c r="C26" s="1">
        <v>199</v>
      </c>
      <c r="D26" s="1">
        <v>90</v>
      </c>
      <c r="E26" s="1">
        <v>2648</v>
      </c>
      <c r="F26" s="1">
        <v>15</v>
      </c>
      <c r="G26" s="1">
        <v>70</v>
      </c>
      <c r="H26" s="1" t="s">
        <v>54</v>
      </c>
    </row>
    <row r="27" spans="1:10" x14ac:dyDescent="0.75">
      <c r="A27" s="1">
        <v>10</v>
      </c>
      <c r="B27" s="1">
        <v>8</v>
      </c>
      <c r="C27" s="1">
        <v>360</v>
      </c>
      <c r="D27" s="1">
        <v>215</v>
      </c>
      <c r="E27" s="1">
        <v>4615</v>
      </c>
      <c r="F27" s="1">
        <v>14</v>
      </c>
      <c r="G27" s="1">
        <v>70</v>
      </c>
      <c r="H27" s="1" t="s">
        <v>54</v>
      </c>
    </row>
    <row r="28" spans="1:10" x14ac:dyDescent="0.75">
      <c r="A28" s="1">
        <v>10</v>
      </c>
      <c r="B28" s="1">
        <v>8</v>
      </c>
      <c r="C28" s="1">
        <v>307</v>
      </c>
      <c r="D28" s="1">
        <v>200</v>
      </c>
      <c r="E28" s="1">
        <v>4376</v>
      </c>
      <c r="F28" s="1">
        <v>15</v>
      </c>
      <c r="G28" s="1">
        <v>70</v>
      </c>
      <c r="H28" s="1" t="s">
        <v>54</v>
      </c>
    </row>
    <row r="29" spans="1:10" x14ac:dyDescent="0.75">
      <c r="A29" s="1">
        <v>11</v>
      </c>
      <c r="B29" s="1">
        <v>8</v>
      </c>
      <c r="C29" s="1">
        <v>318</v>
      </c>
      <c r="D29" s="1">
        <v>210</v>
      </c>
      <c r="E29" s="1">
        <v>4382</v>
      </c>
      <c r="F29" s="1">
        <v>13.5</v>
      </c>
      <c r="G29" s="1">
        <v>70</v>
      </c>
      <c r="H29" s="1" t="s">
        <v>54</v>
      </c>
    </row>
    <row r="30" spans="1:10" x14ac:dyDescent="0.75">
      <c r="A30" s="1">
        <v>9</v>
      </c>
      <c r="B30" s="1">
        <v>8</v>
      </c>
      <c r="C30" s="1">
        <v>304</v>
      </c>
      <c r="D30" s="1">
        <v>193</v>
      </c>
      <c r="E30" s="1">
        <v>4732</v>
      </c>
      <c r="F30" s="1">
        <v>18.5</v>
      </c>
      <c r="G30" s="1">
        <v>70</v>
      </c>
      <c r="H30" s="1" t="s">
        <v>54</v>
      </c>
    </row>
    <row r="31" spans="1:10" x14ac:dyDescent="0.75">
      <c r="A31" s="1">
        <v>27</v>
      </c>
      <c r="B31" s="1">
        <v>4</v>
      </c>
      <c r="C31" s="1">
        <v>97</v>
      </c>
      <c r="D31" s="1">
        <v>88</v>
      </c>
      <c r="E31" s="1">
        <v>2130</v>
      </c>
      <c r="F31" s="1">
        <v>14.5</v>
      </c>
      <c r="G31" s="1">
        <v>71</v>
      </c>
      <c r="H31" s="1" t="s">
        <v>55</v>
      </c>
    </row>
    <row r="32" spans="1:10" x14ac:dyDescent="0.75">
      <c r="A32" s="1">
        <v>28</v>
      </c>
      <c r="B32" s="1">
        <v>4</v>
      </c>
      <c r="C32" s="1">
        <v>140</v>
      </c>
      <c r="D32" s="1">
        <v>90</v>
      </c>
      <c r="E32" s="1">
        <v>2264</v>
      </c>
      <c r="F32" s="1">
        <v>15.5</v>
      </c>
      <c r="G32" s="1">
        <v>71</v>
      </c>
      <c r="H32" s="1" t="s">
        <v>54</v>
      </c>
    </row>
    <row r="33" spans="1:10" x14ac:dyDescent="0.75">
      <c r="A33" s="1">
        <v>25</v>
      </c>
      <c r="B33" s="1">
        <v>4</v>
      </c>
      <c r="C33" s="1">
        <v>113</v>
      </c>
      <c r="D33" s="1">
        <v>95</v>
      </c>
      <c r="E33" s="1">
        <v>2228</v>
      </c>
      <c r="F33" s="1">
        <v>14</v>
      </c>
      <c r="G33" s="1">
        <v>71</v>
      </c>
      <c r="H33" s="1" t="s">
        <v>55</v>
      </c>
    </row>
    <row r="34" spans="1:10" x14ac:dyDescent="0.75">
      <c r="A34" s="1">
        <v>25</v>
      </c>
      <c r="B34" s="1">
        <v>4</v>
      </c>
      <c r="C34" s="1">
        <v>98</v>
      </c>
      <c r="E34" s="1">
        <v>2046</v>
      </c>
      <c r="F34" s="1">
        <v>19</v>
      </c>
      <c r="G34" s="1">
        <v>71</v>
      </c>
      <c r="H34" s="1" t="s">
        <v>54</v>
      </c>
    </row>
    <row r="35" spans="1:10" x14ac:dyDescent="0.75">
      <c r="A35" s="1">
        <v>19</v>
      </c>
      <c r="B35" s="1">
        <v>6</v>
      </c>
      <c r="C35" s="1">
        <v>232</v>
      </c>
      <c r="D35" s="1">
        <v>100</v>
      </c>
      <c r="E35" s="1">
        <v>2634</v>
      </c>
      <c r="F35" s="1">
        <v>13</v>
      </c>
      <c r="G35" s="1">
        <v>71</v>
      </c>
      <c r="H35" s="1" t="s">
        <v>54</v>
      </c>
    </row>
    <row r="36" spans="1:10" x14ac:dyDescent="0.75">
      <c r="A36" s="1">
        <v>16</v>
      </c>
      <c r="B36" s="1">
        <v>6</v>
      </c>
      <c r="C36" s="1">
        <v>225</v>
      </c>
      <c r="D36" s="1">
        <v>105</v>
      </c>
      <c r="E36" s="1">
        <v>3439</v>
      </c>
      <c r="F36" s="1">
        <v>15.5</v>
      </c>
      <c r="G36" s="1">
        <v>71</v>
      </c>
      <c r="H36" s="1" t="s">
        <v>54</v>
      </c>
    </row>
    <row r="37" spans="1:10" x14ac:dyDescent="0.75">
      <c r="A37" s="1">
        <v>17</v>
      </c>
      <c r="B37" s="1">
        <v>6</v>
      </c>
      <c r="C37" s="1">
        <v>250</v>
      </c>
      <c r="D37" s="1">
        <v>100</v>
      </c>
      <c r="E37" s="1">
        <v>3329</v>
      </c>
      <c r="F37" s="1">
        <v>15.5</v>
      </c>
      <c r="G37" s="1">
        <v>71</v>
      </c>
      <c r="H37" s="1" t="s">
        <v>54</v>
      </c>
    </row>
    <row r="38" spans="1:10" x14ac:dyDescent="0.75">
      <c r="A38" s="1">
        <v>19</v>
      </c>
      <c r="B38" s="1">
        <v>6</v>
      </c>
      <c r="C38" s="1">
        <v>250</v>
      </c>
      <c r="D38" s="1">
        <v>88</v>
      </c>
      <c r="E38" s="1">
        <v>3302</v>
      </c>
      <c r="F38" s="1">
        <v>15.5</v>
      </c>
      <c r="G38" s="1">
        <v>71</v>
      </c>
      <c r="H38" s="1" t="s">
        <v>54</v>
      </c>
    </row>
    <row r="39" spans="1:10" x14ac:dyDescent="0.75">
      <c r="A39" s="1">
        <v>18</v>
      </c>
      <c r="B39" s="1">
        <v>6</v>
      </c>
      <c r="C39" s="1">
        <v>232</v>
      </c>
      <c r="D39" s="1">
        <v>100</v>
      </c>
      <c r="E39" s="1">
        <v>3288</v>
      </c>
      <c r="F39" s="1">
        <v>15.5</v>
      </c>
      <c r="G39" s="1">
        <v>71</v>
      </c>
      <c r="H39" s="1" t="s">
        <v>54</v>
      </c>
    </row>
    <row r="40" spans="1:10" x14ac:dyDescent="0.75">
      <c r="A40" s="1">
        <v>14</v>
      </c>
      <c r="B40" s="1">
        <v>8</v>
      </c>
      <c r="C40" s="1">
        <v>350</v>
      </c>
      <c r="D40" s="1">
        <v>165</v>
      </c>
      <c r="E40" s="1">
        <v>4209</v>
      </c>
      <c r="F40" s="1">
        <v>12</v>
      </c>
      <c r="G40" s="1">
        <v>71</v>
      </c>
      <c r="H40" s="1" t="s">
        <v>54</v>
      </c>
    </row>
    <row r="41" spans="1:10" x14ac:dyDescent="0.75">
      <c r="A41" s="1">
        <v>14</v>
      </c>
      <c r="B41" s="1">
        <v>8</v>
      </c>
      <c r="C41" s="1">
        <v>400</v>
      </c>
      <c r="D41" s="1">
        <v>175</v>
      </c>
      <c r="E41" s="1">
        <v>4464</v>
      </c>
      <c r="F41" s="1">
        <v>11.5</v>
      </c>
      <c r="G41" s="1">
        <v>71</v>
      </c>
      <c r="H41" s="1" t="s">
        <v>54</v>
      </c>
    </row>
    <row r="42" spans="1:10" x14ac:dyDescent="0.75">
      <c r="A42" s="1">
        <v>14</v>
      </c>
      <c r="B42" s="1">
        <v>8</v>
      </c>
      <c r="C42" s="1">
        <v>351</v>
      </c>
      <c r="D42" s="1">
        <v>153</v>
      </c>
      <c r="E42" s="1">
        <v>4154</v>
      </c>
      <c r="F42" s="1">
        <v>13.5</v>
      </c>
      <c r="G42" s="1">
        <v>71</v>
      </c>
      <c r="H42" s="1" t="s">
        <v>54</v>
      </c>
    </row>
    <row r="43" spans="1:10" x14ac:dyDescent="0.75">
      <c r="A43" s="1">
        <v>14</v>
      </c>
      <c r="B43" s="1">
        <v>8</v>
      </c>
      <c r="C43" s="1">
        <v>318</v>
      </c>
      <c r="D43" s="1">
        <v>150</v>
      </c>
      <c r="E43" s="1">
        <v>4096</v>
      </c>
      <c r="F43" s="1">
        <v>13</v>
      </c>
      <c r="G43" s="1">
        <v>71</v>
      </c>
      <c r="H43" s="1" t="s">
        <v>54</v>
      </c>
    </row>
    <row r="44" spans="1:10" x14ac:dyDescent="0.75">
      <c r="A44" s="1">
        <v>12</v>
      </c>
      <c r="B44" s="1">
        <v>8</v>
      </c>
      <c r="C44" s="1">
        <v>383</v>
      </c>
      <c r="D44" s="1">
        <v>180</v>
      </c>
      <c r="E44" s="1">
        <v>4955</v>
      </c>
      <c r="F44" s="1">
        <v>11.5</v>
      </c>
      <c r="G44" s="1">
        <v>71</v>
      </c>
      <c r="H44" s="1" t="s">
        <v>54</v>
      </c>
      <c r="J44" s="1" t="e" cm="1" vm="472">
        <f t="array" ref="J44">_xlfn._xlws.PY(38,0)</f>
        <v>#VALUE!</v>
      </c>
    </row>
    <row r="45" spans="1:10" x14ac:dyDescent="0.75">
      <c r="A45" s="1">
        <v>13</v>
      </c>
      <c r="B45" s="1">
        <v>8</v>
      </c>
      <c r="C45" s="1">
        <v>400</v>
      </c>
      <c r="D45" s="1">
        <v>170</v>
      </c>
      <c r="E45" s="1">
        <v>4746</v>
      </c>
      <c r="F45" s="1">
        <v>12</v>
      </c>
      <c r="G45" s="1">
        <v>71</v>
      </c>
      <c r="H45" s="1" t="s">
        <v>54</v>
      </c>
    </row>
    <row r="46" spans="1:10" x14ac:dyDescent="0.75">
      <c r="A46" s="1">
        <v>13</v>
      </c>
      <c r="B46" s="1">
        <v>8</v>
      </c>
      <c r="C46" s="1">
        <v>400</v>
      </c>
      <c r="D46" s="1">
        <v>175</v>
      </c>
      <c r="E46" s="1">
        <v>5140</v>
      </c>
      <c r="F46" s="1">
        <v>12</v>
      </c>
      <c r="G46" s="1">
        <v>71</v>
      </c>
      <c r="H46" s="1" t="s">
        <v>54</v>
      </c>
    </row>
    <row r="47" spans="1:10" x14ac:dyDescent="0.75">
      <c r="A47" s="1">
        <v>18</v>
      </c>
      <c r="B47" s="1">
        <v>6</v>
      </c>
      <c r="C47" s="1">
        <v>258</v>
      </c>
      <c r="D47" s="1">
        <v>110</v>
      </c>
      <c r="E47" s="1">
        <v>2962</v>
      </c>
      <c r="F47" s="1">
        <v>13.5</v>
      </c>
      <c r="G47" s="1">
        <v>71</v>
      </c>
      <c r="H47" s="1" t="s">
        <v>54</v>
      </c>
    </row>
    <row r="48" spans="1:10" x14ac:dyDescent="0.75">
      <c r="A48" s="1">
        <v>22</v>
      </c>
      <c r="B48" s="1">
        <v>4</v>
      </c>
      <c r="C48" s="1">
        <v>140</v>
      </c>
      <c r="D48" s="1">
        <v>72</v>
      </c>
      <c r="E48" s="1">
        <v>2408</v>
      </c>
      <c r="F48" s="1">
        <v>19</v>
      </c>
      <c r="G48" s="1">
        <v>71</v>
      </c>
      <c r="H48" s="1" t="s">
        <v>54</v>
      </c>
    </row>
    <row r="49" spans="1:8" x14ac:dyDescent="0.75">
      <c r="A49" s="1">
        <v>19</v>
      </c>
      <c r="B49" s="1">
        <v>6</v>
      </c>
      <c r="C49" s="1">
        <v>250</v>
      </c>
      <c r="D49" s="1">
        <v>100</v>
      </c>
      <c r="E49" s="1">
        <v>3282</v>
      </c>
      <c r="F49" s="1">
        <v>15</v>
      </c>
      <c r="G49" s="1">
        <v>71</v>
      </c>
      <c r="H49" s="1" t="s">
        <v>54</v>
      </c>
    </row>
    <row r="50" spans="1:8" x14ac:dyDescent="0.75">
      <c r="A50" s="1">
        <v>18</v>
      </c>
      <c r="B50" s="1">
        <v>6</v>
      </c>
      <c r="C50" s="1">
        <v>250</v>
      </c>
      <c r="D50" s="1">
        <v>88</v>
      </c>
      <c r="E50" s="1">
        <v>3139</v>
      </c>
      <c r="F50" s="1">
        <v>14.5</v>
      </c>
      <c r="G50" s="1">
        <v>71</v>
      </c>
      <c r="H50" s="1" t="s">
        <v>54</v>
      </c>
    </row>
    <row r="51" spans="1:8" x14ac:dyDescent="0.75">
      <c r="A51" s="1">
        <v>23</v>
      </c>
      <c r="B51" s="1">
        <v>4</v>
      </c>
      <c r="C51" s="1">
        <v>122</v>
      </c>
      <c r="D51" s="1">
        <v>86</v>
      </c>
      <c r="E51" s="1">
        <v>2220</v>
      </c>
      <c r="F51" s="1">
        <v>14</v>
      </c>
      <c r="G51" s="1">
        <v>71</v>
      </c>
      <c r="H51" s="1" t="s">
        <v>54</v>
      </c>
    </row>
    <row r="52" spans="1:8" x14ac:dyDescent="0.75">
      <c r="A52" s="1">
        <v>28</v>
      </c>
      <c r="B52" s="1">
        <v>4</v>
      </c>
      <c r="C52" s="1">
        <v>116</v>
      </c>
      <c r="D52" s="1">
        <v>90</v>
      </c>
      <c r="E52" s="1">
        <v>2123</v>
      </c>
      <c r="F52" s="1">
        <v>14</v>
      </c>
      <c r="G52" s="1">
        <v>71</v>
      </c>
      <c r="H52" s="1" t="s">
        <v>56</v>
      </c>
    </row>
    <row r="53" spans="1:8" x14ac:dyDescent="0.75">
      <c r="A53" s="1">
        <v>30</v>
      </c>
      <c r="B53" s="1">
        <v>4</v>
      </c>
      <c r="C53" s="1">
        <v>79</v>
      </c>
      <c r="D53" s="1">
        <v>70</v>
      </c>
      <c r="E53" s="1">
        <v>2074</v>
      </c>
      <c r="F53" s="1">
        <v>19.5</v>
      </c>
      <c r="G53" s="1">
        <v>71</v>
      </c>
      <c r="H53" s="1" t="s">
        <v>56</v>
      </c>
    </row>
    <row r="54" spans="1:8" x14ac:dyDescent="0.75">
      <c r="A54" s="1">
        <v>30</v>
      </c>
      <c r="B54" s="1">
        <v>4</v>
      </c>
      <c r="C54" s="1">
        <v>88</v>
      </c>
      <c r="D54" s="1">
        <v>76</v>
      </c>
      <c r="E54" s="1">
        <v>2065</v>
      </c>
      <c r="F54" s="1">
        <v>14.5</v>
      </c>
      <c r="G54" s="1">
        <v>71</v>
      </c>
      <c r="H54" s="1" t="s">
        <v>56</v>
      </c>
    </row>
    <row r="55" spans="1:8" x14ac:dyDescent="0.75">
      <c r="A55" s="1">
        <v>31</v>
      </c>
      <c r="B55" s="1">
        <v>4</v>
      </c>
      <c r="C55" s="1">
        <v>71</v>
      </c>
      <c r="D55" s="1">
        <v>65</v>
      </c>
      <c r="E55" s="1">
        <v>1773</v>
      </c>
      <c r="F55" s="1">
        <v>19</v>
      </c>
      <c r="G55" s="1">
        <v>71</v>
      </c>
      <c r="H55" s="1" t="s">
        <v>55</v>
      </c>
    </row>
    <row r="56" spans="1:8" x14ac:dyDescent="0.75">
      <c r="A56" s="1">
        <v>35</v>
      </c>
      <c r="B56" s="1">
        <v>4</v>
      </c>
      <c r="C56" s="1">
        <v>72</v>
      </c>
      <c r="D56" s="1">
        <v>69</v>
      </c>
      <c r="E56" s="1">
        <v>1613</v>
      </c>
      <c r="F56" s="1">
        <v>18</v>
      </c>
      <c r="G56" s="1">
        <v>71</v>
      </c>
      <c r="H56" s="1" t="s">
        <v>55</v>
      </c>
    </row>
    <row r="57" spans="1:8" x14ac:dyDescent="0.75">
      <c r="A57" s="1">
        <v>27</v>
      </c>
      <c r="B57" s="1">
        <v>4</v>
      </c>
      <c r="C57" s="1">
        <v>97</v>
      </c>
      <c r="D57" s="1">
        <v>60</v>
      </c>
      <c r="E57" s="1">
        <v>1834</v>
      </c>
      <c r="F57" s="1">
        <v>19</v>
      </c>
      <c r="G57" s="1">
        <v>71</v>
      </c>
      <c r="H57" s="1" t="s">
        <v>56</v>
      </c>
    </row>
    <row r="58" spans="1:8" x14ac:dyDescent="0.75">
      <c r="A58" s="1">
        <v>26</v>
      </c>
      <c r="B58" s="1">
        <v>4</v>
      </c>
      <c r="C58" s="1">
        <v>91</v>
      </c>
      <c r="D58" s="1">
        <v>70</v>
      </c>
      <c r="E58" s="1">
        <v>1955</v>
      </c>
      <c r="F58" s="1">
        <v>20.5</v>
      </c>
      <c r="G58" s="1">
        <v>71</v>
      </c>
      <c r="H58" s="1" t="s">
        <v>54</v>
      </c>
    </row>
    <row r="59" spans="1:8" x14ac:dyDescent="0.75">
      <c r="A59" s="1">
        <v>24</v>
      </c>
      <c r="B59" s="1">
        <v>4</v>
      </c>
      <c r="C59" s="1">
        <v>113</v>
      </c>
      <c r="D59" s="1">
        <v>95</v>
      </c>
      <c r="E59" s="1">
        <v>2278</v>
      </c>
      <c r="F59" s="1">
        <v>15.5</v>
      </c>
      <c r="G59" s="1">
        <v>72</v>
      </c>
      <c r="H59" s="1" t="s">
        <v>55</v>
      </c>
    </row>
    <row r="60" spans="1:8" x14ac:dyDescent="0.75">
      <c r="A60" s="1">
        <v>25</v>
      </c>
      <c r="B60" s="1">
        <v>4</v>
      </c>
      <c r="C60" s="1">
        <v>97.5</v>
      </c>
      <c r="D60" s="1">
        <v>80</v>
      </c>
      <c r="E60" s="1">
        <v>2126</v>
      </c>
      <c r="F60" s="1">
        <v>17</v>
      </c>
      <c r="G60" s="1">
        <v>72</v>
      </c>
      <c r="H60" s="1" t="s">
        <v>54</v>
      </c>
    </row>
    <row r="61" spans="1:8" x14ac:dyDescent="0.75">
      <c r="A61" s="1">
        <v>23</v>
      </c>
      <c r="B61" s="1">
        <v>4</v>
      </c>
      <c r="C61" s="1">
        <v>97</v>
      </c>
      <c r="D61" s="1">
        <v>54</v>
      </c>
      <c r="E61" s="1">
        <v>2254</v>
      </c>
      <c r="F61" s="1">
        <v>23.5</v>
      </c>
      <c r="G61" s="1">
        <v>72</v>
      </c>
      <c r="H61" s="1" t="s">
        <v>56</v>
      </c>
    </row>
    <row r="62" spans="1:8" x14ac:dyDescent="0.75">
      <c r="A62" s="1">
        <v>20</v>
      </c>
      <c r="B62" s="1">
        <v>4</v>
      </c>
      <c r="C62" s="1">
        <v>140</v>
      </c>
      <c r="D62" s="1">
        <v>90</v>
      </c>
      <c r="E62" s="1">
        <v>2408</v>
      </c>
      <c r="F62" s="1">
        <v>19.5</v>
      </c>
      <c r="G62" s="1">
        <v>72</v>
      </c>
      <c r="H62" s="1" t="s">
        <v>54</v>
      </c>
    </row>
    <row r="63" spans="1:8" x14ac:dyDescent="0.75">
      <c r="A63" s="1">
        <v>21</v>
      </c>
      <c r="B63" s="1">
        <v>4</v>
      </c>
      <c r="C63" s="1">
        <v>122</v>
      </c>
      <c r="D63" s="1">
        <v>86</v>
      </c>
      <c r="E63" s="1">
        <v>2226</v>
      </c>
      <c r="F63" s="1">
        <v>16.5</v>
      </c>
      <c r="G63" s="1">
        <v>72</v>
      </c>
      <c r="H63" s="1" t="s">
        <v>54</v>
      </c>
    </row>
    <row r="64" spans="1:8" x14ac:dyDescent="0.75">
      <c r="A64" s="1">
        <v>13</v>
      </c>
      <c r="B64" s="1">
        <v>8</v>
      </c>
      <c r="C64" s="1">
        <v>350</v>
      </c>
      <c r="D64" s="1">
        <v>165</v>
      </c>
      <c r="E64" s="1">
        <v>4274</v>
      </c>
      <c r="F64" s="1">
        <v>12</v>
      </c>
      <c r="G64" s="1">
        <v>72</v>
      </c>
      <c r="H64" s="1" t="s">
        <v>54</v>
      </c>
    </row>
    <row r="65" spans="1:8" x14ac:dyDescent="0.75">
      <c r="A65" s="1">
        <v>14</v>
      </c>
      <c r="B65" s="1">
        <v>8</v>
      </c>
      <c r="C65" s="1">
        <v>400</v>
      </c>
      <c r="D65" s="1">
        <v>175</v>
      </c>
      <c r="E65" s="1">
        <v>4385</v>
      </c>
      <c r="F65" s="1">
        <v>12</v>
      </c>
      <c r="G65" s="1">
        <v>72</v>
      </c>
      <c r="H65" s="1" t="s">
        <v>54</v>
      </c>
    </row>
    <row r="66" spans="1:8" x14ac:dyDescent="0.75">
      <c r="A66" s="1">
        <v>15</v>
      </c>
      <c r="B66" s="1">
        <v>8</v>
      </c>
      <c r="C66" s="1">
        <v>318</v>
      </c>
      <c r="D66" s="1">
        <v>150</v>
      </c>
      <c r="E66" s="1">
        <v>4135</v>
      </c>
      <c r="F66" s="1">
        <v>13.5</v>
      </c>
      <c r="G66" s="1">
        <v>72</v>
      </c>
      <c r="H66" s="1" t="s">
        <v>54</v>
      </c>
    </row>
    <row r="67" spans="1:8" x14ac:dyDescent="0.75">
      <c r="A67" s="1">
        <v>14</v>
      </c>
      <c r="B67" s="1">
        <v>8</v>
      </c>
      <c r="C67" s="1">
        <v>351</v>
      </c>
      <c r="D67" s="1">
        <v>153</v>
      </c>
      <c r="E67" s="1">
        <v>4129</v>
      </c>
      <c r="F67" s="1">
        <v>13</v>
      </c>
      <c r="G67" s="1">
        <v>72</v>
      </c>
      <c r="H67" s="1" t="s">
        <v>54</v>
      </c>
    </row>
    <row r="68" spans="1:8" x14ac:dyDescent="0.75">
      <c r="A68" s="1">
        <v>17</v>
      </c>
      <c r="B68" s="1">
        <v>8</v>
      </c>
      <c r="C68" s="1">
        <v>304</v>
      </c>
      <c r="D68" s="1">
        <v>150</v>
      </c>
      <c r="E68" s="1">
        <v>3672</v>
      </c>
      <c r="F68" s="1">
        <v>11.5</v>
      </c>
      <c r="G68" s="1">
        <v>72</v>
      </c>
      <c r="H68" s="1" t="s">
        <v>54</v>
      </c>
    </row>
    <row r="69" spans="1:8" x14ac:dyDescent="0.75">
      <c r="A69" s="1">
        <v>11</v>
      </c>
      <c r="B69" s="1">
        <v>8</v>
      </c>
      <c r="C69" s="1">
        <v>429</v>
      </c>
      <c r="D69" s="1">
        <v>208</v>
      </c>
      <c r="E69" s="1">
        <v>4633</v>
      </c>
      <c r="F69" s="1">
        <v>11</v>
      </c>
      <c r="G69" s="1">
        <v>72</v>
      </c>
      <c r="H69" s="1" t="s">
        <v>54</v>
      </c>
    </row>
    <row r="70" spans="1:8" x14ac:dyDescent="0.75">
      <c r="A70" s="1">
        <v>13</v>
      </c>
      <c r="B70" s="1">
        <v>8</v>
      </c>
      <c r="C70" s="1">
        <v>350</v>
      </c>
      <c r="D70" s="1">
        <v>155</v>
      </c>
      <c r="E70" s="1">
        <v>4502</v>
      </c>
      <c r="F70" s="1">
        <v>13.5</v>
      </c>
      <c r="G70" s="1">
        <v>72</v>
      </c>
      <c r="H70" s="1" t="s">
        <v>54</v>
      </c>
    </row>
    <row r="71" spans="1:8" x14ac:dyDescent="0.75">
      <c r="A71" s="1">
        <v>12</v>
      </c>
      <c r="B71" s="1">
        <v>8</v>
      </c>
      <c r="C71" s="1">
        <v>350</v>
      </c>
      <c r="D71" s="1">
        <v>160</v>
      </c>
      <c r="E71" s="1">
        <v>4456</v>
      </c>
      <c r="F71" s="1">
        <v>13.5</v>
      </c>
      <c r="G71" s="1">
        <v>72</v>
      </c>
      <c r="H71" s="1" t="s">
        <v>54</v>
      </c>
    </row>
    <row r="72" spans="1:8" x14ac:dyDescent="0.75">
      <c r="A72" s="1">
        <v>13</v>
      </c>
      <c r="B72" s="1">
        <v>8</v>
      </c>
      <c r="C72" s="1">
        <v>400</v>
      </c>
      <c r="D72" s="1">
        <v>190</v>
      </c>
      <c r="E72" s="1">
        <v>4422</v>
      </c>
      <c r="F72" s="1">
        <v>12.5</v>
      </c>
      <c r="G72" s="1">
        <v>72</v>
      </c>
      <c r="H72" s="1" t="s">
        <v>54</v>
      </c>
    </row>
    <row r="73" spans="1:8" x14ac:dyDescent="0.75">
      <c r="A73" s="1">
        <v>19</v>
      </c>
      <c r="B73" s="1">
        <v>3</v>
      </c>
      <c r="C73" s="1">
        <v>70</v>
      </c>
      <c r="D73" s="1">
        <v>97</v>
      </c>
      <c r="E73" s="1">
        <v>2330</v>
      </c>
      <c r="F73" s="1">
        <v>13.5</v>
      </c>
      <c r="G73" s="1">
        <v>72</v>
      </c>
      <c r="H73" s="1" t="s">
        <v>55</v>
      </c>
    </row>
    <row r="74" spans="1:8" x14ac:dyDescent="0.75">
      <c r="A74" s="1">
        <v>15</v>
      </c>
      <c r="B74" s="1">
        <v>8</v>
      </c>
      <c r="C74" s="1">
        <v>304</v>
      </c>
      <c r="D74" s="1">
        <v>150</v>
      </c>
      <c r="E74" s="1">
        <v>3892</v>
      </c>
      <c r="F74" s="1">
        <v>12.5</v>
      </c>
      <c r="G74" s="1">
        <v>72</v>
      </c>
      <c r="H74" s="1" t="s">
        <v>54</v>
      </c>
    </row>
    <row r="75" spans="1:8" x14ac:dyDescent="0.75">
      <c r="A75" s="1">
        <v>13</v>
      </c>
      <c r="B75" s="1">
        <v>8</v>
      </c>
      <c r="C75" s="1">
        <v>307</v>
      </c>
      <c r="D75" s="1">
        <v>130</v>
      </c>
      <c r="E75" s="1">
        <v>4098</v>
      </c>
      <c r="F75" s="1">
        <v>14</v>
      </c>
      <c r="G75" s="1">
        <v>72</v>
      </c>
      <c r="H75" s="1" t="s">
        <v>54</v>
      </c>
    </row>
    <row r="76" spans="1:8" x14ac:dyDescent="0.75">
      <c r="A76" s="1">
        <v>13</v>
      </c>
      <c r="B76" s="1">
        <v>8</v>
      </c>
      <c r="C76" s="1">
        <v>302</v>
      </c>
      <c r="D76" s="1">
        <v>140</v>
      </c>
      <c r="E76" s="1">
        <v>4294</v>
      </c>
      <c r="F76" s="1">
        <v>16</v>
      </c>
      <c r="G76" s="1">
        <v>72</v>
      </c>
      <c r="H76" s="1" t="s">
        <v>54</v>
      </c>
    </row>
    <row r="77" spans="1:8" x14ac:dyDescent="0.75">
      <c r="A77" s="1">
        <v>14</v>
      </c>
      <c r="B77" s="1">
        <v>8</v>
      </c>
      <c r="C77" s="1">
        <v>318</v>
      </c>
      <c r="D77" s="1">
        <v>150</v>
      </c>
      <c r="E77" s="1">
        <v>4077</v>
      </c>
      <c r="F77" s="1">
        <v>14</v>
      </c>
      <c r="G77" s="1">
        <v>72</v>
      </c>
      <c r="H77" s="1" t="s">
        <v>54</v>
      </c>
    </row>
    <row r="78" spans="1:8" x14ac:dyDescent="0.75">
      <c r="A78" s="1">
        <v>18</v>
      </c>
      <c r="B78" s="1">
        <v>4</v>
      </c>
      <c r="C78" s="1">
        <v>121</v>
      </c>
      <c r="D78" s="1">
        <v>112</v>
      </c>
      <c r="E78" s="1">
        <v>2933</v>
      </c>
      <c r="F78" s="1">
        <v>14.5</v>
      </c>
      <c r="G78" s="1">
        <v>72</v>
      </c>
      <c r="H78" s="1" t="s">
        <v>56</v>
      </c>
    </row>
    <row r="79" spans="1:8" x14ac:dyDescent="0.75">
      <c r="A79" s="1">
        <v>22</v>
      </c>
      <c r="B79" s="1">
        <v>4</v>
      </c>
      <c r="C79" s="1">
        <v>121</v>
      </c>
      <c r="D79" s="1">
        <v>76</v>
      </c>
      <c r="E79" s="1">
        <v>2511</v>
      </c>
      <c r="F79" s="1">
        <v>18</v>
      </c>
      <c r="G79" s="1">
        <v>72</v>
      </c>
      <c r="H79" s="1" t="s">
        <v>56</v>
      </c>
    </row>
    <row r="80" spans="1:8" x14ac:dyDescent="0.75">
      <c r="A80" s="1">
        <v>21</v>
      </c>
      <c r="B80" s="1">
        <v>4</v>
      </c>
      <c r="C80" s="1">
        <v>120</v>
      </c>
      <c r="D80" s="1">
        <v>87</v>
      </c>
      <c r="E80" s="1">
        <v>2979</v>
      </c>
      <c r="F80" s="1">
        <v>19.5</v>
      </c>
      <c r="G80" s="1">
        <v>72</v>
      </c>
      <c r="H80" s="1" t="s">
        <v>56</v>
      </c>
    </row>
    <row r="81" spans="1:8" x14ac:dyDescent="0.75">
      <c r="A81" s="1">
        <v>26</v>
      </c>
      <c r="B81" s="1">
        <v>4</v>
      </c>
      <c r="C81" s="1">
        <v>96</v>
      </c>
      <c r="D81" s="1">
        <v>69</v>
      </c>
      <c r="E81" s="1">
        <v>2189</v>
      </c>
      <c r="F81" s="1">
        <v>18</v>
      </c>
      <c r="G81" s="1">
        <v>72</v>
      </c>
      <c r="H81" s="1" t="s">
        <v>56</v>
      </c>
    </row>
    <row r="82" spans="1:8" x14ac:dyDescent="0.75">
      <c r="A82" s="1">
        <v>22</v>
      </c>
      <c r="B82" s="1">
        <v>4</v>
      </c>
      <c r="C82" s="1">
        <v>122</v>
      </c>
      <c r="D82" s="1">
        <v>86</v>
      </c>
      <c r="E82" s="1">
        <v>2395</v>
      </c>
      <c r="F82" s="1">
        <v>16</v>
      </c>
      <c r="G82" s="1">
        <v>72</v>
      </c>
      <c r="H82" s="1" t="s">
        <v>54</v>
      </c>
    </row>
    <row r="83" spans="1:8" x14ac:dyDescent="0.75">
      <c r="A83" s="1">
        <v>28</v>
      </c>
      <c r="B83" s="1">
        <v>4</v>
      </c>
      <c r="C83" s="1">
        <v>97</v>
      </c>
      <c r="D83" s="1">
        <v>92</v>
      </c>
      <c r="E83" s="1">
        <v>2288</v>
      </c>
      <c r="F83" s="1">
        <v>17</v>
      </c>
      <c r="G83" s="1">
        <v>72</v>
      </c>
      <c r="H83" s="1" t="s">
        <v>55</v>
      </c>
    </row>
    <row r="84" spans="1:8" x14ac:dyDescent="0.75">
      <c r="A84" s="1">
        <v>23</v>
      </c>
      <c r="B84" s="1">
        <v>4</v>
      </c>
      <c r="C84" s="1">
        <v>120</v>
      </c>
      <c r="D84" s="1">
        <v>97</v>
      </c>
      <c r="E84" s="1">
        <v>2506</v>
      </c>
      <c r="F84" s="1">
        <v>14.5</v>
      </c>
      <c r="G84" s="1">
        <v>72</v>
      </c>
      <c r="H84" s="1" t="s">
        <v>55</v>
      </c>
    </row>
    <row r="85" spans="1:8" x14ac:dyDescent="0.75">
      <c r="A85" s="1">
        <v>28</v>
      </c>
      <c r="B85" s="1">
        <v>4</v>
      </c>
      <c r="C85" s="1">
        <v>98</v>
      </c>
      <c r="D85" s="1">
        <v>80</v>
      </c>
      <c r="E85" s="1">
        <v>2164</v>
      </c>
      <c r="F85" s="1">
        <v>15</v>
      </c>
      <c r="G85" s="1">
        <v>72</v>
      </c>
      <c r="H85" s="1" t="s">
        <v>54</v>
      </c>
    </row>
    <row r="86" spans="1:8" x14ac:dyDescent="0.75">
      <c r="A86" s="1">
        <v>27</v>
      </c>
      <c r="B86" s="1">
        <v>4</v>
      </c>
      <c r="C86" s="1">
        <v>97</v>
      </c>
      <c r="D86" s="1">
        <v>88</v>
      </c>
      <c r="E86" s="1">
        <v>2100</v>
      </c>
      <c r="F86" s="1">
        <v>16.5</v>
      </c>
      <c r="G86" s="1">
        <v>72</v>
      </c>
      <c r="H86" s="1" t="s">
        <v>55</v>
      </c>
    </row>
    <row r="87" spans="1:8" x14ac:dyDescent="0.75">
      <c r="A87" s="1">
        <v>13</v>
      </c>
      <c r="B87" s="1">
        <v>8</v>
      </c>
      <c r="C87" s="1">
        <v>350</v>
      </c>
      <c r="D87" s="1">
        <v>175</v>
      </c>
      <c r="E87" s="1">
        <v>4100</v>
      </c>
      <c r="F87" s="1">
        <v>13</v>
      </c>
      <c r="G87" s="1">
        <v>73</v>
      </c>
      <c r="H87" s="1" t="s">
        <v>54</v>
      </c>
    </row>
    <row r="88" spans="1:8" x14ac:dyDescent="0.75">
      <c r="A88" s="1">
        <v>14</v>
      </c>
      <c r="B88" s="1">
        <v>8</v>
      </c>
      <c r="C88" s="1">
        <v>304</v>
      </c>
      <c r="D88" s="1">
        <v>150</v>
      </c>
      <c r="E88" s="1">
        <v>3672</v>
      </c>
      <c r="F88" s="1">
        <v>11.5</v>
      </c>
      <c r="G88" s="1">
        <v>73</v>
      </c>
      <c r="H88" s="1" t="s">
        <v>54</v>
      </c>
    </row>
    <row r="89" spans="1:8" x14ac:dyDescent="0.75">
      <c r="A89" s="1">
        <v>13</v>
      </c>
      <c r="B89" s="1">
        <v>8</v>
      </c>
      <c r="C89" s="1">
        <v>350</v>
      </c>
      <c r="D89" s="1">
        <v>145</v>
      </c>
      <c r="E89" s="1">
        <v>3988</v>
      </c>
      <c r="F89" s="1">
        <v>13</v>
      </c>
      <c r="G89" s="1">
        <v>73</v>
      </c>
      <c r="H89" s="1" t="s">
        <v>54</v>
      </c>
    </row>
    <row r="90" spans="1:8" x14ac:dyDescent="0.75">
      <c r="A90" s="1">
        <v>14</v>
      </c>
      <c r="B90" s="1">
        <v>8</v>
      </c>
      <c r="C90" s="1">
        <v>302</v>
      </c>
      <c r="D90" s="1">
        <v>137</v>
      </c>
      <c r="E90" s="1">
        <v>4042</v>
      </c>
      <c r="F90" s="1">
        <v>14.5</v>
      </c>
      <c r="G90" s="1">
        <v>73</v>
      </c>
      <c r="H90" s="1" t="s">
        <v>54</v>
      </c>
    </row>
    <row r="91" spans="1:8" x14ac:dyDescent="0.75">
      <c r="A91" s="1">
        <v>15</v>
      </c>
      <c r="B91" s="1">
        <v>8</v>
      </c>
      <c r="C91" s="1">
        <v>318</v>
      </c>
      <c r="D91" s="1">
        <v>150</v>
      </c>
      <c r="E91" s="1">
        <v>3777</v>
      </c>
      <c r="F91" s="1">
        <v>12.5</v>
      </c>
      <c r="G91" s="1">
        <v>73</v>
      </c>
      <c r="H91" s="1" t="s">
        <v>54</v>
      </c>
    </row>
    <row r="92" spans="1:8" x14ac:dyDescent="0.75">
      <c r="A92" s="1">
        <v>12</v>
      </c>
      <c r="B92" s="1">
        <v>8</v>
      </c>
      <c r="C92" s="1">
        <v>429</v>
      </c>
      <c r="D92" s="1">
        <v>198</v>
      </c>
      <c r="E92" s="1">
        <v>4952</v>
      </c>
      <c r="F92" s="1">
        <v>11.5</v>
      </c>
      <c r="G92" s="1">
        <v>73</v>
      </c>
      <c r="H92" s="1" t="s">
        <v>54</v>
      </c>
    </row>
    <row r="93" spans="1:8" x14ac:dyDescent="0.75">
      <c r="A93" s="1">
        <v>13</v>
      </c>
      <c r="B93" s="1">
        <v>8</v>
      </c>
      <c r="C93" s="1">
        <v>400</v>
      </c>
      <c r="D93" s="1">
        <v>150</v>
      </c>
      <c r="E93" s="1">
        <v>4464</v>
      </c>
      <c r="F93" s="1">
        <v>12</v>
      </c>
      <c r="G93" s="1">
        <v>73</v>
      </c>
      <c r="H93" s="1" t="s">
        <v>54</v>
      </c>
    </row>
    <row r="94" spans="1:8" x14ac:dyDescent="0.75">
      <c r="A94" s="1">
        <v>13</v>
      </c>
      <c r="B94" s="1">
        <v>8</v>
      </c>
      <c r="C94" s="1">
        <v>351</v>
      </c>
      <c r="D94" s="1">
        <v>158</v>
      </c>
      <c r="E94" s="1">
        <v>4363</v>
      </c>
      <c r="F94" s="1">
        <v>13</v>
      </c>
      <c r="G94" s="1">
        <v>73</v>
      </c>
      <c r="H94" s="1" t="s">
        <v>54</v>
      </c>
    </row>
    <row r="95" spans="1:8" x14ac:dyDescent="0.75">
      <c r="A95" s="1">
        <v>14</v>
      </c>
      <c r="B95" s="1">
        <v>8</v>
      </c>
      <c r="C95" s="1">
        <v>318</v>
      </c>
      <c r="D95" s="1">
        <v>150</v>
      </c>
      <c r="E95" s="1">
        <v>4237</v>
      </c>
      <c r="F95" s="1">
        <v>14.5</v>
      </c>
      <c r="G95" s="1">
        <v>73</v>
      </c>
      <c r="H95" s="1" t="s">
        <v>54</v>
      </c>
    </row>
    <row r="96" spans="1:8" x14ac:dyDescent="0.75">
      <c r="A96" s="1">
        <v>13</v>
      </c>
      <c r="B96" s="1">
        <v>8</v>
      </c>
      <c r="C96" s="1">
        <v>440</v>
      </c>
      <c r="D96" s="1">
        <v>215</v>
      </c>
      <c r="E96" s="1">
        <v>4735</v>
      </c>
      <c r="F96" s="1">
        <v>11</v>
      </c>
      <c r="G96" s="1">
        <v>73</v>
      </c>
      <c r="H96" s="1" t="s">
        <v>54</v>
      </c>
    </row>
    <row r="97" spans="1:8" x14ac:dyDescent="0.75">
      <c r="A97" s="1">
        <v>12</v>
      </c>
      <c r="B97" s="1">
        <v>8</v>
      </c>
      <c r="C97" s="1">
        <v>455</v>
      </c>
      <c r="D97" s="1">
        <v>225</v>
      </c>
      <c r="E97" s="1">
        <v>4951</v>
      </c>
      <c r="F97" s="1">
        <v>11</v>
      </c>
      <c r="G97" s="1">
        <v>73</v>
      </c>
      <c r="H97" s="1" t="s">
        <v>54</v>
      </c>
    </row>
    <row r="98" spans="1:8" x14ac:dyDescent="0.75">
      <c r="A98" s="1">
        <v>13</v>
      </c>
      <c r="B98" s="1">
        <v>8</v>
      </c>
      <c r="C98" s="1">
        <v>360</v>
      </c>
      <c r="D98" s="1">
        <v>175</v>
      </c>
      <c r="E98" s="1">
        <v>3821</v>
      </c>
      <c r="F98" s="1">
        <v>11</v>
      </c>
      <c r="G98" s="1">
        <v>73</v>
      </c>
      <c r="H98" s="1" t="s">
        <v>54</v>
      </c>
    </row>
    <row r="99" spans="1:8" x14ac:dyDescent="0.75">
      <c r="A99" s="1">
        <v>18</v>
      </c>
      <c r="B99" s="1">
        <v>6</v>
      </c>
      <c r="C99" s="1">
        <v>225</v>
      </c>
      <c r="D99" s="1">
        <v>105</v>
      </c>
      <c r="E99" s="1">
        <v>3121</v>
      </c>
      <c r="F99" s="1">
        <v>16.5</v>
      </c>
      <c r="G99" s="1">
        <v>73</v>
      </c>
      <c r="H99" s="1" t="s">
        <v>54</v>
      </c>
    </row>
    <row r="100" spans="1:8" x14ac:dyDescent="0.75">
      <c r="A100" s="1">
        <v>16</v>
      </c>
      <c r="B100" s="1">
        <v>6</v>
      </c>
      <c r="C100" s="1">
        <v>250</v>
      </c>
      <c r="D100" s="1">
        <v>100</v>
      </c>
      <c r="E100" s="1">
        <v>3278</v>
      </c>
      <c r="F100" s="1">
        <v>18</v>
      </c>
      <c r="G100" s="1">
        <v>73</v>
      </c>
      <c r="H100" s="1" t="s">
        <v>54</v>
      </c>
    </row>
    <row r="101" spans="1:8" x14ac:dyDescent="0.75">
      <c r="A101" s="1">
        <v>18</v>
      </c>
      <c r="B101" s="1">
        <v>6</v>
      </c>
      <c r="C101" s="1">
        <v>232</v>
      </c>
      <c r="D101" s="1">
        <v>100</v>
      </c>
      <c r="E101" s="1">
        <v>2945</v>
      </c>
      <c r="F101" s="1">
        <v>16</v>
      </c>
      <c r="G101" s="1">
        <v>73</v>
      </c>
      <c r="H101" s="1" t="s">
        <v>54</v>
      </c>
    </row>
    <row r="102" spans="1:8" x14ac:dyDescent="0.75">
      <c r="A102" s="1">
        <v>18</v>
      </c>
      <c r="B102" s="1">
        <v>6</v>
      </c>
      <c r="C102" s="1">
        <v>250</v>
      </c>
      <c r="D102" s="1">
        <v>88</v>
      </c>
      <c r="E102" s="1">
        <v>3021</v>
      </c>
      <c r="F102" s="1">
        <v>16.5</v>
      </c>
      <c r="G102" s="1">
        <v>73</v>
      </c>
      <c r="H102" s="1" t="s">
        <v>54</v>
      </c>
    </row>
    <row r="103" spans="1:8" x14ac:dyDescent="0.75">
      <c r="A103" s="1">
        <v>23</v>
      </c>
      <c r="B103" s="1">
        <v>6</v>
      </c>
      <c r="C103" s="1">
        <v>198</v>
      </c>
      <c r="D103" s="1">
        <v>95</v>
      </c>
      <c r="E103" s="1">
        <v>2904</v>
      </c>
      <c r="F103" s="1">
        <v>16</v>
      </c>
      <c r="G103" s="1">
        <v>73</v>
      </c>
      <c r="H103" s="1" t="s">
        <v>54</v>
      </c>
    </row>
    <row r="104" spans="1:8" x14ac:dyDescent="0.75">
      <c r="A104" s="1">
        <v>26</v>
      </c>
      <c r="B104" s="1">
        <v>4</v>
      </c>
      <c r="C104" s="1">
        <v>97</v>
      </c>
      <c r="D104" s="1">
        <v>46</v>
      </c>
      <c r="E104" s="1">
        <v>1950</v>
      </c>
      <c r="F104" s="1">
        <v>21</v>
      </c>
      <c r="G104" s="1">
        <v>73</v>
      </c>
      <c r="H104" s="1" t="s">
        <v>56</v>
      </c>
    </row>
    <row r="105" spans="1:8" x14ac:dyDescent="0.75">
      <c r="A105" s="1">
        <v>11</v>
      </c>
      <c r="B105" s="1">
        <v>8</v>
      </c>
      <c r="C105" s="1">
        <v>400</v>
      </c>
      <c r="D105" s="1">
        <v>150</v>
      </c>
      <c r="E105" s="1">
        <v>4997</v>
      </c>
      <c r="F105" s="1">
        <v>14</v>
      </c>
      <c r="G105" s="1">
        <v>73</v>
      </c>
      <c r="H105" s="1" t="s">
        <v>54</v>
      </c>
    </row>
    <row r="106" spans="1:8" x14ac:dyDescent="0.75">
      <c r="A106" s="1">
        <v>12</v>
      </c>
      <c r="B106" s="1">
        <v>8</v>
      </c>
      <c r="C106" s="1">
        <v>400</v>
      </c>
      <c r="D106" s="1">
        <v>167</v>
      </c>
      <c r="E106" s="1">
        <v>4906</v>
      </c>
      <c r="F106" s="1">
        <v>12.5</v>
      </c>
      <c r="G106" s="1">
        <v>73</v>
      </c>
      <c r="H106" s="1" t="s">
        <v>54</v>
      </c>
    </row>
    <row r="107" spans="1:8" x14ac:dyDescent="0.75">
      <c r="A107" s="1">
        <v>13</v>
      </c>
      <c r="B107" s="1">
        <v>8</v>
      </c>
      <c r="C107" s="1">
        <v>360</v>
      </c>
      <c r="D107" s="1">
        <v>170</v>
      </c>
      <c r="E107" s="1">
        <v>4654</v>
      </c>
      <c r="F107" s="1">
        <v>13</v>
      </c>
      <c r="G107" s="1">
        <v>73</v>
      </c>
      <c r="H107" s="1" t="s">
        <v>54</v>
      </c>
    </row>
    <row r="108" spans="1:8" x14ac:dyDescent="0.75">
      <c r="A108" s="1">
        <v>12</v>
      </c>
      <c r="B108" s="1">
        <v>8</v>
      </c>
      <c r="C108" s="1">
        <v>350</v>
      </c>
      <c r="D108" s="1">
        <v>180</v>
      </c>
      <c r="E108" s="1">
        <v>4499</v>
      </c>
      <c r="F108" s="1">
        <v>12.5</v>
      </c>
      <c r="G108" s="1">
        <v>73</v>
      </c>
      <c r="H108" s="1" t="s">
        <v>54</v>
      </c>
    </row>
    <row r="109" spans="1:8" x14ac:dyDescent="0.75">
      <c r="A109" s="1">
        <v>18</v>
      </c>
      <c r="B109" s="1">
        <v>6</v>
      </c>
      <c r="C109" s="1">
        <v>232</v>
      </c>
      <c r="D109" s="1">
        <v>100</v>
      </c>
      <c r="E109" s="1">
        <v>2789</v>
      </c>
      <c r="F109" s="1">
        <v>15</v>
      </c>
      <c r="G109" s="1">
        <v>73</v>
      </c>
      <c r="H109" s="1" t="s">
        <v>54</v>
      </c>
    </row>
    <row r="110" spans="1:8" x14ac:dyDescent="0.75">
      <c r="A110" s="1">
        <v>20</v>
      </c>
      <c r="B110" s="1">
        <v>4</v>
      </c>
      <c r="C110" s="1">
        <v>97</v>
      </c>
      <c r="D110" s="1">
        <v>88</v>
      </c>
      <c r="E110" s="1">
        <v>2279</v>
      </c>
      <c r="F110" s="1">
        <v>19</v>
      </c>
      <c r="G110" s="1">
        <v>73</v>
      </c>
      <c r="H110" s="1" t="s">
        <v>55</v>
      </c>
    </row>
    <row r="111" spans="1:8" x14ac:dyDescent="0.75">
      <c r="A111" s="1">
        <v>21</v>
      </c>
      <c r="B111" s="1">
        <v>4</v>
      </c>
      <c r="C111" s="1">
        <v>140</v>
      </c>
      <c r="D111" s="1">
        <v>72</v>
      </c>
      <c r="E111" s="1">
        <v>2401</v>
      </c>
      <c r="F111" s="1">
        <v>19.5</v>
      </c>
      <c r="G111" s="1">
        <v>73</v>
      </c>
      <c r="H111" s="1" t="s">
        <v>54</v>
      </c>
    </row>
    <row r="112" spans="1:8" x14ac:dyDescent="0.75">
      <c r="A112" s="1">
        <v>22</v>
      </c>
      <c r="B112" s="1">
        <v>4</v>
      </c>
      <c r="C112" s="1">
        <v>108</v>
      </c>
      <c r="D112" s="1">
        <v>94</v>
      </c>
      <c r="E112" s="1">
        <v>2379</v>
      </c>
      <c r="F112" s="1">
        <v>16.5</v>
      </c>
      <c r="G112" s="1">
        <v>73</v>
      </c>
      <c r="H112" s="1" t="s">
        <v>55</v>
      </c>
    </row>
    <row r="113" spans="1:8" x14ac:dyDescent="0.75">
      <c r="A113" s="1">
        <v>18</v>
      </c>
      <c r="B113" s="1">
        <v>3</v>
      </c>
      <c r="C113" s="1">
        <v>70</v>
      </c>
      <c r="D113" s="1">
        <v>90</v>
      </c>
      <c r="E113" s="1">
        <v>2124</v>
      </c>
      <c r="F113" s="1">
        <v>13.5</v>
      </c>
      <c r="G113" s="1">
        <v>73</v>
      </c>
      <c r="H113" s="1" t="s">
        <v>55</v>
      </c>
    </row>
    <row r="114" spans="1:8" x14ac:dyDescent="0.75">
      <c r="A114" s="1">
        <v>19</v>
      </c>
      <c r="B114" s="1">
        <v>4</v>
      </c>
      <c r="C114" s="1">
        <v>122</v>
      </c>
      <c r="D114" s="1">
        <v>85</v>
      </c>
      <c r="E114" s="1">
        <v>2310</v>
      </c>
      <c r="F114" s="1">
        <v>18.5</v>
      </c>
      <c r="G114" s="1">
        <v>73</v>
      </c>
      <c r="H114" s="1" t="s">
        <v>54</v>
      </c>
    </row>
    <row r="115" spans="1:8" x14ac:dyDescent="0.75">
      <c r="A115" s="1">
        <v>21</v>
      </c>
      <c r="B115" s="1">
        <v>6</v>
      </c>
      <c r="C115" s="1">
        <v>155</v>
      </c>
      <c r="D115" s="1">
        <v>107</v>
      </c>
      <c r="E115" s="1">
        <v>2472</v>
      </c>
      <c r="F115" s="1">
        <v>14</v>
      </c>
      <c r="G115" s="1">
        <v>73</v>
      </c>
      <c r="H115" s="1" t="s">
        <v>54</v>
      </c>
    </row>
    <row r="116" spans="1:8" x14ac:dyDescent="0.75">
      <c r="A116" s="1">
        <v>26</v>
      </c>
      <c r="B116" s="1">
        <v>4</v>
      </c>
      <c r="C116" s="1">
        <v>98</v>
      </c>
      <c r="D116" s="1">
        <v>90</v>
      </c>
      <c r="E116" s="1">
        <v>2265</v>
      </c>
      <c r="F116" s="1">
        <v>15.5</v>
      </c>
      <c r="G116" s="1">
        <v>73</v>
      </c>
      <c r="H116" s="1" t="s">
        <v>56</v>
      </c>
    </row>
    <row r="117" spans="1:8" x14ac:dyDescent="0.75">
      <c r="A117" s="1">
        <v>15</v>
      </c>
      <c r="B117" s="1">
        <v>8</v>
      </c>
      <c r="C117" s="1">
        <v>350</v>
      </c>
      <c r="D117" s="1">
        <v>145</v>
      </c>
      <c r="E117" s="1">
        <v>4082</v>
      </c>
      <c r="F117" s="1">
        <v>13</v>
      </c>
      <c r="G117" s="1">
        <v>73</v>
      </c>
      <c r="H117" s="1" t="s">
        <v>54</v>
      </c>
    </row>
    <row r="118" spans="1:8" x14ac:dyDescent="0.75">
      <c r="A118" s="1">
        <v>16</v>
      </c>
      <c r="B118" s="1">
        <v>8</v>
      </c>
      <c r="C118" s="1">
        <v>400</v>
      </c>
      <c r="D118" s="1">
        <v>230</v>
      </c>
      <c r="E118" s="1">
        <v>4278</v>
      </c>
      <c r="F118" s="1">
        <v>9.5</v>
      </c>
      <c r="G118" s="1">
        <v>73</v>
      </c>
      <c r="H118" s="1" t="s">
        <v>54</v>
      </c>
    </row>
    <row r="119" spans="1:8" x14ac:dyDescent="0.75">
      <c r="A119" s="1">
        <v>29</v>
      </c>
      <c r="B119" s="1">
        <v>4</v>
      </c>
      <c r="C119" s="1">
        <v>68</v>
      </c>
      <c r="D119" s="1">
        <v>49</v>
      </c>
      <c r="E119" s="1">
        <v>1867</v>
      </c>
      <c r="F119" s="1">
        <v>19.5</v>
      </c>
      <c r="G119" s="1">
        <v>73</v>
      </c>
      <c r="H119" s="1" t="s">
        <v>56</v>
      </c>
    </row>
    <row r="120" spans="1:8" x14ac:dyDescent="0.75">
      <c r="A120" s="1">
        <v>24</v>
      </c>
      <c r="B120" s="1">
        <v>4</v>
      </c>
      <c r="C120" s="1">
        <v>116</v>
      </c>
      <c r="D120" s="1">
        <v>75</v>
      </c>
      <c r="E120" s="1">
        <v>2158</v>
      </c>
      <c r="F120" s="1">
        <v>15.5</v>
      </c>
      <c r="G120" s="1">
        <v>73</v>
      </c>
      <c r="H120" s="1" t="s">
        <v>56</v>
      </c>
    </row>
    <row r="121" spans="1:8" x14ac:dyDescent="0.75">
      <c r="A121" s="1">
        <v>20</v>
      </c>
      <c r="B121" s="1">
        <v>4</v>
      </c>
      <c r="C121" s="1">
        <v>114</v>
      </c>
      <c r="D121" s="1">
        <v>91</v>
      </c>
      <c r="E121" s="1">
        <v>2582</v>
      </c>
      <c r="F121" s="1">
        <v>14</v>
      </c>
      <c r="G121" s="1">
        <v>73</v>
      </c>
      <c r="H121" s="1" t="s">
        <v>56</v>
      </c>
    </row>
    <row r="122" spans="1:8" x14ac:dyDescent="0.75">
      <c r="A122" s="1">
        <v>19</v>
      </c>
      <c r="B122" s="1">
        <v>4</v>
      </c>
      <c r="C122" s="1">
        <v>121</v>
      </c>
      <c r="D122" s="1">
        <v>112</v>
      </c>
      <c r="E122" s="1">
        <v>2868</v>
      </c>
      <c r="F122" s="1">
        <v>15.5</v>
      </c>
      <c r="G122" s="1">
        <v>73</v>
      </c>
      <c r="H122" s="1" t="s">
        <v>56</v>
      </c>
    </row>
    <row r="123" spans="1:8" x14ac:dyDescent="0.75">
      <c r="A123" s="1">
        <v>15</v>
      </c>
      <c r="B123" s="1">
        <v>8</v>
      </c>
      <c r="C123" s="1">
        <v>318</v>
      </c>
      <c r="D123" s="1">
        <v>150</v>
      </c>
      <c r="E123" s="1">
        <v>3399</v>
      </c>
      <c r="F123" s="1">
        <v>11</v>
      </c>
      <c r="G123" s="1">
        <v>73</v>
      </c>
      <c r="H123" s="1" t="s">
        <v>54</v>
      </c>
    </row>
    <row r="124" spans="1:8" x14ac:dyDescent="0.75">
      <c r="A124" s="1">
        <v>24</v>
      </c>
      <c r="B124" s="1">
        <v>4</v>
      </c>
      <c r="C124" s="1">
        <v>121</v>
      </c>
      <c r="D124" s="1">
        <v>110</v>
      </c>
      <c r="E124" s="1">
        <v>2660</v>
      </c>
      <c r="F124" s="1">
        <v>14</v>
      </c>
      <c r="G124" s="1">
        <v>73</v>
      </c>
      <c r="H124" s="1" t="s">
        <v>56</v>
      </c>
    </row>
    <row r="125" spans="1:8" x14ac:dyDescent="0.75">
      <c r="A125" s="1">
        <v>20</v>
      </c>
      <c r="B125" s="1">
        <v>6</v>
      </c>
      <c r="C125" s="1">
        <v>156</v>
      </c>
      <c r="D125" s="1">
        <v>122</v>
      </c>
      <c r="E125" s="1">
        <v>2807</v>
      </c>
      <c r="F125" s="1">
        <v>13.5</v>
      </c>
      <c r="G125" s="1">
        <v>73</v>
      </c>
      <c r="H125" s="1" t="s">
        <v>55</v>
      </c>
    </row>
    <row r="126" spans="1:8" x14ac:dyDescent="0.75">
      <c r="A126" s="1">
        <v>11</v>
      </c>
      <c r="B126" s="1">
        <v>8</v>
      </c>
      <c r="C126" s="1">
        <v>350</v>
      </c>
      <c r="D126" s="1">
        <v>180</v>
      </c>
      <c r="E126" s="1">
        <v>3664</v>
      </c>
      <c r="F126" s="1">
        <v>11</v>
      </c>
      <c r="G126" s="1">
        <v>73</v>
      </c>
      <c r="H126" s="1" t="s">
        <v>54</v>
      </c>
    </row>
    <row r="127" spans="1:8" x14ac:dyDescent="0.75">
      <c r="A127" s="1">
        <v>20</v>
      </c>
      <c r="B127" s="1">
        <v>6</v>
      </c>
      <c r="C127" s="1">
        <v>198</v>
      </c>
      <c r="D127" s="1">
        <v>95</v>
      </c>
      <c r="E127" s="1">
        <v>3102</v>
      </c>
      <c r="F127" s="1">
        <v>16.5</v>
      </c>
      <c r="G127" s="1">
        <v>74</v>
      </c>
      <c r="H127" s="1" t="s">
        <v>54</v>
      </c>
    </row>
    <row r="128" spans="1:8" x14ac:dyDescent="0.75">
      <c r="A128" s="1">
        <v>21</v>
      </c>
      <c r="B128" s="1">
        <v>6</v>
      </c>
      <c r="C128" s="1">
        <v>200</v>
      </c>
      <c r="E128" s="1">
        <v>2875</v>
      </c>
      <c r="F128" s="1">
        <v>17</v>
      </c>
      <c r="G128" s="1">
        <v>74</v>
      </c>
      <c r="H128" s="1" t="s">
        <v>54</v>
      </c>
    </row>
    <row r="129" spans="1:8" x14ac:dyDescent="0.75">
      <c r="A129" s="1">
        <v>19</v>
      </c>
      <c r="B129" s="1">
        <v>6</v>
      </c>
      <c r="C129" s="1">
        <v>232</v>
      </c>
      <c r="D129" s="1">
        <v>100</v>
      </c>
      <c r="E129" s="1">
        <v>2901</v>
      </c>
      <c r="F129" s="1">
        <v>16</v>
      </c>
      <c r="G129" s="1">
        <v>74</v>
      </c>
      <c r="H129" s="1" t="s">
        <v>54</v>
      </c>
    </row>
    <row r="130" spans="1:8" x14ac:dyDescent="0.75">
      <c r="A130" s="1">
        <v>15</v>
      </c>
      <c r="B130" s="1">
        <v>6</v>
      </c>
      <c r="C130" s="1">
        <v>250</v>
      </c>
      <c r="D130" s="1">
        <v>100</v>
      </c>
      <c r="E130" s="1">
        <v>3336</v>
      </c>
      <c r="F130" s="1">
        <v>17</v>
      </c>
      <c r="G130" s="1">
        <v>74</v>
      </c>
      <c r="H130" s="1" t="s">
        <v>54</v>
      </c>
    </row>
    <row r="131" spans="1:8" x14ac:dyDescent="0.75">
      <c r="A131" s="1">
        <v>31</v>
      </c>
      <c r="B131" s="1">
        <v>4</v>
      </c>
      <c r="C131" s="1">
        <v>79</v>
      </c>
      <c r="D131" s="1">
        <v>67</v>
      </c>
      <c r="E131" s="1">
        <v>1950</v>
      </c>
      <c r="F131" s="1">
        <v>19</v>
      </c>
      <c r="G131" s="1">
        <v>74</v>
      </c>
      <c r="H131" s="1" t="s">
        <v>55</v>
      </c>
    </row>
    <row r="132" spans="1:8" x14ac:dyDescent="0.75">
      <c r="A132" s="1">
        <v>26</v>
      </c>
      <c r="B132" s="1">
        <v>4</v>
      </c>
      <c r="C132" s="1">
        <v>122</v>
      </c>
      <c r="D132" s="1">
        <v>80</v>
      </c>
      <c r="E132" s="1">
        <v>2451</v>
      </c>
      <c r="F132" s="1">
        <v>16.5</v>
      </c>
      <c r="G132" s="1">
        <v>74</v>
      </c>
      <c r="H132" s="1" t="s">
        <v>54</v>
      </c>
    </row>
    <row r="133" spans="1:8" x14ac:dyDescent="0.75">
      <c r="A133" s="1">
        <v>32</v>
      </c>
      <c r="B133" s="1">
        <v>4</v>
      </c>
      <c r="C133" s="1">
        <v>71</v>
      </c>
      <c r="D133" s="1">
        <v>65</v>
      </c>
      <c r="E133" s="1">
        <v>1836</v>
      </c>
      <c r="F133" s="1">
        <v>21</v>
      </c>
      <c r="G133" s="1">
        <v>74</v>
      </c>
      <c r="H133" s="1" t="s">
        <v>55</v>
      </c>
    </row>
    <row r="134" spans="1:8" x14ac:dyDescent="0.75">
      <c r="A134" s="1">
        <v>25</v>
      </c>
      <c r="B134" s="1">
        <v>4</v>
      </c>
      <c r="C134" s="1">
        <v>140</v>
      </c>
      <c r="D134" s="1">
        <v>75</v>
      </c>
      <c r="E134" s="1">
        <v>2542</v>
      </c>
      <c r="F134" s="1">
        <v>17</v>
      </c>
      <c r="G134" s="1">
        <v>74</v>
      </c>
      <c r="H134" s="1" t="s">
        <v>54</v>
      </c>
    </row>
    <row r="135" spans="1:8" x14ac:dyDescent="0.75">
      <c r="A135" s="1">
        <v>16</v>
      </c>
      <c r="B135" s="1">
        <v>6</v>
      </c>
      <c r="C135" s="1">
        <v>250</v>
      </c>
      <c r="D135" s="1">
        <v>100</v>
      </c>
      <c r="E135" s="1">
        <v>3781</v>
      </c>
      <c r="F135" s="1">
        <v>17</v>
      </c>
      <c r="G135" s="1">
        <v>74</v>
      </c>
      <c r="H135" s="1" t="s">
        <v>54</v>
      </c>
    </row>
    <row r="136" spans="1:8" x14ac:dyDescent="0.75">
      <c r="A136" s="1">
        <v>16</v>
      </c>
      <c r="B136" s="1">
        <v>6</v>
      </c>
      <c r="C136" s="1">
        <v>258</v>
      </c>
      <c r="D136" s="1">
        <v>110</v>
      </c>
      <c r="E136" s="1">
        <v>3632</v>
      </c>
      <c r="F136" s="1">
        <v>18</v>
      </c>
      <c r="G136" s="1">
        <v>74</v>
      </c>
      <c r="H136" s="1" t="s">
        <v>54</v>
      </c>
    </row>
    <row r="137" spans="1:8" x14ac:dyDescent="0.75">
      <c r="A137" s="1">
        <v>18</v>
      </c>
      <c r="B137" s="1">
        <v>6</v>
      </c>
      <c r="C137" s="1">
        <v>225</v>
      </c>
      <c r="D137" s="1">
        <v>105</v>
      </c>
      <c r="E137" s="1">
        <v>3613</v>
      </c>
      <c r="F137" s="1">
        <v>16.5</v>
      </c>
      <c r="G137" s="1">
        <v>74</v>
      </c>
      <c r="H137" s="1" t="s">
        <v>54</v>
      </c>
    </row>
    <row r="138" spans="1:8" x14ac:dyDescent="0.75">
      <c r="A138" s="1">
        <v>16</v>
      </c>
      <c r="B138" s="1">
        <v>8</v>
      </c>
      <c r="C138" s="1">
        <v>302</v>
      </c>
      <c r="D138" s="1">
        <v>140</v>
      </c>
      <c r="E138" s="1">
        <v>4141</v>
      </c>
      <c r="F138" s="1">
        <v>14</v>
      </c>
      <c r="G138" s="1">
        <v>74</v>
      </c>
      <c r="H138" s="1" t="s">
        <v>54</v>
      </c>
    </row>
    <row r="139" spans="1:8" x14ac:dyDescent="0.75">
      <c r="A139" s="1">
        <v>13</v>
      </c>
      <c r="B139" s="1">
        <v>8</v>
      </c>
      <c r="C139" s="1">
        <v>350</v>
      </c>
      <c r="D139" s="1">
        <v>150</v>
      </c>
      <c r="E139" s="1">
        <v>4699</v>
      </c>
      <c r="F139" s="1">
        <v>14.5</v>
      </c>
      <c r="G139" s="1">
        <v>74</v>
      </c>
      <c r="H139" s="1" t="s">
        <v>54</v>
      </c>
    </row>
    <row r="140" spans="1:8" x14ac:dyDescent="0.75">
      <c r="A140" s="1">
        <v>14</v>
      </c>
      <c r="B140" s="1">
        <v>8</v>
      </c>
      <c r="C140" s="1">
        <v>318</v>
      </c>
      <c r="D140" s="1">
        <v>150</v>
      </c>
      <c r="E140" s="1">
        <v>4457</v>
      </c>
      <c r="F140" s="1">
        <v>13.5</v>
      </c>
      <c r="G140" s="1">
        <v>74</v>
      </c>
      <c r="H140" s="1" t="s">
        <v>54</v>
      </c>
    </row>
    <row r="141" spans="1:8" x14ac:dyDescent="0.75">
      <c r="A141" s="1">
        <v>14</v>
      </c>
      <c r="B141" s="1">
        <v>8</v>
      </c>
      <c r="C141" s="1">
        <v>302</v>
      </c>
      <c r="D141" s="1">
        <v>140</v>
      </c>
      <c r="E141" s="1">
        <v>4638</v>
      </c>
      <c r="F141" s="1">
        <v>16</v>
      </c>
      <c r="G141" s="1">
        <v>74</v>
      </c>
      <c r="H141" s="1" t="s">
        <v>54</v>
      </c>
    </row>
    <row r="142" spans="1:8" x14ac:dyDescent="0.75">
      <c r="A142" s="1">
        <v>14</v>
      </c>
      <c r="B142" s="1">
        <v>8</v>
      </c>
      <c r="C142" s="1">
        <v>304</v>
      </c>
      <c r="D142" s="1">
        <v>150</v>
      </c>
      <c r="E142" s="1">
        <v>4257</v>
      </c>
      <c r="F142" s="1">
        <v>15.5</v>
      </c>
      <c r="G142" s="1">
        <v>74</v>
      </c>
      <c r="H142" s="1" t="s">
        <v>54</v>
      </c>
    </row>
    <row r="143" spans="1:8" x14ac:dyDescent="0.75">
      <c r="A143" s="1">
        <v>29</v>
      </c>
      <c r="B143" s="1">
        <v>4</v>
      </c>
      <c r="C143" s="1">
        <v>98</v>
      </c>
      <c r="D143" s="1">
        <v>83</v>
      </c>
      <c r="E143" s="1">
        <v>2219</v>
      </c>
      <c r="F143" s="1">
        <v>16.5</v>
      </c>
      <c r="G143" s="1">
        <v>74</v>
      </c>
      <c r="H143" s="1" t="s">
        <v>56</v>
      </c>
    </row>
    <row r="144" spans="1:8" x14ac:dyDescent="0.75">
      <c r="A144" s="1">
        <v>26</v>
      </c>
      <c r="B144" s="1">
        <v>4</v>
      </c>
      <c r="C144" s="1">
        <v>79</v>
      </c>
      <c r="D144" s="1">
        <v>67</v>
      </c>
      <c r="E144" s="1">
        <v>1963</v>
      </c>
      <c r="F144" s="1">
        <v>15.5</v>
      </c>
      <c r="G144" s="1">
        <v>74</v>
      </c>
      <c r="H144" s="1" t="s">
        <v>56</v>
      </c>
    </row>
    <row r="145" spans="1:8" x14ac:dyDescent="0.75">
      <c r="A145" s="1">
        <v>26</v>
      </c>
      <c r="B145" s="1">
        <v>4</v>
      </c>
      <c r="C145" s="1">
        <v>97</v>
      </c>
      <c r="D145" s="1">
        <v>78</v>
      </c>
      <c r="E145" s="1">
        <v>2300</v>
      </c>
      <c r="F145" s="1">
        <v>14.5</v>
      </c>
      <c r="G145" s="1">
        <v>74</v>
      </c>
      <c r="H145" s="1" t="s">
        <v>56</v>
      </c>
    </row>
    <row r="146" spans="1:8" x14ac:dyDescent="0.75">
      <c r="A146" s="1">
        <v>31</v>
      </c>
      <c r="B146" s="1">
        <v>4</v>
      </c>
      <c r="C146" s="1">
        <v>76</v>
      </c>
      <c r="D146" s="1">
        <v>52</v>
      </c>
      <c r="E146" s="1">
        <v>1649</v>
      </c>
      <c r="F146" s="1">
        <v>16.5</v>
      </c>
      <c r="G146" s="1">
        <v>74</v>
      </c>
      <c r="H146" s="1" t="s">
        <v>55</v>
      </c>
    </row>
    <row r="147" spans="1:8" x14ac:dyDescent="0.75">
      <c r="A147" s="1">
        <v>32</v>
      </c>
      <c r="B147" s="1">
        <v>4</v>
      </c>
      <c r="C147" s="1">
        <v>83</v>
      </c>
      <c r="D147" s="1">
        <v>61</v>
      </c>
      <c r="E147" s="1">
        <v>2003</v>
      </c>
      <c r="F147" s="1">
        <v>19</v>
      </c>
      <c r="G147" s="1">
        <v>74</v>
      </c>
      <c r="H147" s="1" t="s">
        <v>55</v>
      </c>
    </row>
    <row r="148" spans="1:8" x14ac:dyDescent="0.75">
      <c r="A148" s="1">
        <v>28</v>
      </c>
      <c r="B148" s="1">
        <v>4</v>
      </c>
      <c r="C148" s="1">
        <v>90</v>
      </c>
      <c r="D148" s="1">
        <v>75</v>
      </c>
      <c r="E148" s="1">
        <v>2125</v>
      </c>
      <c r="F148" s="1">
        <v>14.5</v>
      </c>
      <c r="G148" s="1">
        <v>74</v>
      </c>
      <c r="H148" s="1" t="s">
        <v>54</v>
      </c>
    </row>
    <row r="149" spans="1:8" x14ac:dyDescent="0.75">
      <c r="A149" s="1">
        <v>24</v>
      </c>
      <c r="B149" s="1">
        <v>4</v>
      </c>
      <c r="C149" s="1">
        <v>90</v>
      </c>
      <c r="D149" s="1">
        <v>75</v>
      </c>
      <c r="E149" s="1">
        <v>2108</v>
      </c>
      <c r="F149" s="1">
        <v>15.5</v>
      </c>
      <c r="G149" s="1">
        <v>74</v>
      </c>
      <c r="H149" s="1" t="s">
        <v>56</v>
      </c>
    </row>
    <row r="150" spans="1:8" x14ac:dyDescent="0.75">
      <c r="A150" s="1">
        <v>26</v>
      </c>
      <c r="B150" s="1">
        <v>4</v>
      </c>
      <c r="C150" s="1">
        <v>116</v>
      </c>
      <c r="D150" s="1">
        <v>75</v>
      </c>
      <c r="E150" s="1">
        <v>2246</v>
      </c>
      <c r="F150" s="1">
        <v>14</v>
      </c>
      <c r="G150" s="1">
        <v>74</v>
      </c>
      <c r="H150" s="1" t="s">
        <v>56</v>
      </c>
    </row>
    <row r="151" spans="1:8" x14ac:dyDescent="0.75">
      <c r="A151" s="1">
        <v>24</v>
      </c>
      <c r="B151" s="1">
        <v>4</v>
      </c>
      <c r="C151" s="1">
        <v>120</v>
      </c>
      <c r="D151" s="1">
        <v>97</v>
      </c>
      <c r="E151" s="1">
        <v>2489</v>
      </c>
      <c r="F151" s="1">
        <v>15</v>
      </c>
      <c r="G151" s="1">
        <v>74</v>
      </c>
      <c r="H151" s="1" t="s">
        <v>55</v>
      </c>
    </row>
    <row r="152" spans="1:8" x14ac:dyDescent="0.75">
      <c r="A152" s="1">
        <v>26</v>
      </c>
      <c r="B152" s="1">
        <v>4</v>
      </c>
      <c r="C152" s="1">
        <v>108</v>
      </c>
      <c r="D152" s="1">
        <v>93</v>
      </c>
      <c r="E152" s="1">
        <v>2391</v>
      </c>
      <c r="F152" s="1">
        <v>15.5</v>
      </c>
      <c r="G152" s="1">
        <v>74</v>
      </c>
      <c r="H152" s="1" t="s">
        <v>55</v>
      </c>
    </row>
    <row r="153" spans="1:8" x14ac:dyDescent="0.75">
      <c r="A153" s="1">
        <v>31</v>
      </c>
      <c r="B153" s="1">
        <v>4</v>
      </c>
      <c r="C153" s="1">
        <v>79</v>
      </c>
      <c r="D153" s="1">
        <v>67</v>
      </c>
      <c r="E153" s="1">
        <v>2000</v>
      </c>
      <c r="F153" s="1">
        <v>16</v>
      </c>
      <c r="G153" s="1">
        <v>74</v>
      </c>
      <c r="H153" s="1" t="s">
        <v>56</v>
      </c>
    </row>
    <row r="154" spans="1:8" x14ac:dyDescent="0.75">
      <c r="A154" s="1">
        <v>19</v>
      </c>
      <c r="B154" s="1">
        <v>6</v>
      </c>
      <c r="C154" s="1">
        <v>225</v>
      </c>
      <c r="D154" s="1">
        <v>95</v>
      </c>
      <c r="E154" s="1">
        <v>3264</v>
      </c>
      <c r="F154" s="1">
        <v>16</v>
      </c>
      <c r="G154" s="1">
        <v>75</v>
      </c>
      <c r="H154" s="1" t="s">
        <v>54</v>
      </c>
    </row>
    <row r="155" spans="1:8" x14ac:dyDescent="0.75">
      <c r="A155" s="1">
        <v>18</v>
      </c>
      <c r="B155" s="1">
        <v>6</v>
      </c>
      <c r="C155" s="1">
        <v>250</v>
      </c>
      <c r="D155" s="1">
        <v>105</v>
      </c>
      <c r="E155" s="1">
        <v>3459</v>
      </c>
      <c r="F155" s="1">
        <v>16</v>
      </c>
      <c r="G155" s="1">
        <v>75</v>
      </c>
      <c r="H155" s="1" t="s">
        <v>54</v>
      </c>
    </row>
    <row r="156" spans="1:8" x14ac:dyDescent="0.75">
      <c r="A156" s="1">
        <v>15</v>
      </c>
      <c r="B156" s="1">
        <v>6</v>
      </c>
      <c r="C156" s="1">
        <v>250</v>
      </c>
      <c r="D156" s="1">
        <v>72</v>
      </c>
      <c r="E156" s="1">
        <v>3432</v>
      </c>
      <c r="F156" s="1">
        <v>21</v>
      </c>
      <c r="G156" s="1">
        <v>75</v>
      </c>
      <c r="H156" s="1" t="s">
        <v>54</v>
      </c>
    </row>
    <row r="157" spans="1:8" x14ac:dyDescent="0.75">
      <c r="A157" s="1">
        <v>15</v>
      </c>
      <c r="B157" s="1">
        <v>6</v>
      </c>
      <c r="C157" s="1">
        <v>250</v>
      </c>
      <c r="D157" s="1">
        <v>72</v>
      </c>
      <c r="E157" s="1">
        <v>3158</v>
      </c>
      <c r="F157" s="1">
        <v>19.5</v>
      </c>
      <c r="G157" s="1">
        <v>75</v>
      </c>
      <c r="H157" s="1" t="s">
        <v>54</v>
      </c>
    </row>
    <row r="158" spans="1:8" x14ac:dyDescent="0.75">
      <c r="A158" s="1">
        <v>16</v>
      </c>
      <c r="B158" s="1">
        <v>8</v>
      </c>
      <c r="C158" s="1">
        <v>400</v>
      </c>
      <c r="D158" s="1">
        <v>170</v>
      </c>
      <c r="E158" s="1">
        <v>4668</v>
      </c>
      <c r="F158" s="1">
        <v>11.5</v>
      </c>
      <c r="G158" s="1">
        <v>75</v>
      </c>
      <c r="H158" s="1" t="s">
        <v>54</v>
      </c>
    </row>
    <row r="159" spans="1:8" x14ac:dyDescent="0.75">
      <c r="A159" s="1">
        <v>15</v>
      </c>
      <c r="B159" s="1">
        <v>8</v>
      </c>
      <c r="C159" s="1">
        <v>350</v>
      </c>
      <c r="D159" s="1">
        <v>145</v>
      </c>
      <c r="E159" s="1">
        <v>4440</v>
      </c>
      <c r="F159" s="1">
        <v>14</v>
      </c>
      <c r="G159" s="1">
        <v>75</v>
      </c>
      <c r="H159" s="1" t="s">
        <v>54</v>
      </c>
    </row>
    <row r="160" spans="1:8" x14ac:dyDescent="0.75">
      <c r="A160" s="1">
        <v>16</v>
      </c>
      <c r="B160" s="1">
        <v>8</v>
      </c>
      <c r="C160" s="1">
        <v>318</v>
      </c>
      <c r="D160" s="1">
        <v>150</v>
      </c>
      <c r="E160" s="1">
        <v>4498</v>
      </c>
      <c r="F160" s="1">
        <v>14.5</v>
      </c>
      <c r="G160" s="1">
        <v>75</v>
      </c>
      <c r="H160" s="1" t="s">
        <v>54</v>
      </c>
    </row>
    <row r="161" spans="1:8" x14ac:dyDescent="0.75">
      <c r="A161" s="1">
        <v>14</v>
      </c>
      <c r="B161" s="1">
        <v>8</v>
      </c>
      <c r="C161" s="1">
        <v>351</v>
      </c>
      <c r="D161" s="1">
        <v>148</v>
      </c>
      <c r="E161" s="1">
        <v>4657</v>
      </c>
      <c r="F161" s="1">
        <v>13.5</v>
      </c>
      <c r="G161" s="1">
        <v>75</v>
      </c>
      <c r="H161" s="1" t="s">
        <v>54</v>
      </c>
    </row>
    <row r="162" spans="1:8" x14ac:dyDescent="0.75">
      <c r="A162" s="1">
        <v>17</v>
      </c>
      <c r="B162" s="1">
        <v>6</v>
      </c>
      <c r="C162" s="1">
        <v>231</v>
      </c>
      <c r="D162" s="1">
        <v>110</v>
      </c>
      <c r="E162" s="1">
        <v>3907</v>
      </c>
      <c r="F162" s="1">
        <v>21</v>
      </c>
      <c r="G162" s="1">
        <v>75</v>
      </c>
      <c r="H162" s="1" t="s">
        <v>54</v>
      </c>
    </row>
    <row r="163" spans="1:8" x14ac:dyDescent="0.75">
      <c r="A163" s="1">
        <v>16</v>
      </c>
      <c r="B163" s="1">
        <v>6</v>
      </c>
      <c r="C163" s="1">
        <v>250</v>
      </c>
      <c r="D163" s="1">
        <v>105</v>
      </c>
      <c r="E163" s="1">
        <v>3897</v>
      </c>
      <c r="F163" s="1">
        <v>18.5</v>
      </c>
      <c r="G163" s="1">
        <v>75</v>
      </c>
      <c r="H163" s="1" t="s">
        <v>54</v>
      </c>
    </row>
    <row r="164" spans="1:8" x14ac:dyDescent="0.75">
      <c r="A164" s="1">
        <v>15</v>
      </c>
      <c r="B164" s="1">
        <v>6</v>
      </c>
      <c r="C164" s="1">
        <v>258</v>
      </c>
      <c r="D164" s="1">
        <v>110</v>
      </c>
      <c r="E164" s="1">
        <v>3730</v>
      </c>
      <c r="F164" s="1">
        <v>19</v>
      </c>
      <c r="G164" s="1">
        <v>75</v>
      </c>
      <c r="H164" s="1" t="s">
        <v>54</v>
      </c>
    </row>
    <row r="165" spans="1:8" x14ac:dyDescent="0.75">
      <c r="A165" s="1">
        <v>18</v>
      </c>
      <c r="B165" s="1">
        <v>6</v>
      </c>
      <c r="C165" s="1">
        <v>225</v>
      </c>
      <c r="D165" s="1">
        <v>95</v>
      </c>
      <c r="E165" s="1">
        <v>3785</v>
      </c>
      <c r="F165" s="1">
        <v>19</v>
      </c>
      <c r="G165" s="1">
        <v>75</v>
      </c>
      <c r="H165" s="1" t="s">
        <v>54</v>
      </c>
    </row>
    <row r="166" spans="1:8" x14ac:dyDescent="0.75">
      <c r="A166" s="1">
        <v>21</v>
      </c>
      <c r="B166" s="1">
        <v>6</v>
      </c>
      <c r="C166" s="1">
        <v>231</v>
      </c>
      <c r="D166" s="1">
        <v>110</v>
      </c>
      <c r="E166" s="1">
        <v>3039</v>
      </c>
      <c r="F166" s="1">
        <v>15</v>
      </c>
      <c r="G166" s="1">
        <v>75</v>
      </c>
      <c r="H166" s="1" t="s">
        <v>54</v>
      </c>
    </row>
    <row r="167" spans="1:8" x14ac:dyDescent="0.75">
      <c r="A167" s="1">
        <v>20</v>
      </c>
      <c r="B167" s="1">
        <v>8</v>
      </c>
      <c r="C167" s="1">
        <v>262</v>
      </c>
      <c r="D167" s="1">
        <v>110</v>
      </c>
      <c r="E167" s="1">
        <v>3221</v>
      </c>
      <c r="F167" s="1">
        <v>13.5</v>
      </c>
      <c r="G167" s="1">
        <v>75</v>
      </c>
      <c r="H167" s="1" t="s">
        <v>54</v>
      </c>
    </row>
    <row r="168" spans="1:8" x14ac:dyDescent="0.75">
      <c r="A168" s="1">
        <v>13</v>
      </c>
      <c r="B168" s="1">
        <v>8</v>
      </c>
      <c r="C168" s="1">
        <v>302</v>
      </c>
      <c r="D168" s="1">
        <v>129</v>
      </c>
      <c r="E168" s="1">
        <v>3169</v>
      </c>
      <c r="F168" s="1">
        <v>12</v>
      </c>
      <c r="G168" s="1">
        <v>75</v>
      </c>
      <c r="H168" s="1" t="s">
        <v>54</v>
      </c>
    </row>
    <row r="169" spans="1:8" x14ac:dyDescent="0.75">
      <c r="A169" s="1">
        <v>29</v>
      </c>
      <c r="B169" s="1">
        <v>4</v>
      </c>
      <c r="C169" s="1">
        <v>97</v>
      </c>
      <c r="D169" s="1">
        <v>75</v>
      </c>
      <c r="E169" s="1">
        <v>2171</v>
      </c>
      <c r="F169" s="1">
        <v>16</v>
      </c>
      <c r="G169" s="1">
        <v>75</v>
      </c>
      <c r="H169" s="1" t="s">
        <v>55</v>
      </c>
    </row>
    <row r="170" spans="1:8" x14ac:dyDescent="0.75">
      <c r="A170" s="1">
        <v>23</v>
      </c>
      <c r="B170" s="1">
        <v>4</v>
      </c>
      <c r="C170" s="1">
        <v>140</v>
      </c>
      <c r="D170" s="1">
        <v>83</v>
      </c>
      <c r="E170" s="1">
        <v>2639</v>
      </c>
      <c r="F170" s="1">
        <v>17</v>
      </c>
      <c r="G170" s="1">
        <v>75</v>
      </c>
      <c r="H170" s="1" t="s">
        <v>54</v>
      </c>
    </row>
    <row r="171" spans="1:8" x14ac:dyDescent="0.75">
      <c r="A171" s="1">
        <v>20</v>
      </c>
      <c r="B171" s="1">
        <v>6</v>
      </c>
      <c r="C171" s="1">
        <v>232</v>
      </c>
      <c r="D171" s="1">
        <v>100</v>
      </c>
      <c r="E171" s="1">
        <v>2914</v>
      </c>
      <c r="F171" s="1">
        <v>16</v>
      </c>
      <c r="G171" s="1">
        <v>75</v>
      </c>
      <c r="H171" s="1" t="s">
        <v>54</v>
      </c>
    </row>
    <row r="172" spans="1:8" x14ac:dyDescent="0.75">
      <c r="A172" s="1">
        <v>23</v>
      </c>
      <c r="B172" s="1">
        <v>4</v>
      </c>
      <c r="C172" s="1">
        <v>140</v>
      </c>
      <c r="D172" s="1">
        <v>78</v>
      </c>
      <c r="E172" s="1">
        <v>2592</v>
      </c>
      <c r="F172" s="1">
        <v>18.5</v>
      </c>
      <c r="G172" s="1">
        <v>75</v>
      </c>
      <c r="H172" s="1" t="s">
        <v>54</v>
      </c>
    </row>
    <row r="173" spans="1:8" x14ac:dyDescent="0.75">
      <c r="A173" s="1">
        <v>24</v>
      </c>
      <c r="B173" s="1">
        <v>4</v>
      </c>
      <c r="C173" s="1">
        <v>134</v>
      </c>
      <c r="D173" s="1">
        <v>96</v>
      </c>
      <c r="E173" s="1">
        <v>2702</v>
      </c>
      <c r="F173" s="1">
        <v>13.5</v>
      </c>
      <c r="G173" s="1">
        <v>75</v>
      </c>
      <c r="H173" s="1" t="s">
        <v>55</v>
      </c>
    </row>
    <row r="174" spans="1:8" x14ac:dyDescent="0.75">
      <c r="A174" s="1">
        <v>25</v>
      </c>
      <c r="B174" s="1">
        <v>4</v>
      </c>
      <c r="C174" s="1">
        <v>90</v>
      </c>
      <c r="D174" s="1">
        <v>71</v>
      </c>
      <c r="E174" s="1">
        <v>2223</v>
      </c>
      <c r="F174" s="1">
        <v>16.5</v>
      </c>
      <c r="G174" s="1">
        <v>75</v>
      </c>
      <c r="H174" s="1" t="s">
        <v>56</v>
      </c>
    </row>
    <row r="175" spans="1:8" x14ac:dyDescent="0.75">
      <c r="A175" s="1">
        <v>24</v>
      </c>
      <c r="B175" s="1">
        <v>4</v>
      </c>
      <c r="C175" s="1">
        <v>119</v>
      </c>
      <c r="D175" s="1">
        <v>97</v>
      </c>
      <c r="E175" s="1">
        <v>2545</v>
      </c>
      <c r="F175" s="1">
        <v>17</v>
      </c>
      <c r="G175" s="1">
        <v>75</v>
      </c>
      <c r="H175" s="1" t="s">
        <v>55</v>
      </c>
    </row>
    <row r="176" spans="1:8" x14ac:dyDescent="0.75">
      <c r="A176" s="1">
        <v>18</v>
      </c>
      <c r="B176" s="1">
        <v>6</v>
      </c>
      <c r="C176" s="1">
        <v>171</v>
      </c>
      <c r="D176" s="1">
        <v>97</v>
      </c>
      <c r="E176" s="1">
        <v>2984</v>
      </c>
      <c r="F176" s="1">
        <v>14.5</v>
      </c>
      <c r="G176" s="1">
        <v>75</v>
      </c>
      <c r="H176" s="1" t="s">
        <v>54</v>
      </c>
    </row>
    <row r="177" spans="1:8" x14ac:dyDescent="0.75">
      <c r="A177" s="1">
        <v>29</v>
      </c>
      <c r="B177" s="1">
        <v>4</v>
      </c>
      <c r="C177" s="1">
        <v>90</v>
      </c>
      <c r="D177" s="1">
        <v>70</v>
      </c>
      <c r="E177" s="1">
        <v>1937</v>
      </c>
      <c r="F177" s="1">
        <v>14</v>
      </c>
      <c r="G177" s="1">
        <v>75</v>
      </c>
      <c r="H177" s="1" t="s">
        <v>56</v>
      </c>
    </row>
    <row r="178" spans="1:8" x14ac:dyDescent="0.75">
      <c r="A178" s="1">
        <v>19</v>
      </c>
      <c r="B178" s="1">
        <v>6</v>
      </c>
      <c r="C178" s="1">
        <v>232</v>
      </c>
      <c r="D178" s="1">
        <v>90</v>
      </c>
      <c r="E178" s="1">
        <v>3211</v>
      </c>
      <c r="F178" s="1">
        <v>17</v>
      </c>
      <c r="G178" s="1">
        <v>75</v>
      </c>
      <c r="H178" s="1" t="s">
        <v>54</v>
      </c>
    </row>
    <row r="179" spans="1:8" x14ac:dyDescent="0.75">
      <c r="A179" s="1">
        <v>23</v>
      </c>
      <c r="B179" s="1">
        <v>4</v>
      </c>
      <c r="C179" s="1">
        <v>115</v>
      </c>
      <c r="D179" s="1">
        <v>95</v>
      </c>
      <c r="E179" s="1">
        <v>2694</v>
      </c>
      <c r="F179" s="1">
        <v>15</v>
      </c>
      <c r="G179" s="1">
        <v>75</v>
      </c>
      <c r="H179" s="1" t="s">
        <v>56</v>
      </c>
    </row>
    <row r="180" spans="1:8" x14ac:dyDescent="0.75">
      <c r="A180" s="1">
        <v>23</v>
      </c>
      <c r="B180" s="1">
        <v>4</v>
      </c>
      <c r="C180" s="1">
        <v>120</v>
      </c>
      <c r="D180" s="1">
        <v>88</v>
      </c>
      <c r="E180" s="1">
        <v>2957</v>
      </c>
      <c r="F180" s="1">
        <v>17</v>
      </c>
      <c r="G180" s="1">
        <v>75</v>
      </c>
      <c r="H180" s="1" t="s">
        <v>56</v>
      </c>
    </row>
    <row r="181" spans="1:8" x14ac:dyDescent="0.75">
      <c r="A181" s="1">
        <v>22</v>
      </c>
      <c r="B181" s="1">
        <v>4</v>
      </c>
      <c r="C181" s="1">
        <v>121</v>
      </c>
      <c r="D181" s="1">
        <v>98</v>
      </c>
      <c r="E181" s="1">
        <v>2945</v>
      </c>
      <c r="F181" s="1">
        <v>14.5</v>
      </c>
      <c r="G181" s="1">
        <v>75</v>
      </c>
      <c r="H181" s="1" t="s">
        <v>56</v>
      </c>
    </row>
    <row r="182" spans="1:8" x14ac:dyDescent="0.75">
      <c r="A182" s="1">
        <v>25</v>
      </c>
      <c r="B182" s="1">
        <v>4</v>
      </c>
      <c r="C182" s="1">
        <v>121</v>
      </c>
      <c r="D182" s="1">
        <v>115</v>
      </c>
      <c r="E182" s="1">
        <v>2671</v>
      </c>
      <c r="F182" s="1">
        <v>13.5</v>
      </c>
      <c r="G182" s="1">
        <v>75</v>
      </c>
      <c r="H182" s="1" t="s">
        <v>56</v>
      </c>
    </row>
    <row r="183" spans="1:8" x14ac:dyDescent="0.75">
      <c r="A183" s="1">
        <v>33</v>
      </c>
      <c r="B183" s="1">
        <v>4</v>
      </c>
      <c r="C183" s="1">
        <v>91</v>
      </c>
      <c r="D183" s="1">
        <v>53</v>
      </c>
      <c r="E183" s="1">
        <v>1795</v>
      </c>
      <c r="F183" s="1">
        <v>17.5</v>
      </c>
      <c r="G183" s="1">
        <v>75</v>
      </c>
      <c r="H183" s="1" t="s">
        <v>55</v>
      </c>
    </row>
    <row r="184" spans="1:8" x14ac:dyDescent="0.75">
      <c r="A184" s="1">
        <v>28</v>
      </c>
      <c r="B184" s="1">
        <v>4</v>
      </c>
      <c r="C184" s="1">
        <v>107</v>
      </c>
      <c r="D184" s="1">
        <v>86</v>
      </c>
      <c r="E184" s="1">
        <v>2464</v>
      </c>
      <c r="F184" s="1">
        <v>15.5</v>
      </c>
      <c r="G184" s="1">
        <v>76</v>
      </c>
      <c r="H184" s="1" t="s">
        <v>56</v>
      </c>
    </row>
    <row r="185" spans="1:8" x14ac:dyDescent="0.75">
      <c r="A185" s="1">
        <v>25</v>
      </c>
      <c r="B185" s="1">
        <v>4</v>
      </c>
      <c r="C185" s="1">
        <v>116</v>
      </c>
      <c r="D185" s="1">
        <v>81</v>
      </c>
      <c r="E185" s="1">
        <v>2220</v>
      </c>
      <c r="F185" s="1">
        <v>16.899999999999999</v>
      </c>
      <c r="G185" s="1">
        <v>76</v>
      </c>
      <c r="H185" s="1" t="s">
        <v>56</v>
      </c>
    </row>
    <row r="186" spans="1:8" x14ac:dyDescent="0.75">
      <c r="A186" s="1">
        <v>25</v>
      </c>
      <c r="B186" s="1">
        <v>4</v>
      </c>
      <c r="C186" s="1">
        <v>140</v>
      </c>
      <c r="D186" s="1">
        <v>92</v>
      </c>
      <c r="E186" s="1">
        <v>2572</v>
      </c>
      <c r="F186" s="1">
        <v>14.9</v>
      </c>
      <c r="G186" s="1">
        <v>76</v>
      </c>
      <c r="H186" s="1" t="s">
        <v>54</v>
      </c>
    </row>
    <row r="187" spans="1:8" x14ac:dyDescent="0.75">
      <c r="A187" s="1">
        <v>26</v>
      </c>
      <c r="B187" s="1">
        <v>4</v>
      </c>
      <c r="C187" s="1">
        <v>98</v>
      </c>
      <c r="D187" s="1">
        <v>79</v>
      </c>
      <c r="E187" s="1">
        <v>2255</v>
      </c>
      <c r="F187" s="1">
        <v>17.7</v>
      </c>
      <c r="G187" s="1">
        <v>76</v>
      </c>
      <c r="H187" s="1" t="s">
        <v>54</v>
      </c>
    </row>
    <row r="188" spans="1:8" x14ac:dyDescent="0.75">
      <c r="A188" s="1">
        <v>27</v>
      </c>
      <c r="B188" s="1">
        <v>4</v>
      </c>
      <c r="C188" s="1">
        <v>101</v>
      </c>
      <c r="D188" s="1">
        <v>83</v>
      </c>
      <c r="E188" s="1">
        <v>2202</v>
      </c>
      <c r="F188" s="1">
        <v>15.3</v>
      </c>
      <c r="G188" s="1">
        <v>76</v>
      </c>
      <c r="H188" s="1" t="s">
        <v>56</v>
      </c>
    </row>
    <row r="189" spans="1:8" x14ac:dyDescent="0.75">
      <c r="A189" s="1">
        <v>17.5</v>
      </c>
      <c r="B189" s="1">
        <v>8</v>
      </c>
      <c r="C189" s="1">
        <v>305</v>
      </c>
      <c r="D189" s="1">
        <v>140</v>
      </c>
      <c r="E189" s="1">
        <v>4215</v>
      </c>
      <c r="F189" s="1">
        <v>13</v>
      </c>
      <c r="G189" s="1">
        <v>76</v>
      </c>
      <c r="H189" s="1" t="s">
        <v>54</v>
      </c>
    </row>
    <row r="190" spans="1:8" x14ac:dyDescent="0.75">
      <c r="A190" s="1">
        <v>16</v>
      </c>
      <c r="B190" s="1">
        <v>8</v>
      </c>
      <c r="C190" s="1">
        <v>318</v>
      </c>
      <c r="D190" s="1">
        <v>150</v>
      </c>
      <c r="E190" s="1">
        <v>4190</v>
      </c>
      <c r="F190" s="1">
        <v>13</v>
      </c>
      <c r="G190" s="1">
        <v>76</v>
      </c>
      <c r="H190" s="1" t="s">
        <v>54</v>
      </c>
    </row>
    <row r="191" spans="1:8" x14ac:dyDescent="0.75">
      <c r="A191" s="1">
        <v>15.5</v>
      </c>
      <c r="B191" s="1">
        <v>8</v>
      </c>
      <c r="C191" s="1">
        <v>304</v>
      </c>
      <c r="D191" s="1">
        <v>120</v>
      </c>
      <c r="E191" s="1">
        <v>3962</v>
      </c>
      <c r="F191" s="1">
        <v>13.9</v>
      </c>
      <c r="G191" s="1">
        <v>76</v>
      </c>
      <c r="H191" s="1" t="s">
        <v>54</v>
      </c>
    </row>
    <row r="192" spans="1:8" x14ac:dyDescent="0.75">
      <c r="A192" s="1">
        <v>14.5</v>
      </c>
      <c r="B192" s="1">
        <v>8</v>
      </c>
      <c r="C192" s="1">
        <v>351</v>
      </c>
      <c r="D192" s="1">
        <v>152</v>
      </c>
      <c r="E192" s="1">
        <v>4215</v>
      </c>
      <c r="F192" s="1">
        <v>12.8</v>
      </c>
      <c r="G192" s="1">
        <v>76</v>
      </c>
      <c r="H192" s="1" t="s">
        <v>54</v>
      </c>
    </row>
    <row r="193" spans="1:8" x14ac:dyDescent="0.75">
      <c r="A193" s="1">
        <v>22</v>
      </c>
      <c r="B193" s="1">
        <v>6</v>
      </c>
      <c r="C193" s="1">
        <v>225</v>
      </c>
      <c r="D193" s="1">
        <v>100</v>
      </c>
      <c r="E193" s="1">
        <v>3233</v>
      </c>
      <c r="F193" s="1">
        <v>15.4</v>
      </c>
      <c r="G193" s="1">
        <v>76</v>
      </c>
      <c r="H193" s="1" t="s">
        <v>54</v>
      </c>
    </row>
    <row r="194" spans="1:8" x14ac:dyDescent="0.75">
      <c r="A194" s="1">
        <v>22</v>
      </c>
      <c r="B194" s="1">
        <v>6</v>
      </c>
      <c r="C194" s="1">
        <v>250</v>
      </c>
      <c r="D194" s="1">
        <v>105</v>
      </c>
      <c r="E194" s="1">
        <v>3353</v>
      </c>
      <c r="F194" s="1">
        <v>14.5</v>
      </c>
      <c r="G194" s="1">
        <v>76</v>
      </c>
      <c r="H194" s="1" t="s">
        <v>54</v>
      </c>
    </row>
    <row r="195" spans="1:8" x14ac:dyDescent="0.75">
      <c r="A195" s="1">
        <v>24</v>
      </c>
      <c r="B195" s="1">
        <v>6</v>
      </c>
      <c r="C195" s="1">
        <v>200</v>
      </c>
      <c r="D195" s="1">
        <v>81</v>
      </c>
      <c r="E195" s="1">
        <v>3012</v>
      </c>
      <c r="F195" s="1">
        <v>17.600000000000001</v>
      </c>
      <c r="G195" s="1">
        <v>76</v>
      </c>
      <c r="H195" s="1" t="s">
        <v>54</v>
      </c>
    </row>
    <row r="196" spans="1:8" x14ac:dyDescent="0.75">
      <c r="A196" s="1">
        <v>22.5</v>
      </c>
      <c r="B196" s="1">
        <v>6</v>
      </c>
      <c r="C196" s="1">
        <v>232</v>
      </c>
      <c r="D196" s="1">
        <v>90</v>
      </c>
      <c r="E196" s="1">
        <v>3085</v>
      </c>
      <c r="F196" s="1">
        <v>17.600000000000001</v>
      </c>
      <c r="G196" s="1">
        <v>76</v>
      </c>
      <c r="H196" s="1" t="s">
        <v>54</v>
      </c>
    </row>
    <row r="197" spans="1:8" x14ac:dyDescent="0.75">
      <c r="A197" s="1">
        <v>29</v>
      </c>
      <c r="B197" s="1">
        <v>4</v>
      </c>
      <c r="C197" s="1">
        <v>85</v>
      </c>
      <c r="D197" s="1">
        <v>52</v>
      </c>
      <c r="E197" s="1">
        <v>2035</v>
      </c>
      <c r="F197" s="1">
        <v>22.2</v>
      </c>
      <c r="G197" s="1">
        <v>76</v>
      </c>
      <c r="H197" s="1" t="s">
        <v>54</v>
      </c>
    </row>
    <row r="198" spans="1:8" x14ac:dyDescent="0.75">
      <c r="A198" s="1">
        <v>24.5</v>
      </c>
      <c r="B198" s="1">
        <v>4</v>
      </c>
      <c r="C198" s="1">
        <v>98</v>
      </c>
      <c r="D198" s="1">
        <v>60</v>
      </c>
      <c r="E198" s="1">
        <v>2164</v>
      </c>
      <c r="F198" s="1">
        <v>22.1</v>
      </c>
      <c r="G198" s="1">
        <v>76</v>
      </c>
      <c r="H198" s="1" t="s">
        <v>54</v>
      </c>
    </row>
    <row r="199" spans="1:8" x14ac:dyDescent="0.75">
      <c r="A199" s="1">
        <v>29</v>
      </c>
      <c r="B199" s="1">
        <v>4</v>
      </c>
      <c r="C199" s="1">
        <v>90</v>
      </c>
      <c r="D199" s="1">
        <v>70</v>
      </c>
      <c r="E199" s="1">
        <v>1937</v>
      </c>
      <c r="F199" s="1">
        <v>14.2</v>
      </c>
      <c r="G199" s="1">
        <v>76</v>
      </c>
      <c r="H199" s="1" t="s">
        <v>56</v>
      </c>
    </row>
    <row r="200" spans="1:8" x14ac:dyDescent="0.75">
      <c r="A200" s="1">
        <v>33</v>
      </c>
      <c r="B200" s="1">
        <v>4</v>
      </c>
      <c r="C200" s="1">
        <v>91</v>
      </c>
      <c r="D200" s="1">
        <v>53</v>
      </c>
      <c r="E200" s="1">
        <v>1795</v>
      </c>
      <c r="F200" s="1">
        <v>17.399999999999999</v>
      </c>
      <c r="G200" s="1">
        <v>76</v>
      </c>
      <c r="H200" s="1" t="s">
        <v>55</v>
      </c>
    </row>
    <row r="201" spans="1:8" x14ac:dyDescent="0.75">
      <c r="A201" s="1">
        <v>20</v>
      </c>
      <c r="B201" s="1">
        <v>6</v>
      </c>
      <c r="C201" s="1">
        <v>225</v>
      </c>
      <c r="D201" s="1">
        <v>100</v>
      </c>
      <c r="E201" s="1">
        <v>3651</v>
      </c>
      <c r="F201" s="1">
        <v>17.7</v>
      </c>
      <c r="G201" s="1">
        <v>76</v>
      </c>
      <c r="H201" s="1" t="s">
        <v>54</v>
      </c>
    </row>
    <row r="202" spans="1:8" x14ac:dyDescent="0.75">
      <c r="A202" s="1">
        <v>18</v>
      </c>
      <c r="B202" s="1">
        <v>6</v>
      </c>
      <c r="C202" s="1">
        <v>250</v>
      </c>
      <c r="D202" s="1">
        <v>78</v>
      </c>
      <c r="E202" s="1">
        <v>3574</v>
      </c>
      <c r="F202" s="1">
        <v>21</v>
      </c>
      <c r="G202" s="1">
        <v>76</v>
      </c>
      <c r="H202" s="1" t="s">
        <v>54</v>
      </c>
    </row>
    <row r="203" spans="1:8" x14ac:dyDescent="0.75">
      <c r="A203" s="1">
        <v>18.5</v>
      </c>
      <c r="B203" s="1">
        <v>6</v>
      </c>
      <c r="C203" s="1">
        <v>250</v>
      </c>
      <c r="D203" s="1">
        <v>110</v>
      </c>
      <c r="E203" s="1">
        <v>3645</v>
      </c>
      <c r="F203" s="1">
        <v>16.2</v>
      </c>
      <c r="G203" s="1">
        <v>76</v>
      </c>
      <c r="H203" s="1" t="s">
        <v>54</v>
      </c>
    </row>
    <row r="204" spans="1:8" x14ac:dyDescent="0.75">
      <c r="A204" s="1">
        <v>17.5</v>
      </c>
      <c r="B204" s="1">
        <v>6</v>
      </c>
      <c r="C204" s="1">
        <v>258</v>
      </c>
      <c r="D204" s="1">
        <v>95</v>
      </c>
      <c r="E204" s="1">
        <v>3193</v>
      </c>
      <c r="F204" s="1">
        <v>17.8</v>
      </c>
      <c r="G204" s="1">
        <v>76</v>
      </c>
      <c r="H204" s="1" t="s">
        <v>54</v>
      </c>
    </row>
    <row r="205" spans="1:8" x14ac:dyDescent="0.75">
      <c r="A205" s="1">
        <v>29.5</v>
      </c>
      <c r="B205" s="1">
        <v>4</v>
      </c>
      <c r="C205" s="1">
        <v>97</v>
      </c>
      <c r="D205" s="1">
        <v>71</v>
      </c>
      <c r="E205" s="1">
        <v>1825</v>
      </c>
      <c r="F205" s="1">
        <v>12.2</v>
      </c>
      <c r="G205" s="1">
        <v>76</v>
      </c>
      <c r="H205" s="1" t="s">
        <v>56</v>
      </c>
    </row>
    <row r="206" spans="1:8" x14ac:dyDescent="0.75">
      <c r="A206" s="1">
        <v>32</v>
      </c>
      <c r="B206" s="1">
        <v>4</v>
      </c>
      <c r="C206" s="1">
        <v>85</v>
      </c>
      <c r="D206" s="1">
        <v>70</v>
      </c>
      <c r="E206" s="1">
        <v>1990</v>
      </c>
      <c r="F206" s="1">
        <v>17</v>
      </c>
      <c r="G206" s="1">
        <v>76</v>
      </c>
      <c r="H206" s="1" t="s">
        <v>55</v>
      </c>
    </row>
    <row r="207" spans="1:8" x14ac:dyDescent="0.75">
      <c r="A207" s="1">
        <v>28</v>
      </c>
      <c r="B207" s="1">
        <v>4</v>
      </c>
      <c r="C207" s="1">
        <v>97</v>
      </c>
      <c r="D207" s="1">
        <v>75</v>
      </c>
      <c r="E207" s="1">
        <v>2155</v>
      </c>
      <c r="F207" s="1">
        <v>16.399999999999999</v>
      </c>
      <c r="G207" s="1">
        <v>76</v>
      </c>
      <c r="H207" s="1" t="s">
        <v>55</v>
      </c>
    </row>
    <row r="208" spans="1:8" x14ac:dyDescent="0.75">
      <c r="A208" s="1">
        <v>26.5</v>
      </c>
      <c r="B208" s="1">
        <v>4</v>
      </c>
      <c r="C208" s="1">
        <v>140</v>
      </c>
      <c r="D208" s="1">
        <v>72</v>
      </c>
      <c r="E208" s="1">
        <v>2565</v>
      </c>
      <c r="F208" s="1">
        <v>13.6</v>
      </c>
      <c r="G208" s="1">
        <v>76</v>
      </c>
      <c r="H208" s="1" t="s">
        <v>54</v>
      </c>
    </row>
    <row r="209" spans="1:8" x14ac:dyDescent="0.75">
      <c r="A209" s="1">
        <v>20</v>
      </c>
      <c r="B209" s="1">
        <v>4</v>
      </c>
      <c r="C209" s="1">
        <v>130</v>
      </c>
      <c r="D209" s="1">
        <v>102</v>
      </c>
      <c r="E209" s="1">
        <v>3150</v>
      </c>
      <c r="F209" s="1">
        <v>15.7</v>
      </c>
      <c r="G209" s="1">
        <v>76</v>
      </c>
      <c r="H209" s="1" t="s">
        <v>56</v>
      </c>
    </row>
    <row r="210" spans="1:8" x14ac:dyDescent="0.75">
      <c r="A210" s="1">
        <v>13</v>
      </c>
      <c r="B210" s="1">
        <v>8</v>
      </c>
      <c r="C210" s="1">
        <v>318</v>
      </c>
      <c r="D210" s="1">
        <v>150</v>
      </c>
      <c r="E210" s="1">
        <v>3940</v>
      </c>
      <c r="F210" s="1">
        <v>13.2</v>
      </c>
      <c r="G210" s="1">
        <v>76</v>
      </c>
      <c r="H210" s="1" t="s">
        <v>54</v>
      </c>
    </row>
    <row r="211" spans="1:8" x14ac:dyDescent="0.75">
      <c r="A211" s="1">
        <v>19</v>
      </c>
      <c r="B211" s="1">
        <v>4</v>
      </c>
      <c r="C211" s="1">
        <v>120</v>
      </c>
      <c r="D211" s="1">
        <v>88</v>
      </c>
      <c r="E211" s="1">
        <v>3270</v>
      </c>
      <c r="F211" s="1">
        <v>21.9</v>
      </c>
      <c r="G211" s="1">
        <v>76</v>
      </c>
      <c r="H211" s="1" t="s">
        <v>56</v>
      </c>
    </row>
    <row r="212" spans="1:8" x14ac:dyDescent="0.75">
      <c r="A212" s="1">
        <v>19</v>
      </c>
      <c r="B212" s="1">
        <v>6</v>
      </c>
      <c r="C212" s="1">
        <v>156</v>
      </c>
      <c r="D212" s="1">
        <v>108</v>
      </c>
      <c r="E212" s="1">
        <v>2930</v>
      </c>
      <c r="F212" s="1">
        <v>15.5</v>
      </c>
      <c r="G212" s="1">
        <v>76</v>
      </c>
      <c r="H212" s="1" t="s">
        <v>55</v>
      </c>
    </row>
    <row r="213" spans="1:8" x14ac:dyDescent="0.75">
      <c r="A213" s="1">
        <v>16.5</v>
      </c>
      <c r="B213" s="1">
        <v>6</v>
      </c>
      <c r="C213" s="1">
        <v>168</v>
      </c>
      <c r="D213" s="1">
        <v>120</v>
      </c>
      <c r="E213" s="1">
        <v>3820</v>
      </c>
      <c r="F213" s="1">
        <v>16.7</v>
      </c>
      <c r="G213" s="1">
        <v>76</v>
      </c>
      <c r="H213" s="1" t="s">
        <v>56</v>
      </c>
    </row>
    <row r="214" spans="1:8" x14ac:dyDescent="0.75">
      <c r="A214" s="1">
        <v>16.5</v>
      </c>
      <c r="B214" s="1">
        <v>8</v>
      </c>
      <c r="C214" s="1">
        <v>350</v>
      </c>
      <c r="D214" s="1">
        <v>180</v>
      </c>
      <c r="E214" s="1">
        <v>4380</v>
      </c>
      <c r="F214" s="1">
        <v>12.1</v>
      </c>
      <c r="G214" s="1">
        <v>76</v>
      </c>
      <c r="H214" s="1" t="s">
        <v>54</v>
      </c>
    </row>
    <row r="215" spans="1:8" x14ac:dyDescent="0.75">
      <c r="A215" s="1">
        <v>13</v>
      </c>
      <c r="B215" s="1">
        <v>8</v>
      </c>
      <c r="C215" s="1">
        <v>350</v>
      </c>
      <c r="D215" s="1">
        <v>145</v>
      </c>
      <c r="E215" s="1">
        <v>4055</v>
      </c>
      <c r="F215" s="1">
        <v>12</v>
      </c>
      <c r="G215" s="1">
        <v>76</v>
      </c>
      <c r="H215" s="1" t="s">
        <v>54</v>
      </c>
    </row>
    <row r="216" spans="1:8" x14ac:dyDescent="0.75">
      <c r="A216" s="1">
        <v>13</v>
      </c>
      <c r="B216" s="1">
        <v>8</v>
      </c>
      <c r="C216" s="1">
        <v>302</v>
      </c>
      <c r="D216" s="1">
        <v>130</v>
      </c>
      <c r="E216" s="1">
        <v>3870</v>
      </c>
      <c r="F216" s="1">
        <v>15</v>
      </c>
      <c r="G216" s="1">
        <v>76</v>
      </c>
      <c r="H216" s="1" t="s">
        <v>54</v>
      </c>
    </row>
    <row r="217" spans="1:8" x14ac:dyDescent="0.75">
      <c r="A217" s="1">
        <v>13</v>
      </c>
      <c r="B217" s="1">
        <v>8</v>
      </c>
      <c r="C217" s="1">
        <v>318</v>
      </c>
      <c r="D217" s="1">
        <v>150</v>
      </c>
      <c r="E217" s="1">
        <v>3755</v>
      </c>
      <c r="F217" s="1">
        <v>14</v>
      </c>
      <c r="G217" s="1">
        <v>76</v>
      </c>
      <c r="H217" s="1" t="s">
        <v>54</v>
      </c>
    </row>
    <row r="218" spans="1:8" x14ac:dyDescent="0.75">
      <c r="A218" s="1">
        <v>31.5</v>
      </c>
      <c r="B218" s="1">
        <v>4</v>
      </c>
      <c r="C218" s="1">
        <v>98</v>
      </c>
      <c r="D218" s="1">
        <v>68</v>
      </c>
      <c r="E218" s="1">
        <v>2045</v>
      </c>
      <c r="F218" s="1">
        <v>18.5</v>
      </c>
      <c r="G218" s="1">
        <v>77</v>
      </c>
      <c r="H218" s="1" t="s">
        <v>55</v>
      </c>
    </row>
    <row r="219" spans="1:8" x14ac:dyDescent="0.75">
      <c r="A219" s="1">
        <v>30</v>
      </c>
      <c r="B219" s="1">
        <v>4</v>
      </c>
      <c r="C219" s="1">
        <v>111</v>
      </c>
      <c r="D219" s="1">
        <v>80</v>
      </c>
      <c r="E219" s="1">
        <v>2155</v>
      </c>
      <c r="F219" s="1">
        <v>14.8</v>
      </c>
      <c r="G219" s="1">
        <v>77</v>
      </c>
      <c r="H219" s="1" t="s">
        <v>54</v>
      </c>
    </row>
    <row r="220" spans="1:8" x14ac:dyDescent="0.75">
      <c r="A220" s="1">
        <v>36</v>
      </c>
      <c r="B220" s="1">
        <v>4</v>
      </c>
      <c r="C220" s="1">
        <v>79</v>
      </c>
      <c r="D220" s="1">
        <v>58</v>
      </c>
      <c r="E220" s="1">
        <v>1825</v>
      </c>
      <c r="F220" s="1">
        <v>18.600000000000001</v>
      </c>
      <c r="G220" s="1">
        <v>77</v>
      </c>
      <c r="H220" s="1" t="s">
        <v>56</v>
      </c>
    </row>
    <row r="221" spans="1:8" x14ac:dyDescent="0.75">
      <c r="A221" s="1">
        <v>25.5</v>
      </c>
      <c r="B221" s="1">
        <v>4</v>
      </c>
      <c r="C221" s="1">
        <v>122</v>
      </c>
      <c r="D221" s="1">
        <v>96</v>
      </c>
      <c r="E221" s="1">
        <v>2300</v>
      </c>
      <c r="F221" s="1">
        <v>15.5</v>
      </c>
      <c r="G221" s="1">
        <v>77</v>
      </c>
      <c r="H221" s="1" t="s">
        <v>54</v>
      </c>
    </row>
    <row r="222" spans="1:8" x14ac:dyDescent="0.75">
      <c r="A222" s="1">
        <v>33.5</v>
      </c>
      <c r="B222" s="1">
        <v>4</v>
      </c>
      <c r="C222" s="1">
        <v>85</v>
      </c>
      <c r="D222" s="1">
        <v>70</v>
      </c>
      <c r="E222" s="1">
        <v>1945</v>
      </c>
      <c r="F222" s="1">
        <v>16.8</v>
      </c>
      <c r="G222" s="1">
        <v>77</v>
      </c>
      <c r="H222" s="1" t="s">
        <v>55</v>
      </c>
    </row>
    <row r="223" spans="1:8" x14ac:dyDescent="0.75">
      <c r="A223" s="1">
        <v>17.5</v>
      </c>
      <c r="B223" s="1">
        <v>8</v>
      </c>
      <c r="C223" s="1">
        <v>305</v>
      </c>
      <c r="D223" s="1">
        <v>145</v>
      </c>
      <c r="E223" s="1">
        <v>3880</v>
      </c>
      <c r="F223" s="1">
        <v>12.5</v>
      </c>
      <c r="G223" s="1">
        <v>77</v>
      </c>
      <c r="H223" s="1" t="s">
        <v>54</v>
      </c>
    </row>
    <row r="224" spans="1:8" x14ac:dyDescent="0.75">
      <c r="A224" s="1">
        <v>17</v>
      </c>
      <c r="B224" s="1">
        <v>8</v>
      </c>
      <c r="C224" s="1">
        <v>260</v>
      </c>
      <c r="D224" s="1">
        <v>110</v>
      </c>
      <c r="E224" s="1">
        <v>4060</v>
      </c>
      <c r="F224" s="1">
        <v>19</v>
      </c>
      <c r="G224" s="1">
        <v>77</v>
      </c>
      <c r="H224" s="1" t="s">
        <v>54</v>
      </c>
    </row>
    <row r="225" spans="1:8" x14ac:dyDescent="0.75">
      <c r="A225" s="1">
        <v>15.5</v>
      </c>
      <c r="B225" s="1">
        <v>8</v>
      </c>
      <c r="C225" s="1">
        <v>318</v>
      </c>
      <c r="D225" s="1">
        <v>145</v>
      </c>
      <c r="E225" s="1">
        <v>4140</v>
      </c>
      <c r="F225" s="1">
        <v>13.7</v>
      </c>
      <c r="G225" s="1">
        <v>77</v>
      </c>
      <c r="H225" s="1" t="s">
        <v>54</v>
      </c>
    </row>
    <row r="226" spans="1:8" x14ac:dyDescent="0.75">
      <c r="A226" s="1">
        <v>15</v>
      </c>
      <c r="B226" s="1">
        <v>8</v>
      </c>
      <c r="C226" s="1">
        <v>302</v>
      </c>
      <c r="D226" s="1">
        <v>130</v>
      </c>
      <c r="E226" s="1">
        <v>4295</v>
      </c>
      <c r="F226" s="1">
        <v>14.9</v>
      </c>
      <c r="G226" s="1">
        <v>77</v>
      </c>
      <c r="H226" s="1" t="s">
        <v>54</v>
      </c>
    </row>
    <row r="227" spans="1:8" x14ac:dyDescent="0.75">
      <c r="A227" s="1">
        <v>17.5</v>
      </c>
      <c r="B227" s="1">
        <v>6</v>
      </c>
      <c r="C227" s="1">
        <v>250</v>
      </c>
      <c r="D227" s="1">
        <v>110</v>
      </c>
      <c r="E227" s="1">
        <v>3520</v>
      </c>
      <c r="F227" s="1">
        <v>16.399999999999999</v>
      </c>
      <c r="G227" s="1">
        <v>77</v>
      </c>
      <c r="H227" s="1" t="s">
        <v>54</v>
      </c>
    </row>
    <row r="228" spans="1:8" x14ac:dyDescent="0.75">
      <c r="A228" s="1">
        <v>20.5</v>
      </c>
      <c r="B228" s="1">
        <v>6</v>
      </c>
      <c r="C228" s="1">
        <v>231</v>
      </c>
      <c r="D228" s="1">
        <v>105</v>
      </c>
      <c r="E228" s="1">
        <v>3425</v>
      </c>
      <c r="F228" s="1">
        <v>16.899999999999999</v>
      </c>
      <c r="G228" s="1">
        <v>77</v>
      </c>
      <c r="H228" s="1" t="s">
        <v>54</v>
      </c>
    </row>
    <row r="229" spans="1:8" x14ac:dyDescent="0.75">
      <c r="A229" s="1">
        <v>19</v>
      </c>
      <c r="B229" s="1">
        <v>6</v>
      </c>
      <c r="C229" s="1">
        <v>225</v>
      </c>
      <c r="D229" s="1">
        <v>100</v>
      </c>
      <c r="E229" s="1">
        <v>3630</v>
      </c>
      <c r="F229" s="1">
        <v>17.7</v>
      </c>
      <c r="G229" s="1">
        <v>77</v>
      </c>
      <c r="H229" s="1" t="s">
        <v>54</v>
      </c>
    </row>
    <row r="230" spans="1:8" x14ac:dyDescent="0.75">
      <c r="A230" s="1">
        <v>18.5</v>
      </c>
      <c r="B230" s="1">
        <v>6</v>
      </c>
      <c r="C230" s="1">
        <v>250</v>
      </c>
      <c r="D230" s="1">
        <v>98</v>
      </c>
      <c r="E230" s="1">
        <v>3525</v>
      </c>
      <c r="F230" s="1">
        <v>19</v>
      </c>
      <c r="G230" s="1">
        <v>77</v>
      </c>
      <c r="H230" s="1" t="s">
        <v>54</v>
      </c>
    </row>
    <row r="231" spans="1:8" x14ac:dyDescent="0.75">
      <c r="A231" s="1">
        <v>16</v>
      </c>
      <c r="B231" s="1">
        <v>8</v>
      </c>
      <c r="C231" s="1">
        <v>400</v>
      </c>
      <c r="D231" s="1">
        <v>180</v>
      </c>
      <c r="E231" s="1">
        <v>4220</v>
      </c>
      <c r="F231" s="1">
        <v>11.1</v>
      </c>
      <c r="G231" s="1">
        <v>77</v>
      </c>
      <c r="H231" s="1" t="s">
        <v>54</v>
      </c>
    </row>
    <row r="232" spans="1:8" x14ac:dyDescent="0.75">
      <c r="A232" s="1">
        <v>15.5</v>
      </c>
      <c r="B232" s="1">
        <v>8</v>
      </c>
      <c r="C232" s="1">
        <v>350</v>
      </c>
      <c r="D232" s="1">
        <v>170</v>
      </c>
      <c r="E232" s="1">
        <v>4165</v>
      </c>
      <c r="F232" s="1">
        <v>11.4</v>
      </c>
      <c r="G232" s="1">
        <v>77</v>
      </c>
      <c r="H232" s="1" t="s">
        <v>54</v>
      </c>
    </row>
    <row r="233" spans="1:8" x14ac:dyDescent="0.75">
      <c r="A233" s="1">
        <v>15.5</v>
      </c>
      <c r="B233" s="1">
        <v>8</v>
      </c>
      <c r="C233" s="1">
        <v>400</v>
      </c>
      <c r="D233" s="1">
        <v>190</v>
      </c>
      <c r="E233" s="1">
        <v>4325</v>
      </c>
      <c r="F233" s="1">
        <v>12.2</v>
      </c>
      <c r="G233" s="1">
        <v>77</v>
      </c>
      <c r="H233" s="1" t="s">
        <v>54</v>
      </c>
    </row>
    <row r="234" spans="1:8" x14ac:dyDescent="0.75">
      <c r="A234" s="1">
        <v>16</v>
      </c>
      <c r="B234" s="1">
        <v>8</v>
      </c>
      <c r="C234" s="1">
        <v>351</v>
      </c>
      <c r="D234" s="1">
        <v>149</v>
      </c>
      <c r="E234" s="1">
        <v>4335</v>
      </c>
      <c r="F234" s="1">
        <v>14.5</v>
      </c>
      <c r="G234" s="1">
        <v>77</v>
      </c>
      <c r="H234" s="1" t="s">
        <v>54</v>
      </c>
    </row>
    <row r="235" spans="1:8" x14ac:dyDescent="0.75">
      <c r="A235" s="1">
        <v>29</v>
      </c>
      <c r="B235" s="1">
        <v>4</v>
      </c>
      <c r="C235" s="1">
        <v>97</v>
      </c>
      <c r="D235" s="1">
        <v>78</v>
      </c>
      <c r="E235" s="1">
        <v>1940</v>
      </c>
      <c r="F235" s="1">
        <v>14.5</v>
      </c>
      <c r="G235" s="1">
        <v>77</v>
      </c>
      <c r="H235" s="1" t="s">
        <v>56</v>
      </c>
    </row>
    <row r="236" spans="1:8" x14ac:dyDescent="0.75">
      <c r="A236" s="1">
        <v>24.5</v>
      </c>
      <c r="B236" s="1">
        <v>4</v>
      </c>
      <c r="C236" s="1">
        <v>151</v>
      </c>
      <c r="D236" s="1">
        <v>88</v>
      </c>
      <c r="E236" s="1">
        <v>2740</v>
      </c>
      <c r="F236" s="1">
        <v>16</v>
      </c>
      <c r="G236" s="1">
        <v>77</v>
      </c>
      <c r="H236" s="1" t="s">
        <v>54</v>
      </c>
    </row>
    <row r="237" spans="1:8" x14ac:dyDescent="0.75">
      <c r="A237" s="1">
        <v>26</v>
      </c>
      <c r="B237" s="1">
        <v>4</v>
      </c>
      <c r="C237" s="1">
        <v>97</v>
      </c>
      <c r="D237" s="1">
        <v>75</v>
      </c>
      <c r="E237" s="1">
        <v>2265</v>
      </c>
      <c r="F237" s="1">
        <v>18.2</v>
      </c>
      <c r="G237" s="1">
        <v>77</v>
      </c>
      <c r="H237" s="1" t="s">
        <v>55</v>
      </c>
    </row>
    <row r="238" spans="1:8" x14ac:dyDescent="0.75">
      <c r="A238" s="1">
        <v>25.5</v>
      </c>
      <c r="B238" s="1">
        <v>4</v>
      </c>
      <c r="C238" s="1">
        <v>140</v>
      </c>
      <c r="D238" s="1">
        <v>89</v>
      </c>
      <c r="E238" s="1">
        <v>2755</v>
      </c>
      <c r="F238" s="1">
        <v>15.8</v>
      </c>
      <c r="G238" s="1">
        <v>77</v>
      </c>
      <c r="H238" s="1" t="s">
        <v>54</v>
      </c>
    </row>
    <row r="239" spans="1:8" x14ac:dyDescent="0.75">
      <c r="A239" s="1">
        <v>30.5</v>
      </c>
      <c r="B239" s="1">
        <v>4</v>
      </c>
      <c r="C239" s="1">
        <v>98</v>
      </c>
      <c r="D239" s="1">
        <v>63</v>
      </c>
      <c r="E239" s="1">
        <v>2051</v>
      </c>
      <c r="F239" s="1">
        <v>17</v>
      </c>
      <c r="G239" s="1">
        <v>77</v>
      </c>
      <c r="H239" s="1" t="s">
        <v>54</v>
      </c>
    </row>
    <row r="240" spans="1:8" x14ac:dyDescent="0.75">
      <c r="A240" s="1">
        <v>33.5</v>
      </c>
      <c r="B240" s="1">
        <v>4</v>
      </c>
      <c r="C240" s="1">
        <v>98</v>
      </c>
      <c r="D240" s="1">
        <v>83</v>
      </c>
      <c r="E240" s="1">
        <v>2075</v>
      </c>
      <c r="F240" s="1">
        <v>15.9</v>
      </c>
      <c r="G240" s="1">
        <v>77</v>
      </c>
      <c r="H240" s="1" t="s">
        <v>54</v>
      </c>
    </row>
    <row r="241" spans="1:8" x14ac:dyDescent="0.75">
      <c r="A241" s="1">
        <v>30</v>
      </c>
      <c r="B241" s="1">
        <v>4</v>
      </c>
      <c r="C241" s="1">
        <v>97</v>
      </c>
      <c r="D241" s="1">
        <v>67</v>
      </c>
      <c r="E241" s="1">
        <v>1985</v>
      </c>
      <c r="F241" s="1">
        <v>16.399999999999999</v>
      </c>
      <c r="G241" s="1">
        <v>77</v>
      </c>
      <c r="H241" s="1" t="s">
        <v>55</v>
      </c>
    </row>
    <row r="242" spans="1:8" x14ac:dyDescent="0.75">
      <c r="A242" s="1">
        <v>30.5</v>
      </c>
      <c r="B242" s="1">
        <v>4</v>
      </c>
      <c r="C242" s="1">
        <v>97</v>
      </c>
      <c r="D242" s="1">
        <v>78</v>
      </c>
      <c r="E242" s="1">
        <v>2190</v>
      </c>
      <c r="F242" s="1">
        <v>14.1</v>
      </c>
      <c r="G242" s="1">
        <v>77</v>
      </c>
      <c r="H242" s="1" t="s">
        <v>56</v>
      </c>
    </row>
    <row r="243" spans="1:8" x14ac:dyDescent="0.75">
      <c r="A243" s="1">
        <v>22</v>
      </c>
      <c r="B243" s="1">
        <v>6</v>
      </c>
      <c r="C243" s="1">
        <v>146</v>
      </c>
      <c r="D243" s="1">
        <v>97</v>
      </c>
      <c r="E243" s="1">
        <v>2815</v>
      </c>
      <c r="F243" s="1">
        <v>14.5</v>
      </c>
      <c r="G243" s="1">
        <v>77</v>
      </c>
      <c r="H243" s="1" t="s">
        <v>55</v>
      </c>
    </row>
    <row r="244" spans="1:8" x14ac:dyDescent="0.75">
      <c r="A244" s="1">
        <v>21.5</v>
      </c>
      <c r="B244" s="1">
        <v>4</v>
      </c>
      <c r="C244" s="1">
        <v>121</v>
      </c>
      <c r="D244" s="1">
        <v>110</v>
      </c>
      <c r="E244" s="1">
        <v>2600</v>
      </c>
      <c r="F244" s="1">
        <v>12.8</v>
      </c>
      <c r="G244" s="1">
        <v>77</v>
      </c>
      <c r="H244" s="1" t="s">
        <v>56</v>
      </c>
    </row>
    <row r="245" spans="1:8" x14ac:dyDescent="0.75">
      <c r="A245" s="1">
        <v>21.5</v>
      </c>
      <c r="B245" s="1">
        <v>3</v>
      </c>
      <c r="C245" s="1">
        <v>80</v>
      </c>
      <c r="D245" s="1">
        <v>110</v>
      </c>
      <c r="E245" s="1">
        <v>2720</v>
      </c>
      <c r="F245" s="1">
        <v>13.5</v>
      </c>
      <c r="G245" s="1">
        <v>77</v>
      </c>
      <c r="H245" s="1" t="s">
        <v>55</v>
      </c>
    </row>
    <row r="246" spans="1:8" x14ac:dyDescent="0.75">
      <c r="A246" s="1">
        <v>43.1</v>
      </c>
      <c r="B246" s="1">
        <v>4</v>
      </c>
      <c r="C246" s="1">
        <v>90</v>
      </c>
      <c r="D246" s="1">
        <v>48</v>
      </c>
      <c r="E246" s="1">
        <v>1985</v>
      </c>
      <c r="F246" s="1">
        <v>21.5</v>
      </c>
      <c r="G246" s="1">
        <v>78</v>
      </c>
      <c r="H246" s="1" t="s">
        <v>56</v>
      </c>
    </row>
    <row r="247" spans="1:8" x14ac:dyDescent="0.75">
      <c r="A247" s="1">
        <v>36.1</v>
      </c>
      <c r="B247" s="1">
        <v>4</v>
      </c>
      <c r="C247" s="1">
        <v>98</v>
      </c>
      <c r="D247" s="1">
        <v>66</v>
      </c>
      <c r="E247" s="1">
        <v>1800</v>
      </c>
      <c r="F247" s="1">
        <v>14.4</v>
      </c>
      <c r="G247" s="1">
        <v>78</v>
      </c>
      <c r="H247" s="1" t="s">
        <v>54</v>
      </c>
    </row>
    <row r="248" spans="1:8" x14ac:dyDescent="0.75">
      <c r="A248" s="1">
        <v>32.799999999999997</v>
      </c>
      <c r="B248" s="1">
        <v>4</v>
      </c>
      <c r="C248" s="1">
        <v>78</v>
      </c>
      <c r="D248" s="1">
        <v>52</v>
      </c>
      <c r="E248" s="1">
        <v>1985</v>
      </c>
      <c r="F248" s="1">
        <v>19.399999999999999</v>
      </c>
      <c r="G248" s="1">
        <v>78</v>
      </c>
      <c r="H248" s="1" t="s">
        <v>55</v>
      </c>
    </row>
    <row r="249" spans="1:8" x14ac:dyDescent="0.75">
      <c r="A249" s="1">
        <v>39.4</v>
      </c>
      <c r="B249" s="1">
        <v>4</v>
      </c>
      <c r="C249" s="1">
        <v>85</v>
      </c>
      <c r="D249" s="1">
        <v>70</v>
      </c>
      <c r="E249" s="1">
        <v>2070</v>
      </c>
      <c r="F249" s="1">
        <v>18.600000000000001</v>
      </c>
      <c r="G249" s="1">
        <v>78</v>
      </c>
      <c r="H249" s="1" t="s">
        <v>55</v>
      </c>
    </row>
    <row r="250" spans="1:8" x14ac:dyDescent="0.75">
      <c r="A250" s="1">
        <v>36.1</v>
      </c>
      <c r="B250" s="1">
        <v>4</v>
      </c>
      <c r="C250" s="1">
        <v>91</v>
      </c>
      <c r="D250" s="1">
        <v>60</v>
      </c>
      <c r="E250" s="1">
        <v>1800</v>
      </c>
      <c r="F250" s="1">
        <v>16.399999999999999</v>
      </c>
      <c r="G250" s="1">
        <v>78</v>
      </c>
      <c r="H250" s="1" t="s">
        <v>55</v>
      </c>
    </row>
    <row r="251" spans="1:8" x14ac:dyDescent="0.75">
      <c r="A251" s="1">
        <v>19.899999999999999</v>
      </c>
      <c r="B251" s="1">
        <v>8</v>
      </c>
      <c r="C251" s="1">
        <v>260</v>
      </c>
      <c r="D251" s="1">
        <v>110</v>
      </c>
      <c r="E251" s="1">
        <v>3365</v>
      </c>
      <c r="F251" s="1">
        <v>15.5</v>
      </c>
      <c r="G251" s="1">
        <v>78</v>
      </c>
      <c r="H251" s="1" t="s">
        <v>54</v>
      </c>
    </row>
    <row r="252" spans="1:8" x14ac:dyDescent="0.75">
      <c r="A252" s="1">
        <v>19.399999999999999</v>
      </c>
      <c r="B252" s="1">
        <v>8</v>
      </c>
      <c r="C252" s="1">
        <v>318</v>
      </c>
      <c r="D252" s="1">
        <v>140</v>
      </c>
      <c r="E252" s="1">
        <v>3735</v>
      </c>
      <c r="F252" s="1">
        <v>13.2</v>
      </c>
      <c r="G252" s="1">
        <v>78</v>
      </c>
      <c r="H252" s="1" t="s">
        <v>54</v>
      </c>
    </row>
    <row r="253" spans="1:8" x14ac:dyDescent="0.75">
      <c r="A253" s="1">
        <v>20.2</v>
      </c>
      <c r="B253" s="1">
        <v>8</v>
      </c>
      <c r="C253" s="1">
        <v>302</v>
      </c>
      <c r="D253" s="1">
        <v>139</v>
      </c>
      <c r="E253" s="1">
        <v>3570</v>
      </c>
      <c r="F253" s="1">
        <v>12.8</v>
      </c>
      <c r="G253" s="1">
        <v>78</v>
      </c>
      <c r="H253" s="1" t="s">
        <v>54</v>
      </c>
    </row>
    <row r="254" spans="1:8" x14ac:dyDescent="0.75">
      <c r="A254" s="1">
        <v>19.2</v>
      </c>
      <c r="B254" s="1">
        <v>6</v>
      </c>
      <c r="C254" s="1">
        <v>231</v>
      </c>
      <c r="D254" s="1">
        <v>105</v>
      </c>
      <c r="E254" s="1">
        <v>3535</v>
      </c>
      <c r="F254" s="1">
        <v>19.2</v>
      </c>
      <c r="G254" s="1">
        <v>78</v>
      </c>
      <c r="H254" s="1" t="s">
        <v>54</v>
      </c>
    </row>
    <row r="255" spans="1:8" x14ac:dyDescent="0.75">
      <c r="A255" s="1">
        <v>20.5</v>
      </c>
      <c r="B255" s="1">
        <v>6</v>
      </c>
      <c r="C255" s="1">
        <v>200</v>
      </c>
      <c r="D255" s="1">
        <v>95</v>
      </c>
      <c r="E255" s="1">
        <v>3155</v>
      </c>
      <c r="F255" s="1">
        <v>18.2</v>
      </c>
      <c r="G255" s="1">
        <v>78</v>
      </c>
      <c r="H255" s="1" t="s">
        <v>54</v>
      </c>
    </row>
    <row r="256" spans="1:8" x14ac:dyDescent="0.75">
      <c r="A256" s="1">
        <v>20.2</v>
      </c>
      <c r="B256" s="1">
        <v>6</v>
      </c>
      <c r="C256" s="1">
        <v>200</v>
      </c>
      <c r="D256" s="1">
        <v>85</v>
      </c>
      <c r="E256" s="1">
        <v>2965</v>
      </c>
      <c r="F256" s="1">
        <v>15.8</v>
      </c>
      <c r="G256" s="1">
        <v>78</v>
      </c>
      <c r="H256" s="1" t="s">
        <v>54</v>
      </c>
    </row>
    <row r="257" spans="1:8" x14ac:dyDescent="0.75">
      <c r="A257" s="1">
        <v>25.1</v>
      </c>
      <c r="B257" s="1">
        <v>4</v>
      </c>
      <c r="C257" s="1">
        <v>140</v>
      </c>
      <c r="D257" s="1">
        <v>88</v>
      </c>
      <c r="E257" s="1">
        <v>2720</v>
      </c>
      <c r="F257" s="1">
        <v>15.4</v>
      </c>
      <c r="G257" s="1">
        <v>78</v>
      </c>
      <c r="H257" s="1" t="s">
        <v>54</v>
      </c>
    </row>
    <row r="258" spans="1:8" x14ac:dyDescent="0.75">
      <c r="A258" s="1">
        <v>20.5</v>
      </c>
      <c r="B258" s="1">
        <v>6</v>
      </c>
      <c r="C258" s="1">
        <v>225</v>
      </c>
      <c r="D258" s="1">
        <v>100</v>
      </c>
      <c r="E258" s="1">
        <v>3430</v>
      </c>
      <c r="F258" s="1">
        <v>17.2</v>
      </c>
      <c r="G258" s="1">
        <v>78</v>
      </c>
      <c r="H258" s="1" t="s">
        <v>54</v>
      </c>
    </row>
    <row r="259" spans="1:8" x14ac:dyDescent="0.75">
      <c r="A259" s="1">
        <v>19.399999999999999</v>
      </c>
      <c r="B259" s="1">
        <v>6</v>
      </c>
      <c r="C259" s="1">
        <v>232</v>
      </c>
      <c r="D259" s="1">
        <v>90</v>
      </c>
      <c r="E259" s="1">
        <v>3210</v>
      </c>
      <c r="F259" s="1">
        <v>17.2</v>
      </c>
      <c r="G259" s="1">
        <v>78</v>
      </c>
      <c r="H259" s="1" t="s">
        <v>54</v>
      </c>
    </row>
    <row r="260" spans="1:8" x14ac:dyDescent="0.75">
      <c r="A260" s="1">
        <v>20.6</v>
      </c>
      <c r="B260" s="1">
        <v>6</v>
      </c>
      <c r="C260" s="1">
        <v>231</v>
      </c>
      <c r="D260" s="1">
        <v>105</v>
      </c>
      <c r="E260" s="1">
        <v>3380</v>
      </c>
      <c r="F260" s="1">
        <v>15.8</v>
      </c>
      <c r="G260" s="1">
        <v>78</v>
      </c>
      <c r="H260" s="1" t="s">
        <v>54</v>
      </c>
    </row>
    <row r="261" spans="1:8" x14ac:dyDescent="0.75">
      <c r="A261" s="1">
        <v>20.8</v>
      </c>
      <c r="B261" s="1">
        <v>6</v>
      </c>
      <c r="C261" s="1">
        <v>200</v>
      </c>
      <c r="D261" s="1">
        <v>85</v>
      </c>
      <c r="E261" s="1">
        <v>3070</v>
      </c>
      <c r="F261" s="1">
        <v>16.7</v>
      </c>
      <c r="G261" s="1">
        <v>78</v>
      </c>
      <c r="H261" s="1" t="s">
        <v>54</v>
      </c>
    </row>
    <row r="262" spans="1:8" x14ac:dyDescent="0.75">
      <c r="A262" s="1">
        <v>18.600000000000001</v>
      </c>
      <c r="B262" s="1">
        <v>6</v>
      </c>
      <c r="C262" s="1">
        <v>225</v>
      </c>
      <c r="D262" s="1">
        <v>110</v>
      </c>
      <c r="E262" s="1">
        <v>3620</v>
      </c>
      <c r="F262" s="1">
        <v>18.7</v>
      </c>
      <c r="G262" s="1">
        <v>78</v>
      </c>
      <c r="H262" s="1" t="s">
        <v>54</v>
      </c>
    </row>
    <row r="263" spans="1:8" x14ac:dyDescent="0.75">
      <c r="A263" s="1">
        <v>18.100000000000001</v>
      </c>
      <c r="B263" s="1">
        <v>6</v>
      </c>
      <c r="C263" s="1">
        <v>258</v>
      </c>
      <c r="D263" s="1">
        <v>120</v>
      </c>
      <c r="E263" s="1">
        <v>3410</v>
      </c>
      <c r="F263" s="1">
        <v>15.1</v>
      </c>
      <c r="G263" s="1">
        <v>78</v>
      </c>
      <c r="H263" s="1" t="s">
        <v>54</v>
      </c>
    </row>
    <row r="264" spans="1:8" x14ac:dyDescent="0.75">
      <c r="A264" s="1">
        <v>19.2</v>
      </c>
      <c r="B264" s="1">
        <v>8</v>
      </c>
      <c r="C264" s="1">
        <v>305</v>
      </c>
      <c r="D264" s="1">
        <v>145</v>
      </c>
      <c r="E264" s="1">
        <v>3425</v>
      </c>
      <c r="F264" s="1">
        <v>13.2</v>
      </c>
      <c r="G264" s="1">
        <v>78</v>
      </c>
      <c r="H264" s="1" t="s">
        <v>54</v>
      </c>
    </row>
    <row r="265" spans="1:8" x14ac:dyDescent="0.75">
      <c r="A265" s="1">
        <v>17.7</v>
      </c>
      <c r="B265" s="1">
        <v>6</v>
      </c>
      <c r="C265" s="1">
        <v>231</v>
      </c>
      <c r="D265" s="1">
        <v>165</v>
      </c>
      <c r="E265" s="1">
        <v>3445</v>
      </c>
      <c r="F265" s="1">
        <v>13.4</v>
      </c>
      <c r="G265" s="1">
        <v>78</v>
      </c>
      <c r="H265" s="1" t="s">
        <v>54</v>
      </c>
    </row>
    <row r="266" spans="1:8" x14ac:dyDescent="0.75">
      <c r="A266" s="1">
        <v>18.100000000000001</v>
      </c>
      <c r="B266" s="1">
        <v>8</v>
      </c>
      <c r="C266" s="1">
        <v>302</v>
      </c>
      <c r="D266" s="1">
        <v>139</v>
      </c>
      <c r="E266" s="1">
        <v>3205</v>
      </c>
      <c r="F266" s="1">
        <v>11.2</v>
      </c>
      <c r="G266" s="1">
        <v>78</v>
      </c>
      <c r="H266" s="1" t="s">
        <v>54</v>
      </c>
    </row>
    <row r="267" spans="1:8" x14ac:dyDescent="0.75">
      <c r="A267" s="1">
        <v>17.5</v>
      </c>
      <c r="B267" s="1">
        <v>8</v>
      </c>
      <c r="C267" s="1">
        <v>318</v>
      </c>
      <c r="D267" s="1">
        <v>140</v>
      </c>
      <c r="E267" s="1">
        <v>4080</v>
      </c>
      <c r="F267" s="1">
        <v>13.7</v>
      </c>
      <c r="G267" s="1">
        <v>78</v>
      </c>
      <c r="H267" s="1" t="s">
        <v>54</v>
      </c>
    </row>
    <row r="268" spans="1:8" x14ac:dyDescent="0.75">
      <c r="A268" s="1">
        <v>30</v>
      </c>
      <c r="B268" s="1">
        <v>4</v>
      </c>
      <c r="C268" s="1">
        <v>98</v>
      </c>
      <c r="D268" s="1">
        <v>68</v>
      </c>
      <c r="E268" s="1">
        <v>2155</v>
      </c>
      <c r="F268" s="1">
        <v>16.5</v>
      </c>
      <c r="G268" s="1">
        <v>78</v>
      </c>
      <c r="H268" s="1" t="s">
        <v>54</v>
      </c>
    </row>
    <row r="269" spans="1:8" x14ac:dyDescent="0.75">
      <c r="A269" s="1">
        <v>27.5</v>
      </c>
      <c r="B269" s="1">
        <v>4</v>
      </c>
      <c r="C269" s="1">
        <v>134</v>
      </c>
      <c r="D269" s="1">
        <v>95</v>
      </c>
      <c r="E269" s="1">
        <v>2560</v>
      </c>
      <c r="F269" s="1">
        <v>14.2</v>
      </c>
      <c r="G269" s="1">
        <v>78</v>
      </c>
      <c r="H269" s="1" t="s">
        <v>55</v>
      </c>
    </row>
    <row r="270" spans="1:8" x14ac:dyDescent="0.75">
      <c r="A270" s="1">
        <v>27.2</v>
      </c>
      <c r="B270" s="1">
        <v>4</v>
      </c>
      <c r="C270" s="1">
        <v>119</v>
      </c>
      <c r="D270" s="1">
        <v>97</v>
      </c>
      <c r="E270" s="1">
        <v>2300</v>
      </c>
      <c r="F270" s="1">
        <v>14.7</v>
      </c>
      <c r="G270" s="1">
        <v>78</v>
      </c>
      <c r="H270" s="1" t="s">
        <v>55</v>
      </c>
    </row>
    <row r="271" spans="1:8" x14ac:dyDescent="0.75">
      <c r="A271" s="1">
        <v>30.9</v>
      </c>
      <c r="B271" s="1">
        <v>4</v>
      </c>
      <c r="C271" s="1">
        <v>105</v>
      </c>
      <c r="D271" s="1">
        <v>75</v>
      </c>
      <c r="E271" s="1">
        <v>2230</v>
      </c>
      <c r="F271" s="1">
        <v>14.5</v>
      </c>
      <c r="G271" s="1">
        <v>78</v>
      </c>
      <c r="H271" s="1" t="s">
        <v>54</v>
      </c>
    </row>
    <row r="272" spans="1:8" x14ac:dyDescent="0.75">
      <c r="A272" s="1">
        <v>21.1</v>
      </c>
      <c r="B272" s="1">
        <v>4</v>
      </c>
      <c r="C272" s="1">
        <v>134</v>
      </c>
      <c r="D272" s="1">
        <v>95</v>
      </c>
      <c r="E272" s="1">
        <v>2515</v>
      </c>
      <c r="F272" s="1">
        <v>14.8</v>
      </c>
      <c r="G272" s="1">
        <v>78</v>
      </c>
      <c r="H272" s="1" t="s">
        <v>55</v>
      </c>
    </row>
    <row r="273" spans="1:8" x14ac:dyDescent="0.75">
      <c r="A273" s="1">
        <v>23.2</v>
      </c>
      <c r="B273" s="1">
        <v>4</v>
      </c>
      <c r="C273" s="1">
        <v>156</v>
      </c>
      <c r="D273" s="1">
        <v>105</v>
      </c>
      <c r="E273" s="1">
        <v>2745</v>
      </c>
      <c r="F273" s="1">
        <v>16.7</v>
      </c>
      <c r="G273" s="1">
        <v>78</v>
      </c>
      <c r="H273" s="1" t="s">
        <v>54</v>
      </c>
    </row>
    <row r="274" spans="1:8" x14ac:dyDescent="0.75">
      <c r="A274" s="1">
        <v>23.8</v>
      </c>
      <c r="B274" s="1">
        <v>4</v>
      </c>
      <c r="C274" s="1">
        <v>151</v>
      </c>
      <c r="D274" s="1">
        <v>85</v>
      </c>
      <c r="E274" s="1">
        <v>2855</v>
      </c>
      <c r="F274" s="1">
        <v>17.600000000000001</v>
      </c>
      <c r="G274" s="1">
        <v>78</v>
      </c>
      <c r="H274" s="1" t="s">
        <v>54</v>
      </c>
    </row>
    <row r="275" spans="1:8" x14ac:dyDescent="0.75">
      <c r="A275" s="1">
        <v>23.9</v>
      </c>
      <c r="B275" s="1">
        <v>4</v>
      </c>
      <c r="C275" s="1">
        <v>119</v>
      </c>
      <c r="D275" s="1">
        <v>97</v>
      </c>
      <c r="E275" s="1">
        <v>2405</v>
      </c>
      <c r="F275" s="1">
        <v>14.9</v>
      </c>
      <c r="G275" s="1">
        <v>78</v>
      </c>
      <c r="H275" s="1" t="s">
        <v>55</v>
      </c>
    </row>
    <row r="276" spans="1:8" x14ac:dyDescent="0.75">
      <c r="A276" s="1">
        <v>20.3</v>
      </c>
      <c r="B276" s="1">
        <v>5</v>
      </c>
      <c r="C276" s="1">
        <v>131</v>
      </c>
      <c r="D276" s="1">
        <v>103</v>
      </c>
      <c r="E276" s="1">
        <v>2830</v>
      </c>
      <c r="F276" s="1">
        <v>15.9</v>
      </c>
      <c r="G276" s="1">
        <v>78</v>
      </c>
      <c r="H276" s="1" t="s">
        <v>56</v>
      </c>
    </row>
    <row r="277" spans="1:8" x14ac:dyDescent="0.75">
      <c r="A277" s="1">
        <v>17</v>
      </c>
      <c r="B277" s="1">
        <v>6</v>
      </c>
      <c r="C277" s="1">
        <v>163</v>
      </c>
      <c r="D277" s="1">
        <v>125</v>
      </c>
      <c r="E277" s="1">
        <v>3140</v>
      </c>
      <c r="F277" s="1">
        <v>13.6</v>
      </c>
      <c r="G277" s="1">
        <v>78</v>
      </c>
      <c r="H277" s="1" t="s">
        <v>56</v>
      </c>
    </row>
    <row r="278" spans="1:8" x14ac:dyDescent="0.75">
      <c r="A278" s="1">
        <v>21.6</v>
      </c>
      <c r="B278" s="1">
        <v>4</v>
      </c>
      <c r="C278" s="1">
        <v>121</v>
      </c>
      <c r="D278" s="1">
        <v>115</v>
      </c>
      <c r="E278" s="1">
        <v>2795</v>
      </c>
      <c r="F278" s="1">
        <v>15.7</v>
      </c>
      <c r="G278" s="1">
        <v>78</v>
      </c>
      <c r="H278" s="1" t="s">
        <v>56</v>
      </c>
    </row>
    <row r="279" spans="1:8" x14ac:dyDescent="0.75">
      <c r="A279" s="1">
        <v>16.2</v>
      </c>
      <c r="B279" s="1">
        <v>6</v>
      </c>
      <c r="C279" s="1">
        <v>163</v>
      </c>
      <c r="D279" s="1">
        <v>133</v>
      </c>
      <c r="E279" s="1">
        <v>3410</v>
      </c>
      <c r="F279" s="1">
        <v>15.8</v>
      </c>
      <c r="G279" s="1">
        <v>78</v>
      </c>
      <c r="H279" s="1" t="s">
        <v>56</v>
      </c>
    </row>
    <row r="280" spans="1:8" x14ac:dyDescent="0.75">
      <c r="A280" s="1">
        <v>31.5</v>
      </c>
      <c r="B280" s="1">
        <v>4</v>
      </c>
      <c r="C280" s="1">
        <v>89</v>
      </c>
      <c r="D280" s="1">
        <v>71</v>
      </c>
      <c r="E280" s="1">
        <v>1990</v>
      </c>
      <c r="F280" s="1">
        <v>14.9</v>
      </c>
      <c r="G280" s="1">
        <v>78</v>
      </c>
      <c r="H280" s="1" t="s">
        <v>56</v>
      </c>
    </row>
    <row r="281" spans="1:8" x14ac:dyDescent="0.75">
      <c r="A281" s="1">
        <v>29.5</v>
      </c>
      <c r="B281" s="1">
        <v>4</v>
      </c>
      <c r="C281" s="1">
        <v>98</v>
      </c>
      <c r="D281" s="1">
        <v>68</v>
      </c>
      <c r="E281" s="1">
        <v>2135</v>
      </c>
      <c r="F281" s="1">
        <v>16.600000000000001</v>
      </c>
      <c r="G281" s="1">
        <v>78</v>
      </c>
      <c r="H281" s="1" t="s">
        <v>55</v>
      </c>
    </row>
    <row r="282" spans="1:8" x14ac:dyDescent="0.75">
      <c r="A282" s="1">
        <v>21.5</v>
      </c>
      <c r="B282" s="1">
        <v>6</v>
      </c>
      <c r="C282" s="1">
        <v>231</v>
      </c>
      <c r="D282" s="1">
        <v>115</v>
      </c>
      <c r="E282" s="1">
        <v>3245</v>
      </c>
      <c r="F282" s="1">
        <v>15.4</v>
      </c>
      <c r="G282" s="1">
        <v>79</v>
      </c>
      <c r="H282" s="1" t="s">
        <v>54</v>
      </c>
    </row>
    <row r="283" spans="1:8" x14ac:dyDescent="0.75">
      <c r="A283" s="1">
        <v>19.8</v>
      </c>
      <c r="B283" s="1">
        <v>6</v>
      </c>
      <c r="C283" s="1">
        <v>200</v>
      </c>
      <c r="D283" s="1">
        <v>85</v>
      </c>
      <c r="E283" s="1">
        <v>2990</v>
      </c>
      <c r="F283" s="1">
        <v>18.2</v>
      </c>
      <c r="G283" s="1">
        <v>79</v>
      </c>
      <c r="H283" s="1" t="s">
        <v>54</v>
      </c>
    </row>
    <row r="284" spans="1:8" x14ac:dyDescent="0.75">
      <c r="A284" s="1">
        <v>22.3</v>
      </c>
      <c r="B284" s="1">
        <v>4</v>
      </c>
      <c r="C284" s="1">
        <v>140</v>
      </c>
      <c r="D284" s="1">
        <v>88</v>
      </c>
      <c r="E284" s="1">
        <v>2890</v>
      </c>
      <c r="F284" s="1">
        <v>17.3</v>
      </c>
      <c r="G284" s="1">
        <v>79</v>
      </c>
      <c r="H284" s="1" t="s">
        <v>54</v>
      </c>
    </row>
    <row r="285" spans="1:8" x14ac:dyDescent="0.75">
      <c r="A285" s="1">
        <v>20.2</v>
      </c>
      <c r="B285" s="1">
        <v>6</v>
      </c>
      <c r="C285" s="1">
        <v>232</v>
      </c>
      <c r="D285" s="1">
        <v>90</v>
      </c>
      <c r="E285" s="1">
        <v>3265</v>
      </c>
      <c r="F285" s="1">
        <v>18.2</v>
      </c>
      <c r="G285" s="1">
        <v>79</v>
      </c>
      <c r="H285" s="1" t="s">
        <v>54</v>
      </c>
    </row>
    <row r="286" spans="1:8" x14ac:dyDescent="0.75">
      <c r="A286" s="1">
        <v>20.6</v>
      </c>
      <c r="B286" s="1">
        <v>6</v>
      </c>
      <c r="C286" s="1">
        <v>225</v>
      </c>
      <c r="D286" s="1">
        <v>110</v>
      </c>
      <c r="E286" s="1">
        <v>3360</v>
      </c>
      <c r="F286" s="1">
        <v>16.600000000000001</v>
      </c>
      <c r="G286" s="1">
        <v>79</v>
      </c>
      <c r="H286" s="1" t="s">
        <v>54</v>
      </c>
    </row>
    <row r="287" spans="1:8" x14ac:dyDescent="0.75">
      <c r="A287" s="1">
        <v>17</v>
      </c>
      <c r="B287" s="1">
        <v>8</v>
      </c>
      <c r="C287" s="1">
        <v>305</v>
      </c>
      <c r="D287" s="1">
        <v>130</v>
      </c>
      <c r="E287" s="1">
        <v>3840</v>
      </c>
      <c r="F287" s="1">
        <v>15.4</v>
      </c>
      <c r="G287" s="1">
        <v>79</v>
      </c>
      <c r="H287" s="1" t="s">
        <v>54</v>
      </c>
    </row>
    <row r="288" spans="1:8" x14ac:dyDescent="0.75">
      <c r="A288" s="1">
        <v>17.600000000000001</v>
      </c>
      <c r="B288" s="1">
        <v>8</v>
      </c>
      <c r="C288" s="1">
        <v>302</v>
      </c>
      <c r="D288" s="1">
        <v>129</v>
      </c>
      <c r="E288" s="1">
        <v>3725</v>
      </c>
      <c r="F288" s="1">
        <v>13.4</v>
      </c>
      <c r="G288" s="1">
        <v>79</v>
      </c>
      <c r="H288" s="1" t="s">
        <v>54</v>
      </c>
    </row>
    <row r="289" spans="1:8" x14ac:dyDescent="0.75">
      <c r="A289" s="1">
        <v>16.5</v>
      </c>
      <c r="B289" s="1">
        <v>8</v>
      </c>
      <c r="C289" s="1">
        <v>351</v>
      </c>
      <c r="D289" s="1">
        <v>138</v>
      </c>
      <c r="E289" s="1">
        <v>3955</v>
      </c>
      <c r="F289" s="1">
        <v>13.2</v>
      </c>
      <c r="G289" s="1">
        <v>79</v>
      </c>
      <c r="H289" s="1" t="s">
        <v>54</v>
      </c>
    </row>
    <row r="290" spans="1:8" x14ac:dyDescent="0.75">
      <c r="A290" s="1">
        <v>18.2</v>
      </c>
      <c r="B290" s="1">
        <v>8</v>
      </c>
      <c r="C290" s="1">
        <v>318</v>
      </c>
      <c r="D290" s="1">
        <v>135</v>
      </c>
      <c r="E290" s="1">
        <v>3830</v>
      </c>
      <c r="F290" s="1">
        <v>15.2</v>
      </c>
      <c r="G290" s="1">
        <v>79</v>
      </c>
      <c r="H290" s="1" t="s">
        <v>54</v>
      </c>
    </row>
    <row r="291" spans="1:8" x14ac:dyDescent="0.75">
      <c r="A291" s="1">
        <v>16.899999999999999</v>
      </c>
      <c r="B291" s="1">
        <v>8</v>
      </c>
      <c r="C291" s="1">
        <v>350</v>
      </c>
      <c r="D291" s="1">
        <v>155</v>
      </c>
      <c r="E291" s="1">
        <v>4360</v>
      </c>
      <c r="F291" s="1">
        <v>14.9</v>
      </c>
      <c r="G291" s="1">
        <v>79</v>
      </c>
      <c r="H291" s="1" t="s">
        <v>54</v>
      </c>
    </row>
    <row r="292" spans="1:8" x14ac:dyDescent="0.75">
      <c r="A292" s="1">
        <v>15.5</v>
      </c>
      <c r="B292" s="1">
        <v>8</v>
      </c>
      <c r="C292" s="1">
        <v>351</v>
      </c>
      <c r="D292" s="1">
        <v>142</v>
      </c>
      <c r="E292" s="1">
        <v>4054</v>
      </c>
      <c r="F292" s="1">
        <v>14.3</v>
      </c>
      <c r="G292" s="1">
        <v>79</v>
      </c>
      <c r="H292" s="1" t="s">
        <v>54</v>
      </c>
    </row>
    <row r="293" spans="1:8" x14ac:dyDescent="0.75">
      <c r="A293" s="1">
        <v>19.2</v>
      </c>
      <c r="B293" s="1">
        <v>8</v>
      </c>
      <c r="C293" s="1">
        <v>267</v>
      </c>
      <c r="D293" s="1">
        <v>125</v>
      </c>
      <c r="E293" s="1">
        <v>3605</v>
      </c>
      <c r="F293" s="1">
        <v>15</v>
      </c>
      <c r="G293" s="1">
        <v>79</v>
      </c>
      <c r="H293" s="1" t="s">
        <v>54</v>
      </c>
    </row>
    <row r="294" spans="1:8" x14ac:dyDescent="0.75">
      <c r="A294" s="1">
        <v>18.5</v>
      </c>
      <c r="B294" s="1">
        <v>8</v>
      </c>
      <c r="C294" s="1">
        <v>360</v>
      </c>
      <c r="D294" s="1">
        <v>150</v>
      </c>
      <c r="E294" s="1">
        <v>3940</v>
      </c>
      <c r="F294" s="1">
        <v>13</v>
      </c>
      <c r="G294" s="1">
        <v>79</v>
      </c>
      <c r="H294" s="1" t="s">
        <v>54</v>
      </c>
    </row>
    <row r="295" spans="1:8" x14ac:dyDescent="0.75">
      <c r="A295" s="1">
        <v>31.9</v>
      </c>
      <c r="B295" s="1">
        <v>4</v>
      </c>
      <c r="C295" s="1">
        <v>89</v>
      </c>
      <c r="D295" s="1">
        <v>71</v>
      </c>
      <c r="E295" s="1">
        <v>1925</v>
      </c>
      <c r="F295" s="1">
        <v>14</v>
      </c>
      <c r="G295" s="1">
        <v>79</v>
      </c>
      <c r="H295" s="1" t="s">
        <v>56</v>
      </c>
    </row>
    <row r="296" spans="1:8" x14ac:dyDescent="0.75">
      <c r="A296" s="1">
        <v>34.1</v>
      </c>
      <c r="B296" s="1">
        <v>4</v>
      </c>
      <c r="C296" s="1">
        <v>86</v>
      </c>
      <c r="D296" s="1">
        <v>65</v>
      </c>
      <c r="E296" s="1">
        <v>1975</v>
      </c>
      <c r="F296" s="1">
        <v>15.2</v>
      </c>
      <c r="G296" s="1">
        <v>79</v>
      </c>
      <c r="H296" s="1" t="s">
        <v>55</v>
      </c>
    </row>
    <row r="297" spans="1:8" x14ac:dyDescent="0.75">
      <c r="A297" s="1">
        <v>35.700000000000003</v>
      </c>
      <c r="B297" s="1">
        <v>4</v>
      </c>
      <c r="C297" s="1">
        <v>98</v>
      </c>
      <c r="D297" s="1">
        <v>80</v>
      </c>
      <c r="E297" s="1">
        <v>1915</v>
      </c>
      <c r="F297" s="1">
        <v>14.4</v>
      </c>
      <c r="G297" s="1">
        <v>79</v>
      </c>
      <c r="H297" s="1" t="s">
        <v>54</v>
      </c>
    </row>
    <row r="298" spans="1:8" x14ac:dyDescent="0.75">
      <c r="A298" s="1">
        <v>27.4</v>
      </c>
      <c r="B298" s="1">
        <v>4</v>
      </c>
      <c r="C298" s="1">
        <v>121</v>
      </c>
      <c r="D298" s="1">
        <v>80</v>
      </c>
      <c r="E298" s="1">
        <v>2670</v>
      </c>
      <c r="F298" s="1">
        <v>15</v>
      </c>
      <c r="G298" s="1">
        <v>79</v>
      </c>
      <c r="H298" s="1" t="s">
        <v>54</v>
      </c>
    </row>
    <row r="299" spans="1:8" x14ac:dyDescent="0.75">
      <c r="A299" s="1">
        <v>25.4</v>
      </c>
      <c r="B299" s="1">
        <v>5</v>
      </c>
      <c r="C299" s="1">
        <v>183</v>
      </c>
      <c r="D299" s="1">
        <v>77</v>
      </c>
      <c r="E299" s="1">
        <v>3530</v>
      </c>
      <c r="F299" s="1">
        <v>20.100000000000001</v>
      </c>
      <c r="G299" s="1">
        <v>79</v>
      </c>
      <c r="H299" s="1" t="s">
        <v>56</v>
      </c>
    </row>
    <row r="300" spans="1:8" x14ac:dyDescent="0.75">
      <c r="A300" s="1">
        <v>23</v>
      </c>
      <c r="B300" s="1">
        <v>8</v>
      </c>
      <c r="C300" s="1">
        <v>350</v>
      </c>
      <c r="D300" s="1">
        <v>125</v>
      </c>
      <c r="E300" s="1">
        <v>3900</v>
      </c>
      <c r="F300" s="1">
        <v>17.399999999999999</v>
      </c>
      <c r="G300" s="1">
        <v>79</v>
      </c>
      <c r="H300" s="1" t="s">
        <v>54</v>
      </c>
    </row>
    <row r="301" spans="1:8" x14ac:dyDescent="0.75">
      <c r="A301" s="1">
        <v>27.2</v>
      </c>
      <c r="B301" s="1">
        <v>4</v>
      </c>
      <c r="C301" s="1">
        <v>141</v>
      </c>
      <c r="D301" s="1">
        <v>71</v>
      </c>
      <c r="E301" s="1">
        <v>3190</v>
      </c>
      <c r="F301" s="1">
        <v>24.8</v>
      </c>
      <c r="G301" s="1">
        <v>79</v>
      </c>
      <c r="H301" s="1" t="s">
        <v>56</v>
      </c>
    </row>
    <row r="302" spans="1:8" x14ac:dyDescent="0.75">
      <c r="A302" s="1">
        <v>23.9</v>
      </c>
      <c r="B302" s="1">
        <v>8</v>
      </c>
      <c r="C302" s="1">
        <v>260</v>
      </c>
      <c r="D302" s="1">
        <v>90</v>
      </c>
      <c r="E302" s="1">
        <v>3420</v>
      </c>
      <c r="F302" s="1">
        <v>22.2</v>
      </c>
      <c r="G302" s="1">
        <v>79</v>
      </c>
      <c r="H302" s="1" t="s">
        <v>54</v>
      </c>
    </row>
    <row r="303" spans="1:8" x14ac:dyDescent="0.75">
      <c r="A303" s="1">
        <v>34.200000000000003</v>
      </c>
      <c r="B303" s="1">
        <v>4</v>
      </c>
      <c r="C303" s="1">
        <v>105</v>
      </c>
      <c r="D303" s="1">
        <v>70</v>
      </c>
      <c r="E303" s="1">
        <v>2200</v>
      </c>
      <c r="F303" s="1">
        <v>13.2</v>
      </c>
      <c r="G303" s="1">
        <v>79</v>
      </c>
      <c r="H303" s="1" t="s">
        <v>54</v>
      </c>
    </row>
    <row r="304" spans="1:8" x14ac:dyDescent="0.75">
      <c r="A304" s="1">
        <v>34.5</v>
      </c>
      <c r="B304" s="1">
        <v>4</v>
      </c>
      <c r="C304" s="1">
        <v>105</v>
      </c>
      <c r="D304" s="1">
        <v>70</v>
      </c>
      <c r="E304" s="1">
        <v>2150</v>
      </c>
      <c r="F304" s="1">
        <v>14.9</v>
      </c>
      <c r="G304" s="1">
        <v>79</v>
      </c>
      <c r="H304" s="1" t="s">
        <v>54</v>
      </c>
    </row>
    <row r="305" spans="1:8" x14ac:dyDescent="0.75">
      <c r="A305" s="1">
        <v>31.8</v>
      </c>
      <c r="B305" s="1">
        <v>4</v>
      </c>
      <c r="C305" s="1">
        <v>85</v>
      </c>
      <c r="D305" s="1">
        <v>65</v>
      </c>
      <c r="E305" s="1">
        <v>2020</v>
      </c>
      <c r="F305" s="1">
        <v>19.2</v>
      </c>
      <c r="G305" s="1">
        <v>79</v>
      </c>
      <c r="H305" s="1" t="s">
        <v>55</v>
      </c>
    </row>
    <row r="306" spans="1:8" x14ac:dyDescent="0.75">
      <c r="A306" s="1">
        <v>37.299999999999997</v>
      </c>
      <c r="B306" s="1">
        <v>4</v>
      </c>
      <c r="C306" s="1">
        <v>91</v>
      </c>
      <c r="D306" s="1">
        <v>69</v>
      </c>
      <c r="E306" s="1">
        <v>2130</v>
      </c>
      <c r="F306" s="1">
        <v>14.7</v>
      </c>
      <c r="G306" s="1">
        <v>79</v>
      </c>
      <c r="H306" s="1" t="s">
        <v>56</v>
      </c>
    </row>
    <row r="307" spans="1:8" x14ac:dyDescent="0.75">
      <c r="A307" s="1">
        <v>28.4</v>
      </c>
      <c r="B307" s="1">
        <v>4</v>
      </c>
      <c r="C307" s="1">
        <v>151</v>
      </c>
      <c r="D307" s="1">
        <v>90</v>
      </c>
      <c r="E307" s="1">
        <v>2670</v>
      </c>
      <c r="F307" s="1">
        <v>16</v>
      </c>
      <c r="G307" s="1">
        <v>79</v>
      </c>
      <c r="H307" s="1" t="s">
        <v>54</v>
      </c>
    </row>
    <row r="308" spans="1:8" x14ac:dyDescent="0.75">
      <c r="A308" s="1">
        <v>28.8</v>
      </c>
      <c r="B308" s="1">
        <v>6</v>
      </c>
      <c r="C308" s="1">
        <v>173</v>
      </c>
      <c r="D308" s="1">
        <v>115</v>
      </c>
      <c r="E308" s="1">
        <v>2595</v>
      </c>
      <c r="F308" s="1">
        <v>11.3</v>
      </c>
      <c r="G308" s="1">
        <v>79</v>
      </c>
      <c r="H308" s="1" t="s">
        <v>54</v>
      </c>
    </row>
    <row r="309" spans="1:8" x14ac:dyDescent="0.75">
      <c r="A309" s="1">
        <v>26.8</v>
      </c>
      <c r="B309" s="1">
        <v>6</v>
      </c>
      <c r="C309" s="1">
        <v>173</v>
      </c>
      <c r="D309" s="1">
        <v>115</v>
      </c>
      <c r="E309" s="1">
        <v>2700</v>
      </c>
      <c r="F309" s="1">
        <v>12.9</v>
      </c>
      <c r="G309" s="1">
        <v>79</v>
      </c>
      <c r="H309" s="1" t="s">
        <v>54</v>
      </c>
    </row>
    <row r="310" spans="1:8" x14ac:dyDescent="0.75">
      <c r="A310" s="1">
        <v>33.5</v>
      </c>
      <c r="B310" s="1">
        <v>4</v>
      </c>
      <c r="C310" s="1">
        <v>151</v>
      </c>
      <c r="D310" s="1">
        <v>90</v>
      </c>
      <c r="E310" s="1">
        <v>2556</v>
      </c>
      <c r="F310" s="1">
        <v>13.2</v>
      </c>
      <c r="G310" s="1">
        <v>79</v>
      </c>
      <c r="H310" s="1" t="s">
        <v>54</v>
      </c>
    </row>
    <row r="311" spans="1:8" x14ac:dyDescent="0.75">
      <c r="A311" s="1">
        <v>41.5</v>
      </c>
      <c r="B311" s="1">
        <v>4</v>
      </c>
      <c r="C311" s="1">
        <v>98</v>
      </c>
      <c r="D311" s="1">
        <v>76</v>
      </c>
      <c r="E311" s="1">
        <v>2144</v>
      </c>
      <c r="F311" s="1">
        <v>14.7</v>
      </c>
      <c r="G311" s="1">
        <v>80</v>
      </c>
      <c r="H311" s="1" t="s">
        <v>56</v>
      </c>
    </row>
    <row r="312" spans="1:8" x14ac:dyDescent="0.75">
      <c r="A312" s="1">
        <v>38.1</v>
      </c>
      <c r="B312" s="1">
        <v>4</v>
      </c>
      <c r="C312" s="1">
        <v>89</v>
      </c>
      <c r="D312" s="1">
        <v>60</v>
      </c>
      <c r="E312" s="1">
        <v>1968</v>
      </c>
      <c r="F312" s="1">
        <v>18.8</v>
      </c>
      <c r="G312" s="1">
        <v>80</v>
      </c>
      <c r="H312" s="1" t="s">
        <v>55</v>
      </c>
    </row>
    <row r="313" spans="1:8" x14ac:dyDescent="0.75">
      <c r="A313" s="1">
        <v>32.1</v>
      </c>
      <c r="B313" s="1">
        <v>4</v>
      </c>
      <c r="C313" s="1">
        <v>98</v>
      </c>
      <c r="D313" s="1">
        <v>70</v>
      </c>
      <c r="E313" s="1">
        <v>2120</v>
      </c>
      <c r="F313" s="1">
        <v>15.5</v>
      </c>
      <c r="G313" s="1">
        <v>80</v>
      </c>
      <c r="H313" s="1" t="s">
        <v>54</v>
      </c>
    </row>
    <row r="314" spans="1:8" x14ac:dyDescent="0.75">
      <c r="A314" s="1">
        <v>37.200000000000003</v>
      </c>
      <c r="B314" s="1">
        <v>4</v>
      </c>
      <c r="C314" s="1">
        <v>86</v>
      </c>
      <c r="D314" s="1">
        <v>65</v>
      </c>
      <c r="E314" s="1">
        <v>2019</v>
      </c>
      <c r="F314" s="1">
        <v>16.399999999999999</v>
      </c>
      <c r="G314" s="1">
        <v>80</v>
      </c>
      <c r="H314" s="1" t="s">
        <v>55</v>
      </c>
    </row>
    <row r="315" spans="1:8" x14ac:dyDescent="0.75">
      <c r="A315" s="1">
        <v>28</v>
      </c>
      <c r="B315" s="1">
        <v>4</v>
      </c>
      <c r="C315" s="1">
        <v>151</v>
      </c>
      <c r="D315" s="1">
        <v>90</v>
      </c>
      <c r="E315" s="1">
        <v>2678</v>
      </c>
      <c r="F315" s="1">
        <v>16.5</v>
      </c>
      <c r="G315" s="1">
        <v>80</v>
      </c>
      <c r="H315" s="1" t="s">
        <v>54</v>
      </c>
    </row>
    <row r="316" spans="1:8" x14ac:dyDescent="0.75">
      <c r="A316" s="1">
        <v>26.4</v>
      </c>
      <c r="B316" s="1">
        <v>4</v>
      </c>
      <c r="C316" s="1">
        <v>140</v>
      </c>
      <c r="D316" s="1">
        <v>88</v>
      </c>
      <c r="E316" s="1">
        <v>2870</v>
      </c>
      <c r="F316" s="1">
        <v>18.100000000000001</v>
      </c>
      <c r="G316" s="1">
        <v>80</v>
      </c>
      <c r="H316" s="1" t="s">
        <v>54</v>
      </c>
    </row>
    <row r="317" spans="1:8" x14ac:dyDescent="0.75">
      <c r="A317" s="1">
        <v>24.3</v>
      </c>
      <c r="B317" s="1">
        <v>4</v>
      </c>
      <c r="C317" s="1">
        <v>151</v>
      </c>
      <c r="D317" s="1">
        <v>90</v>
      </c>
      <c r="E317" s="1">
        <v>3003</v>
      </c>
      <c r="F317" s="1">
        <v>20.100000000000001</v>
      </c>
      <c r="G317" s="1">
        <v>80</v>
      </c>
      <c r="H317" s="1" t="s">
        <v>54</v>
      </c>
    </row>
    <row r="318" spans="1:8" x14ac:dyDescent="0.75">
      <c r="A318" s="1">
        <v>19.100000000000001</v>
      </c>
      <c r="B318" s="1">
        <v>6</v>
      </c>
      <c r="C318" s="1">
        <v>225</v>
      </c>
      <c r="D318" s="1">
        <v>90</v>
      </c>
      <c r="E318" s="1">
        <v>3381</v>
      </c>
      <c r="F318" s="1">
        <v>18.7</v>
      </c>
      <c r="G318" s="1">
        <v>80</v>
      </c>
      <c r="H318" s="1" t="s">
        <v>54</v>
      </c>
    </row>
    <row r="319" spans="1:8" x14ac:dyDescent="0.75">
      <c r="A319" s="1">
        <v>34.299999999999997</v>
      </c>
      <c r="B319" s="1">
        <v>4</v>
      </c>
      <c r="C319" s="1">
        <v>97</v>
      </c>
      <c r="D319" s="1">
        <v>78</v>
      </c>
      <c r="E319" s="1">
        <v>2188</v>
      </c>
      <c r="F319" s="1">
        <v>15.8</v>
      </c>
      <c r="G319" s="1">
        <v>80</v>
      </c>
      <c r="H319" s="1" t="s">
        <v>56</v>
      </c>
    </row>
    <row r="320" spans="1:8" x14ac:dyDescent="0.75">
      <c r="A320" s="1">
        <v>29.8</v>
      </c>
      <c r="B320" s="1">
        <v>4</v>
      </c>
      <c r="C320" s="1">
        <v>134</v>
      </c>
      <c r="D320" s="1">
        <v>90</v>
      </c>
      <c r="E320" s="1">
        <v>2711</v>
      </c>
      <c r="F320" s="1">
        <v>15.5</v>
      </c>
      <c r="G320" s="1">
        <v>80</v>
      </c>
      <c r="H320" s="1" t="s">
        <v>55</v>
      </c>
    </row>
    <row r="321" spans="1:8" x14ac:dyDescent="0.75">
      <c r="A321" s="1">
        <v>31.3</v>
      </c>
      <c r="B321" s="1">
        <v>4</v>
      </c>
      <c r="C321" s="1">
        <v>120</v>
      </c>
      <c r="D321" s="1">
        <v>75</v>
      </c>
      <c r="E321" s="1">
        <v>2542</v>
      </c>
      <c r="F321" s="1">
        <v>17.5</v>
      </c>
      <c r="G321" s="1">
        <v>80</v>
      </c>
      <c r="H321" s="1" t="s">
        <v>55</v>
      </c>
    </row>
    <row r="322" spans="1:8" x14ac:dyDescent="0.75">
      <c r="A322" s="1">
        <v>37</v>
      </c>
      <c r="B322" s="1">
        <v>4</v>
      </c>
      <c r="C322" s="1">
        <v>119</v>
      </c>
      <c r="D322" s="1">
        <v>92</v>
      </c>
      <c r="E322" s="1">
        <v>2434</v>
      </c>
      <c r="F322" s="1">
        <v>15</v>
      </c>
      <c r="G322" s="1">
        <v>80</v>
      </c>
      <c r="H322" s="1" t="s">
        <v>55</v>
      </c>
    </row>
    <row r="323" spans="1:8" x14ac:dyDescent="0.75">
      <c r="A323" s="1">
        <v>32.200000000000003</v>
      </c>
      <c r="B323" s="1">
        <v>4</v>
      </c>
      <c r="C323" s="1">
        <v>108</v>
      </c>
      <c r="D323" s="1">
        <v>75</v>
      </c>
      <c r="E323" s="1">
        <v>2265</v>
      </c>
      <c r="F323" s="1">
        <v>15.2</v>
      </c>
      <c r="G323" s="1">
        <v>80</v>
      </c>
      <c r="H323" s="1" t="s">
        <v>55</v>
      </c>
    </row>
    <row r="324" spans="1:8" x14ac:dyDescent="0.75">
      <c r="A324" s="1">
        <v>46.6</v>
      </c>
      <c r="B324" s="1">
        <v>4</v>
      </c>
      <c r="C324" s="1">
        <v>86</v>
      </c>
      <c r="D324" s="1">
        <v>65</v>
      </c>
      <c r="E324" s="1">
        <v>2110</v>
      </c>
      <c r="F324" s="1">
        <v>17.899999999999999</v>
      </c>
      <c r="G324" s="1">
        <v>80</v>
      </c>
      <c r="H324" s="1" t="s">
        <v>55</v>
      </c>
    </row>
    <row r="325" spans="1:8" x14ac:dyDescent="0.75">
      <c r="A325" s="1">
        <v>27.9</v>
      </c>
      <c r="B325" s="1">
        <v>4</v>
      </c>
      <c r="C325" s="1">
        <v>156</v>
      </c>
      <c r="D325" s="1">
        <v>105</v>
      </c>
      <c r="E325" s="1">
        <v>2800</v>
      </c>
      <c r="F325" s="1">
        <v>14.4</v>
      </c>
      <c r="G325" s="1">
        <v>80</v>
      </c>
      <c r="H325" s="1" t="s">
        <v>54</v>
      </c>
    </row>
    <row r="326" spans="1:8" x14ac:dyDescent="0.75">
      <c r="A326" s="1">
        <v>40.799999999999997</v>
      </c>
      <c r="B326" s="1">
        <v>4</v>
      </c>
      <c r="C326" s="1">
        <v>85</v>
      </c>
      <c r="D326" s="1">
        <v>65</v>
      </c>
      <c r="E326" s="1">
        <v>2110</v>
      </c>
      <c r="F326" s="1">
        <v>19.2</v>
      </c>
      <c r="G326" s="1">
        <v>80</v>
      </c>
      <c r="H326" s="1" t="s">
        <v>55</v>
      </c>
    </row>
    <row r="327" spans="1:8" x14ac:dyDescent="0.75">
      <c r="A327" s="1">
        <v>44.3</v>
      </c>
      <c r="B327" s="1">
        <v>4</v>
      </c>
      <c r="C327" s="1">
        <v>90</v>
      </c>
      <c r="D327" s="1">
        <v>48</v>
      </c>
      <c r="E327" s="1">
        <v>2085</v>
      </c>
      <c r="F327" s="1">
        <v>21.7</v>
      </c>
      <c r="G327" s="1">
        <v>80</v>
      </c>
      <c r="H327" s="1" t="s">
        <v>56</v>
      </c>
    </row>
    <row r="328" spans="1:8" x14ac:dyDescent="0.75">
      <c r="A328" s="1">
        <v>43.4</v>
      </c>
      <c r="B328" s="1">
        <v>4</v>
      </c>
      <c r="C328" s="1">
        <v>90</v>
      </c>
      <c r="D328" s="1">
        <v>48</v>
      </c>
      <c r="E328" s="1">
        <v>2335</v>
      </c>
      <c r="F328" s="1">
        <v>23.7</v>
      </c>
      <c r="G328" s="1">
        <v>80</v>
      </c>
      <c r="H328" s="1" t="s">
        <v>56</v>
      </c>
    </row>
    <row r="329" spans="1:8" x14ac:dyDescent="0.75">
      <c r="A329" s="1">
        <v>36.4</v>
      </c>
      <c r="B329" s="1">
        <v>5</v>
      </c>
      <c r="C329" s="1">
        <v>121</v>
      </c>
      <c r="D329" s="1">
        <v>67</v>
      </c>
      <c r="E329" s="1">
        <v>2950</v>
      </c>
      <c r="F329" s="1">
        <v>19.899999999999999</v>
      </c>
      <c r="G329" s="1">
        <v>80</v>
      </c>
      <c r="H329" s="1" t="s">
        <v>56</v>
      </c>
    </row>
    <row r="330" spans="1:8" x14ac:dyDescent="0.75">
      <c r="A330" s="1">
        <v>30</v>
      </c>
      <c r="B330" s="1">
        <v>4</v>
      </c>
      <c r="C330" s="1">
        <v>146</v>
      </c>
      <c r="D330" s="1">
        <v>67</v>
      </c>
      <c r="E330" s="1">
        <v>3250</v>
      </c>
      <c r="F330" s="1">
        <v>21.8</v>
      </c>
      <c r="G330" s="1">
        <v>80</v>
      </c>
      <c r="H330" s="1" t="s">
        <v>56</v>
      </c>
    </row>
    <row r="331" spans="1:8" x14ac:dyDescent="0.75">
      <c r="A331" s="1">
        <v>44.6</v>
      </c>
      <c r="B331" s="1">
        <v>4</v>
      </c>
      <c r="C331" s="1">
        <v>91</v>
      </c>
      <c r="D331" s="1">
        <v>67</v>
      </c>
      <c r="E331" s="1">
        <v>1850</v>
      </c>
      <c r="F331" s="1">
        <v>13.8</v>
      </c>
      <c r="G331" s="1">
        <v>80</v>
      </c>
      <c r="H331" s="1" t="s">
        <v>55</v>
      </c>
    </row>
    <row r="332" spans="1:8" x14ac:dyDescent="0.75">
      <c r="A332" s="1">
        <v>40.9</v>
      </c>
      <c r="B332" s="1">
        <v>4</v>
      </c>
      <c r="C332" s="1">
        <v>85</v>
      </c>
      <c r="E332" s="1">
        <v>1835</v>
      </c>
      <c r="F332" s="1">
        <v>17.3</v>
      </c>
      <c r="G332" s="1">
        <v>80</v>
      </c>
      <c r="H332" s="1" t="s">
        <v>56</v>
      </c>
    </row>
    <row r="333" spans="1:8" x14ac:dyDescent="0.75">
      <c r="A333" s="1">
        <v>33.799999999999997</v>
      </c>
      <c r="B333" s="1">
        <v>4</v>
      </c>
      <c r="C333" s="1">
        <v>97</v>
      </c>
      <c r="D333" s="1">
        <v>67</v>
      </c>
      <c r="E333" s="1">
        <v>2145</v>
      </c>
      <c r="F333" s="1">
        <v>18</v>
      </c>
      <c r="G333" s="1">
        <v>80</v>
      </c>
      <c r="H333" s="1" t="s">
        <v>55</v>
      </c>
    </row>
    <row r="334" spans="1:8" x14ac:dyDescent="0.75">
      <c r="A334" s="1">
        <v>29.8</v>
      </c>
      <c r="B334" s="1">
        <v>4</v>
      </c>
      <c r="C334" s="1">
        <v>89</v>
      </c>
      <c r="D334" s="1">
        <v>62</v>
      </c>
      <c r="E334" s="1">
        <v>1845</v>
      </c>
      <c r="F334" s="1">
        <v>15.3</v>
      </c>
      <c r="G334" s="1">
        <v>80</v>
      </c>
      <c r="H334" s="1" t="s">
        <v>56</v>
      </c>
    </row>
    <row r="335" spans="1:8" x14ac:dyDescent="0.75">
      <c r="A335" s="1">
        <v>32.700000000000003</v>
      </c>
      <c r="B335" s="1">
        <v>6</v>
      </c>
      <c r="C335" s="1">
        <v>168</v>
      </c>
      <c r="D335" s="1">
        <v>132</v>
      </c>
      <c r="E335" s="1">
        <v>2910</v>
      </c>
      <c r="F335" s="1">
        <v>11.4</v>
      </c>
      <c r="G335" s="1">
        <v>80</v>
      </c>
      <c r="H335" s="1" t="s">
        <v>55</v>
      </c>
    </row>
    <row r="336" spans="1:8" x14ac:dyDescent="0.75">
      <c r="A336" s="1">
        <v>23.7</v>
      </c>
      <c r="B336" s="1">
        <v>3</v>
      </c>
      <c r="C336" s="1">
        <v>70</v>
      </c>
      <c r="D336" s="1">
        <v>100</v>
      </c>
      <c r="E336" s="1">
        <v>2420</v>
      </c>
      <c r="F336" s="1">
        <v>12.5</v>
      </c>
      <c r="G336" s="1">
        <v>80</v>
      </c>
      <c r="H336" s="1" t="s">
        <v>55</v>
      </c>
    </row>
    <row r="337" spans="1:8" x14ac:dyDescent="0.75">
      <c r="A337" s="1">
        <v>35</v>
      </c>
      <c r="B337" s="1">
        <v>4</v>
      </c>
      <c r="C337" s="1">
        <v>122</v>
      </c>
      <c r="D337" s="1">
        <v>88</v>
      </c>
      <c r="E337" s="1">
        <v>2500</v>
      </c>
      <c r="F337" s="1">
        <v>15.1</v>
      </c>
      <c r="G337" s="1">
        <v>80</v>
      </c>
      <c r="H337" s="1" t="s">
        <v>56</v>
      </c>
    </row>
    <row r="338" spans="1:8" x14ac:dyDescent="0.75">
      <c r="A338" s="1">
        <v>23.6</v>
      </c>
      <c r="B338" s="1">
        <v>4</v>
      </c>
      <c r="C338" s="1">
        <v>140</v>
      </c>
      <c r="E338" s="1">
        <v>2905</v>
      </c>
      <c r="F338" s="1">
        <v>14.3</v>
      </c>
      <c r="G338" s="1">
        <v>80</v>
      </c>
      <c r="H338" s="1" t="s">
        <v>54</v>
      </c>
    </row>
    <row r="339" spans="1:8" x14ac:dyDescent="0.75">
      <c r="A339" s="1">
        <v>32.4</v>
      </c>
      <c r="B339" s="1">
        <v>4</v>
      </c>
      <c r="C339" s="1">
        <v>107</v>
      </c>
      <c r="D339" s="1">
        <v>72</v>
      </c>
      <c r="E339" s="1">
        <v>2290</v>
      </c>
      <c r="F339" s="1">
        <v>17</v>
      </c>
      <c r="G339" s="1">
        <v>80</v>
      </c>
      <c r="H339" s="1" t="s">
        <v>55</v>
      </c>
    </row>
    <row r="340" spans="1:8" x14ac:dyDescent="0.75">
      <c r="A340" s="1">
        <v>27.2</v>
      </c>
      <c r="B340" s="1">
        <v>4</v>
      </c>
      <c r="C340" s="1">
        <v>135</v>
      </c>
      <c r="D340" s="1">
        <v>84</v>
      </c>
      <c r="E340" s="1">
        <v>2490</v>
      </c>
      <c r="F340" s="1">
        <v>15.7</v>
      </c>
      <c r="G340" s="1">
        <v>81</v>
      </c>
      <c r="H340" s="1" t="s">
        <v>54</v>
      </c>
    </row>
    <row r="341" spans="1:8" x14ac:dyDescent="0.75">
      <c r="A341" s="1">
        <v>26.6</v>
      </c>
      <c r="B341" s="1">
        <v>4</v>
      </c>
      <c r="C341" s="1">
        <v>151</v>
      </c>
      <c r="D341" s="1">
        <v>84</v>
      </c>
      <c r="E341" s="1">
        <v>2635</v>
      </c>
      <c r="F341" s="1">
        <v>16.399999999999999</v>
      </c>
      <c r="G341" s="1">
        <v>81</v>
      </c>
      <c r="H341" s="1" t="s">
        <v>54</v>
      </c>
    </row>
    <row r="342" spans="1:8" x14ac:dyDescent="0.75">
      <c r="A342" s="1">
        <v>25.8</v>
      </c>
      <c r="B342" s="1">
        <v>4</v>
      </c>
      <c r="C342" s="1">
        <v>156</v>
      </c>
      <c r="D342" s="1">
        <v>92</v>
      </c>
      <c r="E342" s="1">
        <v>2620</v>
      </c>
      <c r="F342" s="1">
        <v>14.4</v>
      </c>
      <c r="G342" s="1">
        <v>81</v>
      </c>
      <c r="H342" s="1" t="s">
        <v>54</v>
      </c>
    </row>
    <row r="343" spans="1:8" x14ac:dyDescent="0.75">
      <c r="A343" s="1">
        <v>23.5</v>
      </c>
      <c r="B343" s="1">
        <v>6</v>
      </c>
      <c r="C343" s="1">
        <v>173</v>
      </c>
      <c r="D343" s="1">
        <v>110</v>
      </c>
      <c r="E343" s="1">
        <v>2725</v>
      </c>
      <c r="F343" s="1">
        <v>12.6</v>
      </c>
      <c r="G343" s="1">
        <v>81</v>
      </c>
      <c r="H343" s="1" t="s">
        <v>54</v>
      </c>
    </row>
    <row r="344" spans="1:8" x14ac:dyDescent="0.75">
      <c r="A344" s="1">
        <v>30</v>
      </c>
      <c r="B344" s="1">
        <v>4</v>
      </c>
      <c r="C344" s="1">
        <v>135</v>
      </c>
      <c r="D344" s="1">
        <v>84</v>
      </c>
      <c r="E344" s="1">
        <v>2385</v>
      </c>
      <c r="F344" s="1">
        <v>12.9</v>
      </c>
      <c r="G344" s="1">
        <v>81</v>
      </c>
      <c r="H344" s="1" t="s">
        <v>54</v>
      </c>
    </row>
    <row r="345" spans="1:8" x14ac:dyDescent="0.75">
      <c r="A345" s="1">
        <v>39.1</v>
      </c>
      <c r="B345" s="1">
        <v>4</v>
      </c>
      <c r="C345" s="1">
        <v>79</v>
      </c>
      <c r="D345" s="1">
        <v>58</v>
      </c>
      <c r="E345" s="1">
        <v>1755</v>
      </c>
      <c r="F345" s="1">
        <v>16.899999999999999</v>
      </c>
      <c r="G345" s="1">
        <v>81</v>
      </c>
      <c r="H345" s="1" t="s">
        <v>55</v>
      </c>
    </row>
    <row r="346" spans="1:8" x14ac:dyDescent="0.75">
      <c r="A346" s="1">
        <v>39</v>
      </c>
      <c r="B346" s="1">
        <v>4</v>
      </c>
      <c r="C346" s="1">
        <v>86</v>
      </c>
      <c r="D346" s="1">
        <v>64</v>
      </c>
      <c r="E346" s="1">
        <v>1875</v>
      </c>
      <c r="F346" s="1">
        <v>16.399999999999999</v>
      </c>
      <c r="G346" s="1">
        <v>81</v>
      </c>
      <c r="H346" s="1" t="s">
        <v>54</v>
      </c>
    </row>
    <row r="347" spans="1:8" x14ac:dyDescent="0.75">
      <c r="A347" s="1">
        <v>35.1</v>
      </c>
      <c r="B347" s="1">
        <v>4</v>
      </c>
      <c r="C347" s="1">
        <v>81</v>
      </c>
      <c r="D347" s="1">
        <v>60</v>
      </c>
      <c r="E347" s="1">
        <v>1760</v>
      </c>
      <c r="F347" s="1">
        <v>16.100000000000001</v>
      </c>
      <c r="G347" s="1">
        <v>81</v>
      </c>
      <c r="H347" s="1" t="s">
        <v>55</v>
      </c>
    </row>
    <row r="348" spans="1:8" x14ac:dyDescent="0.75">
      <c r="A348" s="1">
        <v>32.299999999999997</v>
      </c>
      <c r="B348" s="1">
        <v>4</v>
      </c>
      <c r="C348" s="1">
        <v>97</v>
      </c>
      <c r="D348" s="1">
        <v>67</v>
      </c>
      <c r="E348" s="1">
        <v>2065</v>
      </c>
      <c r="F348" s="1">
        <v>17.8</v>
      </c>
      <c r="G348" s="1">
        <v>81</v>
      </c>
      <c r="H348" s="1" t="s">
        <v>55</v>
      </c>
    </row>
    <row r="349" spans="1:8" x14ac:dyDescent="0.75">
      <c r="A349" s="1">
        <v>37</v>
      </c>
      <c r="B349" s="1">
        <v>4</v>
      </c>
      <c r="C349" s="1">
        <v>85</v>
      </c>
      <c r="D349" s="1">
        <v>65</v>
      </c>
      <c r="E349" s="1">
        <v>1975</v>
      </c>
      <c r="F349" s="1">
        <v>19.399999999999999</v>
      </c>
      <c r="G349" s="1">
        <v>81</v>
      </c>
      <c r="H349" s="1" t="s">
        <v>55</v>
      </c>
    </row>
    <row r="350" spans="1:8" x14ac:dyDescent="0.75">
      <c r="A350" s="1">
        <v>37.700000000000003</v>
      </c>
      <c r="B350" s="1">
        <v>4</v>
      </c>
      <c r="C350" s="1">
        <v>89</v>
      </c>
      <c r="D350" s="1">
        <v>62</v>
      </c>
      <c r="E350" s="1">
        <v>2050</v>
      </c>
      <c r="F350" s="1">
        <v>17.3</v>
      </c>
      <c r="G350" s="1">
        <v>81</v>
      </c>
      <c r="H350" s="1" t="s">
        <v>55</v>
      </c>
    </row>
    <row r="351" spans="1:8" x14ac:dyDescent="0.75">
      <c r="A351" s="1">
        <v>34.1</v>
      </c>
      <c r="B351" s="1">
        <v>4</v>
      </c>
      <c r="C351" s="1">
        <v>91</v>
      </c>
      <c r="D351" s="1">
        <v>68</v>
      </c>
      <c r="E351" s="1">
        <v>1985</v>
      </c>
      <c r="F351" s="1">
        <v>16</v>
      </c>
      <c r="G351" s="1">
        <v>81</v>
      </c>
      <c r="H351" s="1" t="s">
        <v>55</v>
      </c>
    </row>
    <row r="352" spans="1:8" x14ac:dyDescent="0.75">
      <c r="A352" s="1">
        <v>34.700000000000003</v>
      </c>
      <c r="B352" s="1">
        <v>4</v>
      </c>
      <c r="C352" s="1">
        <v>105</v>
      </c>
      <c r="D352" s="1">
        <v>63</v>
      </c>
      <c r="E352" s="1">
        <v>2215</v>
      </c>
      <c r="F352" s="1">
        <v>14.9</v>
      </c>
      <c r="G352" s="1">
        <v>81</v>
      </c>
      <c r="H352" s="1" t="s">
        <v>54</v>
      </c>
    </row>
    <row r="353" spans="1:8" x14ac:dyDescent="0.75">
      <c r="A353" s="1">
        <v>34.4</v>
      </c>
      <c r="B353" s="1">
        <v>4</v>
      </c>
      <c r="C353" s="1">
        <v>98</v>
      </c>
      <c r="D353" s="1">
        <v>65</v>
      </c>
      <c r="E353" s="1">
        <v>2045</v>
      </c>
      <c r="F353" s="1">
        <v>16.2</v>
      </c>
      <c r="G353" s="1">
        <v>81</v>
      </c>
      <c r="H353" s="1" t="s">
        <v>54</v>
      </c>
    </row>
    <row r="354" spans="1:8" x14ac:dyDescent="0.75">
      <c r="A354" s="1">
        <v>29.9</v>
      </c>
      <c r="B354" s="1">
        <v>4</v>
      </c>
      <c r="C354" s="1">
        <v>98</v>
      </c>
      <c r="D354" s="1">
        <v>65</v>
      </c>
      <c r="E354" s="1">
        <v>2380</v>
      </c>
      <c r="F354" s="1">
        <v>20.7</v>
      </c>
      <c r="G354" s="1">
        <v>81</v>
      </c>
      <c r="H354" s="1" t="s">
        <v>54</v>
      </c>
    </row>
    <row r="355" spans="1:8" x14ac:dyDescent="0.75">
      <c r="A355" s="1">
        <v>33</v>
      </c>
      <c r="B355" s="1">
        <v>4</v>
      </c>
      <c r="C355" s="1">
        <v>105</v>
      </c>
      <c r="D355" s="1">
        <v>74</v>
      </c>
      <c r="E355" s="1">
        <v>2190</v>
      </c>
      <c r="F355" s="1">
        <v>14.2</v>
      </c>
      <c r="G355" s="1">
        <v>81</v>
      </c>
      <c r="H355" s="1" t="s">
        <v>56</v>
      </c>
    </row>
    <row r="356" spans="1:8" x14ac:dyDescent="0.75">
      <c r="A356" s="1">
        <v>34.5</v>
      </c>
      <c r="B356" s="1">
        <v>4</v>
      </c>
      <c r="C356" s="1">
        <v>100</v>
      </c>
      <c r="E356" s="1">
        <v>2320</v>
      </c>
      <c r="F356" s="1">
        <v>15.8</v>
      </c>
      <c r="G356" s="1">
        <v>81</v>
      </c>
      <c r="H356" s="1" t="s">
        <v>56</v>
      </c>
    </row>
    <row r="357" spans="1:8" x14ac:dyDescent="0.75">
      <c r="A357" s="1">
        <v>33.700000000000003</v>
      </c>
      <c r="B357" s="1">
        <v>4</v>
      </c>
      <c r="C357" s="1">
        <v>107</v>
      </c>
      <c r="D357" s="1">
        <v>75</v>
      </c>
      <c r="E357" s="1">
        <v>2210</v>
      </c>
      <c r="F357" s="1">
        <v>14.4</v>
      </c>
      <c r="G357" s="1">
        <v>81</v>
      </c>
      <c r="H357" s="1" t="s">
        <v>55</v>
      </c>
    </row>
    <row r="358" spans="1:8" x14ac:dyDescent="0.75">
      <c r="A358" s="1">
        <v>32.4</v>
      </c>
      <c r="B358" s="1">
        <v>4</v>
      </c>
      <c r="C358" s="1">
        <v>108</v>
      </c>
      <c r="D358" s="1">
        <v>75</v>
      </c>
      <c r="E358" s="1">
        <v>2350</v>
      </c>
      <c r="F358" s="1">
        <v>16.8</v>
      </c>
      <c r="G358" s="1">
        <v>81</v>
      </c>
      <c r="H358" s="1" t="s">
        <v>55</v>
      </c>
    </row>
    <row r="359" spans="1:8" x14ac:dyDescent="0.75">
      <c r="A359" s="1">
        <v>32.9</v>
      </c>
      <c r="B359" s="1">
        <v>4</v>
      </c>
      <c r="C359" s="1">
        <v>119</v>
      </c>
      <c r="D359" s="1">
        <v>100</v>
      </c>
      <c r="E359" s="1">
        <v>2615</v>
      </c>
      <c r="F359" s="1">
        <v>14.8</v>
      </c>
      <c r="G359" s="1">
        <v>81</v>
      </c>
      <c r="H359" s="1" t="s">
        <v>55</v>
      </c>
    </row>
    <row r="360" spans="1:8" x14ac:dyDescent="0.75">
      <c r="A360" s="1">
        <v>31.6</v>
      </c>
      <c r="B360" s="1">
        <v>4</v>
      </c>
      <c r="C360" s="1">
        <v>120</v>
      </c>
      <c r="D360" s="1">
        <v>74</v>
      </c>
      <c r="E360" s="1">
        <v>2635</v>
      </c>
      <c r="F360" s="1">
        <v>18.3</v>
      </c>
      <c r="G360" s="1">
        <v>81</v>
      </c>
      <c r="H360" s="1" t="s">
        <v>55</v>
      </c>
    </row>
    <row r="361" spans="1:8" x14ac:dyDescent="0.75">
      <c r="A361" s="1">
        <v>28.1</v>
      </c>
      <c r="B361" s="1">
        <v>4</v>
      </c>
      <c r="C361" s="1">
        <v>141</v>
      </c>
      <c r="D361" s="1">
        <v>80</v>
      </c>
      <c r="E361" s="1">
        <v>3230</v>
      </c>
      <c r="F361" s="1">
        <v>20.399999999999999</v>
      </c>
      <c r="G361" s="1">
        <v>81</v>
      </c>
      <c r="H361" s="1" t="s">
        <v>56</v>
      </c>
    </row>
    <row r="362" spans="1:8" x14ac:dyDescent="0.75">
      <c r="A362" s="1">
        <v>30.7</v>
      </c>
      <c r="B362" s="1">
        <v>6</v>
      </c>
      <c r="C362" s="1">
        <v>145</v>
      </c>
      <c r="D362" s="1">
        <v>76</v>
      </c>
      <c r="E362" s="1">
        <v>3160</v>
      </c>
      <c r="F362" s="1">
        <v>19.600000000000001</v>
      </c>
      <c r="G362" s="1">
        <v>81</v>
      </c>
      <c r="H362" s="1" t="s">
        <v>56</v>
      </c>
    </row>
    <row r="363" spans="1:8" x14ac:dyDescent="0.75">
      <c r="A363" s="1">
        <v>25.4</v>
      </c>
      <c r="B363" s="1">
        <v>6</v>
      </c>
      <c r="C363" s="1">
        <v>168</v>
      </c>
      <c r="D363" s="1">
        <v>116</v>
      </c>
      <c r="E363" s="1">
        <v>2900</v>
      </c>
      <c r="F363" s="1">
        <v>12.6</v>
      </c>
      <c r="G363" s="1">
        <v>81</v>
      </c>
      <c r="H363" s="1" t="s">
        <v>55</v>
      </c>
    </row>
    <row r="364" spans="1:8" x14ac:dyDescent="0.75">
      <c r="A364" s="1">
        <v>24.2</v>
      </c>
      <c r="B364" s="1">
        <v>6</v>
      </c>
      <c r="C364" s="1">
        <v>146</v>
      </c>
      <c r="D364" s="1">
        <v>120</v>
      </c>
      <c r="E364" s="1">
        <v>2930</v>
      </c>
      <c r="F364" s="1">
        <v>13.8</v>
      </c>
      <c r="G364" s="1">
        <v>81</v>
      </c>
      <c r="H364" s="1" t="s">
        <v>55</v>
      </c>
    </row>
    <row r="365" spans="1:8" x14ac:dyDescent="0.75">
      <c r="A365" s="1">
        <v>22.4</v>
      </c>
      <c r="B365" s="1">
        <v>6</v>
      </c>
      <c r="C365" s="1">
        <v>231</v>
      </c>
      <c r="D365" s="1">
        <v>110</v>
      </c>
      <c r="E365" s="1">
        <v>3415</v>
      </c>
      <c r="F365" s="1">
        <v>15.8</v>
      </c>
      <c r="G365" s="1">
        <v>81</v>
      </c>
      <c r="H365" s="1" t="s">
        <v>54</v>
      </c>
    </row>
    <row r="366" spans="1:8" x14ac:dyDescent="0.75">
      <c r="A366" s="1">
        <v>26.6</v>
      </c>
      <c r="B366" s="1">
        <v>8</v>
      </c>
      <c r="C366" s="1">
        <v>350</v>
      </c>
      <c r="D366" s="1">
        <v>105</v>
      </c>
      <c r="E366" s="1">
        <v>3725</v>
      </c>
      <c r="F366" s="1">
        <v>19</v>
      </c>
      <c r="G366" s="1">
        <v>81</v>
      </c>
      <c r="H366" s="1" t="s">
        <v>54</v>
      </c>
    </row>
    <row r="367" spans="1:8" x14ac:dyDescent="0.75">
      <c r="A367" s="1">
        <v>20.2</v>
      </c>
      <c r="B367" s="1">
        <v>6</v>
      </c>
      <c r="C367" s="1">
        <v>200</v>
      </c>
      <c r="D367" s="1">
        <v>88</v>
      </c>
      <c r="E367" s="1">
        <v>3060</v>
      </c>
      <c r="F367" s="1">
        <v>17.100000000000001</v>
      </c>
      <c r="G367" s="1">
        <v>81</v>
      </c>
      <c r="H367" s="1" t="s">
        <v>54</v>
      </c>
    </row>
    <row r="368" spans="1:8" x14ac:dyDescent="0.75">
      <c r="A368" s="1">
        <v>17.600000000000001</v>
      </c>
      <c r="B368" s="1">
        <v>6</v>
      </c>
      <c r="C368" s="1">
        <v>225</v>
      </c>
      <c r="D368" s="1">
        <v>85</v>
      </c>
      <c r="E368" s="1">
        <v>3465</v>
      </c>
      <c r="F368" s="1">
        <v>16.600000000000001</v>
      </c>
      <c r="G368" s="1">
        <v>81</v>
      </c>
      <c r="H368" s="1" t="s">
        <v>54</v>
      </c>
    </row>
    <row r="369" spans="1:8" x14ac:dyDescent="0.75">
      <c r="A369" s="1">
        <v>28</v>
      </c>
      <c r="B369" s="1">
        <v>4</v>
      </c>
      <c r="C369" s="1">
        <v>112</v>
      </c>
      <c r="D369" s="1">
        <v>88</v>
      </c>
      <c r="E369" s="1">
        <v>2605</v>
      </c>
      <c r="F369" s="1">
        <v>19.600000000000001</v>
      </c>
      <c r="G369" s="1">
        <v>82</v>
      </c>
      <c r="H369" s="1" t="s">
        <v>54</v>
      </c>
    </row>
    <row r="370" spans="1:8" x14ac:dyDescent="0.75">
      <c r="A370" s="1">
        <v>27</v>
      </c>
      <c r="B370" s="1">
        <v>4</v>
      </c>
      <c r="C370" s="1">
        <v>112</v>
      </c>
      <c r="D370" s="1">
        <v>88</v>
      </c>
      <c r="E370" s="1">
        <v>2640</v>
      </c>
      <c r="F370" s="1">
        <v>18.600000000000001</v>
      </c>
      <c r="G370" s="1">
        <v>82</v>
      </c>
      <c r="H370" s="1" t="s">
        <v>54</v>
      </c>
    </row>
    <row r="371" spans="1:8" x14ac:dyDescent="0.75">
      <c r="A371" s="1">
        <v>34</v>
      </c>
      <c r="B371" s="1">
        <v>4</v>
      </c>
      <c r="C371" s="1">
        <v>112</v>
      </c>
      <c r="D371" s="1">
        <v>88</v>
      </c>
      <c r="E371" s="1">
        <v>2395</v>
      </c>
      <c r="F371" s="1">
        <v>18</v>
      </c>
      <c r="G371" s="1">
        <v>82</v>
      </c>
      <c r="H371" s="1" t="s">
        <v>54</v>
      </c>
    </row>
    <row r="372" spans="1:8" x14ac:dyDescent="0.75">
      <c r="A372" s="1">
        <v>31</v>
      </c>
      <c r="B372" s="1">
        <v>4</v>
      </c>
      <c r="C372" s="1">
        <v>112</v>
      </c>
      <c r="D372" s="1">
        <v>85</v>
      </c>
      <c r="E372" s="1">
        <v>2575</v>
      </c>
      <c r="F372" s="1">
        <v>16.2</v>
      </c>
      <c r="G372" s="1">
        <v>82</v>
      </c>
      <c r="H372" s="1" t="s">
        <v>54</v>
      </c>
    </row>
    <row r="373" spans="1:8" x14ac:dyDescent="0.75">
      <c r="A373" s="1">
        <v>29</v>
      </c>
      <c r="B373" s="1">
        <v>4</v>
      </c>
      <c r="C373" s="1">
        <v>135</v>
      </c>
      <c r="D373" s="1">
        <v>84</v>
      </c>
      <c r="E373" s="1">
        <v>2525</v>
      </c>
      <c r="F373" s="1">
        <v>16</v>
      </c>
      <c r="G373" s="1">
        <v>82</v>
      </c>
      <c r="H373" s="1" t="s">
        <v>54</v>
      </c>
    </row>
    <row r="374" spans="1:8" x14ac:dyDescent="0.75">
      <c r="A374" s="1">
        <v>27</v>
      </c>
      <c r="B374" s="1">
        <v>4</v>
      </c>
      <c r="C374" s="1">
        <v>151</v>
      </c>
      <c r="D374" s="1">
        <v>90</v>
      </c>
      <c r="E374" s="1">
        <v>2735</v>
      </c>
      <c r="F374" s="1">
        <v>18</v>
      </c>
      <c r="G374" s="1">
        <v>82</v>
      </c>
      <c r="H374" s="1" t="s">
        <v>54</v>
      </c>
    </row>
    <row r="375" spans="1:8" x14ac:dyDescent="0.75">
      <c r="A375" s="1">
        <v>24</v>
      </c>
      <c r="B375" s="1">
        <v>4</v>
      </c>
      <c r="C375" s="1">
        <v>140</v>
      </c>
      <c r="D375" s="1">
        <v>92</v>
      </c>
      <c r="E375" s="1">
        <v>2865</v>
      </c>
      <c r="F375" s="1">
        <v>16.399999999999999</v>
      </c>
      <c r="G375" s="1">
        <v>82</v>
      </c>
      <c r="H375" s="1" t="s">
        <v>54</v>
      </c>
    </row>
    <row r="376" spans="1:8" x14ac:dyDescent="0.75">
      <c r="A376" s="1">
        <v>23</v>
      </c>
      <c r="B376" s="1">
        <v>4</v>
      </c>
      <c r="C376" s="1">
        <v>151</v>
      </c>
      <c r="E376" s="1">
        <v>3035</v>
      </c>
      <c r="F376" s="1">
        <v>20.5</v>
      </c>
      <c r="G376" s="1">
        <v>82</v>
      </c>
      <c r="H376" s="1" t="s">
        <v>54</v>
      </c>
    </row>
    <row r="377" spans="1:8" x14ac:dyDescent="0.75">
      <c r="A377" s="1">
        <v>36</v>
      </c>
      <c r="B377" s="1">
        <v>4</v>
      </c>
      <c r="C377" s="1">
        <v>105</v>
      </c>
      <c r="D377" s="1">
        <v>74</v>
      </c>
      <c r="E377" s="1">
        <v>1980</v>
      </c>
      <c r="F377" s="1">
        <v>15.3</v>
      </c>
      <c r="G377" s="1">
        <v>82</v>
      </c>
      <c r="H377" s="1" t="s">
        <v>56</v>
      </c>
    </row>
    <row r="378" spans="1:8" x14ac:dyDescent="0.75">
      <c r="A378" s="1">
        <v>37</v>
      </c>
      <c r="B378" s="1">
        <v>4</v>
      </c>
      <c r="C378" s="1">
        <v>91</v>
      </c>
      <c r="D378" s="1">
        <v>68</v>
      </c>
      <c r="E378" s="1">
        <v>2025</v>
      </c>
      <c r="F378" s="1">
        <v>18.2</v>
      </c>
      <c r="G378" s="1">
        <v>82</v>
      </c>
      <c r="H378" s="1" t="s">
        <v>55</v>
      </c>
    </row>
    <row r="379" spans="1:8" x14ac:dyDescent="0.75">
      <c r="A379" s="1">
        <v>31</v>
      </c>
      <c r="B379" s="1">
        <v>4</v>
      </c>
      <c r="C379" s="1">
        <v>91</v>
      </c>
      <c r="D379" s="1">
        <v>68</v>
      </c>
      <c r="E379" s="1">
        <v>1970</v>
      </c>
      <c r="F379" s="1">
        <v>17.600000000000001</v>
      </c>
      <c r="G379" s="1">
        <v>82</v>
      </c>
      <c r="H379" s="1" t="s">
        <v>55</v>
      </c>
    </row>
    <row r="380" spans="1:8" x14ac:dyDescent="0.75">
      <c r="A380" s="1">
        <v>38</v>
      </c>
      <c r="B380" s="1">
        <v>4</v>
      </c>
      <c r="C380" s="1">
        <v>105</v>
      </c>
      <c r="D380" s="1">
        <v>63</v>
      </c>
      <c r="E380" s="1">
        <v>2125</v>
      </c>
      <c r="F380" s="1">
        <v>14.7</v>
      </c>
      <c r="G380" s="1">
        <v>82</v>
      </c>
      <c r="H380" s="1" t="s">
        <v>54</v>
      </c>
    </row>
    <row r="381" spans="1:8" x14ac:dyDescent="0.75">
      <c r="A381" s="1">
        <v>36</v>
      </c>
      <c r="B381" s="1">
        <v>4</v>
      </c>
      <c r="C381" s="1">
        <v>98</v>
      </c>
      <c r="D381" s="1">
        <v>70</v>
      </c>
      <c r="E381" s="1">
        <v>2125</v>
      </c>
      <c r="F381" s="1">
        <v>17.3</v>
      </c>
      <c r="G381" s="1">
        <v>82</v>
      </c>
      <c r="H381" s="1" t="s">
        <v>54</v>
      </c>
    </row>
    <row r="382" spans="1:8" x14ac:dyDescent="0.75">
      <c r="A382" s="1">
        <v>36</v>
      </c>
      <c r="B382" s="1">
        <v>4</v>
      </c>
      <c r="C382" s="1">
        <v>120</v>
      </c>
      <c r="D382" s="1">
        <v>88</v>
      </c>
      <c r="E382" s="1">
        <v>2160</v>
      </c>
      <c r="F382" s="1">
        <v>14.5</v>
      </c>
      <c r="G382" s="1">
        <v>82</v>
      </c>
      <c r="H382" s="1" t="s">
        <v>55</v>
      </c>
    </row>
    <row r="383" spans="1:8" x14ac:dyDescent="0.75">
      <c r="A383" s="1">
        <v>36</v>
      </c>
      <c r="B383" s="1">
        <v>4</v>
      </c>
      <c r="C383" s="1">
        <v>107</v>
      </c>
      <c r="D383" s="1">
        <v>75</v>
      </c>
      <c r="E383" s="1">
        <v>2205</v>
      </c>
      <c r="F383" s="1">
        <v>14.5</v>
      </c>
      <c r="G383" s="1">
        <v>82</v>
      </c>
      <c r="H383" s="1" t="s">
        <v>55</v>
      </c>
    </row>
    <row r="384" spans="1:8" x14ac:dyDescent="0.75">
      <c r="A384" s="1">
        <v>34</v>
      </c>
      <c r="B384" s="1">
        <v>4</v>
      </c>
      <c r="C384" s="1">
        <v>108</v>
      </c>
      <c r="D384" s="1">
        <v>70</v>
      </c>
      <c r="E384" s="1">
        <v>2245</v>
      </c>
      <c r="F384" s="1">
        <v>16.899999999999999</v>
      </c>
      <c r="G384" s="1">
        <v>82</v>
      </c>
      <c r="H384" s="1" t="s">
        <v>55</v>
      </c>
    </row>
    <row r="385" spans="1:8" x14ac:dyDescent="0.75">
      <c r="A385" s="1">
        <v>38</v>
      </c>
      <c r="B385" s="1">
        <v>4</v>
      </c>
      <c r="C385" s="1">
        <v>91</v>
      </c>
      <c r="D385" s="1">
        <v>67</v>
      </c>
      <c r="E385" s="1">
        <v>1965</v>
      </c>
      <c r="F385" s="1">
        <v>15</v>
      </c>
      <c r="G385" s="1">
        <v>82</v>
      </c>
      <c r="H385" s="1" t="s">
        <v>55</v>
      </c>
    </row>
    <row r="386" spans="1:8" x14ac:dyDescent="0.75">
      <c r="A386" s="1">
        <v>32</v>
      </c>
      <c r="B386" s="1">
        <v>4</v>
      </c>
      <c r="C386" s="1">
        <v>91</v>
      </c>
      <c r="D386" s="1">
        <v>67</v>
      </c>
      <c r="E386" s="1">
        <v>1965</v>
      </c>
      <c r="F386" s="1">
        <v>15.7</v>
      </c>
      <c r="G386" s="1">
        <v>82</v>
      </c>
      <c r="H386" s="1" t="s">
        <v>55</v>
      </c>
    </row>
    <row r="387" spans="1:8" x14ac:dyDescent="0.75">
      <c r="A387" s="1">
        <v>38</v>
      </c>
      <c r="B387" s="1">
        <v>4</v>
      </c>
      <c r="C387" s="1">
        <v>91</v>
      </c>
      <c r="D387" s="1">
        <v>67</v>
      </c>
      <c r="E387" s="1">
        <v>1995</v>
      </c>
      <c r="F387" s="1">
        <v>16.2</v>
      </c>
      <c r="G387" s="1">
        <v>82</v>
      </c>
      <c r="H387" s="1" t="s">
        <v>55</v>
      </c>
    </row>
    <row r="388" spans="1:8" x14ac:dyDescent="0.75">
      <c r="A388" s="1">
        <v>25</v>
      </c>
      <c r="B388" s="1">
        <v>6</v>
      </c>
      <c r="C388" s="1">
        <v>181</v>
      </c>
      <c r="D388" s="1">
        <v>110</v>
      </c>
      <c r="E388" s="1">
        <v>2945</v>
      </c>
      <c r="F388" s="1">
        <v>16.399999999999999</v>
      </c>
      <c r="G388" s="1">
        <v>82</v>
      </c>
      <c r="H388" s="1" t="s">
        <v>54</v>
      </c>
    </row>
    <row r="389" spans="1:8" x14ac:dyDescent="0.75">
      <c r="A389" s="1">
        <v>38</v>
      </c>
      <c r="B389" s="1">
        <v>6</v>
      </c>
      <c r="C389" s="1">
        <v>262</v>
      </c>
      <c r="D389" s="1">
        <v>85</v>
      </c>
      <c r="E389" s="1">
        <v>3015</v>
      </c>
      <c r="F389" s="1">
        <v>17</v>
      </c>
      <c r="G389" s="1">
        <v>82</v>
      </c>
      <c r="H389" s="1" t="s">
        <v>54</v>
      </c>
    </row>
    <row r="390" spans="1:8" x14ac:dyDescent="0.75">
      <c r="A390" s="1">
        <v>26</v>
      </c>
      <c r="B390" s="1">
        <v>4</v>
      </c>
      <c r="C390" s="1">
        <v>156</v>
      </c>
      <c r="D390" s="1">
        <v>92</v>
      </c>
      <c r="E390" s="1">
        <v>2585</v>
      </c>
      <c r="F390" s="1">
        <v>14.5</v>
      </c>
      <c r="G390" s="1">
        <v>82</v>
      </c>
      <c r="H390" s="1" t="s">
        <v>54</v>
      </c>
    </row>
    <row r="391" spans="1:8" x14ac:dyDescent="0.75">
      <c r="A391" s="1">
        <v>22</v>
      </c>
      <c r="B391" s="1">
        <v>6</v>
      </c>
      <c r="C391" s="1">
        <v>232</v>
      </c>
      <c r="D391" s="1">
        <v>112</v>
      </c>
      <c r="E391" s="1">
        <v>2835</v>
      </c>
      <c r="F391" s="1">
        <v>14.7</v>
      </c>
      <c r="G391" s="1">
        <v>82</v>
      </c>
      <c r="H391" s="1" t="s">
        <v>54</v>
      </c>
    </row>
    <row r="392" spans="1:8" x14ac:dyDescent="0.75">
      <c r="A392" s="1">
        <v>32</v>
      </c>
      <c r="B392" s="1">
        <v>4</v>
      </c>
      <c r="C392" s="1">
        <v>144</v>
      </c>
      <c r="D392" s="1">
        <v>96</v>
      </c>
      <c r="E392" s="1">
        <v>2665</v>
      </c>
      <c r="F392" s="1">
        <v>13.9</v>
      </c>
      <c r="G392" s="1">
        <v>82</v>
      </c>
      <c r="H392" s="1" t="s">
        <v>55</v>
      </c>
    </row>
    <row r="393" spans="1:8" x14ac:dyDescent="0.75">
      <c r="A393" s="1">
        <v>36</v>
      </c>
      <c r="B393" s="1">
        <v>4</v>
      </c>
      <c r="C393" s="1">
        <v>135</v>
      </c>
      <c r="D393" s="1">
        <v>84</v>
      </c>
      <c r="E393" s="1">
        <v>2370</v>
      </c>
      <c r="F393" s="1">
        <v>13</v>
      </c>
      <c r="G393" s="1">
        <v>82</v>
      </c>
      <c r="H393" s="1" t="s">
        <v>54</v>
      </c>
    </row>
    <row r="394" spans="1:8" x14ac:dyDescent="0.75">
      <c r="A394" s="1">
        <v>27</v>
      </c>
      <c r="B394" s="1">
        <v>4</v>
      </c>
      <c r="C394" s="1">
        <v>151</v>
      </c>
      <c r="D394" s="1">
        <v>90</v>
      </c>
      <c r="E394" s="1">
        <v>2950</v>
      </c>
      <c r="F394" s="1">
        <v>17.3</v>
      </c>
      <c r="G394" s="1">
        <v>82</v>
      </c>
      <c r="H394" s="1" t="s">
        <v>54</v>
      </c>
    </row>
    <row r="395" spans="1:8" x14ac:dyDescent="0.75">
      <c r="A395" s="1">
        <v>27</v>
      </c>
      <c r="B395" s="1">
        <v>4</v>
      </c>
      <c r="C395" s="1">
        <v>140</v>
      </c>
      <c r="D395" s="1">
        <v>86</v>
      </c>
      <c r="E395" s="1">
        <v>2790</v>
      </c>
      <c r="F395" s="1">
        <v>15.6</v>
      </c>
      <c r="G395" s="1">
        <v>82</v>
      </c>
      <c r="H395" s="1" t="s">
        <v>54</v>
      </c>
    </row>
    <row r="396" spans="1:8" x14ac:dyDescent="0.75">
      <c r="A396" s="1">
        <v>44</v>
      </c>
      <c r="B396" s="1">
        <v>4</v>
      </c>
      <c r="C396" s="1">
        <v>97</v>
      </c>
      <c r="D396" s="1">
        <v>52</v>
      </c>
      <c r="E396" s="1">
        <v>2130</v>
      </c>
      <c r="F396" s="1">
        <v>24.6</v>
      </c>
      <c r="G396" s="1">
        <v>82</v>
      </c>
      <c r="H396" s="1" t="s">
        <v>56</v>
      </c>
    </row>
    <row r="397" spans="1:8" x14ac:dyDescent="0.75">
      <c r="A397" s="1">
        <v>32</v>
      </c>
      <c r="B397" s="1">
        <v>4</v>
      </c>
      <c r="C397" s="1">
        <v>135</v>
      </c>
      <c r="D397" s="1">
        <v>84</v>
      </c>
      <c r="E397" s="1">
        <v>2295</v>
      </c>
      <c r="F397" s="1">
        <v>11.6</v>
      </c>
      <c r="G397" s="1">
        <v>82</v>
      </c>
      <c r="H397" s="1" t="s">
        <v>54</v>
      </c>
    </row>
    <row r="398" spans="1:8" x14ac:dyDescent="0.75">
      <c r="A398" s="1">
        <v>28</v>
      </c>
      <c r="B398" s="1">
        <v>4</v>
      </c>
      <c r="C398" s="1">
        <v>120</v>
      </c>
      <c r="D398" s="1">
        <v>79</v>
      </c>
      <c r="E398" s="1">
        <v>2625</v>
      </c>
      <c r="F398" s="1">
        <v>18.600000000000001</v>
      </c>
      <c r="G398" s="1">
        <v>82</v>
      </c>
      <c r="H398" s="1" t="s">
        <v>54</v>
      </c>
    </row>
    <row r="399" spans="1:8" x14ac:dyDescent="0.75">
      <c r="A399" s="1">
        <v>31</v>
      </c>
      <c r="B399" s="1">
        <v>4</v>
      </c>
      <c r="C399" s="1">
        <v>119</v>
      </c>
      <c r="D399" s="1">
        <v>82</v>
      </c>
      <c r="E399" s="1">
        <v>2720</v>
      </c>
      <c r="F399" s="1">
        <v>19.399999999999999</v>
      </c>
      <c r="G399" s="1">
        <v>82</v>
      </c>
      <c r="H399" s="1" t="s">
        <v>54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6258A-42BD-41EF-9BF4-814145F7E775}">
  <dimension ref="A1:I345"/>
  <sheetViews>
    <sheetView zoomScale="70" zoomScaleNormal="70" workbookViewId="0"/>
  </sheetViews>
  <sheetFormatPr defaultRowHeight="20.399999999999999" x14ac:dyDescent="0.75"/>
  <cols>
    <col min="1" max="2" width="8.83984375" style="1"/>
    <col min="3" max="3" width="20.734375" style="1" customWidth="1"/>
    <col min="4" max="4" width="20.20703125" style="1" customWidth="1"/>
    <col min="5" max="5" width="24.7890625" style="1" customWidth="1"/>
    <col min="6" max="6" width="18.1015625" style="1" customWidth="1"/>
    <col min="7" max="16384" width="8.83984375" style="1"/>
  </cols>
  <sheetData>
    <row r="1" spans="1:9" x14ac:dyDescent="0.75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I1" s="1" t="e" cm="1" vm="22">
        <f t="array" ref="I1">_xlfn._xlws.PY(2,1,penguins14[#All])</f>
        <v>#VALUE!</v>
      </c>
    </row>
    <row r="2" spans="1:9" x14ac:dyDescent="0.75">
      <c r="A2" s="1" t="s">
        <v>39</v>
      </c>
      <c r="B2" s="1" t="s">
        <v>40</v>
      </c>
      <c r="C2" s="1">
        <v>39.1</v>
      </c>
      <c r="D2" s="1">
        <v>18.7</v>
      </c>
      <c r="E2" s="1">
        <v>181</v>
      </c>
      <c r="F2" s="1">
        <v>3750</v>
      </c>
      <c r="G2" s="1" t="s">
        <v>16</v>
      </c>
    </row>
    <row r="3" spans="1:9" x14ac:dyDescent="0.75">
      <c r="A3" s="1" t="s">
        <v>39</v>
      </c>
      <c r="B3" s="1" t="s">
        <v>40</v>
      </c>
      <c r="C3" s="1">
        <v>39.5</v>
      </c>
      <c r="D3" s="1">
        <v>17.399999999999999</v>
      </c>
      <c r="E3" s="1">
        <v>186</v>
      </c>
      <c r="F3" s="1">
        <v>3800</v>
      </c>
      <c r="G3" s="1" t="s">
        <v>13</v>
      </c>
      <c r="I3" s="1" t="e" cm="1" vm="473">
        <f t="array" ref="I3">_xlfn._xlws.PY(39,0)</f>
        <v>#VALUE!</v>
      </c>
    </row>
    <row r="4" spans="1:9" x14ac:dyDescent="0.75">
      <c r="A4" s="1" t="s">
        <v>39</v>
      </c>
      <c r="B4" s="1" t="s">
        <v>40</v>
      </c>
      <c r="C4" s="1">
        <v>40.299999999999997</v>
      </c>
      <c r="D4" s="1">
        <v>18</v>
      </c>
      <c r="E4" s="1">
        <v>195</v>
      </c>
      <c r="F4" s="1">
        <v>3250</v>
      </c>
      <c r="G4" s="1" t="s">
        <v>13</v>
      </c>
    </row>
    <row r="5" spans="1:9" x14ac:dyDescent="0.75">
      <c r="A5" s="1" t="s">
        <v>39</v>
      </c>
      <c r="B5" s="1" t="s">
        <v>40</v>
      </c>
      <c r="G5" s="1" t="s">
        <v>41</v>
      </c>
    </row>
    <row r="6" spans="1:9" x14ac:dyDescent="0.75">
      <c r="A6" s="1" t="s">
        <v>39</v>
      </c>
      <c r="B6" s="1" t="s">
        <v>40</v>
      </c>
      <c r="C6" s="1">
        <v>36.700000000000003</v>
      </c>
      <c r="D6" s="1">
        <v>19.3</v>
      </c>
      <c r="E6" s="1">
        <v>193</v>
      </c>
      <c r="F6" s="1">
        <v>3450</v>
      </c>
      <c r="G6" s="1" t="s">
        <v>13</v>
      </c>
    </row>
    <row r="7" spans="1:9" x14ac:dyDescent="0.75">
      <c r="A7" s="1" t="s">
        <v>39</v>
      </c>
      <c r="B7" s="1" t="s">
        <v>40</v>
      </c>
      <c r="C7" s="1">
        <v>39.299999999999997</v>
      </c>
      <c r="D7" s="1">
        <v>20.6</v>
      </c>
      <c r="E7" s="1">
        <v>190</v>
      </c>
      <c r="F7" s="1">
        <v>3650</v>
      </c>
      <c r="G7" s="1" t="s">
        <v>16</v>
      </c>
    </row>
    <row r="8" spans="1:9" x14ac:dyDescent="0.75">
      <c r="A8" s="1" t="s">
        <v>39</v>
      </c>
      <c r="B8" s="1" t="s">
        <v>40</v>
      </c>
      <c r="C8" s="1">
        <v>38.9</v>
      </c>
      <c r="D8" s="1">
        <v>17.8</v>
      </c>
      <c r="E8" s="1">
        <v>181</v>
      </c>
      <c r="F8" s="1">
        <v>3625</v>
      </c>
      <c r="G8" s="1" t="s">
        <v>13</v>
      </c>
    </row>
    <row r="9" spans="1:9" x14ac:dyDescent="0.75">
      <c r="A9" s="1" t="s">
        <v>39</v>
      </c>
      <c r="B9" s="1" t="s">
        <v>40</v>
      </c>
      <c r="C9" s="1">
        <v>39.200000000000003</v>
      </c>
      <c r="D9" s="1">
        <v>19.600000000000001</v>
      </c>
      <c r="E9" s="1">
        <v>195</v>
      </c>
      <c r="F9" s="1">
        <v>4675</v>
      </c>
      <c r="G9" s="1" t="s">
        <v>16</v>
      </c>
    </row>
    <row r="10" spans="1:9" x14ac:dyDescent="0.75">
      <c r="A10" s="1" t="s">
        <v>39</v>
      </c>
      <c r="B10" s="1" t="s">
        <v>40</v>
      </c>
      <c r="C10" s="1">
        <v>34.1</v>
      </c>
      <c r="D10" s="1">
        <v>18.100000000000001</v>
      </c>
      <c r="E10" s="1">
        <v>193</v>
      </c>
      <c r="F10" s="1">
        <v>3475</v>
      </c>
      <c r="G10" s="1" t="s">
        <v>41</v>
      </c>
    </row>
    <row r="11" spans="1:9" x14ac:dyDescent="0.75">
      <c r="A11" s="1" t="s">
        <v>39</v>
      </c>
      <c r="B11" s="1" t="s">
        <v>40</v>
      </c>
      <c r="C11" s="1">
        <v>42</v>
      </c>
      <c r="D11" s="1">
        <v>20.2</v>
      </c>
      <c r="E11" s="1">
        <v>190</v>
      </c>
      <c r="F11" s="1">
        <v>4250</v>
      </c>
      <c r="G11" s="1" t="s">
        <v>41</v>
      </c>
    </row>
    <row r="12" spans="1:9" x14ac:dyDescent="0.75">
      <c r="A12" s="1" t="s">
        <v>39</v>
      </c>
      <c r="B12" s="1" t="s">
        <v>40</v>
      </c>
      <c r="C12" s="1">
        <v>37.799999999999997</v>
      </c>
      <c r="D12" s="1">
        <v>17.100000000000001</v>
      </c>
      <c r="E12" s="1">
        <v>186</v>
      </c>
      <c r="F12" s="1">
        <v>3300</v>
      </c>
      <c r="G12" s="1" t="s">
        <v>41</v>
      </c>
    </row>
    <row r="13" spans="1:9" x14ac:dyDescent="0.75">
      <c r="A13" s="1" t="s">
        <v>39</v>
      </c>
      <c r="B13" s="1" t="s">
        <v>40</v>
      </c>
      <c r="C13" s="1">
        <v>37.799999999999997</v>
      </c>
      <c r="D13" s="1">
        <v>17.3</v>
      </c>
      <c r="E13" s="1">
        <v>180</v>
      </c>
      <c r="F13" s="1">
        <v>3700</v>
      </c>
      <c r="G13" s="1" t="s">
        <v>41</v>
      </c>
    </row>
    <row r="14" spans="1:9" x14ac:dyDescent="0.75">
      <c r="A14" s="1" t="s">
        <v>39</v>
      </c>
      <c r="B14" s="1" t="s">
        <v>40</v>
      </c>
      <c r="C14" s="1">
        <v>41.1</v>
      </c>
      <c r="D14" s="1">
        <v>17.600000000000001</v>
      </c>
      <c r="E14" s="1">
        <v>182</v>
      </c>
      <c r="F14" s="1">
        <v>3200</v>
      </c>
      <c r="G14" s="1" t="s">
        <v>13</v>
      </c>
    </row>
    <row r="15" spans="1:9" x14ac:dyDescent="0.75">
      <c r="A15" s="1" t="s">
        <v>39</v>
      </c>
      <c r="B15" s="1" t="s">
        <v>40</v>
      </c>
      <c r="C15" s="1">
        <v>38.6</v>
      </c>
      <c r="D15" s="1">
        <v>21.2</v>
      </c>
      <c r="E15" s="1">
        <v>191</v>
      </c>
      <c r="F15" s="1">
        <v>3800</v>
      </c>
      <c r="G15" s="1" t="s">
        <v>16</v>
      </c>
      <c r="I15" s="1" t="e" cm="1" vm="474">
        <f t="array" ref="I15">_xlfn._xlws.PY(40,0)</f>
        <v>#VALUE!</v>
      </c>
    </row>
    <row r="16" spans="1:9" x14ac:dyDescent="0.75">
      <c r="A16" s="1" t="s">
        <v>39</v>
      </c>
      <c r="B16" s="1" t="s">
        <v>40</v>
      </c>
      <c r="C16" s="1">
        <v>34.6</v>
      </c>
      <c r="D16" s="1">
        <v>21.1</v>
      </c>
      <c r="E16" s="1">
        <v>198</v>
      </c>
      <c r="F16" s="1">
        <v>4400</v>
      </c>
      <c r="G16" s="1" t="s">
        <v>16</v>
      </c>
    </row>
    <row r="17" spans="1:9" x14ac:dyDescent="0.75">
      <c r="A17" s="1" t="s">
        <v>39</v>
      </c>
      <c r="B17" s="1" t="s">
        <v>40</v>
      </c>
      <c r="C17" s="1">
        <v>36.6</v>
      </c>
      <c r="D17" s="1">
        <v>17.8</v>
      </c>
      <c r="E17" s="1">
        <v>185</v>
      </c>
      <c r="F17" s="1">
        <v>3700</v>
      </c>
      <c r="G17" s="1" t="s">
        <v>13</v>
      </c>
    </row>
    <row r="18" spans="1:9" x14ac:dyDescent="0.75">
      <c r="A18" s="1" t="s">
        <v>39</v>
      </c>
      <c r="B18" s="1" t="s">
        <v>40</v>
      </c>
      <c r="C18" s="1">
        <v>38.700000000000003</v>
      </c>
      <c r="D18" s="1">
        <v>19</v>
      </c>
      <c r="E18" s="1">
        <v>195</v>
      </c>
      <c r="F18" s="1">
        <v>3450</v>
      </c>
      <c r="G18" s="1" t="s">
        <v>13</v>
      </c>
    </row>
    <row r="19" spans="1:9" x14ac:dyDescent="0.75">
      <c r="A19" s="1" t="s">
        <v>39</v>
      </c>
      <c r="B19" s="1" t="s">
        <v>40</v>
      </c>
      <c r="C19" s="1">
        <v>42.5</v>
      </c>
      <c r="D19" s="1">
        <v>20.7</v>
      </c>
      <c r="E19" s="1">
        <v>197</v>
      </c>
      <c r="F19" s="1">
        <v>4500</v>
      </c>
      <c r="G19" s="1" t="s">
        <v>16</v>
      </c>
    </row>
    <row r="20" spans="1:9" x14ac:dyDescent="0.75">
      <c r="A20" s="1" t="s">
        <v>39</v>
      </c>
      <c r="B20" s="1" t="s">
        <v>40</v>
      </c>
      <c r="C20" s="1">
        <v>34.4</v>
      </c>
      <c r="D20" s="1">
        <v>18.399999999999999</v>
      </c>
      <c r="E20" s="1">
        <v>184</v>
      </c>
      <c r="F20" s="1">
        <v>3325</v>
      </c>
      <c r="G20" s="1" t="s">
        <v>13</v>
      </c>
    </row>
    <row r="21" spans="1:9" x14ac:dyDescent="0.75">
      <c r="A21" s="1" t="s">
        <v>39</v>
      </c>
      <c r="B21" s="1" t="s">
        <v>40</v>
      </c>
      <c r="C21" s="1">
        <v>46</v>
      </c>
      <c r="D21" s="1">
        <v>21.5</v>
      </c>
      <c r="E21" s="1">
        <v>194</v>
      </c>
      <c r="F21" s="1">
        <v>4200</v>
      </c>
      <c r="G21" s="1" t="s">
        <v>16</v>
      </c>
    </row>
    <row r="22" spans="1:9" x14ac:dyDescent="0.75">
      <c r="A22" s="1" t="s">
        <v>39</v>
      </c>
      <c r="B22" s="1" t="s">
        <v>42</v>
      </c>
      <c r="C22" s="1">
        <v>37.799999999999997</v>
      </c>
      <c r="D22" s="1">
        <v>18.3</v>
      </c>
      <c r="E22" s="1">
        <v>174</v>
      </c>
      <c r="F22" s="1">
        <v>3400</v>
      </c>
      <c r="G22" s="1" t="s">
        <v>13</v>
      </c>
    </row>
    <row r="23" spans="1:9" x14ac:dyDescent="0.75">
      <c r="A23" s="1" t="s">
        <v>39</v>
      </c>
      <c r="B23" s="1" t="s">
        <v>42</v>
      </c>
      <c r="C23" s="1">
        <v>37.700000000000003</v>
      </c>
      <c r="D23" s="1">
        <v>18.7</v>
      </c>
      <c r="E23" s="1">
        <v>180</v>
      </c>
      <c r="F23" s="1">
        <v>3600</v>
      </c>
      <c r="G23" s="1" t="s">
        <v>16</v>
      </c>
    </row>
    <row r="24" spans="1:9" x14ac:dyDescent="0.75">
      <c r="A24" s="1" t="s">
        <v>39</v>
      </c>
      <c r="B24" s="1" t="s">
        <v>42</v>
      </c>
      <c r="C24" s="1">
        <v>35.9</v>
      </c>
      <c r="D24" s="1">
        <v>19.2</v>
      </c>
      <c r="E24" s="1">
        <v>189</v>
      </c>
      <c r="F24" s="1">
        <v>3800</v>
      </c>
      <c r="G24" s="1" t="s">
        <v>13</v>
      </c>
    </row>
    <row r="25" spans="1:9" x14ac:dyDescent="0.75">
      <c r="A25" s="1" t="s">
        <v>39</v>
      </c>
      <c r="B25" s="1" t="s">
        <v>42</v>
      </c>
      <c r="C25" s="1">
        <v>38.200000000000003</v>
      </c>
      <c r="D25" s="1">
        <v>18.100000000000001</v>
      </c>
      <c r="E25" s="1">
        <v>185</v>
      </c>
      <c r="F25" s="1">
        <v>3950</v>
      </c>
      <c r="G25" s="1" t="s">
        <v>16</v>
      </c>
    </row>
    <row r="26" spans="1:9" x14ac:dyDescent="0.75">
      <c r="A26" s="1" t="s">
        <v>39</v>
      </c>
      <c r="B26" s="1" t="s">
        <v>42</v>
      </c>
      <c r="C26" s="1">
        <v>38.799999999999997</v>
      </c>
      <c r="D26" s="1">
        <v>17.2</v>
      </c>
      <c r="E26" s="1">
        <v>180</v>
      </c>
      <c r="F26" s="1">
        <v>3800</v>
      </c>
      <c r="G26" s="1" t="s">
        <v>16</v>
      </c>
    </row>
    <row r="27" spans="1:9" x14ac:dyDescent="0.75">
      <c r="A27" s="1" t="s">
        <v>39</v>
      </c>
      <c r="B27" s="1" t="s">
        <v>42</v>
      </c>
      <c r="C27" s="1">
        <v>35.299999999999997</v>
      </c>
      <c r="D27" s="1">
        <v>18.899999999999999</v>
      </c>
      <c r="E27" s="1">
        <v>187</v>
      </c>
      <c r="F27" s="1">
        <v>3800</v>
      </c>
      <c r="G27" s="1" t="s">
        <v>13</v>
      </c>
      <c r="I27" s="1" t="e" cm="1" vm="475">
        <f t="array" ref="I27">_xlfn._xlws.PY(41,0)</f>
        <v>#VALUE!</v>
      </c>
    </row>
    <row r="28" spans="1:9" x14ac:dyDescent="0.75">
      <c r="A28" s="1" t="s">
        <v>39</v>
      </c>
      <c r="B28" s="1" t="s">
        <v>42</v>
      </c>
      <c r="C28" s="1">
        <v>40.6</v>
      </c>
      <c r="D28" s="1">
        <v>18.600000000000001</v>
      </c>
      <c r="E28" s="1">
        <v>183</v>
      </c>
      <c r="F28" s="1">
        <v>3550</v>
      </c>
      <c r="G28" s="1" t="s">
        <v>16</v>
      </c>
    </row>
    <row r="29" spans="1:9" x14ac:dyDescent="0.75">
      <c r="A29" s="1" t="s">
        <v>39</v>
      </c>
      <c r="B29" s="1" t="s">
        <v>42</v>
      </c>
      <c r="C29" s="1">
        <v>40.5</v>
      </c>
      <c r="D29" s="1">
        <v>17.899999999999999</v>
      </c>
      <c r="E29" s="1">
        <v>187</v>
      </c>
      <c r="F29" s="1">
        <v>3200</v>
      </c>
      <c r="G29" s="1" t="s">
        <v>13</v>
      </c>
    </row>
    <row r="30" spans="1:9" x14ac:dyDescent="0.75">
      <c r="A30" s="1" t="s">
        <v>39</v>
      </c>
      <c r="B30" s="1" t="s">
        <v>42</v>
      </c>
      <c r="C30" s="1">
        <v>37.9</v>
      </c>
      <c r="D30" s="1">
        <v>18.600000000000001</v>
      </c>
      <c r="E30" s="1">
        <v>172</v>
      </c>
      <c r="F30" s="1">
        <v>3150</v>
      </c>
      <c r="G30" s="1" t="s">
        <v>13</v>
      </c>
    </row>
    <row r="31" spans="1:9" x14ac:dyDescent="0.75">
      <c r="A31" s="1" t="s">
        <v>39</v>
      </c>
      <c r="B31" s="1" t="s">
        <v>42</v>
      </c>
      <c r="C31" s="1">
        <v>40.5</v>
      </c>
      <c r="D31" s="1">
        <v>18.899999999999999</v>
      </c>
      <c r="E31" s="1">
        <v>180</v>
      </c>
      <c r="F31" s="1">
        <v>3950</v>
      </c>
      <c r="G31" s="1" t="s">
        <v>16</v>
      </c>
    </row>
    <row r="32" spans="1:9" x14ac:dyDescent="0.75">
      <c r="A32" s="1" t="s">
        <v>39</v>
      </c>
      <c r="B32" s="1" t="s">
        <v>43</v>
      </c>
      <c r="C32" s="1">
        <v>39.5</v>
      </c>
      <c r="D32" s="1">
        <v>16.7</v>
      </c>
      <c r="E32" s="1">
        <v>178</v>
      </c>
      <c r="F32" s="1">
        <v>3250</v>
      </c>
      <c r="G32" s="1" t="s">
        <v>13</v>
      </c>
    </row>
    <row r="33" spans="1:7" x14ac:dyDescent="0.75">
      <c r="A33" s="1" t="s">
        <v>39</v>
      </c>
      <c r="B33" s="1" t="s">
        <v>43</v>
      </c>
      <c r="C33" s="1">
        <v>37.200000000000003</v>
      </c>
      <c r="D33" s="1">
        <v>18.100000000000001</v>
      </c>
      <c r="E33" s="1">
        <v>178</v>
      </c>
      <c r="F33" s="1">
        <v>3900</v>
      </c>
      <c r="G33" s="1" t="s">
        <v>16</v>
      </c>
    </row>
    <row r="34" spans="1:7" x14ac:dyDescent="0.75">
      <c r="A34" s="1" t="s">
        <v>39</v>
      </c>
      <c r="B34" s="1" t="s">
        <v>43</v>
      </c>
      <c r="C34" s="1">
        <v>39.5</v>
      </c>
      <c r="D34" s="1">
        <v>17.8</v>
      </c>
      <c r="E34" s="1">
        <v>188</v>
      </c>
      <c r="F34" s="1">
        <v>3300</v>
      </c>
      <c r="G34" s="1" t="s">
        <v>13</v>
      </c>
    </row>
    <row r="35" spans="1:7" x14ac:dyDescent="0.75">
      <c r="A35" s="1" t="s">
        <v>39</v>
      </c>
      <c r="B35" s="1" t="s">
        <v>43</v>
      </c>
      <c r="C35" s="1">
        <v>40.9</v>
      </c>
      <c r="D35" s="1">
        <v>18.899999999999999</v>
      </c>
      <c r="E35" s="1">
        <v>184</v>
      </c>
      <c r="F35" s="1">
        <v>3900</v>
      </c>
      <c r="G35" s="1" t="s">
        <v>16</v>
      </c>
    </row>
    <row r="36" spans="1:7" x14ac:dyDescent="0.75">
      <c r="A36" s="1" t="s">
        <v>39</v>
      </c>
      <c r="B36" s="1" t="s">
        <v>43</v>
      </c>
      <c r="C36" s="1">
        <v>36.4</v>
      </c>
      <c r="D36" s="1">
        <v>17</v>
      </c>
      <c r="E36" s="1">
        <v>195</v>
      </c>
      <c r="F36" s="1">
        <v>3325</v>
      </c>
      <c r="G36" s="1" t="s">
        <v>13</v>
      </c>
    </row>
    <row r="37" spans="1:7" x14ac:dyDescent="0.75">
      <c r="A37" s="1" t="s">
        <v>39</v>
      </c>
      <c r="B37" s="1" t="s">
        <v>43</v>
      </c>
      <c r="C37" s="1">
        <v>39.200000000000003</v>
      </c>
      <c r="D37" s="1">
        <v>21.1</v>
      </c>
      <c r="E37" s="1">
        <v>196</v>
      </c>
      <c r="F37" s="1">
        <v>4150</v>
      </c>
      <c r="G37" s="1" t="s">
        <v>16</v>
      </c>
    </row>
    <row r="38" spans="1:7" x14ac:dyDescent="0.75">
      <c r="A38" s="1" t="s">
        <v>39</v>
      </c>
      <c r="B38" s="1" t="s">
        <v>43</v>
      </c>
      <c r="C38" s="1">
        <v>38.799999999999997</v>
      </c>
      <c r="D38" s="1">
        <v>20</v>
      </c>
      <c r="E38" s="1">
        <v>190</v>
      </c>
      <c r="F38" s="1">
        <v>3950</v>
      </c>
      <c r="G38" s="1" t="s">
        <v>16</v>
      </c>
    </row>
    <row r="39" spans="1:7" x14ac:dyDescent="0.75">
      <c r="A39" s="1" t="s">
        <v>39</v>
      </c>
      <c r="B39" s="1" t="s">
        <v>43</v>
      </c>
      <c r="C39" s="1">
        <v>42.2</v>
      </c>
      <c r="D39" s="1">
        <v>18.5</v>
      </c>
      <c r="E39" s="1">
        <v>180</v>
      </c>
      <c r="F39" s="1">
        <v>3550</v>
      </c>
      <c r="G39" s="1" t="s">
        <v>13</v>
      </c>
    </row>
    <row r="40" spans="1:7" x14ac:dyDescent="0.75">
      <c r="A40" s="1" t="s">
        <v>39</v>
      </c>
      <c r="B40" s="1" t="s">
        <v>43</v>
      </c>
      <c r="C40" s="1">
        <v>37.6</v>
      </c>
      <c r="D40" s="1">
        <v>19.3</v>
      </c>
      <c r="E40" s="1">
        <v>181</v>
      </c>
      <c r="F40" s="1">
        <v>3300</v>
      </c>
      <c r="G40" s="1" t="s">
        <v>13</v>
      </c>
    </row>
    <row r="41" spans="1:7" x14ac:dyDescent="0.75">
      <c r="A41" s="1" t="s">
        <v>39</v>
      </c>
      <c r="B41" s="1" t="s">
        <v>43</v>
      </c>
      <c r="C41" s="1">
        <v>39.799999999999997</v>
      </c>
      <c r="D41" s="1">
        <v>19.100000000000001</v>
      </c>
      <c r="E41" s="1">
        <v>184</v>
      </c>
      <c r="F41" s="1">
        <v>4650</v>
      </c>
      <c r="G41" s="1" t="s">
        <v>16</v>
      </c>
    </row>
    <row r="42" spans="1:7" x14ac:dyDescent="0.75">
      <c r="A42" s="1" t="s">
        <v>39</v>
      </c>
      <c r="B42" s="1" t="s">
        <v>43</v>
      </c>
      <c r="C42" s="1">
        <v>36.5</v>
      </c>
      <c r="D42" s="1">
        <v>18</v>
      </c>
      <c r="E42" s="1">
        <v>182</v>
      </c>
      <c r="F42" s="1">
        <v>3150</v>
      </c>
      <c r="G42" s="1" t="s">
        <v>13</v>
      </c>
    </row>
    <row r="43" spans="1:7" x14ac:dyDescent="0.75">
      <c r="A43" s="1" t="s">
        <v>39</v>
      </c>
      <c r="B43" s="1" t="s">
        <v>43</v>
      </c>
      <c r="C43" s="1">
        <v>40.799999999999997</v>
      </c>
      <c r="D43" s="1">
        <v>18.399999999999999</v>
      </c>
      <c r="E43" s="1">
        <v>195</v>
      </c>
      <c r="F43" s="1">
        <v>3900</v>
      </c>
      <c r="G43" s="1" t="s">
        <v>16</v>
      </c>
    </row>
    <row r="44" spans="1:7" x14ac:dyDescent="0.75">
      <c r="A44" s="1" t="s">
        <v>39</v>
      </c>
      <c r="B44" s="1" t="s">
        <v>43</v>
      </c>
      <c r="C44" s="1">
        <v>36</v>
      </c>
      <c r="D44" s="1">
        <v>18.5</v>
      </c>
      <c r="E44" s="1">
        <v>186</v>
      </c>
      <c r="F44" s="1">
        <v>3100</v>
      </c>
      <c r="G44" s="1" t="s">
        <v>13</v>
      </c>
    </row>
    <row r="45" spans="1:7" x14ac:dyDescent="0.75">
      <c r="A45" s="1" t="s">
        <v>39</v>
      </c>
      <c r="B45" s="1" t="s">
        <v>43</v>
      </c>
      <c r="C45" s="1">
        <v>44.1</v>
      </c>
      <c r="D45" s="1">
        <v>19.7</v>
      </c>
      <c r="E45" s="1">
        <v>196</v>
      </c>
      <c r="F45" s="1">
        <v>4400</v>
      </c>
      <c r="G45" s="1" t="s">
        <v>16</v>
      </c>
    </row>
    <row r="46" spans="1:7" x14ac:dyDescent="0.75">
      <c r="A46" s="1" t="s">
        <v>39</v>
      </c>
      <c r="B46" s="1" t="s">
        <v>43</v>
      </c>
      <c r="C46" s="1">
        <v>37</v>
      </c>
      <c r="D46" s="1">
        <v>16.899999999999999</v>
      </c>
      <c r="E46" s="1">
        <v>185</v>
      </c>
      <c r="F46" s="1">
        <v>3000</v>
      </c>
      <c r="G46" s="1" t="s">
        <v>13</v>
      </c>
    </row>
    <row r="47" spans="1:7" x14ac:dyDescent="0.75">
      <c r="A47" s="1" t="s">
        <v>39</v>
      </c>
      <c r="B47" s="1" t="s">
        <v>43</v>
      </c>
      <c r="C47" s="1">
        <v>39.6</v>
      </c>
      <c r="D47" s="1">
        <v>18.8</v>
      </c>
      <c r="E47" s="1">
        <v>190</v>
      </c>
      <c r="F47" s="1">
        <v>4600</v>
      </c>
      <c r="G47" s="1" t="s">
        <v>16</v>
      </c>
    </row>
    <row r="48" spans="1:7" x14ac:dyDescent="0.75">
      <c r="A48" s="1" t="s">
        <v>39</v>
      </c>
      <c r="B48" s="1" t="s">
        <v>43</v>
      </c>
      <c r="C48" s="1">
        <v>41.1</v>
      </c>
      <c r="D48" s="1">
        <v>19</v>
      </c>
      <c r="E48" s="1">
        <v>182</v>
      </c>
      <c r="F48" s="1">
        <v>3425</v>
      </c>
      <c r="G48" s="1" t="s">
        <v>16</v>
      </c>
    </row>
    <row r="49" spans="1:7" x14ac:dyDescent="0.75">
      <c r="A49" s="1" t="s">
        <v>39</v>
      </c>
      <c r="B49" s="1" t="s">
        <v>43</v>
      </c>
      <c r="C49" s="1">
        <v>37.5</v>
      </c>
      <c r="D49" s="1">
        <v>18.899999999999999</v>
      </c>
      <c r="E49" s="1">
        <v>179</v>
      </c>
      <c r="F49" s="1">
        <v>2975</v>
      </c>
      <c r="G49" s="1" t="s">
        <v>41</v>
      </c>
    </row>
    <row r="50" spans="1:7" x14ac:dyDescent="0.75">
      <c r="A50" s="1" t="s">
        <v>39</v>
      </c>
      <c r="B50" s="1" t="s">
        <v>43</v>
      </c>
      <c r="C50" s="1">
        <v>36</v>
      </c>
      <c r="D50" s="1">
        <v>17.899999999999999</v>
      </c>
      <c r="E50" s="1">
        <v>190</v>
      </c>
      <c r="F50" s="1">
        <v>3450</v>
      </c>
      <c r="G50" s="1" t="s">
        <v>13</v>
      </c>
    </row>
    <row r="51" spans="1:7" x14ac:dyDescent="0.75">
      <c r="A51" s="1" t="s">
        <v>39</v>
      </c>
      <c r="B51" s="1" t="s">
        <v>43</v>
      </c>
      <c r="C51" s="1">
        <v>42.3</v>
      </c>
      <c r="D51" s="1">
        <v>21.2</v>
      </c>
      <c r="E51" s="1">
        <v>191</v>
      </c>
      <c r="F51" s="1">
        <v>4150</v>
      </c>
      <c r="G51" s="1" t="s">
        <v>16</v>
      </c>
    </row>
    <row r="52" spans="1:7" x14ac:dyDescent="0.75">
      <c r="A52" s="1" t="s">
        <v>39</v>
      </c>
      <c r="B52" s="1" t="s">
        <v>42</v>
      </c>
      <c r="C52" s="1">
        <v>39.6</v>
      </c>
      <c r="D52" s="1">
        <v>17.7</v>
      </c>
      <c r="E52" s="1">
        <v>186</v>
      </c>
      <c r="F52" s="1">
        <v>3500</v>
      </c>
      <c r="G52" s="1" t="s">
        <v>13</v>
      </c>
    </row>
    <row r="53" spans="1:7" x14ac:dyDescent="0.75">
      <c r="A53" s="1" t="s">
        <v>39</v>
      </c>
      <c r="B53" s="1" t="s">
        <v>42</v>
      </c>
      <c r="C53" s="1">
        <v>40.1</v>
      </c>
      <c r="D53" s="1">
        <v>18.899999999999999</v>
      </c>
      <c r="E53" s="1">
        <v>188</v>
      </c>
      <c r="F53" s="1">
        <v>4300</v>
      </c>
      <c r="G53" s="1" t="s">
        <v>16</v>
      </c>
    </row>
    <row r="54" spans="1:7" x14ac:dyDescent="0.75">
      <c r="A54" s="1" t="s">
        <v>39</v>
      </c>
      <c r="B54" s="1" t="s">
        <v>42</v>
      </c>
      <c r="C54" s="1">
        <v>35</v>
      </c>
      <c r="D54" s="1">
        <v>17.899999999999999</v>
      </c>
      <c r="E54" s="1">
        <v>190</v>
      </c>
      <c r="F54" s="1">
        <v>3450</v>
      </c>
      <c r="G54" s="1" t="s">
        <v>13</v>
      </c>
    </row>
    <row r="55" spans="1:7" x14ac:dyDescent="0.75">
      <c r="A55" s="1" t="s">
        <v>39</v>
      </c>
      <c r="B55" s="1" t="s">
        <v>42</v>
      </c>
      <c r="C55" s="1">
        <v>42</v>
      </c>
      <c r="D55" s="1">
        <v>19.5</v>
      </c>
      <c r="E55" s="1">
        <v>200</v>
      </c>
      <c r="F55" s="1">
        <v>4050</v>
      </c>
      <c r="G55" s="1" t="s">
        <v>16</v>
      </c>
    </row>
    <row r="56" spans="1:7" x14ac:dyDescent="0.75">
      <c r="A56" s="1" t="s">
        <v>39</v>
      </c>
      <c r="B56" s="1" t="s">
        <v>42</v>
      </c>
      <c r="C56" s="1">
        <v>34.5</v>
      </c>
      <c r="D56" s="1">
        <v>18.100000000000001</v>
      </c>
      <c r="E56" s="1">
        <v>187</v>
      </c>
      <c r="F56" s="1">
        <v>2900</v>
      </c>
      <c r="G56" s="1" t="s">
        <v>13</v>
      </c>
    </row>
    <row r="57" spans="1:7" x14ac:dyDescent="0.75">
      <c r="A57" s="1" t="s">
        <v>39</v>
      </c>
      <c r="B57" s="1" t="s">
        <v>42</v>
      </c>
      <c r="C57" s="1">
        <v>41.4</v>
      </c>
      <c r="D57" s="1">
        <v>18.600000000000001</v>
      </c>
      <c r="E57" s="1">
        <v>191</v>
      </c>
      <c r="F57" s="1">
        <v>3700</v>
      </c>
      <c r="G57" s="1" t="s">
        <v>16</v>
      </c>
    </row>
    <row r="58" spans="1:7" x14ac:dyDescent="0.75">
      <c r="A58" s="1" t="s">
        <v>39</v>
      </c>
      <c r="B58" s="1" t="s">
        <v>42</v>
      </c>
      <c r="C58" s="1">
        <v>39</v>
      </c>
      <c r="D58" s="1">
        <v>17.5</v>
      </c>
      <c r="E58" s="1">
        <v>186</v>
      </c>
      <c r="F58" s="1">
        <v>3550</v>
      </c>
      <c r="G58" s="1" t="s">
        <v>13</v>
      </c>
    </row>
    <row r="59" spans="1:7" x14ac:dyDescent="0.75">
      <c r="A59" s="1" t="s">
        <v>39</v>
      </c>
      <c r="B59" s="1" t="s">
        <v>42</v>
      </c>
      <c r="C59" s="1">
        <v>40.6</v>
      </c>
      <c r="D59" s="1">
        <v>18.8</v>
      </c>
      <c r="E59" s="1">
        <v>193</v>
      </c>
      <c r="F59" s="1">
        <v>3800</v>
      </c>
      <c r="G59" s="1" t="s">
        <v>16</v>
      </c>
    </row>
    <row r="60" spans="1:7" x14ac:dyDescent="0.75">
      <c r="A60" s="1" t="s">
        <v>39</v>
      </c>
      <c r="B60" s="1" t="s">
        <v>42</v>
      </c>
      <c r="C60" s="1">
        <v>36.5</v>
      </c>
      <c r="D60" s="1">
        <v>16.600000000000001</v>
      </c>
      <c r="E60" s="1">
        <v>181</v>
      </c>
      <c r="F60" s="1">
        <v>2850</v>
      </c>
      <c r="G60" s="1" t="s">
        <v>13</v>
      </c>
    </row>
    <row r="61" spans="1:7" x14ac:dyDescent="0.75">
      <c r="A61" s="1" t="s">
        <v>39</v>
      </c>
      <c r="B61" s="1" t="s">
        <v>42</v>
      </c>
      <c r="C61" s="1">
        <v>37.6</v>
      </c>
      <c r="D61" s="1">
        <v>19.100000000000001</v>
      </c>
      <c r="E61" s="1">
        <v>194</v>
      </c>
      <c r="F61" s="1">
        <v>3750</v>
      </c>
      <c r="G61" s="1" t="s">
        <v>16</v>
      </c>
    </row>
    <row r="62" spans="1:7" x14ac:dyDescent="0.75">
      <c r="A62" s="1" t="s">
        <v>39</v>
      </c>
      <c r="B62" s="1" t="s">
        <v>42</v>
      </c>
      <c r="C62" s="1">
        <v>35.700000000000003</v>
      </c>
      <c r="D62" s="1">
        <v>16.899999999999999</v>
      </c>
      <c r="E62" s="1">
        <v>185</v>
      </c>
      <c r="F62" s="1">
        <v>3150</v>
      </c>
      <c r="G62" s="1" t="s">
        <v>13</v>
      </c>
    </row>
    <row r="63" spans="1:7" x14ac:dyDescent="0.75">
      <c r="A63" s="1" t="s">
        <v>39</v>
      </c>
      <c r="B63" s="1" t="s">
        <v>42</v>
      </c>
      <c r="C63" s="1">
        <v>41.3</v>
      </c>
      <c r="D63" s="1">
        <v>21.1</v>
      </c>
      <c r="E63" s="1">
        <v>195</v>
      </c>
      <c r="F63" s="1">
        <v>4400</v>
      </c>
      <c r="G63" s="1" t="s">
        <v>16</v>
      </c>
    </row>
    <row r="64" spans="1:7" x14ac:dyDescent="0.75">
      <c r="A64" s="1" t="s">
        <v>39</v>
      </c>
      <c r="B64" s="1" t="s">
        <v>42</v>
      </c>
      <c r="C64" s="1">
        <v>37.6</v>
      </c>
      <c r="D64" s="1">
        <v>17</v>
      </c>
      <c r="E64" s="1">
        <v>185</v>
      </c>
      <c r="F64" s="1">
        <v>3600</v>
      </c>
      <c r="G64" s="1" t="s">
        <v>13</v>
      </c>
    </row>
    <row r="65" spans="1:7" x14ac:dyDescent="0.75">
      <c r="A65" s="1" t="s">
        <v>39</v>
      </c>
      <c r="B65" s="1" t="s">
        <v>42</v>
      </c>
      <c r="C65" s="1">
        <v>41.1</v>
      </c>
      <c r="D65" s="1">
        <v>18.2</v>
      </c>
      <c r="E65" s="1">
        <v>192</v>
      </c>
      <c r="F65" s="1">
        <v>4050</v>
      </c>
      <c r="G65" s="1" t="s">
        <v>16</v>
      </c>
    </row>
    <row r="66" spans="1:7" x14ac:dyDescent="0.75">
      <c r="A66" s="1" t="s">
        <v>39</v>
      </c>
      <c r="B66" s="1" t="s">
        <v>42</v>
      </c>
      <c r="C66" s="1">
        <v>36.4</v>
      </c>
      <c r="D66" s="1">
        <v>17.100000000000001</v>
      </c>
      <c r="E66" s="1">
        <v>184</v>
      </c>
      <c r="F66" s="1">
        <v>2850</v>
      </c>
      <c r="G66" s="1" t="s">
        <v>13</v>
      </c>
    </row>
    <row r="67" spans="1:7" x14ac:dyDescent="0.75">
      <c r="A67" s="1" t="s">
        <v>39</v>
      </c>
      <c r="B67" s="1" t="s">
        <v>42</v>
      </c>
      <c r="C67" s="1">
        <v>41.6</v>
      </c>
      <c r="D67" s="1">
        <v>18</v>
      </c>
      <c r="E67" s="1">
        <v>192</v>
      </c>
      <c r="F67" s="1">
        <v>3950</v>
      </c>
      <c r="G67" s="1" t="s">
        <v>16</v>
      </c>
    </row>
    <row r="68" spans="1:7" x14ac:dyDescent="0.75">
      <c r="A68" s="1" t="s">
        <v>39</v>
      </c>
      <c r="B68" s="1" t="s">
        <v>42</v>
      </c>
      <c r="C68" s="1">
        <v>35.5</v>
      </c>
      <c r="D68" s="1">
        <v>16.2</v>
      </c>
      <c r="E68" s="1">
        <v>195</v>
      </c>
      <c r="F68" s="1">
        <v>3350</v>
      </c>
      <c r="G68" s="1" t="s">
        <v>13</v>
      </c>
    </row>
    <row r="69" spans="1:7" x14ac:dyDescent="0.75">
      <c r="A69" s="1" t="s">
        <v>39</v>
      </c>
      <c r="B69" s="1" t="s">
        <v>42</v>
      </c>
      <c r="C69" s="1">
        <v>41.1</v>
      </c>
      <c r="D69" s="1">
        <v>19.100000000000001</v>
      </c>
      <c r="E69" s="1">
        <v>188</v>
      </c>
      <c r="F69" s="1">
        <v>4100</v>
      </c>
      <c r="G69" s="1" t="s">
        <v>16</v>
      </c>
    </row>
    <row r="70" spans="1:7" x14ac:dyDescent="0.75">
      <c r="A70" s="1" t="s">
        <v>39</v>
      </c>
      <c r="B70" s="1" t="s">
        <v>40</v>
      </c>
      <c r="C70" s="1">
        <v>35.9</v>
      </c>
      <c r="D70" s="1">
        <v>16.600000000000001</v>
      </c>
      <c r="E70" s="1">
        <v>190</v>
      </c>
      <c r="F70" s="1">
        <v>3050</v>
      </c>
      <c r="G70" s="1" t="s">
        <v>13</v>
      </c>
    </row>
    <row r="71" spans="1:7" x14ac:dyDescent="0.75">
      <c r="A71" s="1" t="s">
        <v>39</v>
      </c>
      <c r="B71" s="1" t="s">
        <v>40</v>
      </c>
      <c r="C71" s="1">
        <v>41.8</v>
      </c>
      <c r="D71" s="1">
        <v>19.399999999999999</v>
      </c>
      <c r="E71" s="1">
        <v>198</v>
      </c>
      <c r="F71" s="1">
        <v>4450</v>
      </c>
      <c r="G71" s="1" t="s">
        <v>16</v>
      </c>
    </row>
    <row r="72" spans="1:7" x14ac:dyDescent="0.75">
      <c r="A72" s="1" t="s">
        <v>39</v>
      </c>
      <c r="B72" s="1" t="s">
        <v>40</v>
      </c>
      <c r="C72" s="1">
        <v>33.5</v>
      </c>
      <c r="D72" s="1">
        <v>19</v>
      </c>
      <c r="E72" s="1">
        <v>190</v>
      </c>
      <c r="F72" s="1">
        <v>3600</v>
      </c>
      <c r="G72" s="1" t="s">
        <v>13</v>
      </c>
    </row>
    <row r="73" spans="1:7" x14ac:dyDescent="0.75">
      <c r="A73" s="1" t="s">
        <v>39</v>
      </c>
      <c r="B73" s="1" t="s">
        <v>40</v>
      </c>
      <c r="C73" s="1">
        <v>39.700000000000003</v>
      </c>
      <c r="D73" s="1">
        <v>18.399999999999999</v>
      </c>
      <c r="E73" s="1">
        <v>190</v>
      </c>
      <c r="F73" s="1">
        <v>3900</v>
      </c>
      <c r="G73" s="1" t="s">
        <v>16</v>
      </c>
    </row>
    <row r="74" spans="1:7" x14ac:dyDescent="0.75">
      <c r="A74" s="1" t="s">
        <v>39</v>
      </c>
      <c r="B74" s="1" t="s">
        <v>40</v>
      </c>
      <c r="C74" s="1">
        <v>39.6</v>
      </c>
      <c r="D74" s="1">
        <v>17.2</v>
      </c>
      <c r="E74" s="1">
        <v>196</v>
      </c>
      <c r="F74" s="1">
        <v>3550</v>
      </c>
      <c r="G74" s="1" t="s">
        <v>13</v>
      </c>
    </row>
    <row r="75" spans="1:7" x14ac:dyDescent="0.75">
      <c r="A75" s="1" t="s">
        <v>39</v>
      </c>
      <c r="B75" s="1" t="s">
        <v>40</v>
      </c>
      <c r="C75" s="1">
        <v>45.8</v>
      </c>
      <c r="D75" s="1">
        <v>18.899999999999999</v>
      </c>
      <c r="E75" s="1">
        <v>197</v>
      </c>
      <c r="F75" s="1">
        <v>4150</v>
      </c>
      <c r="G75" s="1" t="s">
        <v>16</v>
      </c>
    </row>
    <row r="76" spans="1:7" x14ac:dyDescent="0.75">
      <c r="A76" s="1" t="s">
        <v>39</v>
      </c>
      <c r="B76" s="1" t="s">
        <v>40</v>
      </c>
      <c r="C76" s="1">
        <v>35.5</v>
      </c>
      <c r="D76" s="1">
        <v>17.5</v>
      </c>
      <c r="E76" s="1">
        <v>190</v>
      </c>
      <c r="F76" s="1">
        <v>3700</v>
      </c>
      <c r="G76" s="1" t="s">
        <v>13</v>
      </c>
    </row>
    <row r="77" spans="1:7" x14ac:dyDescent="0.75">
      <c r="A77" s="1" t="s">
        <v>39</v>
      </c>
      <c r="B77" s="1" t="s">
        <v>40</v>
      </c>
      <c r="C77" s="1">
        <v>42.8</v>
      </c>
      <c r="D77" s="1">
        <v>18.5</v>
      </c>
      <c r="E77" s="1">
        <v>195</v>
      </c>
      <c r="F77" s="1">
        <v>4250</v>
      </c>
      <c r="G77" s="1" t="s">
        <v>16</v>
      </c>
    </row>
    <row r="78" spans="1:7" x14ac:dyDescent="0.75">
      <c r="A78" s="1" t="s">
        <v>39</v>
      </c>
      <c r="B78" s="1" t="s">
        <v>40</v>
      </c>
      <c r="C78" s="1">
        <v>40.9</v>
      </c>
      <c r="D78" s="1">
        <v>16.8</v>
      </c>
      <c r="E78" s="1">
        <v>191</v>
      </c>
      <c r="F78" s="1">
        <v>3700</v>
      </c>
      <c r="G78" s="1" t="s">
        <v>13</v>
      </c>
    </row>
    <row r="79" spans="1:7" x14ac:dyDescent="0.75">
      <c r="A79" s="1" t="s">
        <v>39</v>
      </c>
      <c r="B79" s="1" t="s">
        <v>40</v>
      </c>
      <c r="C79" s="1">
        <v>37.200000000000003</v>
      </c>
      <c r="D79" s="1">
        <v>19.399999999999999</v>
      </c>
      <c r="E79" s="1">
        <v>184</v>
      </c>
      <c r="F79" s="1">
        <v>3900</v>
      </c>
      <c r="G79" s="1" t="s">
        <v>16</v>
      </c>
    </row>
    <row r="80" spans="1:7" x14ac:dyDescent="0.75">
      <c r="A80" s="1" t="s">
        <v>39</v>
      </c>
      <c r="B80" s="1" t="s">
        <v>40</v>
      </c>
      <c r="C80" s="1">
        <v>36.200000000000003</v>
      </c>
      <c r="D80" s="1">
        <v>16.100000000000001</v>
      </c>
      <c r="E80" s="1">
        <v>187</v>
      </c>
      <c r="F80" s="1">
        <v>3550</v>
      </c>
      <c r="G80" s="1" t="s">
        <v>13</v>
      </c>
    </row>
    <row r="81" spans="1:7" x14ac:dyDescent="0.75">
      <c r="A81" s="1" t="s">
        <v>39</v>
      </c>
      <c r="B81" s="1" t="s">
        <v>40</v>
      </c>
      <c r="C81" s="1">
        <v>42.1</v>
      </c>
      <c r="D81" s="1">
        <v>19.100000000000001</v>
      </c>
      <c r="E81" s="1">
        <v>195</v>
      </c>
      <c r="F81" s="1">
        <v>4000</v>
      </c>
      <c r="G81" s="1" t="s">
        <v>16</v>
      </c>
    </row>
    <row r="82" spans="1:7" x14ac:dyDescent="0.75">
      <c r="A82" s="1" t="s">
        <v>39</v>
      </c>
      <c r="B82" s="1" t="s">
        <v>40</v>
      </c>
      <c r="C82" s="1">
        <v>34.6</v>
      </c>
      <c r="D82" s="1">
        <v>17.2</v>
      </c>
      <c r="E82" s="1">
        <v>189</v>
      </c>
      <c r="F82" s="1">
        <v>3200</v>
      </c>
      <c r="G82" s="1" t="s">
        <v>13</v>
      </c>
    </row>
    <row r="83" spans="1:7" x14ac:dyDescent="0.75">
      <c r="A83" s="1" t="s">
        <v>39</v>
      </c>
      <c r="B83" s="1" t="s">
        <v>40</v>
      </c>
      <c r="C83" s="1">
        <v>42.9</v>
      </c>
      <c r="D83" s="1">
        <v>17.600000000000001</v>
      </c>
      <c r="E83" s="1">
        <v>196</v>
      </c>
      <c r="F83" s="1">
        <v>4700</v>
      </c>
      <c r="G83" s="1" t="s">
        <v>16</v>
      </c>
    </row>
    <row r="84" spans="1:7" x14ac:dyDescent="0.75">
      <c r="A84" s="1" t="s">
        <v>39</v>
      </c>
      <c r="B84" s="1" t="s">
        <v>40</v>
      </c>
      <c r="C84" s="1">
        <v>36.700000000000003</v>
      </c>
      <c r="D84" s="1">
        <v>18.8</v>
      </c>
      <c r="E84" s="1">
        <v>187</v>
      </c>
      <c r="F84" s="1">
        <v>3800</v>
      </c>
      <c r="G84" s="1" t="s">
        <v>13</v>
      </c>
    </row>
    <row r="85" spans="1:7" x14ac:dyDescent="0.75">
      <c r="A85" s="1" t="s">
        <v>39</v>
      </c>
      <c r="B85" s="1" t="s">
        <v>40</v>
      </c>
      <c r="C85" s="1">
        <v>35.1</v>
      </c>
      <c r="D85" s="1">
        <v>19.399999999999999</v>
      </c>
      <c r="E85" s="1">
        <v>193</v>
      </c>
      <c r="F85" s="1">
        <v>4200</v>
      </c>
      <c r="G85" s="1" t="s">
        <v>16</v>
      </c>
    </row>
    <row r="86" spans="1:7" x14ac:dyDescent="0.75">
      <c r="A86" s="1" t="s">
        <v>39</v>
      </c>
      <c r="B86" s="1" t="s">
        <v>43</v>
      </c>
      <c r="C86" s="1">
        <v>37.299999999999997</v>
      </c>
      <c r="D86" s="1">
        <v>17.8</v>
      </c>
      <c r="E86" s="1">
        <v>191</v>
      </c>
      <c r="F86" s="1">
        <v>3350</v>
      </c>
      <c r="G86" s="1" t="s">
        <v>13</v>
      </c>
    </row>
    <row r="87" spans="1:7" x14ac:dyDescent="0.75">
      <c r="A87" s="1" t="s">
        <v>39</v>
      </c>
      <c r="B87" s="1" t="s">
        <v>43</v>
      </c>
      <c r="C87" s="1">
        <v>41.3</v>
      </c>
      <c r="D87" s="1">
        <v>20.3</v>
      </c>
      <c r="E87" s="1">
        <v>194</v>
      </c>
      <c r="F87" s="1">
        <v>3550</v>
      </c>
      <c r="G87" s="1" t="s">
        <v>16</v>
      </c>
    </row>
    <row r="88" spans="1:7" x14ac:dyDescent="0.75">
      <c r="A88" s="1" t="s">
        <v>39</v>
      </c>
      <c r="B88" s="1" t="s">
        <v>43</v>
      </c>
      <c r="C88" s="1">
        <v>36.299999999999997</v>
      </c>
      <c r="D88" s="1">
        <v>19.5</v>
      </c>
      <c r="E88" s="1">
        <v>190</v>
      </c>
      <c r="F88" s="1">
        <v>3800</v>
      </c>
      <c r="G88" s="1" t="s">
        <v>16</v>
      </c>
    </row>
    <row r="89" spans="1:7" x14ac:dyDescent="0.75">
      <c r="A89" s="1" t="s">
        <v>39</v>
      </c>
      <c r="B89" s="1" t="s">
        <v>43</v>
      </c>
      <c r="C89" s="1">
        <v>36.9</v>
      </c>
      <c r="D89" s="1">
        <v>18.600000000000001</v>
      </c>
      <c r="E89" s="1">
        <v>189</v>
      </c>
      <c r="F89" s="1">
        <v>3500</v>
      </c>
      <c r="G89" s="1" t="s">
        <v>13</v>
      </c>
    </row>
    <row r="90" spans="1:7" x14ac:dyDescent="0.75">
      <c r="A90" s="1" t="s">
        <v>39</v>
      </c>
      <c r="B90" s="1" t="s">
        <v>43</v>
      </c>
      <c r="C90" s="1">
        <v>38.299999999999997</v>
      </c>
      <c r="D90" s="1">
        <v>19.2</v>
      </c>
      <c r="E90" s="1">
        <v>189</v>
      </c>
      <c r="F90" s="1">
        <v>3950</v>
      </c>
      <c r="G90" s="1" t="s">
        <v>16</v>
      </c>
    </row>
    <row r="91" spans="1:7" x14ac:dyDescent="0.75">
      <c r="A91" s="1" t="s">
        <v>39</v>
      </c>
      <c r="B91" s="1" t="s">
        <v>43</v>
      </c>
      <c r="C91" s="1">
        <v>38.9</v>
      </c>
      <c r="D91" s="1">
        <v>18.8</v>
      </c>
      <c r="E91" s="1">
        <v>190</v>
      </c>
      <c r="F91" s="1">
        <v>3600</v>
      </c>
      <c r="G91" s="1" t="s">
        <v>13</v>
      </c>
    </row>
    <row r="92" spans="1:7" x14ac:dyDescent="0.75">
      <c r="A92" s="1" t="s">
        <v>39</v>
      </c>
      <c r="B92" s="1" t="s">
        <v>43</v>
      </c>
      <c r="C92" s="1">
        <v>35.700000000000003</v>
      </c>
      <c r="D92" s="1">
        <v>18</v>
      </c>
      <c r="E92" s="1">
        <v>202</v>
      </c>
      <c r="F92" s="1">
        <v>3550</v>
      </c>
      <c r="G92" s="1" t="s">
        <v>13</v>
      </c>
    </row>
    <row r="93" spans="1:7" x14ac:dyDescent="0.75">
      <c r="A93" s="1" t="s">
        <v>39</v>
      </c>
      <c r="B93" s="1" t="s">
        <v>43</v>
      </c>
      <c r="C93" s="1">
        <v>41.1</v>
      </c>
      <c r="D93" s="1">
        <v>18.100000000000001</v>
      </c>
      <c r="E93" s="1">
        <v>205</v>
      </c>
      <c r="F93" s="1">
        <v>4300</v>
      </c>
      <c r="G93" s="1" t="s">
        <v>16</v>
      </c>
    </row>
    <row r="94" spans="1:7" x14ac:dyDescent="0.75">
      <c r="A94" s="1" t="s">
        <v>39</v>
      </c>
      <c r="B94" s="1" t="s">
        <v>43</v>
      </c>
      <c r="C94" s="1">
        <v>34</v>
      </c>
      <c r="D94" s="1">
        <v>17.100000000000001</v>
      </c>
      <c r="E94" s="1">
        <v>185</v>
      </c>
      <c r="F94" s="1">
        <v>3400</v>
      </c>
      <c r="G94" s="1" t="s">
        <v>13</v>
      </c>
    </row>
    <row r="95" spans="1:7" x14ac:dyDescent="0.75">
      <c r="A95" s="1" t="s">
        <v>39</v>
      </c>
      <c r="B95" s="1" t="s">
        <v>43</v>
      </c>
      <c r="C95" s="1">
        <v>39.6</v>
      </c>
      <c r="D95" s="1">
        <v>18.100000000000001</v>
      </c>
      <c r="E95" s="1">
        <v>186</v>
      </c>
      <c r="F95" s="1">
        <v>4450</v>
      </c>
      <c r="G95" s="1" t="s">
        <v>16</v>
      </c>
    </row>
    <row r="96" spans="1:7" x14ac:dyDescent="0.75">
      <c r="A96" s="1" t="s">
        <v>39</v>
      </c>
      <c r="B96" s="1" t="s">
        <v>43</v>
      </c>
      <c r="C96" s="1">
        <v>36.200000000000003</v>
      </c>
      <c r="D96" s="1">
        <v>17.3</v>
      </c>
      <c r="E96" s="1">
        <v>187</v>
      </c>
      <c r="F96" s="1">
        <v>3300</v>
      </c>
      <c r="G96" s="1" t="s">
        <v>13</v>
      </c>
    </row>
    <row r="97" spans="1:7" x14ac:dyDescent="0.75">
      <c r="A97" s="1" t="s">
        <v>39</v>
      </c>
      <c r="B97" s="1" t="s">
        <v>43</v>
      </c>
      <c r="C97" s="1">
        <v>40.799999999999997</v>
      </c>
      <c r="D97" s="1">
        <v>18.899999999999999</v>
      </c>
      <c r="E97" s="1">
        <v>208</v>
      </c>
      <c r="F97" s="1">
        <v>4300</v>
      </c>
      <c r="G97" s="1" t="s">
        <v>16</v>
      </c>
    </row>
    <row r="98" spans="1:7" x14ac:dyDescent="0.75">
      <c r="A98" s="1" t="s">
        <v>39</v>
      </c>
      <c r="B98" s="1" t="s">
        <v>43</v>
      </c>
      <c r="C98" s="1">
        <v>38.1</v>
      </c>
      <c r="D98" s="1">
        <v>18.600000000000001</v>
      </c>
      <c r="E98" s="1">
        <v>190</v>
      </c>
      <c r="F98" s="1">
        <v>3700</v>
      </c>
      <c r="G98" s="1" t="s">
        <v>13</v>
      </c>
    </row>
    <row r="99" spans="1:7" x14ac:dyDescent="0.75">
      <c r="A99" s="1" t="s">
        <v>39</v>
      </c>
      <c r="B99" s="1" t="s">
        <v>43</v>
      </c>
      <c r="C99" s="1">
        <v>40.299999999999997</v>
      </c>
      <c r="D99" s="1">
        <v>18.5</v>
      </c>
      <c r="E99" s="1">
        <v>196</v>
      </c>
      <c r="F99" s="1">
        <v>4350</v>
      </c>
      <c r="G99" s="1" t="s">
        <v>16</v>
      </c>
    </row>
    <row r="100" spans="1:7" x14ac:dyDescent="0.75">
      <c r="A100" s="1" t="s">
        <v>39</v>
      </c>
      <c r="B100" s="1" t="s">
        <v>43</v>
      </c>
      <c r="C100" s="1">
        <v>33.1</v>
      </c>
      <c r="D100" s="1">
        <v>16.100000000000001</v>
      </c>
      <c r="E100" s="1">
        <v>178</v>
      </c>
      <c r="F100" s="1">
        <v>2900</v>
      </c>
      <c r="G100" s="1" t="s">
        <v>13</v>
      </c>
    </row>
    <row r="101" spans="1:7" x14ac:dyDescent="0.75">
      <c r="A101" s="1" t="s">
        <v>39</v>
      </c>
      <c r="B101" s="1" t="s">
        <v>43</v>
      </c>
      <c r="C101" s="1">
        <v>43.2</v>
      </c>
      <c r="D101" s="1">
        <v>18.5</v>
      </c>
      <c r="E101" s="1">
        <v>192</v>
      </c>
      <c r="F101" s="1">
        <v>4100</v>
      </c>
      <c r="G101" s="1" t="s">
        <v>16</v>
      </c>
    </row>
    <row r="102" spans="1:7" x14ac:dyDescent="0.75">
      <c r="A102" s="1" t="s">
        <v>39</v>
      </c>
      <c r="B102" s="1" t="s">
        <v>42</v>
      </c>
      <c r="C102" s="1">
        <v>35</v>
      </c>
      <c r="D102" s="1">
        <v>17.899999999999999</v>
      </c>
      <c r="E102" s="1">
        <v>192</v>
      </c>
      <c r="F102" s="1">
        <v>3725</v>
      </c>
      <c r="G102" s="1" t="s">
        <v>13</v>
      </c>
    </row>
    <row r="103" spans="1:7" x14ac:dyDescent="0.75">
      <c r="A103" s="1" t="s">
        <v>39</v>
      </c>
      <c r="B103" s="1" t="s">
        <v>42</v>
      </c>
      <c r="C103" s="1">
        <v>41</v>
      </c>
      <c r="D103" s="1">
        <v>20</v>
      </c>
      <c r="E103" s="1">
        <v>203</v>
      </c>
      <c r="F103" s="1">
        <v>4725</v>
      </c>
      <c r="G103" s="1" t="s">
        <v>16</v>
      </c>
    </row>
    <row r="104" spans="1:7" x14ac:dyDescent="0.75">
      <c r="A104" s="1" t="s">
        <v>39</v>
      </c>
      <c r="B104" s="1" t="s">
        <v>42</v>
      </c>
      <c r="C104" s="1">
        <v>37.700000000000003</v>
      </c>
      <c r="D104" s="1">
        <v>16</v>
      </c>
      <c r="E104" s="1">
        <v>183</v>
      </c>
      <c r="F104" s="1">
        <v>3075</v>
      </c>
      <c r="G104" s="1" t="s">
        <v>13</v>
      </c>
    </row>
    <row r="105" spans="1:7" x14ac:dyDescent="0.75">
      <c r="A105" s="1" t="s">
        <v>39</v>
      </c>
      <c r="B105" s="1" t="s">
        <v>42</v>
      </c>
      <c r="C105" s="1">
        <v>37.799999999999997</v>
      </c>
      <c r="D105" s="1">
        <v>20</v>
      </c>
      <c r="E105" s="1">
        <v>190</v>
      </c>
      <c r="F105" s="1">
        <v>4250</v>
      </c>
      <c r="G105" s="1" t="s">
        <v>16</v>
      </c>
    </row>
    <row r="106" spans="1:7" x14ac:dyDescent="0.75">
      <c r="A106" s="1" t="s">
        <v>39</v>
      </c>
      <c r="B106" s="1" t="s">
        <v>42</v>
      </c>
      <c r="C106" s="1">
        <v>37.9</v>
      </c>
      <c r="D106" s="1">
        <v>18.600000000000001</v>
      </c>
      <c r="E106" s="1">
        <v>193</v>
      </c>
      <c r="F106" s="1">
        <v>2925</v>
      </c>
      <c r="G106" s="1" t="s">
        <v>13</v>
      </c>
    </row>
    <row r="107" spans="1:7" x14ac:dyDescent="0.75">
      <c r="A107" s="1" t="s">
        <v>39</v>
      </c>
      <c r="B107" s="1" t="s">
        <v>42</v>
      </c>
      <c r="C107" s="1">
        <v>39.700000000000003</v>
      </c>
      <c r="D107" s="1">
        <v>18.899999999999999</v>
      </c>
      <c r="E107" s="1">
        <v>184</v>
      </c>
      <c r="F107" s="1">
        <v>3550</v>
      </c>
      <c r="G107" s="1" t="s">
        <v>16</v>
      </c>
    </row>
    <row r="108" spans="1:7" x14ac:dyDescent="0.75">
      <c r="A108" s="1" t="s">
        <v>39</v>
      </c>
      <c r="B108" s="1" t="s">
        <v>42</v>
      </c>
      <c r="C108" s="1">
        <v>38.6</v>
      </c>
      <c r="D108" s="1">
        <v>17.2</v>
      </c>
      <c r="E108" s="1">
        <v>199</v>
      </c>
      <c r="F108" s="1">
        <v>3750</v>
      </c>
      <c r="G108" s="1" t="s">
        <v>13</v>
      </c>
    </row>
    <row r="109" spans="1:7" x14ac:dyDescent="0.75">
      <c r="A109" s="1" t="s">
        <v>39</v>
      </c>
      <c r="B109" s="1" t="s">
        <v>42</v>
      </c>
      <c r="C109" s="1">
        <v>38.200000000000003</v>
      </c>
      <c r="D109" s="1">
        <v>20</v>
      </c>
      <c r="E109" s="1">
        <v>190</v>
      </c>
      <c r="F109" s="1">
        <v>3900</v>
      </c>
      <c r="G109" s="1" t="s">
        <v>16</v>
      </c>
    </row>
    <row r="110" spans="1:7" x14ac:dyDescent="0.75">
      <c r="A110" s="1" t="s">
        <v>39</v>
      </c>
      <c r="B110" s="1" t="s">
        <v>42</v>
      </c>
      <c r="C110" s="1">
        <v>38.1</v>
      </c>
      <c r="D110" s="1">
        <v>17</v>
      </c>
      <c r="E110" s="1">
        <v>181</v>
      </c>
      <c r="F110" s="1">
        <v>3175</v>
      </c>
      <c r="G110" s="1" t="s">
        <v>13</v>
      </c>
    </row>
    <row r="111" spans="1:7" x14ac:dyDescent="0.75">
      <c r="A111" s="1" t="s">
        <v>39</v>
      </c>
      <c r="B111" s="1" t="s">
        <v>42</v>
      </c>
      <c r="C111" s="1">
        <v>43.2</v>
      </c>
      <c r="D111" s="1">
        <v>19</v>
      </c>
      <c r="E111" s="1">
        <v>197</v>
      </c>
      <c r="F111" s="1">
        <v>4775</v>
      </c>
      <c r="G111" s="1" t="s">
        <v>16</v>
      </c>
    </row>
    <row r="112" spans="1:7" x14ac:dyDescent="0.75">
      <c r="A112" s="1" t="s">
        <v>39</v>
      </c>
      <c r="B112" s="1" t="s">
        <v>42</v>
      </c>
      <c r="C112" s="1">
        <v>38.1</v>
      </c>
      <c r="D112" s="1">
        <v>16.5</v>
      </c>
      <c r="E112" s="1">
        <v>198</v>
      </c>
      <c r="F112" s="1">
        <v>3825</v>
      </c>
      <c r="G112" s="1" t="s">
        <v>13</v>
      </c>
    </row>
    <row r="113" spans="1:7" x14ac:dyDescent="0.75">
      <c r="A113" s="1" t="s">
        <v>39</v>
      </c>
      <c r="B113" s="1" t="s">
        <v>42</v>
      </c>
      <c r="C113" s="1">
        <v>45.6</v>
      </c>
      <c r="D113" s="1">
        <v>20.3</v>
      </c>
      <c r="E113" s="1">
        <v>191</v>
      </c>
      <c r="F113" s="1">
        <v>4600</v>
      </c>
      <c r="G113" s="1" t="s">
        <v>16</v>
      </c>
    </row>
    <row r="114" spans="1:7" x14ac:dyDescent="0.75">
      <c r="A114" s="1" t="s">
        <v>39</v>
      </c>
      <c r="B114" s="1" t="s">
        <v>42</v>
      </c>
      <c r="C114" s="1">
        <v>39.700000000000003</v>
      </c>
      <c r="D114" s="1">
        <v>17.7</v>
      </c>
      <c r="E114" s="1">
        <v>193</v>
      </c>
      <c r="F114" s="1">
        <v>3200</v>
      </c>
      <c r="G114" s="1" t="s">
        <v>13</v>
      </c>
    </row>
    <row r="115" spans="1:7" x14ac:dyDescent="0.75">
      <c r="A115" s="1" t="s">
        <v>39</v>
      </c>
      <c r="B115" s="1" t="s">
        <v>42</v>
      </c>
      <c r="C115" s="1">
        <v>42.2</v>
      </c>
      <c r="D115" s="1">
        <v>19.5</v>
      </c>
      <c r="E115" s="1">
        <v>197</v>
      </c>
      <c r="F115" s="1">
        <v>4275</v>
      </c>
      <c r="G115" s="1" t="s">
        <v>16</v>
      </c>
    </row>
    <row r="116" spans="1:7" x14ac:dyDescent="0.75">
      <c r="A116" s="1" t="s">
        <v>39</v>
      </c>
      <c r="B116" s="1" t="s">
        <v>42</v>
      </c>
      <c r="C116" s="1">
        <v>39.6</v>
      </c>
      <c r="D116" s="1">
        <v>20.7</v>
      </c>
      <c r="E116" s="1">
        <v>191</v>
      </c>
      <c r="F116" s="1">
        <v>3900</v>
      </c>
      <c r="G116" s="1" t="s">
        <v>13</v>
      </c>
    </row>
    <row r="117" spans="1:7" x14ac:dyDescent="0.75">
      <c r="A117" s="1" t="s">
        <v>39</v>
      </c>
      <c r="B117" s="1" t="s">
        <v>42</v>
      </c>
      <c r="C117" s="1">
        <v>42.7</v>
      </c>
      <c r="D117" s="1">
        <v>18.3</v>
      </c>
      <c r="E117" s="1">
        <v>196</v>
      </c>
      <c r="F117" s="1">
        <v>4075</v>
      </c>
      <c r="G117" s="1" t="s">
        <v>16</v>
      </c>
    </row>
    <row r="118" spans="1:7" x14ac:dyDescent="0.75">
      <c r="A118" s="1" t="s">
        <v>39</v>
      </c>
      <c r="B118" s="1" t="s">
        <v>40</v>
      </c>
      <c r="C118" s="1">
        <v>38.6</v>
      </c>
      <c r="D118" s="1">
        <v>17</v>
      </c>
      <c r="E118" s="1">
        <v>188</v>
      </c>
      <c r="F118" s="1">
        <v>2900</v>
      </c>
      <c r="G118" s="1" t="s">
        <v>13</v>
      </c>
    </row>
    <row r="119" spans="1:7" x14ac:dyDescent="0.75">
      <c r="A119" s="1" t="s">
        <v>39</v>
      </c>
      <c r="B119" s="1" t="s">
        <v>40</v>
      </c>
      <c r="C119" s="1">
        <v>37.299999999999997</v>
      </c>
      <c r="D119" s="1">
        <v>20.5</v>
      </c>
      <c r="E119" s="1">
        <v>199</v>
      </c>
      <c r="F119" s="1">
        <v>3775</v>
      </c>
      <c r="G119" s="1" t="s">
        <v>16</v>
      </c>
    </row>
    <row r="120" spans="1:7" x14ac:dyDescent="0.75">
      <c r="A120" s="1" t="s">
        <v>39</v>
      </c>
      <c r="B120" s="1" t="s">
        <v>40</v>
      </c>
      <c r="C120" s="1">
        <v>35.700000000000003</v>
      </c>
      <c r="D120" s="1">
        <v>17</v>
      </c>
      <c r="E120" s="1">
        <v>189</v>
      </c>
      <c r="F120" s="1">
        <v>3350</v>
      </c>
      <c r="G120" s="1" t="s">
        <v>13</v>
      </c>
    </row>
    <row r="121" spans="1:7" x14ac:dyDescent="0.75">
      <c r="A121" s="1" t="s">
        <v>39</v>
      </c>
      <c r="B121" s="1" t="s">
        <v>40</v>
      </c>
      <c r="C121" s="1">
        <v>41.1</v>
      </c>
      <c r="D121" s="1">
        <v>18.600000000000001</v>
      </c>
      <c r="E121" s="1">
        <v>189</v>
      </c>
      <c r="F121" s="1">
        <v>3325</v>
      </c>
      <c r="G121" s="1" t="s">
        <v>16</v>
      </c>
    </row>
    <row r="122" spans="1:7" x14ac:dyDescent="0.75">
      <c r="A122" s="1" t="s">
        <v>39</v>
      </c>
      <c r="B122" s="1" t="s">
        <v>40</v>
      </c>
      <c r="C122" s="1">
        <v>36.200000000000003</v>
      </c>
      <c r="D122" s="1">
        <v>17.2</v>
      </c>
      <c r="E122" s="1">
        <v>187</v>
      </c>
      <c r="F122" s="1">
        <v>3150</v>
      </c>
      <c r="G122" s="1" t="s">
        <v>13</v>
      </c>
    </row>
    <row r="123" spans="1:7" x14ac:dyDescent="0.75">
      <c r="A123" s="1" t="s">
        <v>39</v>
      </c>
      <c r="B123" s="1" t="s">
        <v>40</v>
      </c>
      <c r="C123" s="1">
        <v>37.700000000000003</v>
      </c>
      <c r="D123" s="1">
        <v>19.8</v>
      </c>
      <c r="E123" s="1">
        <v>198</v>
      </c>
      <c r="F123" s="1">
        <v>3500</v>
      </c>
      <c r="G123" s="1" t="s">
        <v>16</v>
      </c>
    </row>
    <row r="124" spans="1:7" x14ac:dyDescent="0.75">
      <c r="A124" s="1" t="s">
        <v>39</v>
      </c>
      <c r="B124" s="1" t="s">
        <v>40</v>
      </c>
      <c r="C124" s="1">
        <v>40.200000000000003</v>
      </c>
      <c r="D124" s="1">
        <v>17</v>
      </c>
      <c r="E124" s="1">
        <v>176</v>
      </c>
      <c r="F124" s="1">
        <v>3450</v>
      </c>
      <c r="G124" s="1" t="s">
        <v>13</v>
      </c>
    </row>
    <row r="125" spans="1:7" x14ac:dyDescent="0.75">
      <c r="A125" s="1" t="s">
        <v>39</v>
      </c>
      <c r="B125" s="1" t="s">
        <v>40</v>
      </c>
      <c r="C125" s="1">
        <v>41.4</v>
      </c>
      <c r="D125" s="1">
        <v>18.5</v>
      </c>
      <c r="E125" s="1">
        <v>202</v>
      </c>
      <c r="F125" s="1">
        <v>3875</v>
      </c>
      <c r="G125" s="1" t="s">
        <v>16</v>
      </c>
    </row>
    <row r="126" spans="1:7" x14ac:dyDescent="0.75">
      <c r="A126" s="1" t="s">
        <v>39</v>
      </c>
      <c r="B126" s="1" t="s">
        <v>40</v>
      </c>
      <c r="C126" s="1">
        <v>35.200000000000003</v>
      </c>
      <c r="D126" s="1">
        <v>15.9</v>
      </c>
      <c r="E126" s="1">
        <v>186</v>
      </c>
      <c r="F126" s="1">
        <v>3050</v>
      </c>
      <c r="G126" s="1" t="s">
        <v>13</v>
      </c>
    </row>
    <row r="127" spans="1:7" x14ac:dyDescent="0.75">
      <c r="A127" s="1" t="s">
        <v>39</v>
      </c>
      <c r="B127" s="1" t="s">
        <v>40</v>
      </c>
      <c r="C127" s="1">
        <v>40.6</v>
      </c>
      <c r="D127" s="1">
        <v>19</v>
      </c>
      <c r="E127" s="1">
        <v>199</v>
      </c>
      <c r="F127" s="1">
        <v>4000</v>
      </c>
      <c r="G127" s="1" t="s">
        <v>16</v>
      </c>
    </row>
    <row r="128" spans="1:7" x14ac:dyDescent="0.75">
      <c r="A128" s="1" t="s">
        <v>39</v>
      </c>
      <c r="B128" s="1" t="s">
        <v>40</v>
      </c>
      <c r="C128" s="1">
        <v>38.799999999999997</v>
      </c>
      <c r="D128" s="1">
        <v>17.600000000000001</v>
      </c>
      <c r="E128" s="1">
        <v>191</v>
      </c>
      <c r="F128" s="1">
        <v>3275</v>
      </c>
      <c r="G128" s="1" t="s">
        <v>13</v>
      </c>
    </row>
    <row r="129" spans="1:7" x14ac:dyDescent="0.75">
      <c r="A129" s="1" t="s">
        <v>39</v>
      </c>
      <c r="B129" s="1" t="s">
        <v>40</v>
      </c>
      <c r="C129" s="1">
        <v>41.5</v>
      </c>
      <c r="D129" s="1">
        <v>18.3</v>
      </c>
      <c r="E129" s="1">
        <v>195</v>
      </c>
      <c r="F129" s="1">
        <v>4300</v>
      </c>
      <c r="G129" s="1" t="s">
        <v>16</v>
      </c>
    </row>
    <row r="130" spans="1:7" x14ac:dyDescent="0.75">
      <c r="A130" s="1" t="s">
        <v>39</v>
      </c>
      <c r="B130" s="1" t="s">
        <v>40</v>
      </c>
      <c r="C130" s="1">
        <v>39</v>
      </c>
      <c r="D130" s="1">
        <v>17.100000000000001</v>
      </c>
      <c r="E130" s="1">
        <v>191</v>
      </c>
      <c r="F130" s="1">
        <v>3050</v>
      </c>
      <c r="G130" s="1" t="s">
        <v>13</v>
      </c>
    </row>
    <row r="131" spans="1:7" x14ac:dyDescent="0.75">
      <c r="A131" s="1" t="s">
        <v>39</v>
      </c>
      <c r="B131" s="1" t="s">
        <v>40</v>
      </c>
      <c r="C131" s="1">
        <v>44.1</v>
      </c>
      <c r="D131" s="1">
        <v>18</v>
      </c>
      <c r="E131" s="1">
        <v>210</v>
      </c>
      <c r="F131" s="1">
        <v>4000</v>
      </c>
      <c r="G131" s="1" t="s">
        <v>16</v>
      </c>
    </row>
    <row r="132" spans="1:7" x14ac:dyDescent="0.75">
      <c r="A132" s="1" t="s">
        <v>39</v>
      </c>
      <c r="B132" s="1" t="s">
        <v>40</v>
      </c>
      <c r="C132" s="1">
        <v>38.5</v>
      </c>
      <c r="D132" s="1">
        <v>17.899999999999999</v>
      </c>
      <c r="E132" s="1">
        <v>190</v>
      </c>
      <c r="F132" s="1">
        <v>3325</v>
      </c>
      <c r="G132" s="1" t="s">
        <v>13</v>
      </c>
    </row>
    <row r="133" spans="1:7" x14ac:dyDescent="0.75">
      <c r="A133" s="1" t="s">
        <v>39</v>
      </c>
      <c r="B133" s="1" t="s">
        <v>40</v>
      </c>
      <c r="C133" s="1">
        <v>43.1</v>
      </c>
      <c r="D133" s="1">
        <v>19.2</v>
      </c>
      <c r="E133" s="1">
        <v>197</v>
      </c>
      <c r="F133" s="1">
        <v>3500</v>
      </c>
      <c r="G133" s="1" t="s">
        <v>16</v>
      </c>
    </row>
    <row r="134" spans="1:7" x14ac:dyDescent="0.75">
      <c r="A134" s="1" t="s">
        <v>39</v>
      </c>
      <c r="B134" s="1" t="s">
        <v>43</v>
      </c>
      <c r="C134" s="1">
        <v>36.799999999999997</v>
      </c>
      <c r="D134" s="1">
        <v>18.5</v>
      </c>
      <c r="E134" s="1">
        <v>193</v>
      </c>
      <c r="F134" s="1">
        <v>3500</v>
      </c>
      <c r="G134" s="1" t="s">
        <v>13</v>
      </c>
    </row>
    <row r="135" spans="1:7" x14ac:dyDescent="0.75">
      <c r="A135" s="1" t="s">
        <v>39</v>
      </c>
      <c r="B135" s="1" t="s">
        <v>43</v>
      </c>
      <c r="C135" s="1">
        <v>37.5</v>
      </c>
      <c r="D135" s="1">
        <v>18.5</v>
      </c>
      <c r="E135" s="1">
        <v>199</v>
      </c>
      <c r="F135" s="1">
        <v>4475</v>
      </c>
      <c r="G135" s="1" t="s">
        <v>16</v>
      </c>
    </row>
    <row r="136" spans="1:7" x14ac:dyDescent="0.75">
      <c r="A136" s="1" t="s">
        <v>39</v>
      </c>
      <c r="B136" s="1" t="s">
        <v>43</v>
      </c>
      <c r="C136" s="1">
        <v>38.1</v>
      </c>
      <c r="D136" s="1">
        <v>17.600000000000001</v>
      </c>
      <c r="E136" s="1">
        <v>187</v>
      </c>
      <c r="F136" s="1">
        <v>3425</v>
      </c>
      <c r="G136" s="1" t="s">
        <v>13</v>
      </c>
    </row>
    <row r="137" spans="1:7" x14ac:dyDescent="0.75">
      <c r="A137" s="1" t="s">
        <v>39</v>
      </c>
      <c r="B137" s="1" t="s">
        <v>43</v>
      </c>
      <c r="C137" s="1">
        <v>41.1</v>
      </c>
      <c r="D137" s="1">
        <v>17.5</v>
      </c>
      <c r="E137" s="1">
        <v>190</v>
      </c>
      <c r="F137" s="1">
        <v>3900</v>
      </c>
      <c r="G137" s="1" t="s">
        <v>16</v>
      </c>
    </row>
    <row r="138" spans="1:7" x14ac:dyDescent="0.75">
      <c r="A138" s="1" t="s">
        <v>39</v>
      </c>
      <c r="B138" s="1" t="s">
        <v>43</v>
      </c>
      <c r="C138" s="1">
        <v>35.6</v>
      </c>
      <c r="D138" s="1">
        <v>17.5</v>
      </c>
      <c r="E138" s="1">
        <v>191</v>
      </c>
      <c r="F138" s="1">
        <v>3175</v>
      </c>
      <c r="G138" s="1" t="s">
        <v>13</v>
      </c>
    </row>
    <row r="139" spans="1:7" x14ac:dyDescent="0.75">
      <c r="A139" s="1" t="s">
        <v>39</v>
      </c>
      <c r="B139" s="1" t="s">
        <v>43</v>
      </c>
      <c r="C139" s="1">
        <v>40.200000000000003</v>
      </c>
      <c r="D139" s="1">
        <v>20.100000000000001</v>
      </c>
      <c r="E139" s="1">
        <v>200</v>
      </c>
      <c r="F139" s="1">
        <v>3975</v>
      </c>
      <c r="G139" s="1" t="s">
        <v>16</v>
      </c>
    </row>
    <row r="140" spans="1:7" x14ac:dyDescent="0.75">
      <c r="A140" s="1" t="s">
        <v>39</v>
      </c>
      <c r="B140" s="1" t="s">
        <v>43</v>
      </c>
      <c r="C140" s="1">
        <v>37</v>
      </c>
      <c r="D140" s="1">
        <v>16.5</v>
      </c>
      <c r="E140" s="1">
        <v>185</v>
      </c>
      <c r="F140" s="1">
        <v>3400</v>
      </c>
      <c r="G140" s="1" t="s">
        <v>13</v>
      </c>
    </row>
    <row r="141" spans="1:7" x14ac:dyDescent="0.75">
      <c r="A141" s="1" t="s">
        <v>39</v>
      </c>
      <c r="B141" s="1" t="s">
        <v>43</v>
      </c>
      <c r="C141" s="1">
        <v>39.700000000000003</v>
      </c>
      <c r="D141" s="1">
        <v>17.899999999999999</v>
      </c>
      <c r="E141" s="1">
        <v>193</v>
      </c>
      <c r="F141" s="1">
        <v>4250</v>
      </c>
      <c r="G141" s="1" t="s">
        <v>16</v>
      </c>
    </row>
    <row r="142" spans="1:7" x14ac:dyDescent="0.75">
      <c r="A142" s="1" t="s">
        <v>39</v>
      </c>
      <c r="B142" s="1" t="s">
        <v>43</v>
      </c>
      <c r="C142" s="1">
        <v>40.200000000000003</v>
      </c>
      <c r="D142" s="1">
        <v>17.100000000000001</v>
      </c>
      <c r="E142" s="1">
        <v>193</v>
      </c>
      <c r="F142" s="1">
        <v>3400</v>
      </c>
      <c r="G142" s="1" t="s">
        <v>13</v>
      </c>
    </row>
    <row r="143" spans="1:7" x14ac:dyDescent="0.75">
      <c r="A143" s="1" t="s">
        <v>39</v>
      </c>
      <c r="B143" s="1" t="s">
        <v>43</v>
      </c>
      <c r="C143" s="1">
        <v>40.6</v>
      </c>
      <c r="D143" s="1">
        <v>17.2</v>
      </c>
      <c r="E143" s="1">
        <v>187</v>
      </c>
      <c r="F143" s="1">
        <v>3475</v>
      </c>
      <c r="G143" s="1" t="s">
        <v>16</v>
      </c>
    </row>
    <row r="144" spans="1:7" x14ac:dyDescent="0.75">
      <c r="A144" s="1" t="s">
        <v>39</v>
      </c>
      <c r="B144" s="1" t="s">
        <v>43</v>
      </c>
      <c r="C144" s="1">
        <v>32.1</v>
      </c>
      <c r="D144" s="1">
        <v>15.5</v>
      </c>
      <c r="E144" s="1">
        <v>188</v>
      </c>
      <c r="F144" s="1">
        <v>3050</v>
      </c>
      <c r="G144" s="1" t="s">
        <v>13</v>
      </c>
    </row>
    <row r="145" spans="1:7" x14ac:dyDescent="0.75">
      <c r="A145" s="1" t="s">
        <v>39</v>
      </c>
      <c r="B145" s="1" t="s">
        <v>43</v>
      </c>
      <c r="C145" s="1">
        <v>40.700000000000003</v>
      </c>
      <c r="D145" s="1">
        <v>17</v>
      </c>
      <c r="E145" s="1">
        <v>190</v>
      </c>
      <c r="F145" s="1">
        <v>3725</v>
      </c>
      <c r="G145" s="1" t="s">
        <v>16</v>
      </c>
    </row>
    <row r="146" spans="1:7" x14ac:dyDescent="0.75">
      <c r="A146" s="1" t="s">
        <v>39</v>
      </c>
      <c r="B146" s="1" t="s">
        <v>43</v>
      </c>
      <c r="C146" s="1">
        <v>37.299999999999997</v>
      </c>
      <c r="D146" s="1">
        <v>16.8</v>
      </c>
      <c r="E146" s="1">
        <v>192</v>
      </c>
      <c r="F146" s="1">
        <v>3000</v>
      </c>
      <c r="G146" s="1" t="s">
        <v>13</v>
      </c>
    </row>
    <row r="147" spans="1:7" x14ac:dyDescent="0.75">
      <c r="A147" s="1" t="s">
        <v>39</v>
      </c>
      <c r="B147" s="1" t="s">
        <v>43</v>
      </c>
      <c r="C147" s="1">
        <v>39</v>
      </c>
      <c r="D147" s="1">
        <v>18.7</v>
      </c>
      <c r="E147" s="1">
        <v>185</v>
      </c>
      <c r="F147" s="1">
        <v>3650</v>
      </c>
      <c r="G147" s="1" t="s">
        <v>16</v>
      </c>
    </row>
    <row r="148" spans="1:7" x14ac:dyDescent="0.75">
      <c r="A148" s="1" t="s">
        <v>39</v>
      </c>
      <c r="B148" s="1" t="s">
        <v>43</v>
      </c>
      <c r="C148" s="1">
        <v>39.200000000000003</v>
      </c>
      <c r="D148" s="1">
        <v>18.600000000000001</v>
      </c>
      <c r="E148" s="1">
        <v>190</v>
      </c>
      <c r="F148" s="1">
        <v>4250</v>
      </c>
      <c r="G148" s="1" t="s">
        <v>16</v>
      </c>
    </row>
    <row r="149" spans="1:7" x14ac:dyDescent="0.75">
      <c r="A149" s="1" t="s">
        <v>39</v>
      </c>
      <c r="B149" s="1" t="s">
        <v>43</v>
      </c>
      <c r="C149" s="1">
        <v>36.6</v>
      </c>
      <c r="D149" s="1">
        <v>18.399999999999999</v>
      </c>
      <c r="E149" s="1">
        <v>184</v>
      </c>
      <c r="F149" s="1">
        <v>3475</v>
      </c>
      <c r="G149" s="1" t="s">
        <v>13</v>
      </c>
    </row>
    <row r="150" spans="1:7" x14ac:dyDescent="0.75">
      <c r="A150" s="1" t="s">
        <v>39</v>
      </c>
      <c r="B150" s="1" t="s">
        <v>43</v>
      </c>
      <c r="C150" s="1">
        <v>36</v>
      </c>
      <c r="D150" s="1">
        <v>17.8</v>
      </c>
      <c r="E150" s="1">
        <v>195</v>
      </c>
      <c r="F150" s="1">
        <v>3450</v>
      </c>
      <c r="G150" s="1" t="s">
        <v>13</v>
      </c>
    </row>
    <row r="151" spans="1:7" x14ac:dyDescent="0.75">
      <c r="A151" s="1" t="s">
        <v>39</v>
      </c>
      <c r="B151" s="1" t="s">
        <v>43</v>
      </c>
      <c r="C151" s="1">
        <v>37.799999999999997</v>
      </c>
      <c r="D151" s="1">
        <v>18.100000000000001</v>
      </c>
      <c r="E151" s="1">
        <v>193</v>
      </c>
      <c r="F151" s="1">
        <v>3750</v>
      </c>
      <c r="G151" s="1" t="s">
        <v>16</v>
      </c>
    </row>
    <row r="152" spans="1:7" x14ac:dyDescent="0.75">
      <c r="A152" s="1" t="s">
        <v>39</v>
      </c>
      <c r="B152" s="1" t="s">
        <v>43</v>
      </c>
      <c r="C152" s="1">
        <v>36</v>
      </c>
      <c r="D152" s="1">
        <v>17.100000000000001</v>
      </c>
      <c r="E152" s="1">
        <v>187</v>
      </c>
      <c r="F152" s="1">
        <v>3700</v>
      </c>
      <c r="G152" s="1" t="s">
        <v>13</v>
      </c>
    </row>
    <row r="153" spans="1:7" x14ac:dyDescent="0.75">
      <c r="A153" s="1" t="s">
        <v>39</v>
      </c>
      <c r="B153" s="1" t="s">
        <v>43</v>
      </c>
      <c r="C153" s="1">
        <v>41.5</v>
      </c>
      <c r="D153" s="1">
        <v>18.5</v>
      </c>
      <c r="E153" s="1">
        <v>201</v>
      </c>
      <c r="F153" s="1">
        <v>4000</v>
      </c>
      <c r="G153" s="1" t="s">
        <v>16</v>
      </c>
    </row>
    <row r="154" spans="1:7" x14ac:dyDescent="0.75">
      <c r="A154" s="1" t="s">
        <v>44</v>
      </c>
      <c r="B154" s="1" t="s">
        <v>43</v>
      </c>
      <c r="C154" s="1">
        <v>46.5</v>
      </c>
      <c r="D154" s="1">
        <v>17.899999999999999</v>
      </c>
      <c r="E154" s="1">
        <v>192</v>
      </c>
      <c r="F154" s="1">
        <v>3500</v>
      </c>
      <c r="G154" s="1" t="s">
        <v>13</v>
      </c>
    </row>
    <row r="155" spans="1:7" x14ac:dyDescent="0.75">
      <c r="A155" s="1" t="s">
        <v>44</v>
      </c>
      <c r="B155" s="1" t="s">
        <v>43</v>
      </c>
      <c r="C155" s="1">
        <v>50</v>
      </c>
      <c r="D155" s="1">
        <v>19.5</v>
      </c>
      <c r="E155" s="1">
        <v>196</v>
      </c>
      <c r="F155" s="1">
        <v>3900</v>
      </c>
      <c r="G155" s="1" t="s">
        <v>16</v>
      </c>
    </row>
    <row r="156" spans="1:7" x14ac:dyDescent="0.75">
      <c r="A156" s="1" t="s">
        <v>44</v>
      </c>
      <c r="B156" s="1" t="s">
        <v>43</v>
      </c>
      <c r="C156" s="1">
        <v>51.3</v>
      </c>
      <c r="D156" s="1">
        <v>19.2</v>
      </c>
      <c r="E156" s="1">
        <v>193</v>
      </c>
      <c r="F156" s="1">
        <v>3650</v>
      </c>
      <c r="G156" s="1" t="s">
        <v>16</v>
      </c>
    </row>
    <row r="157" spans="1:7" x14ac:dyDescent="0.75">
      <c r="A157" s="1" t="s">
        <v>44</v>
      </c>
      <c r="B157" s="1" t="s">
        <v>43</v>
      </c>
      <c r="C157" s="1">
        <v>45.4</v>
      </c>
      <c r="D157" s="1">
        <v>18.7</v>
      </c>
      <c r="E157" s="1">
        <v>188</v>
      </c>
      <c r="F157" s="1">
        <v>3525</v>
      </c>
      <c r="G157" s="1" t="s">
        <v>13</v>
      </c>
    </row>
    <row r="158" spans="1:7" x14ac:dyDescent="0.75">
      <c r="A158" s="1" t="s">
        <v>44</v>
      </c>
      <c r="B158" s="1" t="s">
        <v>43</v>
      </c>
      <c r="C158" s="1">
        <v>52.7</v>
      </c>
      <c r="D158" s="1">
        <v>19.8</v>
      </c>
      <c r="E158" s="1">
        <v>197</v>
      </c>
      <c r="F158" s="1">
        <v>3725</v>
      </c>
      <c r="G158" s="1" t="s">
        <v>16</v>
      </c>
    </row>
    <row r="159" spans="1:7" x14ac:dyDescent="0.75">
      <c r="A159" s="1" t="s">
        <v>44</v>
      </c>
      <c r="B159" s="1" t="s">
        <v>43</v>
      </c>
      <c r="C159" s="1">
        <v>45.2</v>
      </c>
      <c r="D159" s="1">
        <v>17.8</v>
      </c>
      <c r="E159" s="1">
        <v>198</v>
      </c>
      <c r="F159" s="1">
        <v>3950</v>
      </c>
      <c r="G159" s="1" t="s">
        <v>13</v>
      </c>
    </row>
    <row r="160" spans="1:7" x14ac:dyDescent="0.75">
      <c r="A160" s="1" t="s">
        <v>44</v>
      </c>
      <c r="B160" s="1" t="s">
        <v>43</v>
      </c>
      <c r="C160" s="1">
        <v>46.1</v>
      </c>
      <c r="D160" s="1">
        <v>18.2</v>
      </c>
      <c r="E160" s="1">
        <v>178</v>
      </c>
      <c r="F160" s="1">
        <v>3250</v>
      </c>
      <c r="G160" s="1" t="s">
        <v>13</v>
      </c>
    </row>
    <row r="161" spans="1:7" x14ac:dyDescent="0.75">
      <c r="A161" s="1" t="s">
        <v>44</v>
      </c>
      <c r="B161" s="1" t="s">
        <v>43</v>
      </c>
      <c r="C161" s="1">
        <v>51.3</v>
      </c>
      <c r="D161" s="1">
        <v>18.2</v>
      </c>
      <c r="E161" s="1">
        <v>197</v>
      </c>
      <c r="F161" s="1">
        <v>3750</v>
      </c>
      <c r="G161" s="1" t="s">
        <v>16</v>
      </c>
    </row>
    <row r="162" spans="1:7" x14ac:dyDescent="0.75">
      <c r="A162" s="1" t="s">
        <v>44</v>
      </c>
      <c r="B162" s="1" t="s">
        <v>43</v>
      </c>
      <c r="C162" s="1">
        <v>46</v>
      </c>
      <c r="D162" s="1">
        <v>18.899999999999999</v>
      </c>
      <c r="E162" s="1">
        <v>195</v>
      </c>
      <c r="F162" s="1">
        <v>4150</v>
      </c>
      <c r="G162" s="1" t="s">
        <v>13</v>
      </c>
    </row>
    <row r="163" spans="1:7" x14ac:dyDescent="0.75">
      <c r="A163" s="1" t="s">
        <v>44</v>
      </c>
      <c r="B163" s="1" t="s">
        <v>43</v>
      </c>
      <c r="C163" s="1">
        <v>51.3</v>
      </c>
      <c r="D163" s="1">
        <v>19.899999999999999</v>
      </c>
      <c r="E163" s="1">
        <v>198</v>
      </c>
      <c r="F163" s="1">
        <v>3700</v>
      </c>
      <c r="G163" s="1" t="s">
        <v>16</v>
      </c>
    </row>
    <row r="164" spans="1:7" x14ac:dyDescent="0.75">
      <c r="A164" s="1" t="s">
        <v>44</v>
      </c>
      <c r="B164" s="1" t="s">
        <v>43</v>
      </c>
      <c r="C164" s="1">
        <v>46.6</v>
      </c>
      <c r="D164" s="1">
        <v>17.8</v>
      </c>
      <c r="E164" s="1">
        <v>193</v>
      </c>
      <c r="F164" s="1">
        <v>3800</v>
      </c>
      <c r="G164" s="1" t="s">
        <v>13</v>
      </c>
    </row>
    <row r="165" spans="1:7" x14ac:dyDescent="0.75">
      <c r="A165" s="1" t="s">
        <v>44</v>
      </c>
      <c r="B165" s="1" t="s">
        <v>43</v>
      </c>
      <c r="C165" s="1">
        <v>51.7</v>
      </c>
      <c r="D165" s="1">
        <v>20.3</v>
      </c>
      <c r="E165" s="1">
        <v>194</v>
      </c>
      <c r="F165" s="1">
        <v>3775</v>
      </c>
      <c r="G165" s="1" t="s">
        <v>16</v>
      </c>
    </row>
    <row r="166" spans="1:7" x14ac:dyDescent="0.75">
      <c r="A166" s="1" t="s">
        <v>44</v>
      </c>
      <c r="B166" s="1" t="s">
        <v>43</v>
      </c>
      <c r="C166" s="1">
        <v>47</v>
      </c>
      <c r="D166" s="1">
        <v>17.3</v>
      </c>
      <c r="E166" s="1">
        <v>185</v>
      </c>
      <c r="F166" s="1">
        <v>3700</v>
      </c>
      <c r="G166" s="1" t="s">
        <v>13</v>
      </c>
    </row>
    <row r="167" spans="1:7" x14ac:dyDescent="0.75">
      <c r="A167" s="1" t="s">
        <v>44</v>
      </c>
      <c r="B167" s="1" t="s">
        <v>43</v>
      </c>
      <c r="C167" s="1">
        <v>52</v>
      </c>
      <c r="D167" s="1">
        <v>18.100000000000001</v>
      </c>
      <c r="E167" s="1">
        <v>201</v>
      </c>
      <c r="F167" s="1">
        <v>4050</v>
      </c>
      <c r="G167" s="1" t="s">
        <v>16</v>
      </c>
    </row>
    <row r="168" spans="1:7" x14ac:dyDescent="0.75">
      <c r="A168" s="1" t="s">
        <v>44</v>
      </c>
      <c r="B168" s="1" t="s">
        <v>43</v>
      </c>
      <c r="C168" s="1">
        <v>45.9</v>
      </c>
      <c r="D168" s="1">
        <v>17.100000000000001</v>
      </c>
      <c r="E168" s="1">
        <v>190</v>
      </c>
      <c r="F168" s="1">
        <v>3575</v>
      </c>
      <c r="G168" s="1" t="s">
        <v>13</v>
      </c>
    </row>
    <row r="169" spans="1:7" x14ac:dyDescent="0.75">
      <c r="A169" s="1" t="s">
        <v>44</v>
      </c>
      <c r="B169" s="1" t="s">
        <v>43</v>
      </c>
      <c r="C169" s="1">
        <v>50.5</v>
      </c>
      <c r="D169" s="1">
        <v>19.600000000000001</v>
      </c>
      <c r="E169" s="1">
        <v>201</v>
      </c>
      <c r="F169" s="1">
        <v>4050</v>
      </c>
      <c r="G169" s="1" t="s">
        <v>16</v>
      </c>
    </row>
    <row r="170" spans="1:7" x14ac:dyDescent="0.75">
      <c r="A170" s="1" t="s">
        <v>44</v>
      </c>
      <c r="B170" s="1" t="s">
        <v>43</v>
      </c>
      <c r="C170" s="1">
        <v>50.3</v>
      </c>
      <c r="D170" s="1">
        <v>20</v>
      </c>
      <c r="E170" s="1">
        <v>197</v>
      </c>
      <c r="F170" s="1">
        <v>3300</v>
      </c>
      <c r="G170" s="1" t="s">
        <v>16</v>
      </c>
    </row>
    <row r="171" spans="1:7" x14ac:dyDescent="0.75">
      <c r="A171" s="1" t="s">
        <v>44</v>
      </c>
      <c r="B171" s="1" t="s">
        <v>43</v>
      </c>
      <c r="C171" s="1">
        <v>58</v>
      </c>
      <c r="D171" s="1">
        <v>17.8</v>
      </c>
      <c r="E171" s="1">
        <v>181</v>
      </c>
      <c r="F171" s="1">
        <v>3700</v>
      </c>
      <c r="G171" s="1" t="s">
        <v>13</v>
      </c>
    </row>
    <row r="172" spans="1:7" x14ac:dyDescent="0.75">
      <c r="A172" s="1" t="s">
        <v>44</v>
      </c>
      <c r="B172" s="1" t="s">
        <v>43</v>
      </c>
      <c r="C172" s="1">
        <v>46.4</v>
      </c>
      <c r="D172" s="1">
        <v>18.600000000000001</v>
      </c>
      <c r="E172" s="1">
        <v>190</v>
      </c>
      <c r="F172" s="1">
        <v>3450</v>
      </c>
      <c r="G172" s="1" t="s">
        <v>13</v>
      </c>
    </row>
    <row r="173" spans="1:7" x14ac:dyDescent="0.75">
      <c r="A173" s="1" t="s">
        <v>44</v>
      </c>
      <c r="B173" s="1" t="s">
        <v>43</v>
      </c>
      <c r="C173" s="1">
        <v>49.2</v>
      </c>
      <c r="D173" s="1">
        <v>18.2</v>
      </c>
      <c r="E173" s="1">
        <v>195</v>
      </c>
      <c r="F173" s="1">
        <v>4400</v>
      </c>
      <c r="G173" s="1" t="s">
        <v>16</v>
      </c>
    </row>
    <row r="174" spans="1:7" x14ac:dyDescent="0.75">
      <c r="A174" s="1" t="s">
        <v>44</v>
      </c>
      <c r="B174" s="1" t="s">
        <v>43</v>
      </c>
      <c r="C174" s="1">
        <v>42.4</v>
      </c>
      <c r="D174" s="1">
        <v>17.3</v>
      </c>
      <c r="E174" s="1">
        <v>181</v>
      </c>
      <c r="F174" s="1">
        <v>3600</v>
      </c>
      <c r="G174" s="1" t="s">
        <v>13</v>
      </c>
    </row>
    <row r="175" spans="1:7" x14ac:dyDescent="0.75">
      <c r="A175" s="1" t="s">
        <v>44</v>
      </c>
      <c r="B175" s="1" t="s">
        <v>43</v>
      </c>
      <c r="C175" s="1">
        <v>48.5</v>
      </c>
      <c r="D175" s="1">
        <v>17.5</v>
      </c>
      <c r="E175" s="1">
        <v>191</v>
      </c>
      <c r="F175" s="1">
        <v>3400</v>
      </c>
      <c r="G175" s="1" t="s">
        <v>16</v>
      </c>
    </row>
    <row r="176" spans="1:7" x14ac:dyDescent="0.75">
      <c r="A176" s="1" t="s">
        <v>44</v>
      </c>
      <c r="B176" s="1" t="s">
        <v>43</v>
      </c>
      <c r="C176" s="1">
        <v>43.2</v>
      </c>
      <c r="D176" s="1">
        <v>16.600000000000001</v>
      </c>
      <c r="E176" s="1">
        <v>187</v>
      </c>
      <c r="F176" s="1">
        <v>2900</v>
      </c>
      <c r="G176" s="1" t="s">
        <v>13</v>
      </c>
    </row>
    <row r="177" spans="1:7" x14ac:dyDescent="0.75">
      <c r="A177" s="1" t="s">
        <v>44</v>
      </c>
      <c r="B177" s="1" t="s">
        <v>43</v>
      </c>
      <c r="C177" s="1">
        <v>50.6</v>
      </c>
      <c r="D177" s="1">
        <v>19.399999999999999</v>
      </c>
      <c r="E177" s="1">
        <v>193</v>
      </c>
      <c r="F177" s="1">
        <v>3800</v>
      </c>
      <c r="G177" s="1" t="s">
        <v>16</v>
      </c>
    </row>
    <row r="178" spans="1:7" x14ac:dyDescent="0.75">
      <c r="A178" s="1" t="s">
        <v>44</v>
      </c>
      <c r="B178" s="1" t="s">
        <v>43</v>
      </c>
      <c r="C178" s="1">
        <v>46.7</v>
      </c>
      <c r="D178" s="1">
        <v>17.899999999999999</v>
      </c>
      <c r="E178" s="1">
        <v>195</v>
      </c>
      <c r="F178" s="1">
        <v>3300</v>
      </c>
      <c r="G178" s="1" t="s">
        <v>13</v>
      </c>
    </row>
    <row r="179" spans="1:7" x14ac:dyDescent="0.75">
      <c r="A179" s="1" t="s">
        <v>44</v>
      </c>
      <c r="B179" s="1" t="s">
        <v>43</v>
      </c>
      <c r="C179" s="1">
        <v>52</v>
      </c>
      <c r="D179" s="1">
        <v>19</v>
      </c>
      <c r="E179" s="1">
        <v>197</v>
      </c>
      <c r="F179" s="1">
        <v>4150</v>
      </c>
      <c r="G179" s="1" t="s">
        <v>16</v>
      </c>
    </row>
    <row r="180" spans="1:7" x14ac:dyDescent="0.75">
      <c r="A180" s="1" t="s">
        <v>44</v>
      </c>
      <c r="B180" s="1" t="s">
        <v>43</v>
      </c>
      <c r="C180" s="1">
        <v>50.5</v>
      </c>
      <c r="D180" s="1">
        <v>18.399999999999999</v>
      </c>
      <c r="E180" s="1">
        <v>200</v>
      </c>
      <c r="F180" s="1">
        <v>3400</v>
      </c>
      <c r="G180" s="1" t="s">
        <v>13</v>
      </c>
    </row>
    <row r="181" spans="1:7" x14ac:dyDescent="0.75">
      <c r="A181" s="1" t="s">
        <v>44</v>
      </c>
      <c r="B181" s="1" t="s">
        <v>43</v>
      </c>
      <c r="C181" s="1">
        <v>49.5</v>
      </c>
      <c r="D181" s="1">
        <v>19</v>
      </c>
      <c r="E181" s="1">
        <v>200</v>
      </c>
      <c r="F181" s="1">
        <v>3800</v>
      </c>
      <c r="G181" s="1" t="s">
        <v>16</v>
      </c>
    </row>
    <row r="182" spans="1:7" x14ac:dyDescent="0.75">
      <c r="A182" s="1" t="s">
        <v>44</v>
      </c>
      <c r="B182" s="1" t="s">
        <v>43</v>
      </c>
      <c r="C182" s="1">
        <v>46.4</v>
      </c>
      <c r="D182" s="1">
        <v>17.8</v>
      </c>
      <c r="E182" s="1">
        <v>191</v>
      </c>
      <c r="F182" s="1">
        <v>3700</v>
      </c>
      <c r="G182" s="1" t="s">
        <v>13</v>
      </c>
    </row>
    <row r="183" spans="1:7" x14ac:dyDescent="0.75">
      <c r="A183" s="1" t="s">
        <v>44</v>
      </c>
      <c r="B183" s="1" t="s">
        <v>43</v>
      </c>
      <c r="C183" s="1">
        <v>52.8</v>
      </c>
      <c r="D183" s="1">
        <v>20</v>
      </c>
      <c r="E183" s="1">
        <v>205</v>
      </c>
      <c r="F183" s="1">
        <v>4550</v>
      </c>
      <c r="G183" s="1" t="s">
        <v>16</v>
      </c>
    </row>
    <row r="184" spans="1:7" x14ac:dyDescent="0.75">
      <c r="A184" s="1" t="s">
        <v>44</v>
      </c>
      <c r="B184" s="1" t="s">
        <v>43</v>
      </c>
      <c r="C184" s="1">
        <v>40.9</v>
      </c>
      <c r="D184" s="1">
        <v>16.600000000000001</v>
      </c>
      <c r="E184" s="1">
        <v>187</v>
      </c>
      <c r="F184" s="1">
        <v>3200</v>
      </c>
      <c r="G184" s="1" t="s">
        <v>13</v>
      </c>
    </row>
    <row r="185" spans="1:7" x14ac:dyDescent="0.75">
      <c r="A185" s="1" t="s">
        <v>44</v>
      </c>
      <c r="B185" s="1" t="s">
        <v>43</v>
      </c>
      <c r="C185" s="1">
        <v>54.2</v>
      </c>
      <c r="D185" s="1">
        <v>20.8</v>
      </c>
      <c r="E185" s="1">
        <v>201</v>
      </c>
      <c r="F185" s="1">
        <v>4300</v>
      </c>
      <c r="G185" s="1" t="s">
        <v>16</v>
      </c>
    </row>
    <row r="186" spans="1:7" x14ac:dyDescent="0.75">
      <c r="A186" s="1" t="s">
        <v>44</v>
      </c>
      <c r="B186" s="1" t="s">
        <v>43</v>
      </c>
      <c r="C186" s="1">
        <v>42.5</v>
      </c>
      <c r="D186" s="1">
        <v>16.7</v>
      </c>
      <c r="E186" s="1">
        <v>187</v>
      </c>
      <c r="F186" s="1">
        <v>3350</v>
      </c>
      <c r="G186" s="1" t="s">
        <v>13</v>
      </c>
    </row>
    <row r="187" spans="1:7" x14ac:dyDescent="0.75">
      <c r="A187" s="1" t="s">
        <v>44</v>
      </c>
      <c r="B187" s="1" t="s">
        <v>43</v>
      </c>
      <c r="C187" s="1">
        <v>51</v>
      </c>
      <c r="D187" s="1">
        <v>18.8</v>
      </c>
      <c r="E187" s="1">
        <v>203</v>
      </c>
      <c r="F187" s="1">
        <v>4100</v>
      </c>
      <c r="G187" s="1" t="s">
        <v>16</v>
      </c>
    </row>
    <row r="188" spans="1:7" x14ac:dyDescent="0.75">
      <c r="A188" s="1" t="s">
        <v>44</v>
      </c>
      <c r="B188" s="1" t="s">
        <v>43</v>
      </c>
      <c r="C188" s="1">
        <v>49.7</v>
      </c>
      <c r="D188" s="1">
        <v>18.600000000000001</v>
      </c>
      <c r="E188" s="1">
        <v>195</v>
      </c>
      <c r="F188" s="1">
        <v>3600</v>
      </c>
      <c r="G188" s="1" t="s">
        <v>16</v>
      </c>
    </row>
    <row r="189" spans="1:7" x14ac:dyDescent="0.75">
      <c r="A189" s="1" t="s">
        <v>44</v>
      </c>
      <c r="B189" s="1" t="s">
        <v>43</v>
      </c>
      <c r="C189" s="1">
        <v>47.5</v>
      </c>
      <c r="D189" s="1">
        <v>16.8</v>
      </c>
      <c r="E189" s="1">
        <v>199</v>
      </c>
      <c r="F189" s="1">
        <v>3900</v>
      </c>
      <c r="G189" s="1" t="s">
        <v>13</v>
      </c>
    </row>
    <row r="190" spans="1:7" x14ac:dyDescent="0.75">
      <c r="A190" s="1" t="s">
        <v>44</v>
      </c>
      <c r="B190" s="1" t="s">
        <v>43</v>
      </c>
      <c r="C190" s="1">
        <v>47.6</v>
      </c>
      <c r="D190" s="1">
        <v>18.3</v>
      </c>
      <c r="E190" s="1">
        <v>195</v>
      </c>
      <c r="F190" s="1">
        <v>3850</v>
      </c>
      <c r="G190" s="1" t="s">
        <v>13</v>
      </c>
    </row>
    <row r="191" spans="1:7" x14ac:dyDescent="0.75">
      <c r="A191" s="1" t="s">
        <v>44</v>
      </c>
      <c r="B191" s="1" t="s">
        <v>43</v>
      </c>
      <c r="C191" s="1">
        <v>52</v>
      </c>
      <c r="D191" s="1">
        <v>20.7</v>
      </c>
      <c r="E191" s="1">
        <v>210</v>
      </c>
      <c r="F191" s="1">
        <v>4800</v>
      </c>
      <c r="G191" s="1" t="s">
        <v>16</v>
      </c>
    </row>
    <row r="192" spans="1:7" x14ac:dyDescent="0.75">
      <c r="A192" s="1" t="s">
        <v>44</v>
      </c>
      <c r="B192" s="1" t="s">
        <v>43</v>
      </c>
      <c r="C192" s="1">
        <v>46.9</v>
      </c>
      <c r="D192" s="1">
        <v>16.600000000000001</v>
      </c>
      <c r="E192" s="1">
        <v>192</v>
      </c>
      <c r="F192" s="1">
        <v>2700</v>
      </c>
      <c r="G192" s="1" t="s">
        <v>13</v>
      </c>
    </row>
    <row r="193" spans="1:7" x14ac:dyDescent="0.75">
      <c r="A193" s="1" t="s">
        <v>44</v>
      </c>
      <c r="B193" s="1" t="s">
        <v>43</v>
      </c>
      <c r="C193" s="1">
        <v>53.5</v>
      </c>
      <c r="D193" s="1">
        <v>19.899999999999999</v>
      </c>
      <c r="E193" s="1">
        <v>205</v>
      </c>
      <c r="F193" s="1">
        <v>4500</v>
      </c>
      <c r="G193" s="1" t="s">
        <v>16</v>
      </c>
    </row>
    <row r="194" spans="1:7" x14ac:dyDescent="0.75">
      <c r="A194" s="1" t="s">
        <v>44</v>
      </c>
      <c r="B194" s="1" t="s">
        <v>43</v>
      </c>
      <c r="C194" s="1">
        <v>49</v>
      </c>
      <c r="D194" s="1">
        <v>19.5</v>
      </c>
      <c r="E194" s="1">
        <v>210</v>
      </c>
      <c r="F194" s="1">
        <v>3950</v>
      </c>
      <c r="G194" s="1" t="s">
        <v>16</v>
      </c>
    </row>
    <row r="195" spans="1:7" x14ac:dyDescent="0.75">
      <c r="A195" s="1" t="s">
        <v>44</v>
      </c>
      <c r="B195" s="1" t="s">
        <v>43</v>
      </c>
      <c r="C195" s="1">
        <v>46.2</v>
      </c>
      <c r="D195" s="1">
        <v>17.5</v>
      </c>
      <c r="E195" s="1">
        <v>187</v>
      </c>
      <c r="F195" s="1">
        <v>3650</v>
      </c>
      <c r="G195" s="1" t="s">
        <v>13</v>
      </c>
    </row>
    <row r="196" spans="1:7" x14ac:dyDescent="0.75">
      <c r="A196" s="1" t="s">
        <v>44</v>
      </c>
      <c r="B196" s="1" t="s">
        <v>43</v>
      </c>
      <c r="C196" s="1">
        <v>50.9</v>
      </c>
      <c r="D196" s="1">
        <v>19.100000000000001</v>
      </c>
      <c r="E196" s="1">
        <v>196</v>
      </c>
      <c r="F196" s="1">
        <v>3550</v>
      </c>
      <c r="G196" s="1" t="s">
        <v>16</v>
      </c>
    </row>
    <row r="197" spans="1:7" x14ac:dyDescent="0.75">
      <c r="A197" s="1" t="s">
        <v>44</v>
      </c>
      <c r="B197" s="1" t="s">
        <v>43</v>
      </c>
      <c r="C197" s="1">
        <v>45.5</v>
      </c>
      <c r="D197" s="1">
        <v>17</v>
      </c>
      <c r="E197" s="1">
        <v>196</v>
      </c>
      <c r="F197" s="1">
        <v>3500</v>
      </c>
      <c r="G197" s="1" t="s">
        <v>13</v>
      </c>
    </row>
    <row r="198" spans="1:7" x14ac:dyDescent="0.75">
      <c r="A198" s="1" t="s">
        <v>44</v>
      </c>
      <c r="B198" s="1" t="s">
        <v>43</v>
      </c>
      <c r="C198" s="1">
        <v>50.9</v>
      </c>
      <c r="D198" s="1">
        <v>17.899999999999999</v>
      </c>
      <c r="E198" s="1">
        <v>196</v>
      </c>
      <c r="F198" s="1">
        <v>3675</v>
      </c>
      <c r="G198" s="1" t="s">
        <v>13</v>
      </c>
    </row>
    <row r="199" spans="1:7" x14ac:dyDescent="0.75">
      <c r="A199" s="1" t="s">
        <v>44</v>
      </c>
      <c r="B199" s="1" t="s">
        <v>43</v>
      </c>
      <c r="C199" s="1">
        <v>50.8</v>
      </c>
      <c r="D199" s="1">
        <v>18.5</v>
      </c>
      <c r="E199" s="1">
        <v>201</v>
      </c>
      <c r="F199" s="1">
        <v>4450</v>
      </c>
      <c r="G199" s="1" t="s">
        <v>16</v>
      </c>
    </row>
    <row r="200" spans="1:7" x14ac:dyDescent="0.75">
      <c r="A200" s="1" t="s">
        <v>44</v>
      </c>
      <c r="B200" s="1" t="s">
        <v>43</v>
      </c>
      <c r="C200" s="1">
        <v>50.1</v>
      </c>
      <c r="D200" s="1">
        <v>17.899999999999999</v>
      </c>
      <c r="E200" s="1">
        <v>190</v>
      </c>
      <c r="F200" s="1">
        <v>3400</v>
      </c>
      <c r="G200" s="1" t="s">
        <v>13</v>
      </c>
    </row>
    <row r="201" spans="1:7" x14ac:dyDescent="0.75">
      <c r="A201" s="1" t="s">
        <v>44</v>
      </c>
      <c r="B201" s="1" t="s">
        <v>43</v>
      </c>
      <c r="C201" s="1">
        <v>49</v>
      </c>
      <c r="D201" s="1">
        <v>19.600000000000001</v>
      </c>
      <c r="E201" s="1">
        <v>212</v>
      </c>
      <c r="F201" s="1">
        <v>4300</v>
      </c>
      <c r="G201" s="1" t="s">
        <v>16</v>
      </c>
    </row>
    <row r="202" spans="1:7" x14ac:dyDescent="0.75">
      <c r="A202" s="1" t="s">
        <v>44</v>
      </c>
      <c r="B202" s="1" t="s">
        <v>43</v>
      </c>
      <c r="C202" s="1">
        <v>51.5</v>
      </c>
      <c r="D202" s="1">
        <v>18.7</v>
      </c>
      <c r="E202" s="1">
        <v>187</v>
      </c>
      <c r="F202" s="1">
        <v>3250</v>
      </c>
      <c r="G202" s="1" t="s">
        <v>16</v>
      </c>
    </row>
    <row r="203" spans="1:7" x14ac:dyDescent="0.75">
      <c r="A203" s="1" t="s">
        <v>44</v>
      </c>
      <c r="B203" s="1" t="s">
        <v>43</v>
      </c>
      <c r="C203" s="1">
        <v>49.8</v>
      </c>
      <c r="D203" s="1">
        <v>17.3</v>
      </c>
      <c r="E203" s="1">
        <v>198</v>
      </c>
      <c r="F203" s="1">
        <v>3675</v>
      </c>
      <c r="G203" s="1" t="s">
        <v>13</v>
      </c>
    </row>
    <row r="204" spans="1:7" x14ac:dyDescent="0.75">
      <c r="A204" s="1" t="s">
        <v>44</v>
      </c>
      <c r="B204" s="1" t="s">
        <v>43</v>
      </c>
      <c r="C204" s="1">
        <v>48.1</v>
      </c>
      <c r="D204" s="1">
        <v>16.399999999999999</v>
      </c>
      <c r="E204" s="1">
        <v>199</v>
      </c>
      <c r="F204" s="1">
        <v>3325</v>
      </c>
      <c r="G204" s="1" t="s">
        <v>13</v>
      </c>
    </row>
    <row r="205" spans="1:7" x14ac:dyDescent="0.75">
      <c r="A205" s="1" t="s">
        <v>44</v>
      </c>
      <c r="B205" s="1" t="s">
        <v>43</v>
      </c>
      <c r="C205" s="1">
        <v>51.4</v>
      </c>
      <c r="D205" s="1">
        <v>19</v>
      </c>
      <c r="E205" s="1">
        <v>201</v>
      </c>
      <c r="F205" s="1">
        <v>3950</v>
      </c>
      <c r="G205" s="1" t="s">
        <v>16</v>
      </c>
    </row>
    <row r="206" spans="1:7" x14ac:dyDescent="0.75">
      <c r="A206" s="1" t="s">
        <v>44</v>
      </c>
      <c r="B206" s="1" t="s">
        <v>43</v>
      </c>
      <c r="C206" s="1">
        <v>45.7</v>
      </c>
      <c r="D206" s="1">
        <v>17.3</v>
      </c>
      <c r="E206" s="1">
        <v>193</v>
      </c>
      <c r="F206" s="1">
        <v>3600</v>
      </c>
      <c r="G206" s="1" t="s">
        <v>13</v>
      </c>
    </row>
    <row r="207" spans="1:7" x14ac:dyDescent="0.75">
      <c r="A207" s="1" t="s">
        <v>44</v>
      </c>
      <c r="B207" s="1" t="s">
        <v>43</v>
      </c>
      <c r="C207" s="1">
        <v>50.7</v>
      </c>
      <c r="D207" s="1">
        <v>19.7</v>
      </c>
      <c r="E207" s="1">
        <v>203</v>
      </c>
      <c r="F207" s="1">
        <v>4050</v>
      </c>
      <c r="G207" s="1" t="s">
        <v>16</v>
      </c>
    </row>
    <row r="208" spans="1:7" x14ac:dyDescent="0.75">
      <c r="A208" s="1" t="s">
        <v>44</v>
      </c>
      <c r="B208" s="1" t="s">
        <v>43</v>
      </c>
      <c r="C208" s="1">
        <v>42.5</v>
      </c>
      <c r="D208" s="1">
        <v>17.3</v>
      </c>
      <c r="E208" s="1">
        <v>187</v>
      </c>
      <c r="F208" s="1">
        <v>3350</v>
      </c>
      <c r="G208" s="1" t="s">
        <v>13</v>
      </c>
    </row>
    <row r="209" spans="1:7" x14ac:dyDescent="0.75">
      <c r="A209" s="1" t="s">
        <v>44</v>
      </c>
      <c r="B209" s="1" t="s">
        <v>43</v>
      </c>
      <c r="C209" s="1">
        <v>52.2</v>
      </c>
      <c r="D209" s="1">
        <v>18.8</v>
      </c>
      <c r="E209" s="1">
        <v>197</v>
      </c>
      <c r="F209" s="1">
        <v>3450</v>
      </c>
      <c r="G209" s="1" t="s">
        <v>16</v>
      </c>
    </row>
    <row r="210" spans="1:7" x14ac:dyDescent="0.75">
      <c r="A210" s="1" t="s">
        <v>44</v>
      </c>
      <c r="B210" s="1" t="s">
        <v>43</v>
      </c>
      <c r="C210" s="1">
        <v>45.2</v>
      </c>
      <c r="D210" s="1">
        <v>16.600000000000001</v>
      </c>
      <c r="E210" s="1">
        <v>191</v>
      </c>
      <c r="F210" s="1">
        <v>3250</v>
      </c>
      <c r="G210" s="1" t="s">
        <v>13</v>
      </c>
    </row>
    <row r="211" spans="1:7" x14ac:dyDescent="0.75">
      <c r="A211" s="1" t="s">
        <v>44</v>
      </c>
      <c r="B211" s="1" t="s">
        <v>43</v>
      </c>
      <c r="C211" s="1">
        <v>49.3</v>
      </c>
      <c r="D211" s="1">
        <v>19.899999999999999</v>
      </c>
      <c r="E211" s="1">
        <v>203</v>
      </c>
      <c r="F211" s="1">
        <v>4050</v>
      </c>
      <c r="G211" s="1" t="s">
        <v>16</v>
      </c>
    </row>
    <row r="212" spans="1:7" x14ac:dyDescent="0.75">
      <c r="A212" s="1" t="s">
        <v>44</v>
      </c>
      <c r="B212" s="1" t="s">
        <v>43</v>
      </c>
      <c r="C212" s="1">
        <v>50.2</v>
      </c>
      <c r="D212" s="1">
        <v>18.8</v>
      </c>
      <c r="E212" s="1">
        <v>202</v>
      </c>
      <c r="F212" s="1">
        <v>3800</v>
      </c>
      <c r="G212" s="1" t="s">
        <v>16</v>
      </c>
    </row>
    <row r="213" spans="1:7" x14ac:dyDescent="0.75">
      <c r="A213" s="1" t="s">
        <v>44</v>
      </c>
      <c r="B213" s="1" t="s">
        <v>43</v>
      </c>
      <c r="C213" s="1">
        <v>45.6</v>
      </c>
      <c r="D213" s="1">
        <v>19.399999999999999</v>
      </c>
      <c r="E213" s="1">
        <v>194</v>
      </c>
      <c r="F213" s="1">
        <v>3525</v>
      </c>
      <c r="G213" s="1" t="s">
        <v>13</v>
      </c>
    </row>
    <row r="214" spans="1:7" x14ac:dyDescent="0.75">
      <c r="A214" s="1" t="s">
        <v>44</v>
      </c>
      <c r="B214" s="1" t="s">
        <v>43</v>
      </c>
      <c r="C214" s="1">
        <v>51.9</v>
      </c>
      <c r="D214" s="1">
        <v>19.5</v>
      </c>
      <c r="E214" s="1">
        <v>206</v>
      </c>
      <c r="F214" s="1">
        <v>3950</v>
      </c>
      <c r="G214" s="1" t="s">
        <v>16</v>
      </c>
    </row>
    <row r="215" spans="1:7" x14ac:dyDescent="0.75">
      <c r="A215" s="1" t="s">
        <v>44</v>
      </c>
      <c r="B215" s="1" t="s">
        <v>43</v>
      </c>
      <c r="C215" s="1">
        <v>46.8</v>
      </c>
      <c r="D215" s="1">
        <v>16.5</v>
      </c>
      <c r="E215" s="1">
        <v>189</v>
      </c>
      <c r="F215" s="1">
        <v>3650</v>
      </c>
      <c r="G215" s="1" t="s">
        <v>13</v>
      </c>
    </row>
    <row r="216" spans="1:7" x14ac:dyDescent="0.75">
      <c r="A216" s="1" t="s">
        <v>44</v>
      </c>
      <c r="B216" s="1" t="s">
        <v>43</v>
      </c>
      <c r="C216" s="1">
        <v>45.7</v>
      </c>
      <c r="D216" s="1">
        <v>17</v>
      </c>
      <c r="E216" s="1">
        <v>195</v>
      </c>
      <c r="F216" s="1">
        <v>3650</v>
      </c>
      <c r="G216" s="1" t="s">
        <v>13</v>
      </c>
    </row>
    <row r="217" spans="1:7" x14ac:dyDescent="0.75">
      <c r="A217" s="1" t="s">
        <v>44</v>
      </c>
      <c r="B217" s="1" t="s">
        <v>43</v>
      </c>
      <c r="C217" s="1">
        <v>55.8</v>
      </c>
      <c r="D217" s="1">
        <v>19.8</v>
      </c>
      <c r="E217" s="1">
        <v>207</v>
      </c>
      <c r="F217" s="1">
        <v>4000</v>
      </c>
      <c r="G217" s="1" t="s">
        <v>16</v>
      </c>
    </row>
    <row r="218" spans="1:7" x14ac:dyDescent="0.75">
      <c r="A218" s="1" t="s">
        <v>44</v>
      </c>
      <c r="B218" s="1" t="s">
        <v>43</v>
      </c>
      <c r="C218" s="1">
        <v>43.5</v>
      </c>
      <c r="D218" s="1">
        <v>18.100000000000001</v>
      </c>
      <c r="E218" s="1">
        <v>202</v>
      </c>
      <c r="F218" s="1">
        <v>3400</v>
      </c>
      <c r="G218" s="1" t="s">
        <v>13</v>
      </c>
    </row>
    <row r="219" spans="1:7" x14ac:dyDescent="0.75">
      <c r="A219" s="1" t="s">
        <v>44</v>
      </c>
      <c r="B219" s="1" t="s">
        <v>43</v>
      </c>
      <c r="C219" s="1">
        <v>49.6</v>
      </c>
      <c r="D219" s="1">
        <v>18.2</v>
      </c>
      <c r="E219" s="1">
        <v>193</v>
      </c>
      <c r="F219" s="1">
        <v>3775</v>
      </c>
      <c r="G219" s="1" t="s">
        <v>16</v>
      </c>
    </row>
    <row r="220" spans="1:7" x14ac:dyDescent="0.75">
      <c r="A220" s="1" t="s">
        <v>44</v>
      </c>
      <c r="B220" s="1" t="s">
        <v>43</v>
      </c>
      <c r="C220" s="1">
        <v>50.8</v>
      </c>
      <c r="D220" s="1">
        <v>19</v>
      </c>
      <c r="E220" s="1">
        <v>210</v>
      </c>
      <c r="F220" s="1">
        <v>4100</v>
      </c>
      <c r="G220" s="1" t="s">
        <v>16</v>
      </c>
    </row>
    <row r="221" spans="1:7" x14ac:dyDescent="0.75">
      <c r="A221" s="1" t="s">
        <v>44</v>
      </c>
      <c r="B221" s="1" t="s">
        <v>43</v>
      </c>
      <c r="C221" s="1">
        <v>50.2</v>
      </c>
      <c r="D221" s="1">
        <v>18.7</v>
      </c>
      <c r="E221" s="1">
        <v>198</v>
      </c>
      <c r="F221" s="1">
        <v>3775</v>
      </c>
      <c r="G221" s="1" t="s">
        <v>13</v>
      </c>
    </row>
    <row r="222" spans="1:7" x14ac:dyDescent="0.75">
      <c r="A222" s="1" t="s">
        <v>45</v>
      </c>
      <c r="B222" s="1" t="s">
        <v>42</v>
      </c>
      <c r="C222" s="1">
        <v>46.1</v>
      </c>
      <c r="D222" s="1">
        <v>13.2</v>
      </c>
      <c r="E222" s="1">
        <v>211</v>
      </c>
      <c r="F222" s="1">
        <v>4500</v>
      </c>
      <c r="G222" s="1" t="s">
        <v>13</v>
      </c>
    </row>
    <row r="223" spans="1:7" x14ac:dyDescent="0.75">
      <c r="A223" s="1" t="s">
        <v>45</v>
      </c>
      <c r="B223" s="1" t="s">
        <v>42</v>
      </c>
      <c r="C223" s="1">
        <v>50</v>
      </c>
      <c r="D223" s="1">
        <v>16.3</v>
      </c>
      <c r="E223" s="1">
        <v>230</v>
      </c>
      <c r="F223" s="1">
        <v>5700</v>
      </c>
      <c r="G223" s="1" t="s">
        <v>16</v>
      </c>
    </row>
    <row r="224" spans="1:7" x14ac:dyDescent="0.75">
      <c r="A224" s="1" t="s">
        <v>45</v>
      </c>
      <c r="B224" s="1" t="s">
        <v>42</v>
      </c>
      <c r="C224" s="1">
        <v>48.7</v>
      </c>
      <c r="D224" s="1">
        <v>14.1</v>
      </c>
      <c r="E224" s="1">
        <v>210</v>
      </c>
      <c r="F224" s="1">
        <v>4450</v>
      </c>
      <c r="G224" s="1" t="s">
        <v>13</v>
      </c>
    </row>
    <row r="225" spans="1:7" x14ac:dyDescent="0.75">
      <c r="A225" s="1" t="s">
        <v>45</v>
      </c>
      <c r="B225" s="1" t="s">
        <v>42</v>
      </c>
      <c r="C225" s="1">
        <v>50</v>
      </c>
      <c r="D225" s="1">
        <v>15.2</v>
      </c>
      <c r="E225" s="1">
        <v>218</v>
      </c>
      <c r="F225" s="1">
        <v>5700</v>
      </c>
      <c r="G225" s="1" t="s">
        <v>16</v>
      </c>
    </row>
    <row r="226" spans="1:7" x14ac:dyDescent="0.75">
      <c r="A226" s="1" t="s">
        <v>45</v>
      </c>
      <c r="B226" s="1" t="s">
        <v>42</v>
      </c>
      <c r="C226" s="1">
        <v>47.6</v>
      </c>
      <c r="D226" s="1">
        <v>14.5</v>
      </c>
      <c r="E226" s="1">
        <v>215</v>
      </c>
      <c r="F226" s="1">
        <v>5400</v>
      </c>
      <c r="G226" s="1" t="s">
        <v>16</v>
      </c>
    </row>
    <row r="227" spans="1:7" x14ac:dyDescent="0.75">
      <c r="A227" s="1" t="s">
        <v>45</v>
      </c>
      <c r="B227" s="1" t="s">
        <v>42</v>
      </c>
      <c r="C227" s="1">
        <v>46.5</v>
      </c>
      <c r="D227" s="1">
        <v>13.5</v>
      </c>
      <c r="E227" s="1">
        <v>210</v>
      </c>
      <c r="F227" s="1">
        <v>4550</v>
      </c>
      <c r="G227" s="1" t="s">
        <v>13</v>
      </c>
    </row>
    <row r="228" spans="1:7" x14ac:dyDescent="0.75">
      <c r="A228" s="1" t="s">
        <v>45</v>
      </c>
      <c r="B228" s="1" t="s">
        <v>42</v>
      </c>
      <c r="C228" s="1">
        <v>45.4</v>
      </c>
      <c r="D228" s="1">
        <v>14.6</v>
      </c>
      <c r="E228" s="1">
        <v>211</v>
      </c>
      <c r="F228" s="1">
        <v>4800</v>
      </c>
      <c r="G228" s="1" t="s">
        <v>13</v>
      </c>
    </row>
    <row r="229" spans="1:7" x14ac:dyDescent="0.75">
      <c r="A229" s="1" t="s">
        <v>45</v>
      </c>
      <c r="B229" s="1" t="s">
        <v>42</v>
      </c>
      <c r="C229" s="1">
        <v>46.7</v>
      </c>
      <c r="D229" s="1">
        <v>15.3</v>
      </c>
      <c r="E229" s="1">
        <v>219</v>
      </c>
      <c r="F229" s="1">
        <v>5200</v>
      </c>
      <c r="G229" s="1" t="s">
        <v>16</v>
      </c>
    </row>
    <row r="230" spans="1:7" x14ac:dyDescent="0.75">
      <c r="A230" s="1" t="s">
        <v>45</v>
      </c>
      <c r="B230" s="1" t="s">
        <v>42</v>
      </c>
      <c r="C230" s="1">
        <v>43.3</v>
      </c>
      <c r="D230" s="1">
        <v>13.4</v>
      </c>
      <c r="E230" s="1">
        <v>209</v>
      </c>
      <c r="F230" s="1">
        <v>4400</v>
      </c>
      <c r="G230" s="1" t="s">
        <v>13</v>
      </c>
    </row>
    <row r="231" spans="1:7" x14ac:dyDescent="0.75">
      <c r="A231" s="1" t="s">
        <v>45</v>
      </c>
      <c r="B231" s="1" t="s">
        <v>42</v>
      </c>
      <c r="C231" s="1">
        <v>46.8</v>
      </c>
      <c r="D231" s="1">
        <v>15.4</v>
      </c>
      <c r="E231" s="1">
        <v>215</v>
      </c>
      <c r="F231" s="1">
        <v>5150</v>
      </c>
      <c r="G231" s="1" t="s">
        <v>16</v>
      </c>
    </row>
    <row r="232" spans="1:7" x14ac:dyDescent="0.75">
      <c r="A232" s="1" t="s">
        <v>45</v>
      </c>
      <c r="B232" s="1" t="s">
        <v>42</v>
      </c>
      <c r="C232" s="1">
        <v>40.9</v>
      </c>
      <c r="D232" s="1">
        <v>13.7</v>
      </c>
      <c r="E232" s="1">
        <v>214</v>
      </c>
      <c r="F232" s="1">
        <v>4650</v>
      </c>
      <c r="G232" s="1" t="s">
        <v>13</v>
      </c>
    </row>
    <row r="233" spans="1:7" x14ac:dyDescent="0.75">
      <c r="A233" s="1" t="s">
        <v>45</v>
      </c>
      <c r="B233" s="1" t="s">
        <v>42</v>
      </c>
      <c r="C233" s="1">
        <v>49</v>
      </c>
      <c r="D233" s="1">
        <v>16.100000000000001</v>
      </c>
      <c r="E233" s="1">
        <v>216</v>
      </c>
      <c r="F233" s="1">
        <v>5550</v>
      </c>
      <c r="G233" s="1" t="s">
        <v>16</v>
      </c>
    </row>
    <row r="234" spans="1:7" x14ac:dyDescent="0.75">
      <c r="A234" s="1" t="s">
        <v>45</v>
      </c>
      <c r="B234" s="1" t="s">
        <v>42</v>
      </c>
      <c r="C234" s="1">
        <v>45.5</v>
      </c>
      <c r="D234" s="1">
        <v>13.7</v>
      </c>
      <c r="E234" s="1">
        <v>214</v>
      </c>
      <c r="F234" s="1">
        <v>4650</v>
      </c>
      <c r="G234" s="1" t="s">
        <v>13</v>
      </c>
    </row>
    <row r="235" spans="1:7" x14ac:dyDescent="0.75">
      <c r="A235" s="1" t="s">
        <v>45</v>
      </c>
      <c r="B235" s="1" t="s">
        <v>42</v>
      </c>
      <c r="C235" s="1">
        <v>48.4</v>
      </c>
      <c r="D235" s="1">
        <v>14.6</v>
      </c>
      <c r="E235" s="1">
        <v>213</v>
      </c>
      <c r="F235" s="1">
        <v>5850</v>
      </c>
      <c r="G235" s="1" t="s">
        <v>16</v>
      </c>
    </row>
    <row r="236" spans="1:7" x14ac:dyDescent="0.75">
      <c r="A236" s="1" t="s">
        <v>45</v>
      </c>
      <c r="B236" s="1" t="s">
        <v>42</v>
      </c>
      <c r="C236" s="1">
        <v>45.8</v>
      </c>
      <c r="D236" s="1">
        <v>14.6</v>
      </c>
      <c r="E236" s="1">
        <v>210</v>
      </c>
      <c r="F236" s="1">
        <v>4200</v>
      </c>
      <c r="G236" s="1" t="s">
        <v>13</v>
      </c>
    </row>
    <row r="237" spans="1:7" x14ac:dyDescent="0.75">
      <c r="A237" s="1" t="s">
        <v>45</v>
      </c>
      <c r="B237" s="1" t="s">
        <v>42</v>
      </c>
      <c r="C237" s="1">
        <v>49.3</v>
      </c>
      <c r="D237" s="1">
        <v>15.7</v>
      </c>
      <c r="E237" s="1">
        <v>217</v>
      </c>
      <c r="F237" s="1">
        <v>5850</v>
      </c>
      <c r="G237" s="1" t="s">
        <v>16</v>
      </c>
    </row>
    <row r="238" spans="1:7" x14ac:dyDescent="0.75">
      <c r="A238" s="1" t="s">
        <v>45</v>
      </c>
      <c r="B238" s="1" t="s">
        <v>42</v>
      </c>
      <c r="C238" s="1">
        <v>42</v>
      </c>
      <c r="D238" s="1">
        <v>13.5</v>
      </c>
      <c r="E238" s="1">
        <v>210</v>
      </c>
      <c r="F238" s="1">
        <v>4150</v>
      </c>
      <c r="G238" s="1" t="s">
        <v>13</v>
      </c>
    </row>
    <row r="239" spans="1:7" x14ac:dyDescent="0.75">
      <c r="A239" s="1" t="s">
        <v>45</v>
      </c>
      <c r="B239" s="1" t="s">
        <v>42</v>
      </c>
      <c r="C239" s="1">
        <v>49.2</v>
      </c>
      <c r="D239" s="1">
        <v>15.2</v>
      </c>
      <c r="E239" s="1">
        <v>221</v>
      </c>
      <c r="F239" s="1">
        <v>6300</v>
      </c>
      <c r="G239" s="1" t="s">
        <v>16</v>
      </c>
    </row>
    <row r="240" spans="1:7" x14ac:dyDescent="0.75">
      <c r="A240" s="1" t="s">
        <v>45</v>
      </c>
      <c r="B240" s="1" t="s">
        <v>42</v>
      </c>
      <c r="C240" s="1">
        <v>46.2</v>
      </c>
      <c r="D240" s="1">
        <v>14.5</v>
      </c>
      <c r="E240" s="1">
        <v>209</v>
      </c>
      <c r="F240" s="1">
        <v>4800</v>
      </c>
      <c r="G240" s="1" t="s">
        <v>13</v>
      </c>
    </row>
    <row r="241" spans="1:7" x14ac:dyDescent="0.75">
      <c r="A241" s="1" t="s">
        <v>45</v>
      </c>
      <c r="B241" s="1" t="s">
        <v>42</v>
      </c>
      <c r="C241" s="1">
        <v>48.7</v>
      </c>
      <c r="D241" s="1">
        <v>15.1</v>
      </c>
      <c r="E241" s="1">
        <v>222</v>
      </c>
      <c r="F241" s="1">
        <v>5350</v>
      </c>
      <c r="G241" s="1" t="s">
        <v>16</v>
      </c>
    </row>
    <row r="242" spans="1:7" x14ac:dyDescent="0.75">
      <c r="A242" s="1" t="s">
        <v>45</v>
      </c>
      <c r="B242" s="1" t="s">
        <v>42</v>
      </c>
      <c r="C242" s="1">
        <v>50.2</v>
      </c>
      <c r="D242" s="1">
        <v>14.3</v>
      </c>
      <c r="E242" s="1">
        <v>218</v>
      </c>
      <c r="F242" s="1">
        <v>5700</v>
      </c>
      <c r="G242" s="1" t="s">
        <v>16</v>
      </c>
    </row>
    <row r="243" spans="1:7" x14ac:dyDescent="0.75">
      <c r="A243" s="1" t="s">
        <v>45</v>
      </c>
      <c r="B243" s="1" t="s">
        <v>42</v>
      </c>
      <c r="C243" s="1">
        <v>45.1</v>
      </c>
      <c r="D243" s="1">
        <v>14.5</v>
      </c>
      <c r="E243" s="1">
        <v>215</v>
      </c>
      <c r="F243" s="1">
        <v>5000</v>
      </c>
      <c r="G243" s="1" t="s">
        <v>13</v>
      </c>
    </row>
    <row r="244" spans="1:7" x14ac:dyDescent="0.75">
      <c r="A244" s="1" t="s">
        <v>45</v>
      </c>
      <c r="B244" s="1" t="s">
        <v>42</v>
      </c>
      <c r="C244" s="1">
        <v>46.5</v>
      </c>
      <c r="D244" s="1">
        <v>14.5</v>
      </c>
      <c r="E244" s="1">
        <v>213</v>
      </c>
      <c r="F244" s="1">
        <v>4400</v>
      </c>
      <c r="G244" s="1" t="s">
        <v>13</v>
      </c>
    </row>
    <row r="245" spans="1:7" x14ac:dyDescent="0.75">
      <c r="A245" s="1" t="s">
        <v>45</v>
      </c>
      <c r="B245" s="1" t="s">
        <v>42</v>
      </c>
      <c r="C245" s="1">
        <v>46.3</v>
      </c>
      <c r="D245" s="1">
        <v>15.8</v>
      </c>
      <c r="E245" s="1">
        <v>215</v>
      </c>
      <c r="F245" s="1">
        <v>5050</v>
      </c>
      <c r="G245" s="1" t="s">
        <v>16</v>
      </c>
    </row>
    <row r="246" spans="1:7" x14ac:dyDescent="0.75">
      <c r="A246" s="1" t="s">
        <v>45</v>
      </c>
      <c r="B246" s="1" t="s">
        <v>42</v>
      </c>
      <c r="C246" s="1">
        <v>42.9</v>
      </c>
      <c r="D246" s="1">
        <v>13.1</v>
      </c>
      <c r="E246" s="1">
        <v>215</v>
      </c>
      <c r="F246" s="1">
        <v>5000</v>
      </c>
      <c r="G246" s="1" t="s">
        <v>13</v>
      </c>
    </row>
    <row r="247" spans="1:7" x14ac:dyDescent="0.75">
      <c r="A247" s="1" t="s">
        <v>45</v>
      </c>
      <c r="B247" s="1" t="s">
        <v>42</v>
      </c>
      <c r="C247" s="1">
        <v>46.1</v>
      </c>
      <c r="D247" s="1">
        <v>15.1</v>
      </c>
      <c r="E247" s="1">
        <v>215</v>
      </c>
      <c r="F247" s="1">
        <v>5100</v>
      </c>
      <c r="G247" s="1" t="s">
        <v>16</v>
      </c>
    </row>
    <row r="248" spans="1:7" x14ac:dyDescent="0.75">
      <c r="A248" s="1" t="s">
        <v>45</v>
      </c>
      <c r="B248" s="1" t="s">
        <v>42</v>
      </c>
      <c r="C248" s="1">
        <v>44.5</v>
      </c>
      <c r="D248" s="1">
        <v>14.3</v>
      </c>
      <c r="E248" s="1">
        <v>216</v>
      </c>
      <c r="F248" s="1">
        <v>4100</v>
      </c>
      <c r="G248" s="1" t="s">
        <v>41</v>
      </c>
    </row>
    <row r="249" spans="1:7" x14ac:dyDescent="0.75">
      <c r="A249" s="1" t="s">
        <v>45</v>
      </c>
      <c r="B249" s="1" t="s">
        <v>42</v>
      </c>
      <c r="C249" s="1">
        <v>47.8</v>
      </c>
      <c r="D249" s="1">
        <v>15</v>
      </c>
      <c r="E249" s="1">
        <v>215</v>
      </c>
      <c r="F249" s="1">
        <v>5650</v>
      </c>
      <c r="G249" s="1" t="s">
        <v>16</v>
      </c>
    </row>
    <row r="250" spans="1:7" x14ac:dyDescent="0.75">
      <c r="A250" s="1" t="s">
        <v>45</v>
      </c>
      <c r="B250" s="1" t="s">
        <v>42</v>
      </c>
      <c r="C250" s="1">
        <v>48.2</v>
      </c>
      <c r="D250" s="1">
        <v>14.3</v>
      </c>
      <c r="E250" s="1">
        <v>210</v>
      </c>
      <c r="F250" s="1">
        <v>4600</v>
      </c>
      <c r="G250" s="1" t="s">
        <v>13</v>
      </c>
    </row>
    <row r="251" spans="1:7" x14ac:dyDescent="0.75">
      <c r="A251" s="1" t="s">
        <v>45</v>
      </c>
      <c r="B251" s="1" t="s">
        <v>42</v>
      </c>
      <c r="C251" s="1">
        <v>50</v>
      </c>
      <c r="D251" s="1">
        <v>15.3</v>
      </c>
      <c r="E251" s="1">
        <v>220</v>
      </c>
      <c r="F251" s="1">
        <v>5550</v>
      </c>
      <c r="G251" s="1" t="s">
        <v>16</v>
      </c>
    </row>
    <row r="252" spans="1:7" x14ac:dyDescent="0.75">
      <c r="A252" s="1" t="s">
        <v>45</v>
      </c>
      <c r="B252" s="1" t="s">
        <v>42</v>
      </c>
      <c r="C252" s="1">
        <v>47.3</v>
      </c>
      <c r="D252" s="1">
        <v>15.3</v>
      </c>
      <c r="E252" s="1">
        <v>222</v>
      </c>
      <c r="F252" s="1">
        <v>5250</v>
      </c>
      <c r="G252" s="1" t="s">
        <v>16</v>
      </c>
    </row>
    <row r="253" spans="1:7" x14ac:dyDescent="0.75">
      <c r="A253" s="1" t="s">
        <v>45</v>
      </c>
      <c r="B253" s="1" t="s">
        <v>42</v>
      </c>
      <c r="C253" s="1">
        <v>42.8</v>
      </c>
      <c r="D253" s="1">
        <v>14.2</v>
      </c>
      <c r="E253" s="1">
        <v>209</v>
      </c>
      <c r="F253" s="1">
        <v>4700</v>
      </c>
      <c r="G253" s="1" t="s">
        <v>13</v>
      </c>
    </row>
    <row r="254" spans="1:7" x14ac:dyDescent="0.75">
      <c r="A254" s="1" t="s">
        <v>45</v>
      </c>
      <c r="B254" s="1" t="s">
        <v>42</v>
      </c>
      <c r="C254" s="1">
        <v>45.1</v>
      </c>
      <c r="D254" s="1">
        <v>14.5</v>
      </c>
      <c r="E254" s="1">
        <v>207</v>
      </c>
      <c r="F254" s="1">
        <v>5050</v>
      </c>
      <c r="G254" s="1" t="s">
        <v>13</v>
      </c>
    </row>
    <row r="255" spans="1:7" x14ac:dyDescent="0.75">
      <c r="A255" s="1" t="s">
        <v>45</v>
      </c>
      <c r="B255" s="1" t="s">
        <v>42</v>
      </c>
      <c r="C255" s="1">
        <v>59.6</v>
      </c>
      <c r="D255" s="1">
        <v>17</v>
      </c>
      <c r="E255" s="1">
        <v>230</v>
      </c>
      <c r="F255" s="1">
        <v>6050</v>
      </c>
      <c r="G255" s="1" t="s">
        <v>16</v>
      </c>
    </row>
    <row r="256" spans="1:7" x14ac:dyDescent="0.75">
      <c r="A256" s="1" t="s">
        <v>45</v>
      </c>
      <c r="B256" s="1" t="s">
        <v>42</v>
      </c>
      <c r="C256" s="1">
        <v>49.1</v>
      </c>
      <c r="D256" s="1">
        <v>14.8</v>
      </c>
      <c r="E256" s="1">
        <v>220</v>
      </c>
      <c r="F256" s="1">
        <v>5150</v>
      </c>
      <c r="G256" s="1" t="s">
        <v>13</v>
      </c>
    </row>
    <row r="257" spans="1:7" x14ac:dyDescent="0.75">
      <c r="A257" s="1" t="s">
        <v>45</v>
      </c>
      <c r="B257" s="1" t="s">
        <v>42</v>
      </c>
      <c r="C257" s="1">
        <v>48.4</v>
      </c>
      <c r="D257" s="1">
        <v>16.3</v>
      </c>
      <c r="E257" s="1">
        <v>220</v>
      </c>
      <c r="F257" s="1">
        <v>5400</v>
      </c>
      <c r="G257" s="1" t="s">
        <v>16</v>
      </c>
    </row>
    <row r="258" spans="1:7" x14ac:dyDescent="0.75">
      <c r="A258" s="1" t="s">
        <v>45</v>
      </c>
      <c r="B258" s="1" t="s">
        <v>42</v>
      </c>
      <c r="C258" s="1">
        <v>42.6</v>
      </c>
      <c r="D258" s="1">
        <v>13.7</v>
      </c>
      <c r="E258" s="1">
        <v>213</v>
      </c>
      <c r="F258" s="1">
        <v>4950</v>
      </c>
      <c r="G258" s="1" t="s">
        <v>13</v>
      </c>
    </row>
    <row r="259" spans="1:7" x14ac:dyDescent="0.75">
      <c r="A259" s="1" t="s">
        <v>45</v>
      </c>
      <c r="B259" s="1" t="s">
        <v>42</v>
      </c>
      <c r="C259" s="1">
        <v>44.4</v>
      </c>
      <c r="D259" s="1">
        <v>17.3</v>
      </c>
      <c r="E259" s="1">
        <v>219</v>
      </c>
      <c r="F259" s="1">
        <v>5250</v>
      </c>
      <c r="G259" s="1" t="s">
        <v>16</v>
      </c>
    </row>
    <row r="260" spans="1:7" x14ac:dyDescent="0.75">
      <c r="A260" s="1" t="s">
        <v>45</v>
      </c>
      <c r="B260" s="1" t="s">
        <v>42</v>
      </c>
      <c r="C260" s="1">
        <v>44</v>
      </c>
      <c r="D260" s="1">
        <v>13.6</v>
      </c>
      <c r="E260" s="1">
        <v>208</v>
      </c>
      <c r="F260" s="1">
        <v>4350</v>
      </c>
      <c r="G260" s="1" t="s">
        <v>13</v>
      </c>
    </row>
    <row r="261" spans="1:7" x14ac:dyDescent="0.75">
      <c r="A261" s="1" t="s">
        <v>45</v>
      </c>
      <c r="B261" s="1" t="s">
        <v>42</v>
      </c>
      <c r="C261" s="1">
        <v>48.7</v>
      </c>
      <c r="D261" s="1">
        <v>15.7</v>
      </c>
      <c r="E261" s="1">
        <v>208</v>
      </c>
      <c r="F261" s="1">
        <v>5350</v>
      </c>
      <c r="G261" s="1" t="s">
        <v>16</v>
      </c>
    </row>
    <row r="262" spans="1:7" x14ac:dyDescent="0.75">
      <c r="A262" s="1" t="s">
        <v>45</v>
      </c>
      <c r="B262" s="1" t="s">
        <v>42</v>
      </c>
      <c r="C262" s="1">
        <v>42.7</v>
      </c>
      <c r="D262" s="1">
        <v>13.7</v>
      </c>
      <c r="E262" s="1">
        <v>208</v>
      </c>
      <c r="F262" s="1">
        <v>3950</v>
      </c>
      <c r="G262" s="1" t="s">
        <v>13</v>
      </c>
    </row>
    <row r="263" spans="1:7" x14ac:dyDescent="0.75">
      <c r="A263" s="1" t="s">
        <v>45</v>
      </c>
      <c r="B263" s="1" t="s">
        <v>42</v>
      </c>
      <c r="C263" s="1">
        <v>49.6</v>
      </c>
      <c r="D263" s="1">
        <v>16</v>
      </c>
      <c r="E263" s="1">
        <v>225</v>
      </c>
      <c r="F263" s="1">
        <v>5700</v>
      </c>
      <c r="G263" s="1" t="s">
        <v>16</v>
      </c>
    </row>
    <row r="264" spans="1:7" x14ac:dyDescent="0.75">
      <c r="A264" s="1" t="s">
        <v>45</v>
      </c>
      <c r="B264" s="1" t="s">
        <v>42</v>
      </c>
      <c r="C264" s="1">
        <v>45.3</v>
      </c>
      <c r="D264" s="1">
        <v>13.7</v>
      </c>
      <c r="E264" s="1">
        <v>210</v>
      </c>
      <c r="F264" s="1">
        <v>4300</v>
      </c>
      <c r="G264" s="1" t="s">
        <v>13</v>
      </c>
    </row>
    <row r="265" spans="1:7" x14ac:dyDescent="0.75">
      <c r="A265" s="1" t="s">
        <v>45</v>
      </c>
      <c r="B265" s="1" t="s">
        <v>42</v>
      </c>
      <c r="C265" s="1">
        <v>49.6</v>
      </c>
      <c r="D265" s="1">
        <v>15</v>
      </c>
      <c r="E265" s="1">
        <v>216</v>
      </c>
      <c r="F265" s="1">
        <v>4750</v>
      </c>
      <c r="G265" s="1" t="s">
        <v>16</v>
      </c>
    </row>
    <row r="266" spans="1:7" x14ac:dyDescent="0.75">
      <c r="A266" s="1" t="s">
        <v>45</v>
      </c>
      <c r="B266" s="1" t="s">
        <v>42</v>
      </c>
      <c r="C266" s="1">
        <v>50.5</v>
      </c>
      <c r="D266" s="1">
        <v>15.9</v>
      </c>
      <c r="E266" s="1">
        <v>222</v>
      </c>
      <c r="F266" s="1">
        <v>5550</v>
      </c>
      <c r="G266" s="1" t="s">
        <v>16</v>
      </c>
    </row>
    <row r="267" spans="1:7" x14ac:dyDescent="0.75">
      <c r="A267" s="1" t="s">
        <v>45</v>
      </c>
      <c r="B267" s="1" t="s">
        <v>42</v>
      </c>
      <c r="C267" s="1">
        <v>43.6</v>
      </c>
      <c r="D267" s="1">
        <v>13.9</v>
      </c>
      <c r="E267" s="1">
        <v>217</v>
      </c>
      <c r="F267" s="1">
        <v>4900</v>
      </c>
      <c r="G267" s="1" t="s">
        <v>13</v>
      </c>
    </row>
    <row r="268" spans="1:7" x14ac:dyDescent="0.75">
      <c r="A268" s="1" t="s">
        <v>45</v>
      </c>
      <c r="B268" s="1" t="s">
        <v>42</v>
      </c>
      <c r="C268" s="1">
        <v>45.5</v>
      </c>
      <c r="D268" s="1">
        <v>13.9</v>
      </c>
      <c r="E268" s="1">
        <v>210</v>
      </c>
      <c r="F268" s="1">
        <v>4200</v>
      </c>
      <c r="G268" s="1" t="s">
        <v>13</v>
      </c>
    </row>
    <row r="269" spans="1:7" x14ac:dyDescent="0.75">
      <c r="A269" s="1" t="s">
        <v>45</v>
      </c>
      <c r="B269" s="1" t="s">
        <v>42</v>
      </c>
      <c r="C269" s="1">
        <v>50.5</v>
      </c>
      <c r="D269" s="1">
        <v>15.9</v>
      </c>
      <c r="E269" s="1">
        <v>225</v>
      </c>
      <c r="F269" s="1">
        <v>5400</v>
      </c>
      <c r="G269" s="1" t="s">
        <v>16</v>
      </c>
    </row>
    <row r="270" spans="1:7" x14ac:dyDescent="0.75">
      <c r="A270" s="1" t="s">
        <v>45</v>
      </c>
      <c r="B270" s="1" t="s">
        <v>42</v>
      </c>
      <c r="C270" s="1">
        <v>44.9</v>
      </c>
      <c r="D270" s="1">
        <v>13.3</v>
      </c>
      <c r="E270" s="1">
        <v>213</v>
      </c>
      <c r="F270" s="1">
        <v>5100</v>
      </c>
      <c r="G270" s="1" t="s">
        <v>13</v>
      </c>
    </row>
    <row r="271" spans="1:7" x14ac:dyDescent="0.75">
      <c r="A271" s="1" t="s">
        <v>45</v>
      </c>
      <c r="B271" s="1" t="s">
        <v>42</v>
      </c>
      <c r="C271" s="1">
        <v>45.2</v>
      </c>
      <c r="D271" s="1">
        <v>15.8</v>
      </c>
      <c r="E271" s="1">
        <v>215</v>
      </c>
      <c r="F271" s="1">
        <v>5300</v>
      </c>
      <c r="G271" s="1" t="s">
        <v>16</v>
      </c>
    </row>
    <row r="272" spans="1:7" x14ac:dyDescent="0.75">
      <c r="A272" s="1" t="s">
        <v>45</v>
      </c>
      <c r="B272" s="1" t="s">
        <v>42</v>
      </c>
      <c r="C272" s="1">
        <v>46.6</v>
      </c>
      <c r="D272" s="1">
        <v>14.2</v>
      </c>
      <c r="E272" s="1">
        <v>210</v>
      </c>
      <c r="F272" s="1">
        <v>4850</v>
      </c>
      <c r="G272" s="1" t="s">
        <v>13</v>
      </c>
    </row>
    <row r="273" spans="1:7" x14ac:dyDescent="0.75">
      <c r="A273" s="1" t="s">
        <v>45</v>
      </c>
      <c r="B273" s="1" t="s">
        <v>42</v>
      </c>
      <c r="C273" s="1">
        <v>48.5</v>
      </c>
      <c r="D273" s="1">
        <v>14.1</v>
      </c>
      <c r="E273" s="1">
        <v>220</v>
      </c>
      <c r="F273" s="1">
        <v>5300</v>
      </c>
      <c r="G273" s="1" t="s">
        <v>16</v>
      </c>
    </row>
    <row r="274" spans="1:7" x14ac:dyDescent="0.75">
      <c r="A274" s="1" t="s">
        <v>45</v>
      </c>
      <c r="B274" s="1" t="s">
        <v>42</v>
      </c>
      <c r="C274" s="1">
        <v>45.1</v>
      </c>
      <c r="D274" s="1">
        <v>14.4</v>
      </c>
      <c r="E274" s="1">
        <v>210</v>
      </c>
      <c r="F274" s="1">
        <v>4400</v>
      </c>
      <c r="G274" s="1" t="s">
        <v>13</v>
      </c>
    </row>
    <row r="275" spans="1:7" x14ac:dyDescent="0.75">
      <c r="A275" s="1" t="s">
        <v>45</v>
      </c>
      <c r="B275" s="1" t="s">
        <v>42</v>
      </c>
      <c r="C275" s="1">
        <v>50.1</v>
      </c>
      <c r="D275" s="1">
        <v>15</v>
      </c>
      <c r="E275" s="1">
        <v>225</v>
      </c>
      <c r="F275" s="1">
        <v>5000</v>
      </c>
      <c r="G275" s="1" t="s">
        <v>16</v>
      </c>
    </row>
    <row r="276" spans="1:7" x14ac:dyDescent="0.75">
      <c r="A276" s="1" t="s">
        <v>45</v>
      </c>
      <c r="B276" s="1" t="s">
        <v>42</v>
      </c>
      <c r="C276" s="1">
        <v>46.5</v>
      </c>
      <c r="D276" s="1">
        <v>14.4</v>
      </c>
      <c r="E276" s="1">
        <v>217</v>
      </c>
      <c r="F276" s="1">
        <v>4900</v>
      </c>
      <c r="G276" s="1" t="s">
        <v>13</v>
      </c>
    </row>
    <row r="277" spans="1:7" x14ac:dyDescent="0.75">
      <c r="A277" s="1" t="s">
        <v>45</v>
      </c>
      <c r="B277" s="1" t="s">
        <v>42</v>
      </c>
      <c r="C277" s="1">
        <v>45</v>
      </c>
      <c r="D277" s="1">
        <v>15.4</v>
      </c>
      <c r="E277" s="1">
        <v>220</v>
      </c>
      <c r="F277" s="1">
        <v>5050</v>
      </c>
      <c r="G277" s="1" t="s">
        <v>16</v>
      </c>
    </row>
    <row r="278" spans="1:7" x14ac:dyDescent="0.75">
      <c r="A278" s="1" t="s">
        <v>45</v>
      </c>
      <c r="B278" s="1" t="s">
        <v>42</v>
      </c>
      <c r="C278" s="1">
        <v>43.8</v>
      </c>
      <c r="D278" s="1">
        <v>13.9</v>
      </c>
      <c r="E278" s="1">
        <v>208</v>
      </c>
      <c r="F278" s="1">
        <v>4300</v>
      </c>
      <c r="G278" s="1" t="s">
        <v>13</v>
      </c>
    </row>
    <row r="279" spans="1:7" x14ac:dyDescent="0.75">
      <c r="A279" s="1" t="s">
        <v>45</v>
      </c>
      <c r="B279" s="1" t="s">
        <v>42</v>
      </c>
      <c r="C279" s="1">
        <v>45.5</v>
      </c>
      <c r="D279" s="1">
        <v>15</v>
      </c>
      <c r="E279" s="1">
        <v>220</v>
      </c>
      <c r="F279" s="1">
        <v>5000</v>
      </c>
      <c r="G279" s="1" t="s">
        <v>16</v>
      </c>
    </row>
    <row r="280" spans="1:7" x14ac:dyDescent="0.75">
      <c r="A280" s="1" t="s">
        <v>45</v>
      </c>
      <c r="B280" s="1" t="s">
        <v>42</v>
      </c>
      <c r="C280" s="1">
        <v>43.2</v>
      </c>
      <c r="D280" s="1">
        <v>14.5</v>
      </c>
      <c r="E280" s="1">
        <v>208</v>
      </c>
      <c r="F280" s="1">
        <v>4450</v>
      </c>
      <c r="G280" s="1" t="s">
        <v>13</v>
      </c>
    </row>
    <row r="281" spans="1:7" x14ac:dyDescent="0.75">
      <c r="A281" s="1" t="s">
        <v>45</v>
      </c>
      <c r="B281" s="1" t="s">
        <v>42</v>
      </c>
      <c r="C281" s="1">
        <v>50.4</v>
      </c>
      <c r="D281" s="1">
        <v>15.3</v>
      </c>
      <c r="E281" s="1">
        <v>224</v>
      </c>
      <c r="F281" s="1">
        <v>5550</v>
      </c>
      <c r="G281" s="1" t="s">
        <v>16</v>
      </c>
    </row>
    <row r="282" spans="1:7" x14ac:dyDescent="0.75">
      <c r="A282" s="1" t="s">
        <v>45</v>
      </c>
      <c r="B282" s="1" t="s">
        <v>42</v>
      </c>
      <c r="C282" s="1">
        <v>45.3</v>
      </c>
      <c r="D282" s="1">
        <v>13.8</v>
      </c>
      <c r="E282" s="1">
        <v>208</v>
      </c>
      <c r="F282" s="1">
        <v>4200</v>
      </c>
      <c r="G282" s="1" t="s">
        <v>13</v>
      </c>
    </row>
    <row r="283" spans="1:7" x14ac:dyDescent="0.75">
      <c r="A283" s="1" t="s">
        <v>45</v>
      </c>
      <c r="B283" s="1" t="s">
        <v>42</v>
      </c>
      <c r="C283" s="1">
        <v>46.2</v>
      </c>
      <c r="D283" s="1">
        <v>14.9</v>
      </c>
      <c r="E283" s="1">
        <v>221</v>
      </c>
      <c r="F283" s="1">
        <v>5300</v>
      </c>
      <c r="G283" s="1" t="s">
        <v>16</v>
      </c>
    </row>
    <row r="284" spans="1:7" x14ac:dyDescent="0.75">
      <c r="A284" s="1" t="s">
        <v>45</v>
      </c>
      <c r="B284" s="1" t="s">
        <v>42</v>
      </c>
      <c r="C284" s="1">
        <v>45.7</v>
      </c>
      <c r="D284" s="1">
        <v>13.9</v>
      </c>
      <c r="E284" s="1">
        <v>214</v>
      </c>
      <c r="F284" s="1">
        <v>4400</v>
      </c>
      <c r="G284" s="1" t="s">
        <v>13</v>
      </c>
    </row>
    <row r="285" spans="1:7" x14ac:dyDescent="0.75">
      <c r="A285" s="1" t="s">
        <v>45</v>
      </c>
      <c r="B285" s="1" t="s">
        <v>42</v>
      </c>
      <c r="C285" s="1">
        <v>54.3</v>
      </c>
      <c r="D285" s="1">
        <v>15.7</v>
      </c>
      <c r="E285" s="1">
        <v>231</v>
      </c>
      <c r="F285" s="1">
        <v>5650</v>
      </c>
      <c r="G285" s="1" t="s">
        <v>16</v>
      </c>
    </row>
    <row r="286" spans="1:7" x14ac:dyDescent="0.75">
      <c r="A286" s="1" t="s">
        <v>45</v>
      </c>
      <c r="B286" s="1" t="s">
        <v>42</v>
      </c>
      <c r="C286" s="1">
        <v>45.8</v>
      </c>
      <c r="D286" s="1">
        <v>14.2</v>
      </c>
      <c r="E286" s="1">
        <v>219</v>
      </c>
      <c r="F286" s="1">
        <v>4700</v>
      </c>
      <c r="G286" s="1" t="s">
        <v>13</v>
      </c>
    </row>
    <row r="287" spans="1:7" x14ac:dyDescent="0.75">
      <c r="A287" s="1" t="s">
        <v>45</v>
      </c>
      <c r="B287" s="1" t="s">
        <v>42</v>
      </c>
      <c r="C287" s="1">
        <v>49.8</v>
      </c>
      <c r="D287" s="1">
        <v>16.8</v>
      </c>
      <c r="E287" s="1">
        <v>230</v>
      </c>
      <c r="F287" s="1">
        <v>5700</v>
      </c>
      <c r="G287" s="1" t="s">
        <v>16</v>
      </c>
    </row>
    <row r="288" spans="1:7" x14ac:dyDescent="0.75">
      <c r="A288" s="1" t="s">
        <v>45</v>
      </c>
      <c r="B288" s="1" t="s">
        <v>42</v>
      </c>
      <c r="C288" s="1">
        <v>46.2</v>
      </c>
      <c r="D288" s="1">
        <v>14.4</v>
      </c>
      <c r="E288" s="1">
        <v>214</v>
      </c>
      <c r="F288" s="1">
        <v>4650</v>
      </c>
      <c r="G288" s="1" t="s">
        <v>41</v>
      </c>
    </row>
    <row r="289" spans="1:7" x14ac:dyDescent="0.75">
      <c r="A289" s="1" t="s">
        <v>45</v>
      </c>
      <c r="B289" s="1" t="s">
        <v>42</v>
      </c>
      <c r="C289" s="1">
        <v>49.5</v>
      </c>
      <c r="D289" s="1">
        <v>16.2</v>
      </c>
      <c r="E289" s="1">
        <v>229</v>
      </c>
      <c r="F289" s="1">
        <v>5800</v>
      </c>
      <c r="G289" s="1" t="s">
        <v>16</v>
      </c>
    </row>
    <row r="290" spans="1:7" x14ac:dyDescent="0.75">
      <c r="A290" s="1" t="s">
        <v>45</v>
      </c>
      <c r="B290" s="1" t="s">
        <v>42</v>
      </c>
      <c r="C290" s="1">
        <v>43.5</v>
      </c>
      <c r="D290" s="1">
        <v>14.2</v>
      </c>
      <c r="E290" s="1">
        <v>220</v>
      </c>
      <c r="F290" s="1">
        <v>4700</v>
      </c>
      <c r="G290" s="1" t="s">
        <v>13</v>
      </c>
    </row>
    <row r="291" spans="1:7" x14ac:dyDescent="0.75">
      <c r="A291" s="1" t="s">
        <v>45</v>
      </c>
      <c r="B291" s="1" t="s">
        <v>42</v>
      </c>
      <c r="C291" s="1">
        <v>50.7</v>
      </c>
      <c r="D291" s="1">
        <v>15</v>
      </c>
      <c r="E291" s="1">
        <v>223</v>
      </c>
      <c r="F291" s="1">
        <v>5550</v>
      </c>
      <c r="G291" s="1" t="s">
        <v>16</v>
      </c>
    </row>
    <row r="292" spans="1:7" x14ac:dyDescent="0.75">
      <c r="A292" s="1" t="s">
        <v>45</v>
      </c>
      <c r="B292" s="1" t="s">
        <v>42</v>
      </c>
      <c r="C292" s="1">
        <v>47.7</v>
      </c>
      <c r="D292" s="1">
        <v>15</v>
      </c>
      <c r="E292" s="1">
        <v>216</v>
      </c>
      <c r="F292" s="1">
        <v>4750</v>
      </c>
      <c r="G292" s="1" t="s">
        <v>13</v>
      </c>
    </row>
    <row r="293" spans="1:7" x14ac:dyDescent="0.75">
      <c r="A293" s="1" t="s">
        <v>45</v>
      </c>
      <c r="B293" s="1" t="s">
        <v>42</v>
      </c>
      <c r="C293" s="1">
        <v>46.4</v>
      </c>
      <c r="D293" s="1">
        <v>15.6</v>
      </c>
      <c r="E293" s="1">
        <v>221</v>
      </c>
      <c r="F293" s="1">
        <v>5000</v>
      </c>
      <c r="G293" s="1" t="s">
        <v>16</v>
      </c>
    </row>
    <row r="294" spans="1:7" x14ac:dyDescent="0.75">
      <c r="A294" s="1" t="s">
        <v>45</v>
      </c>
      <c r="B294" s="1" t="s">
        <v>42</v>
      </c>
      <c r="C294" s="1">
        <v>48.2</v>
      </c>
      <c r="D294" s="1">
        <v>15.6</v>
      </c>
      <c r="E294" s="1">
        <v>221</v>
      </c>
      <c r="F294" s="1">
        <v>5100</v>
      </c>
      <c r="G294" s="1" t="s">
        <v>16</v>
      </c>
    </row>
    <row r="295" spans="1:7" x14ac:dyDescent="0.75">
      <c r="A295" s="1" t="s">
        <v>45</v>
      </c>
      <c r="B295" s="1" t="s">
        <v>42</v>
      </c>
      <c r="C295" s="1">
        <v>46.5</v>
      </c>
      <c r="D295" s="1">
        <v>14.8</v>
      </c>
      <c r="E295" s="1">
        <v>217</v>
      </c>
      <c r="F295" s="1">
        <v>5200</v>
      </c>
      <c r="G295" s="1" t="s">
        <v>13</v>
      </c>
    </row>
    <row r="296" spans="1:7" x14ac:dyDescent="0.75">
      <c r="A296" s="1" t="s">
        <v>45</v>
      </c>
      <c r="B296" s="1" t="s">
        <v>42</v>
      </c>
      <c r="C296" s="1">
        <v>46.4</v>
      </c>
      <c r="D296" s="1">
        <v>15</v>
      </c>
      <c r="E296" s="1">
        <v>216</v>
      </c>
      <c r="F296" s="1">
        <v>4700</v>
      </c>
      <c r="G296" s="1" t="s">
        <v>13</v>
      </c>
    </row>
    <row r="297" spans="1:7" x14ac:dyDescent="0.75">
      <c r="A297" s="1" t="s">
        <v>45</v>
      </c>
      <c r="B297" s="1" t="s">
        <v>42</v>
      </c>
      <c r="C297" s="1">
        <v>48.6</v>
      </c>
      <c r="D297" s="1">
        <v>16</v>
      </c>
      <c r="E297" s="1">
        <v>230</v>
      </c>
      <c r="F297" s="1">
        <v>5800</v>
      </c>
      <c r="G297" s="1" t="s">
        <v>16</v>
      </c>
    </row>
    <row r="298" spans="1:7" x14ac:dyDescent="0.75">
      <c r="A298" s="1" t="s">
        <v>45</v>
      </c>
      <c r="B298" s="1" t="s">
        <v>42</v>
      </c>
      <c r="C298" s="1">
        <v>47.5</v>
      </c>
      <c r="D298" s="1">
        <v>14.2</v>
      </c>
      <c r="E298" s="1">
        <v>209</v>
      </c>
      <c r="F298" s="1">
        <v>4600</v>
      </c>
      <c r="G298" s="1" t="s">
        <v>13</v>
      </c>
    </row>
    <row r="299" spans="1:7" x14ac:dyDescent="0.75">
      <c r="A299" s="1" t="s">
        <v>45</v>
      </c>
      <c r="B299" s="1" t="s">
        <v>42</v>
      </c>
      <c r="C299" s="1">
        <v>51.1</v>
      </c>
      <c r="D299" s="1">
        <v>16.3</v>
      </c>
      <c r="E299" s="1">
        <v>220</v>
      </c>
      <c r="F299" s="1">
        <v>6000</v>
      </c>
      <c r="G299" s="1" t="s">
        <v>16</v>
      </c>
    </row>
    <row r="300" spans="1:7" x14ac:dyDescent="0.75">
      <c r="A300" s="1" t="s">
        <v>45</v>
      </c>
      <c r="B300" s="1" t="s">
        <v>42</v>
      </c>
      <c r="C300" s="1">
        <v>45.2</v>
      </c>
      <c r="D300" s="1">
        <v>13.8</v>
      </c>
      <c r="E300" s="1">
        <v>215</v>
      </c>
      <c r="F300" s="1">
        <v>4750</v>
      </c>
      <c r="G300" s="1" t="s">
        <v>13</v>
      </c>
    </row>
    <row r="301" spans="1:7" x14ac:dyDescent="0.75">
      <c r="A301" s="1" t="s">
        <v>45</v>
      </c>
      <c r="B301" s="1" t="s">
        <v>42</v>
      </c>
      <c r="C301" s="1">
        <v>45.2</v>
      </c>
      <c r="D301" s="1">
        <v>16.399999999999999</v>
      </c>
      <c r="E301" s="1">
        <v>223</v>
      </c>
      <c r="F301" s="1">
        <v>5950</v>
      </c>
      <c r="G301" s="1" t="s">
        <v>16</v>
      </c>
    </row>
    <row r="302" spans="1:7" x14ac:dyDescent="0.75">
      <c r="A302" s="1" t="s">
        <v>45</v>
      </c>
      <c r="B302" s="1" t="s">
        <v>42</v>
      </c>
      <c r="C302" s="1">
        <v>49.1</v>
      </c>
      <c r="D302" s="1">
        <v>14.5</v>
      </c>
      <c r="E302" s="1">
        <v>212</v>
      </c>
      <c r="F302" s="1">
        <v>4625</v>
      </c>
      <c r="G302" s="1" t="s">
        <v>13</v>
      </c>
    </row>
    <row r="303" spans="1:7" x14ac:dyDescent="0.75">
      <c r="A303" s="1" t="s">
        <v>45</v>
      </c>
      <c r="B303" s="1" t="s">
        <v>42</v>
      </c>
      <c r="C303" s="1">
        <v>52.5</v>
      </c>
      <c r="D303" s="1">
        <v>15.6</v>
      </c>
      <c r="E303" s="1">
        <v>221</v>
      </c>
      <c r="F303" s="1">
        <v>5450</v>
      </c>
      <c r="G303" s="1" t="s">
        <v>16</v>
      </c>
    </row>
    <row r="304" spans="1:7" x14ac:dyDescent="0.75">
      <c r="A304" s="1" t="s">
        <v>45</v>
      </c>
      <c r="B304" s="1" t="s">
        <v>42</v>
      </c>
      <c r="C304" s="1">
        <v>47.4</v>
      </c>
      <c r="D304" s="1">
        <v>14.6</v>
      </c>
      <c r="E304" s="1">
        <v>212</v>
      </c>
      <c r="F304" s="1">
        <v>4725</v>
      </c>
      <c r="G304" s="1" t="s">
        <v>13</v>
      </c>
    </row>
    <row r="305" spans="1:7" x14ac:dyDescent="0.75">
      <c r="A305" s="1" t="s">
        <v>45</v>
      </c>
      <c r="B305" s="1" t="s">
        <v>42</v>
      </c>
      <c r="C305" s="1">
        <v>50</v>
      </c>
      <c r="D305" s="1">
        <v>15.9</v>
      </c>
      <c r="E305" s="1">
        <v>224</v>
      </c>
      <c r="F305" s="1">
        <v>5350</v>
      </c>
      <c r="G305" s="1" t="s">
        <v>16</v>
      </c>
    </row>
    <row r="306" spans="1:7" x14ac:dyDescent="0.75">
      <c r="A306" s="1" t="s">
        <v>45</v>
      </c>
      <c r="B306" s="1" t="s">
        <v>42</v>
      </c>
      <c r="C306" s="1">
        <v>44.9</v>
      </c>
      <c r="D306" s="1">
        <v>13.8</v>
      </c>
      <c r="E306" s="1">
        <v>212</v>
      </c>
      <c r="F306" s="1">
        <v>4750</v>
      </c>
      <c r="G306" s="1" t="s">
        <v>13</v>
      </c>
    </row>
    <row r="307" spans="1:7" x14ac:dyDescent="0.75">
      <c r="A307" s="1" t="s">
        <v>45</v>
      </c>
      <c r="B307" s="1" t="s">
        <v>42</v>
      </c>
      <c r="C307" s="1">
        <v>50.8</v>
      </c>
      <c r="D307" s="1">
        <v>17.3</v>
      </c>
      <c r="E307" s="1">
        <v>228</v>
      </c>
      <c r="F307" s="1">
        <v>5600</v>
      </c>
      <c r="G307" s="1" t="s">
        <v>16</v>
      </c>
    </row>
    <row r="308" spans="1:7" x14ac:dyDescent="0.75">
      <c r="A308" s="1" t="s">
        <v>45</v>
      </c>
      <c r="B308" s="1" t="s">
        <v>42</v>
      </c>
      <c r="C308" s="1">
        <v>43.4</v>
      </c>
      <c r="D308" s="1">
        <v>14.4</v>
      </c>
      <c r="E308" s="1">
        <v>218</v>
      </c>
      <c r="F308" s="1">
        <v>4600</v>
      </c>
      <c r="G308" s="1" t="s">
        <v>13</v>
      </c>
    </row>
    <row r="309" spans="1:7" x14ac:dyDescent="0.75">
      <c r="A309" s="1" t="s">
        <v>45</v>
      </c>
      <c r="B309" s="1" t="s">
        <v>42</v>
      </c>
      <c r="C309" s="1">
        <v>51.3</v>
      </c>
      <c r="D309" s="1">
        <v>14.2</v>
      </c>
      <c r="E309" s="1">
        <v>218</v>
      </c>
      <c r="F309" s="1">
        <v>5300</v>
      </c>
      <c r="G309" s="1" t="s">
        <v>16</v>
      </c>
    </row>
    <row r="310" spans="1:7" x14ac:dyDescent="0.75">
      <c r="A310" s="1" t="s">
        <v>45</v>
      </c>
      <c r="B310" s="1" t="s">
        <v>42</v>
      </c>
      <c r="C310" s="1">
        <v>47.5</v>
      </c>
      <c r="D310" s="1">
        <v>14</v>
      </c>
      <c r="E310" s="1">
        <v>212</v>
      </c>
      <c r="F310" s="1">
        <v>4875</v>
      </c>
      <c r="G310" s="1" t="s">
        <v>13</v>
      </c>
    </row>
    <row r="311" spans="1:7" x14ac:dyDescent="0.75">
      <c r="A311" s="1" t="s">
        <v>45</v>
      </c>
      <c r="B311" s="1" t="s">
        <v>42</v>
      </c>
      <c r="C311" s="1">
        <v>52.1</v>
      </c>
      <c r="D311" s="1">
        <v>17</v>
      </c>
      <c r="E311" s="1">
        <v>230</v>
      </c>
      <c r="F311" s="1">
        <v>5550</v>
      </c>
      <c r="G311" s="1" t="s">
        <v>16</v>
      </c>
    </row>
    <row r="312" spans="1:7" x14ac:dyDescent="0.75">
      <c r="A312" s="1" t="s">
        <v>45</v>
      </c>
      <c r="B312" s="1" t="s">
        <v>42</v>
      </c>
      <c r="C312" s="1">
        <v>47.5</v>
      </c>
      <c r="D312" s="1">
        <v>15</v>
      </c>
      <c r="E312" s="1">
        <v>218</v>
      </c>
      <c r="F312" s="1">
        <v>4950</v>
      </c>
      <c r="G312" s="1" t="s">
        <v>13</v>
      </c>
    </row>
    <row r="313" spans="1:7" x14ac:dyDescent="0.75">
      <c r="A313" s="1" t="s">
        <v>45</v>
      </c>
      <c r="B313" s="1" t="s">
        <v>42</v>
      </c>
      <c r="C313" s="1">
        <v>52.2</v>
      </c>
      <c r="D313" s="1">
        <v>17.100000000000001</v>
      </c>
      <c r="E313" s="1">
        <v>228</v>
      </c>
      <c r="F313" s="1">
        <v>5400</v>
      </c>
      <c r="G313" s="1" t="s">
        <v>16</v>
      </c>
    </row>
    <row r="314" spans="1:7" x14ac:dyDescent="0.75">
      <c r="A314" s="1" t="s">
        <v>45</v>
      </c>
      <c r="B314" s="1" t="s">
        <v>42</v>
      </c>
      <c r="C314" s="1">
        <v>45.5</v>
      </c>
      <c r="D314" s="1">
        <v>14.5</v>
      </c>
      <c r="E314" s="1">
        <v>212</v>
      </c>
      <c r="F314" s="1">
        <v>4750</v>
      </c>
      <c r="G314" s="1" t="s">
        <v>13</v>
      </c>
    </row>
    <row r="315" spans="1:7" x14ac:dyDescent="0.75">
      <c r="A315" s="1" t="s">
        <v>45</v>
      </c>
      <c r="B315" s="1" t="s">
        <v>42</v>
      </c>
      <c r="C315" s="1">
        <v>49.5</v>
      </c>
      <c r="D315" s="1">
        <v>16.100000000000001</v>
      </c>
      <c r="E315" s="1">
        <v>224</v>
      </c>
      <c r="F315" s="1">
        <v>5650</v>
      </c>
      <c r="G315" s="1" t="s">
        <v>16</v>
      </c>
    </row>
    <row r="316" spans="1:7" x14ac:dyDescent="0.75">
      <c r="A316" s="1" t="s">
        <v>45</v>
      </c>
      <c r="B316" s="1" t="s">
        <v>42</v>
      </c>
      <c r="C316" s="1">
        <v>44.5</v>
      </c>
      <c r="D316" s="1">
        <v>14.7</v>
      </c>
      <c r="E316" s="1">
        <v>214</v>
      </c>
      <c r="F316" s="1">
        <v>4850</v>
      </c>
      <c r="G316" s="1" t="s">
        <v>13</v>
      </c>
    </row>
    <row r="317" spans="1:7" x14ac:dyDescent="0.75">
      <c r="A317" s="1" t="s">
        <v>45</v>
      </c>
      <c r="B317" s="1" t="s">
        <v>42</v>
      </c>
      <c r="C317" s="1">
        <v>50.8</v>
      </c>
      <c r="D317" s="1">
        <v>15.7</v>
      </c>
      <c r="E317" s="1">
        <v>226</v>
      </c>
      <c r="F317" s="1">
        <v>5200</v>
      </c>
      <c r="G317" s="1" t="s">
        <v>16</v>
      </c>
    </row>
    <row r="318" spans="1:7" x14ac:dyDescent="0.75">
      <c r="A318" s="1" t="s">
        <v>45</v>
      </c>
      <c r="B318" s="1" t="s">
        <v>42</v>
      </c>
      <c r="C318" s="1">
        <v>49.4</v>
      </c>
      <c r="D318" s="1">
        <v>15.8</v>
      </c>
      <c r="E318" s="1">
        <v>216</v>
      </c>
      <c r="F318" s="1">
        <v>4925</v>
      </c>
      <c r="G318" s="1" t="s">
        <v>16</v>
      </c>
    </row>
    <row r="319" spans="1:7" x14ac:dyDescent="0.75">
      <c r="A319" s="1" t="s">
        <v>45</v>
      </c>
      <c r="B319" s="1" t="s">
        <v>42</v>
      </c>
      <c r="C319" s="1">
        <v>46.9</v>
      </c>
      <c r="D319" s="1">
        <v>14.6</v>
      </c>
      <c r="E319" s="1">
        <v>222</v>
      </c>
      <c r="F319" s="1">
        <v>4875</v>
      </c>
      <c r="G319" s="1" t="s">
        <v>13</v>
      </c>
    </row>
    <row r="320" spans="1:7" x14ac:dyDescent="0.75">
      <c r="A320" s="1" t="s">
        <v>45</v>
      </c>
      <c r="B320" s="1" t="s">
        <v>42</v>
      </c>
      <c r="C320" s="1">
        <v>48.4</v>
      </c>
      <c r="D320" s="1">
        <v>14.4</v>
      </c>
      <c r="E320" s="1">
        <v>203</v>
      </c>
      <c r="F320" s="1">
        <v>4625</v>
      </c>
      <c r="G320" s="1" t="s">
        <v>13</v>
      </c>
    </row>
    <row r="321" spans="1:7" x14ac:dyDescent="0.75">
      <c r="A321" s="1" t="s">
        <v>45</v>
      </c>
      <c r="B321" s="1" t="s">
        <v>42</v>
      </c>
      <c r="C321" s="1">
        <v>51.1</v>
      </c>
      <c r="D321" s="1">
        <v>16.5</v>
      </c>
      <c r="E321" s="1">
        <v>225</v>
      </c>
      <c r="F321" s="1">
        <v>5250</v>
      </c>
      <c r="G321" s="1" t="s">
        <v>16</v>
      </c>
    </row>
    <row r="322" spans="1:7" x14ac:dyDescent="0.75">
      <c r="A322" s="1" t="s">
        <v>45</v>
      </c>
      <c r="B322" s="1" t="s">
        <v>42</v>
      </c>
      <c r="C322" s="1">
        <v>48.5</v>
      </c>
      <c r="D322" s="1">
        <v>15</v>
      </c>
      <c r="E322" s="1">
        <v>219</v>
      </c>
      <c r="F322" s="1">
        <v>4850</v>
      </c>
      <c r="G322" s="1" t="s">
        <v>13</v>
      </c>
    </row>
    <row r="323" spans="1:7" x14ac:dyDescent="0.75">
      <c r="A323" s="1" t="s">
        <v>45</v>
      </c>
      <c r="B323" s="1" t="s">
        <v>42</v>
      </c>
      <c r="C323" s="1">
        <v>55.9</v>
      </c>
      <c r="D323" s="1">
        <v>17</v>
      </c>
      <c r="E323" s="1">
        <v>228</v>
      </c>
      <c r="F323" s="1">
        <v>5600</v>
      </c>
      <c r="G323" s="1" t="s">
        <v>16</v>
      </c>
    </row>
    <row r="324" spans="1:7" x14ac:dyDescent="0.75">
      <c r="A324" s="1" t="s">
        <v>45</v>
      </c>
      <c r="B324" s="1" t="s">
        <v>42</v>
      </c>
      <c r="C324" s="1">
        <v>47.2</v>
      </c>
      <c r="D324" s="1">
        <v>15.5</v>
      </c>
      <c r="E324" s="1">
        <v>215</v>
      </c>
      <c r="F324" s="1">
        <v>4975</v>
      </c>
      <c r="G324" s="1" t="s">
        <v>13</v>
      </c>
    </row>
    <row r="325" spans="1:7" x14ac:dyDescent="0.75">
      <c r="A325" s="1" t="s">
        <v>45</v>
      </c>
      <c r="B325" s="1" t="s">
        <v>42</v>
      </c>
      <c r="C325" s="1">
        <v>49.1</v>
      </c>
      <c r="D325" s="1">
        <v>15</v>
      </c>
      <c r="E325" s="1">
        <v>228</v>
      </c>
      <c r="F325" s="1">
        <v>5500</v>
      </c>
      <c r="G325" s="1" t="s">
        <v>16</v>
      </c>
    </row>
    <row r="326" spans="1:7" x14ac:dyDescent="0.75">
      <c r="A326" s="1" t="s">
        <v>45</v>
      </c>
      <c r="B326" s="1" t="s">
        <v>42</v>
      </c>
      <c r="C326" s="1">
        <v>47.3</v>
      </c>
      <c r="D326" s="1">
        <v>13.8</v>
      </c>
      <c r="E326" s="1">
        <v>216</v>
      </c>
      <c r="F326" s="1">
        <v>4725</v>
      </c>
      <c r="G326" s="1" t="s">
        <v>41</v>
      </c>
    </row>
    <row r="327" spans="1:7" x14ac:dyDescent="0.75">
      <c r="A327" s="1" t="s">
        <v>45</v>
      </c>
      <c r="B327" s="1" t="s">
        <v>42</v>
      </c>
      <c r="C327" s="1">
        <v>46.8</v>
      </c>
      <c r="D327" s="1">
        <v>16.100000000000001</v>
      </c>
      <c r="E327" s="1">
        <v>215</v>
      </c>
      <c r="F327" s="1">
        <v>5500</v>
      </c>
      <c r="G327" s="1" t="s">
        <v>16</v>
      </c>
    </row>
    <row r="328" spans="1:7" x14ac:dyDescent="0.75">
      <c r="A328" s="1" t="s">
        <v>45</v>
      </c>
      <c r="B328" s="1" t="s">
        <v>42</v>
      </c>
      <c r="C328" s="1">
        <v>41.7</v>
      </c>
      <c r="D328" s="1">
        <v>14.7</v>
      </c>
      <c r="E328" s="1">
        <v>210</v>
      </c>
      <c r="F328" s="1">
        <v>4700</v>
      </c>
      <c r="G328" s="1" t="s">
        <v>13</v>
      </c>
    </row>
    <row r="329" spans="1:7" x14ac:dyDescent="0.75">
      <c r="A329" s="1" t="s">
        <v>45</v>
      </c>
      <c r="B329" s="1" t="s">
        <v>42</v>
      </c>
      <c r="C329" s="1">
        <v>53.4</v>
      </c>
      <c r="D329" s="1">
        <v>15.8</v>
      </c>
      <c r="E329" s="1">
        <v>219</v>
      </c>
      <c r="F329" s="1">
        <v>5500</v>
      </c>
      <c r="G329" s="1" t="s">
        <v>16</v>
      </c>
    </row>
    <row r="330" spans="1:7" x14ac:dyDescent="0.75">
      <c r="A330" s="1" t="s">
        <v>45</v>
      </c>
      <c r="B330" s="1" t="s">
        <v>42</v>
      </c>
      <c r="C330" s="1">
        <v>43.3</v>
      </c>
      <c r="D330" s="1">
        <v>14</v>
      </c>
      <c r="E330" s="1">
        <v>208</v>
      </c>
      <c r="F330" s="1">
        <v>4575</v>
      </c>
      <c r="G330" s="1" t="s">
        <v>13</v>
      </c>
    </row>
    <row r="331" spans="1:7" x14ac:dyDescent="0.75">
      <c r="A331" s="1" t="s">
        <v>45</v>
      </c>
      <c r="B331" s="1" t="s">
        <v>42</v>
      </c>
      <c r="C331" s="1">
        <v>48.1</v>
      </c>
      <c r="D331" s="1">
        <v>15.1</v>
      </c>
      <c r="E331" s="1">
        <v>209</v>
      </c>
      <c r="F331" s="1">
        <v>5500</v>
      </c>
      <c r="G331" s="1" t="s">
        <v>16</v>
      </c>
    </row>
    <row r="332" spans="1:7" x14ac:dyDescent="0.75">
      <c r="A332" s="1" t="s">
        <v>45</v>
      </c>
      <c r="B332" s="1" t="s">
        <v>42</v>
      </c>
      <c r="C332" s="1">
        <v>50.5</v>
      </c>
      <c r="D332" s="1">
        <v>15.2</v>
      </c>
      <c r="E332" s="1">
        <v>216</v>
      </c>
      <c r="F332" s="1">
        <v>5000</v>
      </c>
      <c r="G332" s="1" t="s">
        <v>13</v>
      </c>
    </row>
    <row r="333" spans="1:7" x14ac:dyDescent="0.75">
      <c r="A333" s="1" t="s">
        <v>45</v>
      </c>
      <c r="B333" s="1" t="s">
        <v>42</v>
      </c>
      <c r="C333" s="1">
        <v>49.8</v>
      </c>
      <c r="D333" s="1">
        <v>15.9</v>
      </c>
      <c r="E333" s="1">
        <v>229</v>
      </c>
      <c r="F333" s="1">
        <v>5950</v>
      </c>
      <c r="G333" s="1" t="s">
        <v>16</v>
      </c>
    </row>
    <row r="334" spans="1:7" x14ac:dyDescent="0.75">
      <c r="A334" s="1" t="s">
        <v>45</v>
      </c>
      <c r="B334" s="1" t="s">
        <v>42</v>
      </c>
      <c r="C334" s="1">
        <v>43.5</v>
      </c>
      <c r="D334" s="1">
        <v>15.2</v>
      </c>
      <c r="E334" s="1">
        <v>213</v>
      </c>
      <c r="F334" s="1">
        <v>4650</v>
      </c>
      <c r="G334" s="1" t="s">
        <v>13</v>
      </c>
    </row>
    <row r="335" spans="1:7" x14ac:dyDescent="0.75">
      <c r="A335" s="1" t="s">
        <v>45</v>
      </c>
      <c r="B335" s="1" t="s">
        <v>42</v>
      </c>
      <c r="C335" s="1">
        <v>51.5</v>
      </c>
      <c r="D335" s="1">
        <v>16.3</v>
      </c>
      <c r="E335" s="1">
        <v>230</v>
      </c>
      <c r="F335" s="1">
        <v>5500</v>
      </c>
      <c r="G335" s="1" t="s">
        <v>16</v>
      </c>
    </row>
    <row r="336" spans="1:7" x14ac:dyDescent="0.75">
      <c r="A336" s="1" t="s">
        <v>45</v>
      </c>
      <c r="B336" s="1" t="s">
        <v>42</v>
      </c>
      <c r="C336" s="1">
        <v>46.2</v>
      </c>
      <c r="D336" s="1">
        <v>14.1</v>
      </c>
      <c r="E336" s="1">
        <v>217</v>
      </c>
      <c r="F336" s="1">
        <v>4375</v>
      </c>
      <c r="G336" s="1" t="s">
        <v>13</v>
      </c>
    </row>
    <row r="337" spans="1:7" x14ac:dyDescent="0.75">
      <c r="A337" s="1" t="s">
        <v>45</v>
      </c>
      <c r="B337" s="1" t="s">
        <v>42</v>
      </c>
      <c r="C337" s="1">
        <v>55.1</v>
      </c>
      <c r="D337" s="1">
        <v>16</v>
      </c>
      <c r="E337" s="1">
        <v>230</v>
      </c>
      <c r="F337" s="1">
        <v>5850</v>
      </c>
      <c r="G337" s="1" t="s">
        <v>16</v>
      </c>
    </row>
    <row r="338" spans="1:7" x14ac:dyDescent="0.75">
      <c r="A338" s="1" t="s">
        <v>45</v>
      </c>
      <c r="B338" s="1" t="s">
        <v>42</v>
      </c>
      <c r="C338" s="1">
        <v>44.5</v>
      </c>
      <c r="D338" s="1">
        <v>15.7</v>
      </c>
      <c r="E338" s="1">
        <v>217</v>
      </c>
      <c r="F338" s="1">
        <v>4875</v>
      </c>
      <c r="G338" s="1" t="s">
        <v>41</v>
      </c>
    </row>
    <row r="339" spans="1:7" x14ac:dyDescent="0.75">
      <c r="A339" s="1" t="s">
        <v>45</v>
      </c>
      <c r="B339" s="1" t="s">
        <v>42</v>
      </c>
      <c r="C339" s="1">
        <v>48.8</v>
      </c>
      <c r="D339" s="1">
        <v>16.2</v>
      </c>
      <c r="E339" s="1">
        <v>222</v>
      </c>
      <c r="F339" s="1">
        <v>6000</v>
      </c>
      <c r="G339" s="1" t="s">
        <v>16</v>
      </c>
    </row>
    <row r="340" spans="1:7" x14ac:dyDescent="0.75">
      <c r="A340" s="1" t="s">
        <v>45</v>
      </c>
      <c r="B340" s="1" t="s">
        <v>42</v>
      </c>
      <c r="C340" s="1">
        <v>47.2</v>
      </c>
      <c r="D340" s="1">
        <v>13.7</v>
      </c>
      <c r="E340" s="1">
        <v>214</v>
      </c>
      <c r="F340" s="1">
        <v>4925</v>
      </c>
      <c r="G340" s="1" t="s">
        <v>13</v>
      </c>
    </row>
    <row r="341" spans="1:7" x14ac:dyDescent="0.75">
      <c r="A341" s="1" t="s">
        <v>45</v>
      </c>
      <c r="B341" s="1" t="s">
        <v>42</v>
      </c>
      <c r="G341" s="1" t="s">
        <v>41</v>
      </c>
    </row>
    <row r="342" spans="1:7" x14ac:dyDescent="0.75">
      <c r="A342" s="1" t="s">
        <v>45</v>
      </c>
      <c r="B342" s="1" t="s">
        <v>42</v>
      </c>
      <c r="C342" s="1">
        <v>46.8</v>
      </c>
      <c r="D342" s="1">
        <v>14.3</v>
      </c>
      <c r="E342" s="1">
        <v>215</v>
      </c>
      <c r="F342" s="1">
        <v>4850</v>
      </c>
      <c r="G342" s="1" t="s">
        <v>13</v>
      </c>
    </row>
    <row r="343" spans="1:7" x14ac:dyDescent="0.75">
      <c r="A343" s="1" t="s">
        <v>45</v>
      </c>
      <c r="B343" s="1" t="s">
        <v>42</v>
      </c>
      <c r="C343" s="1">
        <v>50.4</v>
      </c>
      <c r="D343" s="1">
        <v>15.7</v>
      </c>
      <c r="E343" s="1">
        <v>222</v>
      </c>
      <c r="F343" s="1">
        <v>5750</v>
      </c>
      <c r="G343" s="1" t="s">
        <v>16</v>
      </c>
    </row>
    <row r="344" spans="1:7" x14ac:dyDescent="0.75">
      <c r="A344" s="1" t="s">
        <v>45</v>
      </c>
      <c r="B344" s="1" t="s">
        <v>42</v>
      </c>
      <c r="C344" s="1">
        <v>45.2</v>
      </c>
      <c r="D344" s="1">
        <v>14.8</v>
      </c>
      <c r="E344" s="1">
        <v>212</v>
      </c>
      <c r="F344" s="1">
        <v>5200</v>
      </c>
      <c r="G344" s="1" t="s">
        <v>13</v>
      </c>
    </row>
    <row r="345" spans="1:7" x14ac:dyDescent="0.75">
      <c r="A345" s="1" t="s">
        <v>45</v>
      </c>
      <c r="B345" s="1" t="s">
        <v>42</v>
      </c>
      <c r="C345" s="1">
        <v>49.9</v>
      </c>
      <c r="D345" s="1">
        <v>16.100000000000001</v>
      </c>
      <c r="E345" s="1">
        <v>213</v>
      </c>
      <c r="F345" s="1">
        <v>5400</v>
      </c>
      <c r="G345" s="1" t="s">
        <v>16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C79EF-1A76-4E42-8DE3-E44D11F05E19}">
  <dimension ref="A1:J399"/>
  <sheetViews>
    <sheetView zoomScale="55" zoomScaleNormal="55" workbookViewId="0"/>
  </sheetViews>
  <sheetFormatPr defaultRowHeight="20.399999999999999" x14ac:dyDescent="0.75"/>
  <cols>
    <col min="1" max="1" width="8.83984375" style="1"/>
    <col min="2" max="2" width="12.83984375" style="1" customWidth="1"/>
    <col min="3" max="3" width="18.1015625" style="1" customWidth="1"/>
    <col min="4" max="4" width="16.41796875" style="1" customWidth="1"/>
    <col min="5" max="5" width="8.83984375" style="1"/>
    <col min="6" max="6" width="16.734375" style="1" customWidth="1"/>
    <col min="7" max="7" width="16.26171875" style="1" customWidth="1"/>
    <col min="8" max="16384" width="8.83984375" style="1"/>
  </cols>
  <sheetData>
    <row r="1" spans="1:10" x14ac:dyDescent="0.75">
      <c r="A1" s="1" t="s">
        <v>46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J1" s="1" t="e" cm="1" vm="23">
        <f t="array" ref="J1">_xlfn._xlws.PY(5,1,mpg_15[#All])</f>
        <v>#VALUE!</v>
      </c>
    </row>
    <row r="2" spans="1:10" x14ac:dyDescent="0.75">
      <c r="A2" s="1">
        <v>18</v>
      </c>
      <c r="B2" s="1">
        <v>8</v>
      </c>
      <c r="C2" s="1">
        <v>307</v>
      </c>
      <c r="D2" s="1">
        <v>130</v>
      </c>
      <c r="E2" s="1">
        <v>3504</v>
      </c>
      <c r="F2" s="1">
        <v>12</v>
      </c>
      <c r="G2" s="1">
        <v>70</v>
      </c>
      <c r="H2" s="1" t="s">
        <v>54</v>
      </c>
    </row>
    <row r="3" spans="1:10" x14ac:dyDescent="0.75">
      <c r="A3" s="1">
        <v>15</v>
      </c>
      <c r="B3" s="1">
        <v>8</v>
      </c>
      <c r="C3" s="1">
        <v>350</v>
      </c>
      <c r="D3" s="1">
        <v>165</v>
      </c>
      <c r="E3" s="1">
        <v>3693</v>
      </c>
      <c r="F3" s="1">
        <v>11.5</v>
      </c>
      <c r="G3" s="1">
        <v>70</v>
      </c>
      <c r="H3" s="1" t="s">
        <v>54</v>
      </c>
      <c r="J3" s="1" t="e" cm="1" vm="476">
        <f t="array" ref="J3">_xlfn._xlws.PY(42,0)</f>
        <v>#VALUE!</v>
      </c>
    </row>
    <row r="4" spans="1:10" x14ac:dyDescent="0.75">
      <c r="A4" s="1">
        <v>18</v>
      </c>
      <c r="B4" s="1">
        <v>8</v>
      </c>
      <c r="C4" s="1">
        <v>318</v>
      </c>
      <c r="D4" s="1">
        <v>150</v>
      </c>
      <c r="E4" s="1">
        <v>3436</v>
      </c>
      <c r="F4" s="1">
        <v>11</v>
      </c>
      <c r="G4" s="1">
        <v>70</v>
      </c>
      <c r="H4" s="1" t="s">
        <v>54</v>
      </c>
    </row>
    <row r="5" spans="1:10" x14ac:dyDescent="0.75">
      <c r="A5" s="1">
        <v>16</v>
      </c>
      <c r="B5" s="1">
        <v>8</v>
      </c>
      <c r="C5" s="1">
        <v>304</v>
      </c>
      <c r="D5" s="1">
        <v>150</v>
      </c>
      <c r="E5" s="1">
        <v>3433</v>
      </c>
      <c r="F5" s="1">
        <v>12</v>
      </c>
      <c r="G5" s="1">
        <v>70</v>
      </c>
      <c r="H5" s="1" t="s">
        <v>54</v>
      </c>
    </row>
    <row r="6" spans="1:10" x14ac:dyDescent="0.75">
      <c r="A6" s="1">
        <v>17</v>
      </c>
      <c r="B6" s="1">
        <v>8</v>
      </c>
      <c r="C6" s="1">
        <v>302</v>
      </c>
      <c r="D6" s="1">
        <v>140</v>
      </c>
      <c r="E6" s="1">
        <v>3449</v>
      </c>
      <c r="F6" s="1">
        <v>10.5</v>
      </c>
      <c r="G6" s="1">
        <v>70</v>
      </c>
      <c r="H6" s="1" t="s">
        <v>54</v>
      </c>
    </row>
    <row r="7" spans="1:10" x14ac:dyDescent="0.75">
      <c r="A7" s="1">
        <v>15</v>
      </c>
      <c r="B7" s="1">
        <v>8</v>
      </c>
      <c r="C7" s="1">
        <v>429</v>
      </c>
      <c r="D7" s="1">
        <v>198</v>
      </c>
      <c r="E7" s="1">
        <v>4341</v>
      </c>
      <c r="F7" s="1">
        <v>10</v>
      </c>
      <c r="G7" s="1">
        <v>70</v>
      </c>
      <c r="H7" s="1" t="s">
        <v>54</v>
      </c>
    </row>
    <row r="8" spans="1:10" x14ac:dyDescent="0.75">
      <c r="A8" s="1">
        <v>14</v>
      </c>
      <c r="B8" s="1">
        <v>8</v>
      </c>
      <c r="C8" s="1">
        <v>454</v>
      </c>
      <c r="D8" s="1">
        <v>220</v>
      </c>
      <c r="E8" s="1">
        <v>4354</v>
      </c>
      <c r="F8" s="1">
        <v>9</v>
      </c>
      <c r="G8" s="1">
        <v>70</v>
      </c>
      <c r="H8" s="1" t="s">
        <v>54</v>
      </c>
    </row>
    <row r="9" spans="1:10" x14ac:dyDescent="0.75">
      <c r="A9" s="1">
        <v>14</v>
      </c>
      <c r="B9" s="1">
        <v>8</v>
      </c>
      <c r="C9" s="1">
        <v>440</v>
      </c>
      <c r="D9" s="1">
        <v>215</v>
      </c>
      <c r="E9" s="1">
        <v>4312</v>
      </c>
      <c r="F9" s="1">
        <v>8.5</v>
      </c>
      <c r="G9" s="1">
        <v>70</v>
      </c>
      <c r="H9" s="1" t="s">
        <v>54</v>
      </c>
    </row>
    <row r="10" spans="1:10" x14ac:dyDescent="0.75">
      <c r="A10" s="1">
        <v>14</v>
      </c>
      <c r="B10" s="1">
        <v>8</v>
      </c>
      <c r="C10" s="1">
        <v>455</v>
      </c>
      <c r="D10" s="1">
        <v>225</v>
      </c>
      <c r="E10" s="1">
        <v>4425</v>
      </c>
      <c r="F10" s="1">
        <v>10</v>
      </c>
      <c r="G10" s="1">
        <v>70</v>
      </c>
      <c r="H10" s="1" t="s">
        <v>54</v>
      </c>
    </row>
    <row r="11" spans="1:10" x14ac:dyDescent="0.75">
      <c r="A11" s="1">
        <v>15</v>
      </c>
      <c r="B11" s="1">
        <v>8</v>
      </c>
      <c r="C11" s="1">
        <v>390</v>
      </c>
      <c r="D11" s="1">
        <v>190</v>
      </c>
      <c r="E11" s="1">
        <v>3850</v>
      </c>
      <c r="F11" s="1">
        <v>8.5</v>
      </c>
      <c r="G11" s="1">
        <v>70</v>
      </c>
      <c r="H11" s="1" t="s">
        <v>54</v>
      </c>
    </row>
    <row r="12" spans="1:10" x14ac:dyDescent="0.75">
      <c r="A12" s="1">
        <v>15</v>
      </c>
      <c r="B12" s="1">
        <v>8</v>
      </c>
      <c r="C12" s="1">
        <v>383</v>
      </c>
      <c r="D12" s="1">
        <v>170</v>
      </c>
      <c r="E12" s="1">
        <v>3563</v>
      </c>
      <c r="F12" s="1">
        <v>10</v>
      </c>
      <c r="G12" s="1">
        <v>70</v>
      </c>
      <c r="H12" s="1" t="s">
        <v>54</v>
      </c>
    </row>
    <row r="13" spans="1:10" x14ac:dyDescent="0.75">
      <c r="A13" s="1">
        <v>14</v>
      </c>
      <c r="B13" s="1">
        <v>8</v>
      </c>
      <c r="C13" s="1">
        <v>340</v>
      </c>
      <c r="D13" s="1">
        <v>160</v>
      </c>
      <c r="E13" s="1">
        <v>3609</v>
      </c>
      <c r="F13" s="1">
        <v>8</v>
      </c>
      <c r="G13" s="1">
        <v>70</v>
      </c>
      <c r="H13" s="1" t="s">
        <v>54</v>
      </c>
    </row>
    <row r="14" spans="1:10" x14ac:dyDescent="0.75">
      <c r="A14" s="1">
        <v>15</v>
      </c>
      <c r="B14" s="1">
        <v>8</v>
      </c>
      <c r="C14" s="1">
        <v>400</v>
      </c>
      <c r="D14" s="1">
        <v>150</v>
      </c>
      <c r="E14" s="1">
        <v>3761</v>
      </c>
      <c r="F14" s="1">
        <v>9.5</v>
      </c>
      <c r="G14" s="1">
        <v>70</v>
      </c>
      <c r="H14" s="1" t="s">
        <v>54</v>
      </c>
    </row>
    <row r="15" spans="1:10" x14ac:dyDescent="0.75">
      <c r="A15" s="1">
        <v>14</v>
      </c>
      <c r="B15" s="1">
        <v>8</v>
      </c>
      <c r="C15" s="1">
        <v>455</v>
      </c>
      <c r="D15" s="1">
        <v>225</v>
      </c>
      <c r="E15" s="1">
        <v>3086</v>
      </c>
      <c r="F15" s="1">
        <v>10</v>
      </c>
      <c r="G15" s="1">
        <v>70</v>
      </c>
      <c r="H15" s="1" t="s">
        <v>54</v>
      </c>
    </row>
    <row r="16" spans="1:10" x14ac:dyDescent="0.75">
      <c r="A16" s="1">
        <v>24</v>
      </c>
      <c r="B16" s="1">
        <v>4</v>
      </c>
      <c r="C16" s="1">
        <v>113</v>
      </c>
      <c r="D16" s="1">
        <v>95</v>
      </c>
      <c r="E16" s="1">
        <v>2372</v>
      </c>
      <c r="F16" s="1">
        <v>15</v>
      </c>
      <c r="G16" s="1">
        <v>70</v>
      </c>
      <c r="H16" s="1" t="s">
        <v>55</v>
      </c>
    </row>
    <row r="17" spans="1:10" x14ac:dyDescent="0.75">
      <c r="A17" s="1">
        <v>22</v>
      </c>
      <c r="B17" s="1">
        <v>6</v>
      </c>
      <c r="C17" s="1">
        <v>198</v>
      </c>
      <c r="D17" s="1">
        <v>95</v>
      </c>
      <c r="E17" s="1">
        <v>2833</v>
      </c>
      <c r="F17" s="1">
        <v>15.5</v>
      </c>
      <c r="G17" s="1">
        <v>70</v>
      </c>
      <c r="H17" s="1" t="s">
        <v>54</v>
      </c>
    </row>
    <row r="18" spans="1:10" x14ac:dyDescent="0.75">
      <c r="A18" s="1">
        <v>18</v>
      </c>
      <c r="B18" s="1">
        <v>6</v>
      </c>
      <c r="C18" s="1">
        <v>199</v>
      </c>
      <c r="D18" s="1">
        <v>97</v>
      </c>
      <c r="E18" s="1">
        <v>2774</v>
      </c>
      <c r="F18" s="1">
        <v>15.5</v>
      </c>
      <c r="G18" s="1">
        <v>70</v>
      </c>
      <c r="H18" s="1" t="s">
        <v>54</v>
      </c>
    </row>
    <row r="19" spans="1:10" x14ac:dyDescent="0.75">
      <c r="A19" s="1">
        <v>21</v>
      </c>
      <c r="B19" s="1">
        <v>6</v>
      </c>
      <c r="C19" s="1">
        <v>200</v>
      </c>
      <c r="D19" s="1">
        <v>85</v>
      </c>
      <c r="E19" s="1">
        <v>2587</v>
      </c>
      <c r="F19" s="1">
        <v>16</v>
      </c>
      <c r="G19" s="1">
        <v>70</v>
      </c>
      <c r="H19" s="1" t="s">
        <v>54</v>
      </c>
    </row>
    <row r="20" spans="1:10" x14ac:dyDescent="0.75">
      <c r="A20" s="1">
        <v>27</v>
      </c>
      <c r="B20" s="1">
        <v>4</v>
      </c>
      <c r="C20" s="1">
        <v>97</v>
      </c>
      <c r="D20" s="1">
        <v>88</v>
      </c>
      <c r="E20" s="1">
        <v>2130</v>
      </c>
      <c r="F20" s="1">
        <v>14.5</v>
      </c>
      <c r="G20" s="1">
        <v>70</v>
      </c>
      <c r="H20" s="1" t="s">
        <v>55</v>
      </c>
    </row>
    <row r="21" spans="1:10" x14ac:dyDescent="0.75">
      <c r="A21" s="1">
        <v>26</v>
      </c>
      <c r="B21" s="1">
        <v>4</v>
      </c>
      <c r="C21" s="1">
        <v>97</v>
      </c>
      <c r="D21" s="1">
        <v>46</v>
      </c>
      <c r="E21" s="1">
        <v>1835</v>
      </c>
      <c r="F21" s="1">
        <v>20.5</v>
      </c>
      <c r="G21" s="1">
        <v>70</v>
      </c>
      <c r="H21" s="1" t="s">
        <v>56</v>
      </c>
    </row>
    <row r="22" spans="1:10" x14ac:dyDescent="0.75">
      <c r="A22" s="1">
        <v>25</v>
      </c>
      <c r="B22" s="1">
        <v>4</v>
      </c>
      <c r="C22" s="1">
        <v>110</v>
      </c>
      <c r="D22" s="1">
        <v>87</v>
      </c>
      <c r="E22" s="1">
        <v>2672</v>
      </c>
      <c r="F22" s="1">
        <v>17.5</v>
      </c>
      <c r="G22" s="1">
        <v>70</v>
      </c>
      <c r="H22" s="1" t="s">
        <v>56</v>
      </c>
    </row>
    <row r="23" spans="1:10" x14ac:dyDescent="0.75">
      <c r="A23" s="1">
        <v>24</v>
      </c>
      <c r="B23" s="1">
        <v>4</v>
      </c>
      <c r="C23" s="1">
        <v>107</v>
      </c>
      <c r="D23" s="1">
        <v>90</v>
      </c>
      <c r="E23" s="1">
        <v>2430</v>
      </c>
      <c r="F23" s="1">
        <v>14.5</v>
      </c>
      <c r="G23" s="1">
        <v>70</v>
      </c>
      <c r="H23" s="1" t="s">
        <v>56</v>
      </c>
    </row>
    <row r="24" spans="1:10" x14ac:dyDescent="0.75">
      <c r="A24" s="1">
        <v>25</v>
      </c>
      <c r="B24" s="1">
        <v>4</v>
      </c>
      <c r="C24" s="1">
        <v>104</v>
      </c>
      <c r="D24" s="1">
        <v>95</v>
      </c>
      <c r="E24" s="1">
        <v>2375</v>
      </c>
      <c r="F24" s="1">
        <v>17.5</v>
      </c>
      <c r="G24" s="1">
        <v>70</v>
      </c>
      <c r="H24" s="1" t="s">
        <v>56</v>
      </c>
    </row>
    <row r="25" spans="1:10" x14ac:dyDescent="0.75">
      <c r="A25" s="1">
        <v>26</v>
      </c>
      <c r="B25" s="1">
        <v>4</v>
      </c>
      <c r="C25" s="1">
        <v>121</v>
      </c>
      <c r="D25" s="1">
        <v>113</v>
      </c>
      <c r="E25" s="1">
        <v>2234</v>
      </c>
      <c r="F25" s="1">
        <v>12.5</v>
      </c>
      <c r="G25" s="1">
        <v>70</v>
      </c>
      <c r="H25" s="1" t="s">
        <v>56</v>
      </c>
      <c r="J25" s="1" t="e" cm="1" vm="477">
        <f t="array" ref="J25">_xlfn._xlws.PY(43,0)</f>
        <v>#VALUE!</v>
      </c>
    </row>
    <row r="26" spans="1:10" x14ac:dyDescent="0.75">
      <c r="A26" s="1">
        <v>21</v>
      </c>
      <c r="B26" s="1">
        <v>6</v>
      </c>
      <c r="C26" s="1">
        <v>199</v>
      </c>
      <c r="D26" s="1">
        <v>90</v>
      </c>
      <c r="E26" s="1">
        <v>2648</v>
      </c>
      <c r="F26" s="1">
        <v>15</v>
      </c>
      <c r="G26" s="1">
        <v>70</v>
      </c>
      <c r="H26" s="1" t="s">
        <v>54</v>
      </c>
    </row>
    <row r="27" spans="1:10" x14ac:dyDescent="0.75">
      <c r="A27" s="1">
        <v>10</v>
      </c>
      <c r="B27" s="1">
        <v>8</v>
      </c>
      <c r="C27" s="1">
        <v>360</v>
      </c>
      <c r="D27" s="1">
        <v>215</v>
      </c>
      <c r="E27" s="1">
        <v>4615</v>
      </c>
      <c r="F27" s="1">
        <v>14</v>
      </c>
      <c r="G27" s="1">
        <v>70</v>
      </c>
      <c r="H27" s="1" t="s">
        <v>54</v>
      </c>
    </row>
    <row r="28" spans="1:10" x14ac:dyDescent="0.75">
      <c r="A28" s="1">
        <v>10</v>
      </c>
      <c r="B28" s="1">
        <v>8</v>
      </c>
      <c r="C28" s="1">
        <v>307</v>
      </c>
      <c r="D28" s="1">
        <v>200</v>
      </c>
      <c r="E28" s="1">
        <v>4376</v>
      </c>
      <c r="F28" s="1">
        <v>15</v>
      </c>
      <c r="G28" s="1">
        <v>70</v>
      </c>
      <c r="H28" s="1" t="s">
        <v>54</v>
      </c>
    </row>
    <row r="29" spans="1:10" x14ac:dyDescent="0.75">
      <c r="A29" s="1">
        <v>11</v>
      </c>
      <c r="B29" s="1">
        <v>8</v>
      </c>
      <c r="C29" s="1">
        <v>318</v>
      </c>
      <c r="D29" s="1">
        <v>210</v>
      </c>
      <c r="E29" s="1">
        <v>4382</v>
      </c>
      <c r="F29" s="1">
        <v>13.5</v>
      </c>
      <c r="G29" s="1">
        <v>70</v>
      </c>
      <c r="H29" s="1" t="s">
        <v>54</v>
      </c>
    </row>
    <row r="30" spans="1:10" x14ac:dyDescent="0.75">
      <c r="A30" s="1">
        <v>9</v>
      </c>
      <c r="B30" s="1">
        <v>8</v>
      </c>
      <c r="C30" s="1">
        <v>304</v>
      </c>
      <c r="D30" s="1">
        <v>193</v>
      </c>
      <c r="E30" s="1">
        <v>4732</v>
      </c>
      <c r="F30" s="1">
        <v>18.5</v>
      </c>
      <c r="G30" s="1">
        <v>70</v>
      </c>
      <c r="H30" s="1" t="s">
        <v>54</v>
      </c>
    </row>
    <row r="31" spans="1:10" x14ac:dyDescent="0.75">
      <c r="A31" s="1">
        <v>27</v>
      </c>
      <c r="B31" s="1">
        <v>4</v>
      </c>
      <c r="C31" s="1">
        <v>97</v>
      </c>
      <c r="D31" s="1">
        <v>88</v>
      </c>
      <c r="E31" s="1">
        <v>2130</v>
      </c>
      <c r="F31" s="1">
        <v>14.5</v>
      </c>
      <c r="G31" s="1">
        <v>71</v>
      </c>
      <c r="H31" s="1" t="s">
        <v>55</v>
      </c>
    </row>
    <row r="32" spans="1:10" x14ac:dyDescent="0.75">
      <c r="A32" s="1">
        <v>28</v>
      </c>
      <c r="B32" s="1">
        <v>4</v>
      </c>
      <c r="C32" s="1">
        <v>140</v>
      </c>
      <c r="D32" s="1">
        <v>90</v>
      </c>
      <c r="E32" s="1">
        <v>2264</v>
      </c>
      <c r="F32" s="1">
        <v>15.5</v>
      </c>
      <c r="G32" s="1">
        <v>71</v>
      </c>
      <c r="H32" s="1" t="s">
        <v>54</v>
      </c>
    </row>
    <row r="33" spans="1:10" x14ac:dyDescent="0.75">
      <c r="A33" s="1">
        <v>25</v>
      </c>
      <c r="B33" s="1">
        <v>4</v>
      </c>
      <c r="C33" s="1">
        <v>113</v>
      </c>
      <c r="D33" s="1">
        <v>95</v>
      </c>
      <c r="E33" s="1">
        <v>2228</v>
      </c>
      <c r="F33" s="1">
        <v>14</v>
      </c>
      <c r="G33" s="1">
        <v>71</v>
      </c>
      <c r="H33" s="1" t="s">
        <v>55</v>
      </c>
    </row>
    <row r="34" spans="1:10" x14ac:dyDescent="0.75">
      <c r="A34" s="1">
        <v>25</v>
      </c>
      <c r="B34" s="1">
        <v>4</v>
      </c>
      <c r="C34" s="1">
        <v>98</v>
      </c>
      <c r="E34" s="1">
        <v>2046</v>
      </c>
      <c r="F34" s="1">
        <v>19</v>
      </c>
      <c r="G34" s="1">
        <v>71</v>
      </c>
      <c r="H34" s="1" t="s">
        <v>54</v>
      </c>
    </row>
    <row r="35" spans="1:10" x14ac:dyDescent="0.75">
      <c r="A35" s="1">
        <v>19</v>
      </c>
      <c r="B35" s="1">
        <v>6</v>
      </c>
      <c r="C35" s="1">
        <v>232</v>
      </c>
      <c r="D35" s="1">
        <v>100</v>
      </c>
      <c r="E35" s="1">
        <v>2634</v>
      </c>
      <c r="F35" s="1">
        <v>13</v>
      </c>
      <c r="G35" s="1">
        <v>71</v>
      </c>
      <c r="H35" s="1" t="s">
        <v>54</v>
      </c>
    </row>
    <row r="36" spans="1:10" x14ac:dyDescent="0.75">
      <c r="A36" s="1">
        <v>16</v>
      </c>
      <c r="B36" s="1">
        <v>6</v>
      </c>
      <c r="C36" s="1">
        <v>225</v>
      </c>
      <c r="D36" s="1">
        <v>105</v>
      </c>
      <c r="E36" s="1">
        <v>3439</v>
      </c>
      <c r="F36" s="1">
        <v>15.5</v>
      </c>
      <c r="G36" s="1">
        <v>71</v>
      </c>
      <c r="H36" s="1" t="s">
        <v>54</v>
      </c>
    </row>
    <row r="37" spans="1:10" x14ac:dyDescent="0.75">
      <c r="A37" s="1">
        <v>17</v>
      </c>
      <c r="B37" s="1">
        <v>6</v>
      </c>
      <c r="C37" s="1">
        <v>250</v>
      </c>
      <c r="D37" s="1">
        <v>100</v>
      </c>
      <c r="E37" s="1">
        <v>3329</v>
      </c>
      <c r="F37" s="1">
        <v>15.5</v>
      </c>
      <c r="G37" s="1">
        <v>71</v>
      </c>
      <c r="H37" s="1" t="s">
        <v>54</v>
      </c>
    </row>
    <row r="38" spans="1:10" x14ac:dyDescent="0.75">
      <c r="A38" s="1">
        <v>19</v>
      </c>
      <c r="B38" s="1">
        <v>6</v>
      </c>
      <c r="C38" s="1">
        <v>250</v>
      </c>
      <c r="D38" s="1">
        <v>88</v>
      </c>
      <c r="E38" s="1">
        <v>3302</v>
      </c>
      <c r="F38" s="1">
        <v>15.5</v>
      </c>
      <c r="G38" s="1">
        <v>71</v>
      </c>
      <c r="H38" s="1" t="s">
        <v>54</v>
      </c>
    </row>
    <row r="39" spans="1:10" x14ac:dyDescent="0.75">
      <c r="A39" s="1">
        <v>18</v>
      </c>
      <c r="B39" s="1">
        <v>6</v>
      </c>
      <c r="C39" s="1">
        <v>232</v>
      </c>
      <c r="D39" s="1">
        <v>100</v>
      </c>
      <c r="E39" s="1">
        <v>3288</v>
      </c>
      <c r="F39" s="1">
        <v>15.5</v>
      </c>
      <c r="G39" s="1">
        <v>71</v>
      </c>
      <c r="H39" s="1" t="s">
        <v>54</v>
      </c>
    </row>
    <row r="40" spans="1:10" x14ac:dyDescent="0.75">
      <c r="A40" s="1">
        <v>14</v>
      </c>
      <c r="B40" s="1">
        <v>8</v>
      </c>
      <c r="C40" s="1">
        <v>350</v>
      </c>
      <c r="D40" s="1">
        <v>165</v>
      </c>
      <c r="E40" s="1">
        <v>4209</v>
      </c>
      <c r="F40" s="1">
        <v>12</v>
      </c>
      <c r="G40" s="1">
        <v>71</v>
      </c>
      <c r="H40" s="1" t="s">
        <v>54</v>
      </c>
    </row>
    <row r="41" spans="1:10" x14ac:dyDescent="0.75">
      <c r="A41" s="1">
        <v>14</v>
      </c>
      <c r="B41" s="1">
        <v>8</v>
      </c>
      <c r="C41" s="1">
        <v>400</v>
      </c>
      <c r="D41" s="1">
        <v>175</v>
      </c>
      <c r="E41" s="1">
        <v>4464</v>
      </c>
      <c r="F41" s="1">
        <v>11.5</v>
      </c>
      <c r="G41" s="1">
        <v>71</v>
      </c>
      <c r="H41" s="1" t="s">
        <v>54</v>
      </c>
    </row>
    <row r="42" spans="1:10" x14ac:dyDescent="0.75">
      <c r="A42" s="1">
        <v>14</v>
      </c>
      <c r="B42" s="1">
        <v>8</v>
      </c>
      <c r="C42" s="1">
        <v>351</v>
      </c>
      <c r="D42" s="1">
        <v>153</v>
      </c>
      <c r="E42" s="1">
        <v>4154</v>
      </c>
      <c r="F42" s="1">
        <v>13.5</v>
      </c>
      <c r="G42" s="1">
        <v>71</v>
      </c>
      <c r="H42" s="1" t="s">
        <v>54</v>
      </c>
    </row>
    <row r="43" spans="1:10" x14ac:dyDescent="0.75">
      <c r="A43" s="1">
        <v>14</v>
      </c>
      <c r="B43" s="1">
        <v>8</v>
      </c>
      <c r="C43" s="1">
        <v>318</v>
      </c>
      <c r="D43" s="1">
        <v>150</v>
      </c>
      <c r="E43" s="1">
        <v>4096</v>
      </c>
      <c r="F43" s="1">
        <v>13</v>
      </c>
      <c r="G43" s="1">
        <v>71</v>
      </c>
      <c r="H43" s="1" t="s">
        <v>54</v>
      </c>
    </row>
    <row r="44" spans="1:10" x14ac:dyDescent="0.75">
      <c r="A44" s="1">
        <v>12</v>
      </c>
      <c r="B44" s="1">
        <v>8</v>
      </c>
      <c r="C44" s="1">
        <v>383</v>
      </c>
      <c r="D44" s="1">
        <v>180</v>
      </c>
      <c r="E44" s="1">
        <v>4955</v>
      </c>
      <c r="F44" s="1">
        <v>11.5</v>
      </c>
      <c r="G44" s="1">
        <v>71</v>
      </c>
      <c r="H44" s="1" t="s">
        <v>54</v>
      </c>
      <c r="J44" s="1" t="e" cm="1" vm="472">
        <f t="array" ref="J44">_xlfn._xlws.PY(38,0)</f>
        <v>#VALUE!</v>
      </c>
    </row>
    <row r="45" spans="1:10" x14ac:dyDescent="0.75">
      <c r="A45" s="1">
        <v>13</v>
      </c>
      <c r="B45" s="1">
        <v>8</v>
      </c>
      <c r="C45" s="1">
        <v>400</v>
      </c>
      <c r="D45" s="1">
        <v>170</v>
      </c>
      <c r="E45" s="1">
        <v>4746</v>
      </c>
      <c r="F45" s="1">
        <v>12</v>
      </c>
      <c r="G45" s="1">
        <v>71</v>
      </c>
      <c r="H45" s="1" t="s">
        <v>54</v>
      </c>
    </row>
    <row r="46" spans="1:10" x14ac:dyDescent="0.75">
      <c r="A46" s="1">
        <v>13</v>
      </c>
      <c r="B46" s="1">
        <v>8</v>
      </c>
      <c r="C46" s="1">
        <v>400</v>
      </c>
      <c r="D46" s="1">
        <v>175</v>
      </c>
      <c r="E46" s="1">
        <v>5140</v>
      </c>
      <c r="F46" s="1">
        <v>12</v>
      </c>
      <c r="G46" s="1">
        <v>71</v>
      </c>
      <c r="H46" s="1" t="s">
        <v>54</v>
      </c>
    </row>
    <row r="47" spans="1:10" x14ac:dyDescent="0.75">
      <c r="A47" s="1">
        <v>18</v>
      </c>
      <c r="B47" s="1">
        <v>6</v>
      </c>
      <c r="C47" s="1">
        <v>258</v>
      </c>
      <c r="D47" s="1">
        <v>110</v>
      </c>
      <c r="E47" s="1">
        <v>2962</v>
      </c>
      <c r="F47" s="1">
        <v>13.5</v>
      </c>
      <c r="G47" s="1">
        <v>71</v>
      </c>
      <c r="H47" s="1" t="s">
        <v>54</v>
      </c>
    </row>
    <row r="48" spans="1:10" x14ac:dyDescent="0.75">
      <c r="A48" s="1">
        <v>22</v>
      </c>
      <c r="B48" s="1">
        <v>4</v>
      </c>
      <c r="C48" s="1">
        <v>140</v>
      </c>
      <c r="D48" s="1">
        <v>72</v>
      </c>
      <c r="E48" s="1">
        <v>2408</v>
      </c>
      <c r="F48" s="1">
        <v>19</v>
      </c>
      <c r="G48" s="1">
        <v>71</v>
      </c>
      <c r="H48" s="1" t="s">
        <v>54</v>
      </c>
      <c r="J48" s="1" t="e" cm="1" vm="478">
        <f t="array" ref="J48">_xlfn._xlws.PY(44,0)</f>
        <v>#VALUE!</v>
      </c>
    </row>
    <row r="49" spans="1:8" x14ac:dyDescent="0.75">
      <c r="A49" s="1">
        <v>19</v>
      </c>
      <c r="B49" s="1">
        <v>6</v>
      </c>
      <c r="C49" s="1">
        <v>250</v>
      </c>
      <c r="D49" s="1">
        <v>100</v>
      </c>
      <c r="E49" s="1">
        <v>3282</v>
      </c>
      <c r="F49" s="1">
        <v>15</v>
      </c>
      <c r="G49" s="1">
        <v>71</v>
      </c>
      <c r="H49" s="1" t="s">
        <v>54</v>
      </c>
    </row>
    <row r="50" spans="1:8" x14ac:dyDescent="0.75">
      <c r="A50" s="1">
        <v>18</v>
      </c>
      <c r="B50" s="1">
        <v>6</v>
      </c>
      <c r="C50" s="1">
        <v>250</v>
      </c>
      <c r="D50" s="1">
        <v>88</v>
      </c>
      <c r="E50" s="1">
        <v>3139</v>
      </c>
      <c r="F50" s="1">
        <v>14.5</v>
      </c>
      <c r="G50" s="1">
        <v>71</v>
      </c>
      <c r="H50" s="1" t="s">
        <v>54</v>
      </c>
    </row>
    <row r="51" spans="1:8" x14ac:dyDescent="0.75">
      <c r="A51" s="1">
        <v>23</v>
      </c>
      <c r="B51" s="1">
        <v>4</v>
      </c>
      <c r="C51" s="1">
        <v>122</v>
      </c>
      <c r="D51" s="1">
        <v>86</v>
      </c>
      <c r="E51" s="1">
        <v>2220</v>
      </c>
      <c r="F51" s="1">
        <v>14</v>
      </c>
      <c r="G51" s="1">
        <v>71</v>
      </c>
      <c r="H51" s="1" t="s">
        <v>54</v>
      </c>
    </row>
    <row r="52" spans="1:8" x14ac:dyDescent="0.75">
      <c r="A52" s="1">
        <v>28</v>
      </c>
      <c r="B52" s="1">
        <v>4</v>
      </c>
      <c r="C52" s="1">
        <v>116</v>
      </c>
      <c r="D52" s="1">
        <v>90</v>
      </c>
      <c r="E52" s="1">
        <v>2123</v>
      </c>
      <c r="F52" s="1">
        <v>14</v>
      </c>
      <c r="G52" s="1">
        <v>71</v>
      </c>
      <c r="H52" s="1" t="s">
        <v>56</v>
      </c>
    </row>
    <row r="53" spans="1:8" x14ac:dyDescent="0.75">
      <c r="A53" s="1">
        <v>30</v>
      </c>
      <c r="B53" s="1">
        <v>4</v>
      </c>
      <c r="C53" s="1">
        <v>79</v>
      </c>
      <c r="D53" s="1">
        <v>70</v>
      </c>
      <c r="E53" s="1">
        <v>2074</v>
      </c>
      <c r="F53" s="1">
        <v>19.5</v>
      </c>
      <c r="G53" s="1">
        <v>71</v>
      </c>
      <c r="H53" s="1" t="s">
        <v>56</v>
      </c>
    </row>
    <row r="54" spans="1:8" x14ac:dyDescent="0.75">
      <c r="A54" s="1">
        <v>30</v>
      </c>
      <c r="B54" s="1">
        <v>4</v>
      </c>
      <c r="C54" s="1">
        <v>88</v>
      </c>
      <c r="D54" s="1">
        <v>76</v>
      </c>
      <c r="E54" s="1">
        <v>2065</v>
      </c>
      <c r="F54" s="1">
        <v>14.5</v>
      </c>
      <c r="G54" s="1">
        <v>71</v>
      </c>
      <c r="H54" s="1" t="s">
        <v>56</v>
      </c>
    </row>
    <row r="55" spans="1:8" x14ac:dyDescent="0.75">
      <c r="A55" s="1">
        <v>31</v>
      </c>
      <c r="B55" s="1">
        <v>4</v>
      </c>
      <c r="C55" s="1">
        <v>71</v>
      </c>
      <c r="D55" s="1">
        <v>65</v>
      </c>
      <c r="E55" s="1">
        <v>1773</v>
      </c>
      <c r="F55" s="1">
        <v>19</v>
      </c>
      <c r="G55" s="1">
        <v>71</v>
      </c>
      <c r="H55" s="1" t="s">
        <v>55</v>
      </c>
    </row>
    <row r="56" spans="1:8" x14ac:dyDescent="0.75">
      <c r="A56" s="1">
        <v>35</v>
      </c>
      <c r="B56" s="1">
        <v>4</v>
      </c>
      <c r="C56" s="1">
        <v>72</v>
      </c>
      <c r="D56" s="1">
        <v>69</v>
      </c>
      <c r="E56" s="1">
        <v>1613</v>
      </c>
      <c r="F56" s="1">
        <v>18</v>
      </c>
      <c r="G56" s="1">
        <v>71</v>
      </c>
      <c r="H56" s="1" t="s">
        <v>55</v>
      </c>
    </row>
    <row r="57" spans="1:8" x14ac:dyDescent="0.75">
      <c r="A57" s="1">
        <v>27</v>
      </c>
      <c r="B57" s="1">
        <v>4</v>
      </c>
      <c r="C57" s="1">
        <v>97</v>
      </c>
      <c r="D57" s="1">
        <v>60</v>
      </c>
      <c r="E57" s="1">
        <v>1834</v>
      </c>
      <c r="F57" s="1">
        <v>19</v>
      </c>
      <c r="G57" s="1">
        <v>71</v>
      </c>
      <c r="H57" s="1" t="s">
        <v>56</v>
      </c>
    </row>
    <row r="58" spans="1:8" x14ac:dyDescent="0.75">
      <c r="A58" s="1">
        <v>26</v>
      </c>
      <c r="B58" s="1">
        <v>4</v>
      </c>
      <c r="C58" s="1">
        <v>91</v>
      </c>
      <c r="D58" s="1">
        <v>70</v>
      </c>
      <c r="E58" s="1">
        <v>1955</v>
      </c>
      <c r="F58" s="1">
        <v>20.5</v>
      </c>
      <c r="G58" s="1">
        <v>71</v>
      </c>
      <c r="H58" s="1" t="s">
        <v>54</v>
      </c>
    </row>
    <row r="59" spans="1:8" x14ac:dyDescent="0.75">
      <c r="A59" s="1">
        <v>24</v>
      </c>
      <c r="B59" s="1">
        <v>4</v>
      </c>
      <c r="C59" s="1">
        <v>113</v>
      </c>
      <c r="D59" s="1">
        <v>95</v>
      </c>
      <c r="E59" s="1">
        <v>2278</v>
      </c>
      <c r="F59" s="1">
        <v>15.5</v>
      </c>
      <c r="G59" s="1">
        <v>72</v>
      </c>
      <c r="H59" s="1" t="s">
        <v>55</v>
      </c>
    </row>
    <row r="60" spans="1:8" x14ac:dyDescent="0.75">
      <c r="A60" s="1">
        <v>25</v>
      </c>
      <c r="B60" s="1">
        <v>4</v>
      </c>
      <c r="C60" s="1">
        <v>97.5</v>
      </c>
      <c r="D60" s="1">
        <v>80</v>
      </c>
      <c r="E60" s="1">
        <v>2126</v>
      </c>
      <c r="F60" s="1">
        <v>17</v>
      </c>
      <c r="G60" s="1">
        <v>72</v>
      </c>
      <c r="H60" s="1" t="s">
        <v>54</v>
      </c>
    </row>
    <row r="61" spans="1:8" x14ac:dyDescent="0.75">
      <c r="A61" s="1">
        <v>23</v>
      </c>
      <c r="B61" s="1">
        <v>4</v>
      </c>
      <c r="C61" s="1">
        <v>97</v>
      </c>
      <c r="D61" s="1">
        <v>54</v>
      </c>
      <c r="E61" s="1">
        <v>2254</v>
      </c>
      <c r="F61" s="1">
        <v>23.5</v>
      </c>
      <c r="G61" s="1">
        <v>72</v>
      </c>
      <c r="H61" s="1" t="s">
        <v>56</v>
      </c>
    </row>
    <row r="62" spans="1:8" x14ac:dyDescent="0.75">
      <c r="A62" s="1">
        <v>20</v>
      </c>
      <c r="B62" s="1">
        <v>4</v>
      </c>
      <c r="C62" s="1">
        <v>140</v>
      </c>
      <c r="D62" s="1">
        <v>90</v>
      </c>
      <c r="E62" s="1">
        <v>2408</v>
      </c>
      <c r="F62" s="1">
        <v>19.5</v>
      </c>
      <c r="G62" s="1">
        <v>72</v>
      </c>
      <c r="H62" s="1" t="s">
        <v>54</v>
      </c>
    </row>
    <row r="63" spans="1:8" x14ac:dyDescent="0.75">
      <c r="A63" s="1">
        <v>21</v>
      </c>
      <c r="B63" s="1">
        <v>4</v>
      </c>
      <c r="C63" s="1">
        <v>122</v>
      </c>
      <c r="D63" s="1">
        <v>86</v>
      </c>
      <c r="E63" s="1">
        <v>2226</v>
      </c>
      <c r="F63" s="1">
        <v>16.5</v>
      </c>
      <c r="G63" s="1">
        <v>72</v>
      </c>
      <c r="H63" s="1" t="s">
        <v>54</v>
      </c>
    </row>
    <row r="64" spans="1:8" x14ac:dyDescent="0.75">
      <c r="A64" s="1">
        <v>13</v>
      </c>
      <c r="B64" s="1">
        <v>8</v>
      </c>
      <c r="C64" s="1">
        <v>350</v>
      </c>
      <c r="D64" s="1">
        <v>165</v>
      </c>
      <c r="E64" s="1">
        <v>4274</v>
      </c>
      <c r="F64" s="1">
        <v>12</v>
      </c>
      <c r="G64" s="1">
        <v>72</v>
      </c>
      <c r="H64" s="1" t="s">
        <v>54</v>
      </c>
    </row>
    <row r="65" spans="1:8" x14ac:dyDescent="0.75">
      <c r="A65" s="1">
        <v>14</v>
      </c>
      <c r="B65" s="1">
        <v>8</v>
      </c>
      <c r="C65" s="1">
        <v>400</v>
      </c>
      <c r="D65" s="1">
        <v>175</v>
      </c>
      <c r="E65" s="1">
        <v>4385</v>
      </c>
      <c r="F65" s="1">
        <v>12</v>
      </c>
      <c r="G65" s="1">
        <v>72</v>
      </c>
      <c r="H65" s="1" t="s">
        <v>54</v>
      </c>
    </row>
    <row r="66" spans="1:8" x14ac:dyDescent="0.75">
      <c r="A66" s="1">
        <v>15</v>
      </c>
      <c r="B66" s="1">
        <v>8</v>
      </c>
      <c r="C66" s="1">
        <v>318</v>
      </c>
      <c r="D66" s="1">
        <v>150</v>
      </c>
      <c r="E66" s="1">
        <v>4135</v>
      </c>
      <c r="F66" s="1">
        <v>13.5</v>
      </c>
      <c r="G66" s="1">
        <v>72</v>
      </c>
      <c r="H66" s="1" t="s">
        <v>54</v>
      </c>
    </row>
    <row r="67" spans="1:8" x14ac:dyDescent="0.75">
      <c r="A67" s="1">
        <v>14</v>
      </c>
      <c r="B67" s="1">
        <v>8</v>
      </c>
      <c r="C67" s="1">
        <v>351</v>
      </c>
      <c r="D67" s="1">
        <v>153</v>
      </c>
      <c r="E67" s="1">
        <v>4129</v>
      </c>
      <c r="F67" s="1">
        <v>13</v>
      </c>
      <c r="G67" s="1">
        <v>72</v>
      </c>
      <c r="H67" s="1" t="s">
        <v>54</v>
      </c>
    </row>
    <row r="68" spans="1:8" x14ac:dyDescent="0.75">
      <c r="A68" s="1">
        <v>17</v>
      </c>
      <c r="B68" s="1">
        <v>8</v>
      </c>
      <c r="C68" s="1">
        <v>304</v>
      </c>
      <c r="D68" s="1">
        <v>150</v>
      </c>
      <c r="E68" s="1">
        <v>3672</v>
      </c>
      <c r="F68" s="1">
        <v>11.5</v>
      </c>
      <c r="G68" s="1">
        <v>72</v>
      </c>
      <c r="H68" s="1" t="s">
        <v>54</v>
      </c>
    </row>
    <row r="69" spans="1:8" x14ac:dyDescent="0.75">
      <c r="A69" s="1">
        <v>11</v>
      </c>
      <c r="B69" s="1">
        <v>8</v>
      </c>
      <c r="C69" s="1">
        <v>429</v>
      </c>
      <c r="D69" s="1">
        <v>208</v>
      </c>
      <c r="E69" s="1">
        <v>4633</v>
      </c>
      <c r="F69" s="1">
        <v>11</v>
      </c>
      <c r="G69" s="1">
        <v>72</v>
      </c>
      <c r="H69" s="1" t="s">
        <v>54</v>
      </c>
    </row>
    <row r="70" spans="1:8" x14ac:dyDescent="0.75">
      <c r="A70" s="1">
        <v>13</v>
      </c>
      <c r="B70" s="1">
        <v>8</v>
      </c>
      <c r="C70" s="1">
        <v>350</v>
      </c>
      <c r="D70" s="1">
        <v>155</v>
      </c>
      <c r="E70" s="1">
        <v>4502</v>
      </c>
      <c r="F70" s="1">
        <v>13.5</v>
      </c>
      <c r="G70" s="1">
        <v>72</v>
      </c>
      <c r="H70" s="1" t="s">
        <v>54</v>
      </c>
    </row>
    <row r="71" spans="1:8" x14ac:dyDescent="0.75">
      <c r="A71" s="1">
        <v>12</v>
      </c>
      <c r="B71" s="1">
        <v>8</v>
      </c>
      <c r="C71" s="1">
        <v>350</v>
      </c>
      <c r="D71" s="1">
        <v>160</v>
      </c>
      <c r="E71" s="1">
        <v>4456</v>
      </c>
      <c r="F71" s="1">
        <v>13.5</v>
      </c>
      <c r="G71" s="1">
        <v>72</v>
      </c>
      <c r="H71" s="1" t="s">
        <v>54</v>
      </c>
    </row>
    <row r="72" spans="1:8" x14ac:dyDescent="0.75">
      <c r="A72" s="1">
        <v>13</v>
      </c>
      <c r="B72" s="1">
        <v>8</v>
      </c>
      <c r="C72" s="1">
        <v>400</v>
      </c>
      <c r="D72" s="1">
        <v>190</v>
      </c>
      <c r="E72" s="1">
        <v>4422</v>
      </c>
      <c r="F72" s="1">
        <v>12.5</v>
      </c>
      <c r="G72" s="1">
        <v>72</v>
      </c>
      <c r="H72" s="1" t="s">
        <v>54</v>
      </c>
    </row>
    <row r="73" spans="1:8" x14ac:dyDescent="0.75">
      <c r="A73" s="1">
        <v>19</v>
      </c>
      <c r="B73" s="1">
        <v>3</v>
      </c>
      <c r="C73" s="1">
        <v>70</v>
      </c>
      <c r="D73" s="1">
        <v>97</v>
      </c>
      <c r="E73" s="1">
        <v>2330</v>
      </c>
      <c r="F73" s="1">
        <v>13.5</v>
      </c>
      <c r="G73" s="1">
        <v>72</v>
      </c>
      <c r="H73" s="1" t="s">
        <v>55</v>
      </c>
    </row>
    <row r="74" spans="1:8" x14ac:dyDescent="0.75">
      <c r="A74" s="1">
        <v>15</v>
      </c>
      <c r="B74" s="1">
        <v>8</v>
      </c>
      <c r="C74" s="1">
        <v>304</v>
      </c>
      <c r="D74" s="1">
        <v>150</v>
      </c>
      <c r="E74" s="1">
        <v>3892</v>
      </c>
      <c r="F74" s="1">
        <v>12.5</v>
      </c>
      <c r="G74" s="1">
        <v>72</v>
      </c>
      <c r="H74" s="1" t="s">
        <v>54</v>
      </c>
    </row>
    <row r="75" spans="1:8" x14ac:dyDescent="0.75">
      <c r="A75" s="1">
        <v>13</v>
      </c>
      <c r="B75" s="1">
        <v>8</v>
      </c>
      <c r="C75" s="1">
        <v>307</v>
      </c>
      <c r="D75" s="1">
        <v>130</v>
      </c>
      <c r="E75" s="1">
        <v>4098</v>
      </c>
      <c r="F75" s="1">
        <v>14</v>
      </c>
      <c r="G75" s="1">
        <v>72</v>
      </c>
      <c r="H75" s="1" t="s">
        <v>54</v>
      </c>
    </row>
    <row r="76" spans="1:8" x14ac:dyDescent="0.75">
      <c r="A76" s="1">
        <v>13</v>
      </c>
      <c r="B76" s="1">
        <v>8</v>
      </c>
      <c r="C76" s="1">
        <v>302</v>
      </c>
      <c r="D76" s="1">
        <v>140</v>
      </c>
      <c r="E76" s="1">
        <v>4294</v>
      </c>
      <c r="F76" s="1">
        <v>16</v>
      </c>
      <c r="G76" s="1">
        <v>72</v>
      </c>
      <c r="H76" s="1" t="s">
        <v>54</v>
      </c>
    </row>
    <row r="77" spans="1:8" x14ac:dyDescent="0.75">
      <c r="A77" s="1">
        <v>14</v>
      </c>
      <c r="B77" s="1">
        <v>8</v>
      </c>
      <c r="C77" s="1">
        <v>318</v>
      </c>
      <c r="D77" s="1">
        <v>150</v>
      </c>
      <c r="E77" s="1">
        <v>4077</v>
      </c>
      <c r="F77" s="1">
        <v>14</v>
      </c>
      <c r="G77" s="1">
        <v>72</v>
      </c>
      <c r="H77" s="1" t="s">
        <v>54</v>
      </c>
    </row>
    <row r="78" spans="1:8" x14ac:dyDescent="0.75">
      <c r="A78" s="1">
        <v>18</v>
      </c>
      <c r="B78" s="1">
        <v>4</v>
      </c>
      <c r="C78" s="1">
        <v>121</v>
      </c>
      <c r="D78" s="1">
        <v>112</v>
      </c>
      <c r="E78" s="1">
        <v>2933</v>
      </c>
      <c r="F78" s="1">
        <v>14.5</v>
      </c>
      <c r="G78" s="1">
        <v>72</v>
      </c>
      <c r="H78" s="1" t="s">
        <v>56</v>
      </c>
    </row>
    <row r="79" spans="1:8" x14ac:dyDescent="0.75">
      <c r="A79" s="1">
        <v>22</v>
      </c>
      <c r="B79" s="1">
        <v>4</v>
      </c>
      <c r="C79" s="1">
        <v>121</v>
      </c>
      <c r="D79" s="1">
        <v>76</v>
      </c>
      <c r="E79" s="1">
        <v>2511</v>
      </c>
      <c r="F79" s="1">
        <v>18</v>
      </c>
      <c r="G79" s="1">
        <v>72</v>
      </c>
      <c r="H79" s="1" t="s">
        <v>56</v>
      </c>
    </row>
    <row r="80" spans="1:8" x14ac:dyDescent="0.75">
      <c r="A80" s="1">
        <v>21</v>
      </c>
      <c r="B80" s="1">
        <v>4</v>
      </c>
      <c r="C80" s="1">
        <v>120</v>
      </c>
      <c r="D80" s="1">
        <v>87</v>
      </c>
      <c r="E80" s="1">
        <v>2979</v>
      </c>
      <c r="F80" s="1">
        <v>19.5</v>
      </c>
      <c r="G80" s="1">
        <v>72</v>
      </c>
      <c r="H80" s="1" t="s">
        <v>56</v>
      </c>
    </row>
    <row r="81" spans="1:8" x14ac:dyDescent="0.75">
      <c r="A81" s="1">
        <v>26</v>
      </c>
      <c r="B81" s="1">
        <v>4</v>
      </c>
      <c r="C81" s="1">
        <v>96</v>
      </c>
      <c r="D81" s="1">
        <v>69</v>
      </c>
      <c r="E81" s="1">
        <v>2189</v>
      </c>
      <c r="F81" s="1">
        <v>18</v>
      </c>
      <c r="G81" s="1">
        <v>72</v>
      </c>
      <c r="H81" s="1" t="s">
        <v>56</v>
      </c>
    </row>
    <row r="82" spans="1:8" x14ac:dyDescent="0.75">
      <c r="A82" s="1">
        <v>22</v>
      </c>
      <c r="B82" s="1">
        <v>4</v>
      </c>
      <c r="C82" s="1">
        <v>122</v>
      </c>
      <c r="D82" s="1">
        <v>86</v>
      </c>
      <c r="E82" s="1">
        <v>2395</v>
      </c>
      <c r="F82" s="1">
        <v>16</v>
      </c>
      <c r="G82" s="1">
        <v>72</v>
      </c>
      <c r="H82" s="1" t="s">
        <v>54</v>
      </c>
    </row>
    <row r="83" spans="1:8" x14ac:dyDescent="0.75">
      <c r="A83" s="1">
        <v>28</v>
      </c>
      <c r="B83" s="1">
        <v>4</v>
      </c>
      <c r="C83" s="1">
        <v>97</v>
      </c>
      <c r="D83" s="1">
        <v>92</v>
      </c>
      <c r="E83" s="1">
        <v>2288</v>
      </c>
      <c r="F83" s="1">
        <v>17</v>
      </c>
      <c r="G83" s="1">
        <v>72</v>
      </c>
      <c r="H83" s="1" t="s">
        <v>55</v>
      </c>
    </row>
    <row r="84" spans="1:8" x14ac:dyDescent="0.75">
      <c r="A84" s="1">
        <v>23</v>
      </c>
      <c r="B84" s="1">
        <v>4</v>
      </c>
      <c r="C84" s="1">
        <v>120</v>
      </c>
      <c r="D84" s="1">
        <v>97</v>
      </c>
      <c r="E84" s="1">
        <v>2506</v>
      </c>
      <c r="F84" s="1">
        <v>14.5</v>
      </c>
      <c r="G84" s="1">
        <v>72</v>
      </c>
      <c r="H84" s="1" t="s">
        <v>55</v>
      </c>
    </row>
    <row r="85" spans="1:8" x14ac:dyDescent="0.75">
      <c r="A85" s="1">
        <v>28</v>
      </c>
      <c r="B85" s="1">
        <v>4</v>
      </c>
      <c r="C85" s="1">
        <v>98</v>
      </c>
      <c r="D85" s="1">
        <v>80</v>
      </c>
      <c r="E85" s="1">
        <v>2164</v>
      </c>
      <c r="F85" s="1">
        <v>15</v>
      </c>
      <c r="G85" s="1">
        <v>72</v>
      </c>
      <c r="H85" s="1" t="s">
        <v>54</v>
      </c>
    </row>
    <row r="86" spans="1:8" x14ac:dyDescent="0.75">
      <c r="A86" s="1">
        <v>27</v>
      </c>
      <c r="B86" s="1">
        <v>4</v>
      </c>
      <c r="C86" s="1">
        <v>97</v>
      </c>
      <c r="D86" s="1">
        <v>88</v>
      </c>
      <c r="E86" s="1">
        <v>2100</v>
      </c>
      <c r="F86" s="1">
        <v>16.5</v>
      </c>
      <c r="G86" s="1">
        <v>72</v>
      </c>
      <c r="H86" s="1" t="s">
        <v>55</v>
      </c>
    </row>
    <row r="87" spans="1:8" x14ac:dyDescent="0.75">
      <c r="A87" s="1">
        <v>13</v>
      </c>
      <c r="B87" s="1">
        <v>8</v>
      </c>
      <c r="C87" s="1">
        <v>350</v>
      </c>
      <c r="D87" s="1">
        <v>175</v>
      </c>
      <c r="E87" s="1">
        <v>4100</v>
      </c>
      <c r="F87" s="1">
        <v>13</v>
      </c>
      <c r="G87" s="1">
        <v>73</v>
      </c>
      <c r="H87" s="1" t="s">
        <v>54</v>
      </c>
    </row>
    <row r="88" spans="1:8" x14ac:dyDescent="0.75">
      <c r="A88" s="1">
        <v>14</v>
      </c>
      <c r="B88" s="1">
        <v>8</v>
      </c>
      <c r="C88" s="1">
        <v>304</v>
      </c>
      <c r="D88" s="1">
        <v>150</v>
      </c>
      <c r="E88" s="1">
        <v>3672</v>
      </c>
      <c r="F88" s="1">
        <v>11.5</v>
      </c>
      <c r="G88" s="1">
        <v>73</v>
      </c>
      <c r="H88" s="1" t="s">
        <v>54</v>
      </c>
    </row>
    <row r="89" spans="1:8" x14ac:dyDescent="0.75">
      <c r="A89" s="1">
        <v>13</v>
      </c>
      <c r="B89" s="1">
        <v>8</v>
      </c>
      <c r="C89" s="1">
        <v>350</v>
      </c>
      <c r="D89" s="1">
        <v>145</v>
      </c>
      <c r="E89" s="1">
        <v>3988</v>
      </c>
      <c r="F89" s="1">
        <v>13</v>
      </c>
      <c r="G89" s="1">
        <v>73</v>
      </c>
      <c r="H89" s="1" t="s">
        <v>54</v>
      </c>
    </row>
    <row r="90" spans="1:8" x14ac:dyDescent="0.75">
      <c r="A90" s="1">
        <v>14</v>
      </c>
      <c r="B90" s="1">
        <v>8</v>
      </c>
      <c r="C90" s="1">
        <v>302</v>
      </c>
      <c r="D90" s="1">
        <v>137</v>
      </c>
      <c r="E90" s="1">
        <v>4042</v>
      </c>
      <c r="F90" s="1">
        <v>14.5</v>
      </c>
      <c r="G90" s="1">
        <v>73</v>
      </c>
      <c r="H90" s="1" t="s">
        <v>54</v>
      </c>
    </row>
    <row r="91" spans="1:8" x14ac:dyDescent="0.75">
      <c r="A91" s="1">
        <v>15</v>
      </c>
      <c r="B91" s="1">
        <v>8</v>
      </c>
      <c r="C91" s="1">
        <v>318</v>
      </c>
      <c r="D91" s="1">
        <v>150</v>
      </c>
      <c r="E91" s="1">
        <v>3777</v>
      </c>
      <c r="F91" s="1">
        <v>12.5</v>
      </c>
      <c r="G91" s="1">
        <v>73</v>
      </c>
      <c r="H91" s="1" t="s">
        <v>54</v>
      </c>
    </row>
    <row r="92" spans="1:8" x14ac:dyDescent="0.75">
      <c r="A92" s="1">
        <v>12</v>
      </c>
      <c r="B92" s="1">
        <v>8</v>
      </c>
      <c r="C92" s="1">
        <v>429</v>
      </c>
      <c r="D92" s="1">
        <v>198</v>
      </c>
      <c r="E92" s="1">
        <v>4952</v>
      </c>
      <c r="F92" s="1">
        <v>11.5</v>
      </c>
      <c r="G92" s="1">
        <v>73</v>
      </c>
      <c r="H92" s="1" t="s">
        <v>54</v>
      </c>
    </row>
    <row r="93" spans="1:8" x14ac:dyDescent="0.75">
      <c r="A93" s="1">
        <v>13</v>
      </c>
      <c r="B93" s="1">
        <v>8</v>
      </c>
      <c r="C93" s="1">
        <v>400</v>
      </c>
      <c r="D93" s="1">
        <v>150</v>
      </c>
      <c r="E93" s="1">
        <v>4464</v>
      </c>
      <c r="F93" s="1">
        <v>12</v>
      </c>
      <c r="G93" s="1">
        <v>73</v>
      </c>
      <c r="H93" s="1" t="s">
        <v>54</v>
      </c>
    </row>
    <row r="94" spans="1:8" x14ac:dyDescent="0.75">
      <c r="A94" s="1">
        <v>13</v>
      </c>
      <c r="B94" s="1">
        <v>8</v>
      </c>
      <c r="C94" s="1">
        <v>351</v>
      </c>
      <c r="D94" s="1">
        <v>158</v>
      </c>
      <c r="E94" s="1">
        <v>4363</v>
      </c>
      <c r="F94" s="1">
        <v>13</v>
      </c>
      <c r="G94" s="1">
        <v>73</v>
      </c>
      <c r="H94" s="1" t="s">
        <v>54</v>
      </c>
    </row>
    <row r="95" spans="1:8" x14ac:dyDescent="0.75">
      <c r="A95" s="1">
        <v>14</v>
      </c>
      <c r="B95" s="1">
        <v>8</v>
      </c>
      <c r="C95" s="1">
        <v>318</v>
      </c>
      <c r="D95" s="1">
        <v>150</v>
      </c>
      <c r="E95" s="1">
        <v>4237</v>
      </c>
      <c r="F95" s="1">
        <v>14.5</v>
      </c>
      <c r="G95" s="1">
        <v>73</v>
      </c>
      <c r="H95" s="1" t="s">
        <v>54</v>
      </c>
    </row>
    <row r="96" spans="1:8" x14ac:dyDescent="0.75">
      <c r="A96" s="1">
        <v>13</v>
      </c>
      <c r="B96" s="1">
        <v>8</v>
      </c>
      <c r="C96" s="1">
        <v>440</v>
      </c>
      <c r="D96" s="1">
        <v>215</v>
      </c>
      <c r="E96" s="1">
        <v>4735</v>
      </c>
      <c r="F96" s="1">
        <v>11</v>
      </c>
      <c r="G96" s="1">
        <v>73</v>
      </c>
      <c r="H96" s="1" t="s">
        <v>54</v>
      </c>
    </row>
    <row r="97" spans="1:8" x14ac:dyDescent="0.75">
      <c r="A97" s="1">
        <v>12</v>
      </c>
      <c r="B97" s="1">
        <v>8</v>
      </c>
      <c r="C97" s="1">
        <v>455</v>
      </c>
      <c r="D97" s="1">
        <v>225</v>
      </c>
      <c r="E97" s="1">
        <v>4951</v>
      </c>
      <c r="F97" s="1">
        <v>11</v>
      </c>
      <c r="G97" s="1">
        <v>73</v>
      </c>
      <c r="H97" s="1" t="s">
        <v>54</v>
      </c>
    </row>
    <row r="98" spans="1:8" x14ac:dyDescent="0.75">
      <c r="A98" s="1">
        <v>13</v>
      </c>
      <c r="B98" s="1">
        <v>8</v>
      </c>
      <c r="C98" s="1">
        <v>360</v>
      </c>
      <c r="D98" s="1">
        <v>175</v>
      </c>
      <c r="E98" s="1">
        <v>3821</v>
      </c>
      <c r="F98" s="1">
        <v>11</v>
      </c>
      <c r="G98" s="1">
        <v>73</v>
      </c>
      <c r="H98" s="1" t="s">
        <v>54</v>
      </c>
    </row>
    <row r="99" spans="1:8" x14ac:dyDescent="0.75">
      <c r="A99" s="1">
        <v>18</v>
      </c>
      <c r="B99" s="1">
        <v>6</v>
      </c>
      <c r="C99" s="1">
        <v>225</v>
      </c>
      <c r="D99" s="1">
        <v>105</v>
      </c>
      <c r="E99" s="1">
        <v>3121</v>
      </c>
      <c r="F99" s="1">
        <v>16.5</v>
      </c>
      <c r="G99" s="1">
        <v>73</v>
      </c>
      <c r="H99" s="1" t="s">
        <v>54</v>
      </c>
    </row>
    <row r="100" spans="1:8" x14ac:dyDescent="0.75">
      <c r="A100" s="1">
        <v>16</v>
      </c>
      <c r="B100" s="1">
        <v>6</v>
      </c>
      <c r="C100" s="1">
        <v>250</v>
      </c>
      <c r="D100" s="1">
        <v>100</v>
      </c>
      <c r="E100" s="1">
        <v>3278</v>
      </c>
      <c r="F100" s="1">
        <v>18</v>
      </c>
      <c r="G100" s="1">
        <v>73</v>
      </c>
      <c r="H100" s="1" t="s">
        <v>54</v>
      </c>
    </row>
    <row r="101" spans="1:8" x14ac:dyDescent="0.75">
      <c r="A101" s="1">
        <v>18</v>
      </c>
      <c r="B101" s="1">
        <v>6</v>
      </c>
      <c r="C101" s="1">
        <v>232</v>
      </c>
      <c r="D101" s="1">
        <v>100</v>
      </c>
      <c r="E101" s="1">
        <v>2945</v>
      </c>
      <c r="F101" s="1">
        <v>16</v>
      </c>
      <c r="G101" s="1">
        <v>73</v>
      </c>
      <c r="H101" s="1" t="s">
        <v>54</v>
      </c>
    </row>
    <row r="102" spans="1:8" x14ac:dyDescent="0.75">
      <c r="A102" s="1">
        <v>18</v>
      </c>
      <c r="B102" s="1">
        <v>6</v>
      </c>
      <c r="C102" s="1">
        <v>250</v>
      </c>
      <c r="D102" s="1">
        <v>88</v>
      </c>
      <c r="E102" s="1">
        <v>3021</v>
      </c>
      <c r="F102" s="1">
        <v>16.5</v>
      </c>
      <c r="G102" s="1">
        <v>73</v>
      </c>
      <c r="H102" s="1" t="s">
        <v>54</v>
      </c>
    </row>
    <row r="103" spans="1:8" x14ac:dyDescent="0.75">
      <c r="A103" s="1">
        <v>23</v>
      </c>
      <c r="B103" s="1">
        <v>6</v>
      </c>
      <c r="C103" s="1">
        <v>198</v>
      </c>
      <c r="D103" s="1">
        <v>95</v>
      </c>
      <c r="E103" s="1">
        <v>2904</v>
      </c>
      <c r="F103" s="1">
        <v>16</v>
      </c>
      <c r="G103" s="1">
        <v>73</v>
      </c>
      <c r="H103" s="1" t="s">
        <v>54</v>
      </c>
    </row>
    <row r="104" spans="1:8" x14ac:dyDescent="0.75">
      <c r="A104" s="1">
        <v>26</v>
      </c>
      <c r="B104" s="1">
        <v>4</v>
      </c>
      <c r="C104" s="1">
        <v>97</v>
      </c>
      <c r="D104" s="1">
        <v>46</v>
      </c>
      <c r="E104" s="1">
        <v>1950</v>
      </c>
      <c r="F104" s="1">
        <v>21</v>
      </c>
      <c r="G104" s="1">
        <v>73</v>
      </c>
      <c r="H104" s="1" t="s">
        <v>56</v>
      </c>
    </row>
    <row r="105" spans="1:8" x14ac:dyDescent="0.75">
      <c r="A105" s="1">
        <v>11</v>
      </c>
      <c r="B105" s="1">
        <v>8</v>
      </c>
      <c r="C105" s="1">
        <v>400</v>
      </c>
      <c r="D105" s="1">
        <v>150</v>
      </c>
      <c r="E105" s="1">
        <v>4997</v>
      </c>
      <c r="F105" s="1">
        <v>14</v>
      </c>
      <c r="G105" s="1">
        <v>73</v>
      </c>
      <c r="H105" s="1" t="s">
        <v>54</v>
      </c>
    </row>
    <row r="106" spans="1:8" x14ac:dyDescent="0.75">
      <c r="A106" s="1">
        <v>12</v>
      </c>
      <c r="B106" s="1">
        <v>8</v>
      </c>
      <c r="C106" s="1">
        <v>400</v>
      </c>
      <c r="D106" s="1">
        <v>167</v>
      </c>
      <c r="E106" s="1">
        <v>4906</v>
      </c>
      <c r="F106" s="1">
        <v>12.5</v>
      </c>
      <c r="G106" s="1">
        <v>73</v>
      </c>
      <c r="H106" s="1" t="s">
        <v>54</v>
      </c>
    </row>
    <row r="107" spans="1:8" x14ac:dyDescent="0.75">
      <c r="A107" s="1">
        <v>13</v>
      </c>
      <c r="B107" s="1">
        <v>8</v>
      </c>
      <c r="C107" s="1">
        <v>360</v>
      </c>
      <c r="D107" s="1">
        <v>170</v>
      </c>
      <c r="E107" s="1">
        <v>4654</v>
      </c>
      <c r="F107" s="1">
        <v>13</v>
      </c>
      <c r="G107" s="1">
        <v>73</v>
      </c>
      <c r="H107" s="1" t="s">
        <v>54</v>
      </c>
    </row>
    <row r="108" spans="1:8" x14ac:dyDescent="0.75">
      <c r="A108" s="1">
        <v>12</v>
      </c>
      <c r="B108" s="1">
        <v>8</v>
      </c>
      <c r="C108" s="1">
        <v>350</v>
      </c>
      <c r="D108" s="1">
        <v>180</v>
      </c>
      <c r="E108" s="1">
        <v>4499</v>
      </c>
      <c r="F108" s="1">
        <v>12.5</v>
      </c>
      <c r="G108" s="1">
        <v>73</v>
      </c>
      <c r="H108" s="1" t="s">
        <v>54</v>
      </c>
    </row>
    <row r="109" spans="1:8" x14ac:dyDescent="0.75">
      <c r="A109" s="1">
        <v>18</v>
      </c>
      <c r="B109" s="1">
        <v>6</v>
      </c>
      <c r="C109" s="1">
        <v>232</v>
      </c>
      <c r="D109" s="1">
        <v>100</v>
      </c>
      <c r="E109" s="1">
        <v>2789</v>
      </c>
      <c r="F109" s="1">
        <v>15</v>
      </c>
      <c r="G109" s="1">
        <v>73</v>
      </c>
      <c r="H109" s="1" t="s">
        <v>54</v>
      </c>
    </row>
    <row r="110" spans="1:8" x14ac:dyDescent="0.75">
      <c r="A110" s="1">
        <v>20</v>
      </c>
      <c r="B110" s="1">
        <v>4</v>
      </c>
      <c r="C110" s="1">
        <v>97</v>
      </c>
      <c r="D110" s="1">
        <v>88</v>
      </c>
      <c r="E110" s="1">
        <v>2279</v>
      </c>
      <c r="F110" s="1">
        <v>19</v>
      </c>
      <c r="G110" s="1">
        <v>73</v>
      </c>
      <c r="H110" s="1" t="s">
        <v>55</v>
      </c>
    </row>
    <row r="111" spans="1:8" x14ac:dyDescent="0.75">
      <c r="A111" s="1">
        <v>21</v>
      </c>
      <c r="B111" s="1">
        <v>4</v>
      </c>
      <c r="C111" s="1">
        <v>140</v>
      </c>
      <c r="D111" s="1">
        <v>72</v>
      </c>
      <c r="E111" s="1">
        <v>2401</v>
      </c>
      <c r="F111" s="1">
        <v>19.5</v>
      </c>
      <c r="G111" s="1">
        <v>73</v>
      </c>
      <c r="H111" s="1" t="s">
        <v>54</v>
      </c>
    </row>
    <row r="112" spans="1:8" x14ac:dyDescent="0.75">
      <c r="A112" s="1">
        <v>22</v>
      </c>
      <c r="B112" s="1">
        <v>4</v>
      </c>
      <c r="C112" s="1">
        <v>108</v>
      </c>
      <c r="D112" s="1">
        <v>94</v>
      </c>
      <c r="E112" s="1">
        <v>2379</v>
      </c>
      <c r="F112" s="1">
        <v>16.5</v>
      </c>
      <c r="G112" s="1">
        <v>73</v>
      </c>
      <c r="H112" s="1" t="s">
        <v>55</v>
      </c>
    </row>
    <row r="113" spans="1:8" x14ac:dyDescent="0.75">
      <c r="A113" s="1">
        <v>18</v>
      </c>
      <c r="B113" s="1">
        <v>3</v>
      </c>
      <c r="C113" s="1">
        <v>70</v>
      </c>
      <c r="D113" s="1">
        <v>90</v>
      </c>
      <c r="E113" s="1">
        <v>2124</v>
      </c>
      <c r="F113" s="1">
        <v>13.5</v>
      </c>
      <c r="G113" s="1">
        <v>73</v>
      </c>
      <c r="H113" s="1" t="s">
        <v>55</v>
      </c>
    </row>
    <row r="114" spans="1:8" x14ac:dyDescent="0.75">
      <c r="A114" s="1">
        <v>19</v>
      </c>
      <c r="B114" s="1">
        <v>4</v>
      </c>
      <c r="C114" s="1">
        <v>122</v>
      </c>
      <c r="D114" s="1">
        <v>85</v>
      </c>
      <c r="E114" s="1">
        <v>2310</v>
      </c>
      <c r="F114" s="1">
        <v>18.5</v>
      </c>
      <c r="G114" s="1">
        <v>73</v>
      </c>
      <c r="H114" s="1" t="s">
        <v>54</v>
      </c>
    </row>
    <row r="115" spans="1:8" x14ac:dyDescent="0.75">
      <c r="A115" s="1">
        <v>21</v>
      </c>
      <c r="B115" s="1">
        <v>6</v>
      </c>
      <c r="C115" s="1">
        <v>155</v>
      </c>
      <c r="D115" s="1">
        <v>107</v>
      </c>
      <c r="E115" s="1">
        <v>2472</v>
      </c>
      <c r="F115" s="1">
        <v>14</v>
      </c>
      <c r="G115" s="1">
        <v>73</v>
      </c>
      <c r="H115" s="1" t="s">
        <v>54</v>
      </c>
    </row>
    <row r="116" spans="1:8" x14ac:dyDescent="0.75">
      <c r="A116" s="1">
        <v>26</v>
      </c>
      <c r="B116" s="1">
        <v>4</v>
      </c>
      <c r="C116" s="1">
        <v>98</v>
      </c>
      <c r="D116" s="1">
        <v>90</v>
      </c>
      <c r="E116" s="1">
        <v>2265</v>
      </c>
      <c r="F116" s="1">
        <v>15.5</v>
      </c>
      <c r="G116" s="1">
        <v>73</v>
      </c>
      <c r="H116" s="1" t="s">
        <v>56</v>
      </c>
    </row>
    <row r="117" spans="1:8" x14ac:dyDescent="0.75">
      <c r="A117" s="1">
        <v>15</v>
      </c>
      <c r="B117" s="1">
        <v>8</v>
      </c>
      <c r="C117" s="1">
        <v>350</v>
      </c>
      <c r="D117" s="1">
        <v>145</v>
      </c>
      <c r="E117" s="1">
        <v>4082</v>
      </c>
      <c r="F117" s="1">
        <v>13</v>
      </c>
      <c r="G117" s="1">
        <v>73</v>
      </c>
      <c r="H117" s="1" t="s">
        <v>54</v>
      </c>
    </row>
    <row r="118" spans="1:8" x14ac:dyDescent="0.75">
      <c r="A118" s="1">
        <v>16</v>
      </c>
      <c r="B118" s="1">
        <v>8</v>
      </c>
      <c r="C118" s="1">
        <v>400</v>
      </c>
      <c r="D118" s="1">
        <v>230</v>
      </c>
      <c r="E118" s="1">
        <v>4278</v>
      </c>
      <c r="F118" s="1">
        <v>9.5</v>
      </c>
      <c r="G118" s="1">
        <v>73</v>
      </c>
      <c r="H118" s="1" t="s">
        <v>54</v>
      </c>
    </row>
    <row r="119" spans="1:8" x14ac:dyDescent="0.75">
      <c r="A119" s="1">
        <v>29</v>
      </c>
      <c r="B119" s="1">
        <v>4</v>
      </c>
      <c r="C119" s="1">
        <v>68</v>
      </c>
      <c r="D119" s="1">
        <v>49</v>
      </c>
      <c r="E119" s="1">
        <v>1867</v>
      </c>
      <c r="F119" s="1">
        <v>19.5</v>
      </c>
      <c r="G119" s="1">
        <v>73</v>
      </c>
      <c r="H119" s="1" t="s">
        <v>56</v>
      </c>
    </row>
    <row r="120" spans="1:8" x14ac:dyDescent="0.75">
      <c r="A120" s="1">
        <v>24</v>
      </c>
      <c r="B120" s="1">
        <v>4</v>
      </c>
      <c r="C120" s="1">
        <v>116</v>
      </c>
      <c r="D120" s="1">
        <v>75</v>
      </c>
      <c r="E120" s="1">
        <v>2158</v>
      </c>
      <c r="F120" s="1">
        <v>15.5</v>
      </c>
      <c r="G120" s="1">
        <v>73</v>
      </c>
      <c r="H120" s="1" t="s">
        <v>56</v>
      </c>
    </row>
    <row r="121" spans="1:8" x14ac:dyDescent="0.75">
      <c r="A121" s="1">
        <v>20</v>
      </c>
      <c r="B121" s="1">
        <v>4</v>
      </c>
      <c r="C121" s="1">
        <v>114</v>
      </c>
      <c r="D121" s="1">
        <v>91</v>
      </c>
      <c r="E121" s="1">
        <v>2582</v>
      </c>
      <c r="F121" s="1">
        <v>14</v>
      </c>
      <c r="G121" s="1">
        <v>73</v>
      </c>
      <c r="H121" s="1" t="s">
        <v>56</v>
      </c>
    </row>
    <row r="122" spans="1:8" x14ac:dyDescent="0.75">
      <c r="A122" s="1">
        <v>19</v>
      </c>
      <c r="B122" s="1">
        <v>4</v>
      </c>
      <c r="C122" s="1">
        <v>121</v>
      </c>
      <c r="D122" s="1">
        <v>112</v>
      </c>
      <c r="E122" s="1">
        <v>2868</v>
      </c>
      <c r="F122" s="1">
        <v>15.5</v>
      </c>
      <c r="G122" s="1">
        <v>73</v>
      </c>
      <c r="H122" s="1" t="s">
        <v>56</v>
      </c>
    </row>
    <row r="123" spans="1:8" x14ac:dyDescent="0.75">
      <c r="A123" s="1">
        <v>15</v>
      </c>
      <c r="B123" s="1">
        <v>8</v>
      </c>
      <c r="C123" s="1">
        <v>318</v>
      </c>
      <c r="D123" s="1">
        <v>150</v>
      </c>
      <c r="E123" s="1">
        <v>3399</v>
      </c>
      <c r="F123" s="1">
        <v>11</v>
      </c>
      <c r="G123" s="1">
        <v>73</v>
      </c>
      <c r="H123" s="1" t="s">
        <v>54</v>
      </c>
    </row>
    <row r="124" spans="1:8" x14ac:dyDescent="0.75">
      <c r="A124" s="1">
        <v>24</v>
      </c>
      <c r="B124" s="1">
        <v>4</v>
      </c>
      <c r="C124" s="1">
        <v>121</v>
      </c>
      <c r="D124" s="1">
        <v>110</v>
      </c>
      <c r="E124" s="1">
        <v>2660</v>
      </c>
      <c r="F124" s="1">
        <v>14</v>
      </c>
      <c r="G124" s="1">
        <v>73</v>
      </c>
      <c r="H124" s="1" t="s">
        <v>56</v>
      </c>
    </row>
    <row r="125" spans="1:8" x14ac:dyDescent="0.75">
      <c r="A125" s="1">
        <v>20</v>
      </c>
      <c r="B125" s="1">
        <v>6</v>
      </c>
      <c r="C125" s="1">
        <v>156</v>
      </c>
      <c r="D125" s="1">
        <v>122</v>
      </c>
      <c r="E125" s="1">
        <v>2807</v>
      </c>
      <c r="F125" s="1">
        <v>13.5</v>
      </c>
      <c r="G125" s="1">
        <v>73</v>
      </c>
      <c r="H125" s="1" t="s">
        <v>55</v>
      </c>
    </row>
    <row r="126" spans="1:8" x14ac:dyDescent="0.75">
      <c r="A126" s="1">
        <v>11</v>
      </c>
      <c r="B126" s="1">
        <v>8</v>
      </c>
      <c r="C126" s="1">
        <v>350</v>
      </c>
      <c r="D126" s="1">
        <v>180</v>
      </c>
      <c r="E126" s="1">
        <v>3664</v>
      </c>
      <c r="F126" s="1">
        <v>11</v>
      </c>
      <c r="G126" s="1">
        <v>73</v>
      </c>
      <c r="H126" s="1" t="s">
        <v>54</v>
      </c>
    </row>
    <row r="127" spans="1:8" x14ac:dyDescent="0.75">
      <c r="A127" s="1">
        <v>20</v>
      </c>
      <c r="B127" s="1">
        <v>6</v>
      </c>
      <c r="C127" s="1">
        <v>198</v>
      </c>
      <c r="D127" s="1">
        <v>95</v>
      </c>
      <c r="E127" s="1">
        <v>3102</v>
      </c>
      <c r="F127" s="1">
        <v>16.5</v>
      </c>
      <c r="G127" s="1">
        <v>74</v>
      </c>
      <c r="H127" s="1" t="s">
        <v>54</v>
      </c>
    </row>
    <row r="128" spans="1:8" x14ac:dyDescent="0.75">
      <c r="A128" s="1">
        <v>21</v>
      </c>
      <c r="B128" s="1">
        <v>6</v>
      </c>
      <c r="C128" s="1">
        <v>200</v>
      </c>
      <c r="E128" s="1">
        <v>2875</v>
      </c>
      <c r="F128" s="1">
        <v>17</v>
      </c>
      <c r="G128" s="1">
        <v>74</v>
      </c>
      <c r="H128" s="1" t="s">
        <v>54</v>
      </c>
    </row>
    <row r="129" spans="1:8" x14ac:dyDescent="0.75">
      <c r="A129" s="1">
        <v>19</v>
      </c>
      <c r="B129" s="1">
        <v>6</v>
      </c>
      <c r="C129" s="1">
        <v>232</v>
      </c>
      <c r="D129" s="1">
        <v>100</v>
      </c>
      <c r="E129" s="1">
        <v>2901</v>
      </c>
      <c r="F129" s="1">
        <v>16</v>
      </c>
      <c r="G129" s="1">
        <v>74</v>
      </c>
      <c r="H129" s="1" t="s">
        <v>54</v>
      </c>
    </row>
    <row r="130" spans="1:8" x14ac:dyDescent="0.75">
      <c r="A130" s="1">
        <v>15</v>
      </c>
      <c r="B130" s="1">
        <v>6</v>
      </c>
      <c r="C130" s="1">
        <v>250</v>
      </c>
      <c r="D130" s="1">
        <v>100</v>
      </c>
      <c r="E130" s="1">
        <v>3336</v>
      </c>
      <c r="F130" s="1">
        <v>17</v>
      </c>
      <c r="G130" s="1">
        <v>74</v>
      </c>
      <c r="H130" s="1" t="s">
        <v>54</v>
      </c>
    </row>
    <row r="131" spans="1:8" x14ac:dyDescent="0.75">
      <c r="A131" s="1">
        <v>31</v>
      </c>
      <c r="B131" s="1">
        <v>4</v>
      </c>
      <c r="C131" s="1">
        <v>79</v>
      </c>
      <c r="D131" s="1">
        <v>67</v>
      </c>
      <c r="E131" s="1">
        <v>1950</v>
      </c>
      <c r="F131" s="1">
        <v>19</v>
      </c>
      <c r="G131" s="1">
        <v>74</v>
      </c>
      <c r="H131" s="1" t="s">
        <v>55</v>
      </c>
    </row>
    <row r="132" spans="1:8" x14ac:dyDescent="0.75">
      <c r="A132" s="1">
        <v>26</v>
      </c>
      <c r="B132" s="1">
        <v>4</v>
      </c>
      <c r="C132" s="1">
        <v>122</v>
      </c>
      <c r="D132" s="1">
        <v>80</v>
      </c>
      <c r="E132" s="1">
        <v>2451</v>
      </c>
      <c r="F132" s="1">
        <v>16.5</v>
      </c>
      <c r="G132" s="1">
        <v>74</v>
      </c>
      <c r="H132" s="1" t="s">
        <v>54</v>
      </c>
    </row>
    <row r="133" spans="1:8" x14ac:dyDescent="0.75">
      <c r="A133" s="1">
        <v>32</v>
      </c>
      <c r="B133" s="1">
        <v>4</v>
      </c>
      <c r="C133" s="1">
        <v>71</v>
      </c>
      <c r="D133" s="1">
        <v>65</v>
      </c>
      <c r="E133" s="1">
        <v>1836</v>
      </c>
      <c r="F133" s="1">
        <v>21</v>
      </c>
      <c r="G133" s="1">
        <v>74</v>
      </c>
      <c r="H133" s="1" t="s">
        <v>55</v>
      </c>
    </row>
    <row r="134" spans="1:8" x14ac:dyDescent="0.75">
      <c r="A134" s="1">
        <v>25</v>
      </c>
      <c r="B134" s="1">
        <v>4</v>
      </c>
      <c r="C134" s="1">
        <v>140</v>
      </c>
      <c r="D134" s="1">
        <v>75</v>
      </c>
      <c r="E134" s="1">
        <v>2542</v>
      </c>
      <c r="F134" s="1">
        <v>17</v>
      </c>
      <c r="G134" s="1">
        <v>74</v>
      </c>
      <c r="H134" s="1" t="s">
        <v>54</v>
      </c>
    </row>
    <row r="135" spans="1:8" x14ac:dyDescent="0.75">
      <c r="A135" s="1">
        <v>16</v>
      </c>
      <c r="B135" s="1">
        <v>6</v>
      </c>
      <c r="C135" s="1">
        <v>250</v>
      </c>
      <c r="D135" s="1">
        <v>100</v>
      </c>
      <c r="E135" s="1">
        <v>3781</v>
      </c>
      <c r="F135" s="1">
        <v>17</v>
      </c>
      <c r="G135" s="1">
        <v>74</v>
      </c>
      <c r="H135" s="1" t="s">
        <v>54</v>
      </c>
    </row>
    <row r="136" spans="1:8" x14ac:dyDescent="0.75">
      <c r="A136" s="1">
        <v>16</v>
      </c>
      <c r="B136" s="1">
        <v>6</v>
      </c>
      <c r="C136" s="1">
        <v>258</v>
      </c>
      <c r="D136" s="1">
        <v>110</v>
      </c>
      <c r="E136" s="1">
        <v>3632</v>
      </c>
      <c r="F136" s="1">
        <v>18</v>
      </c>
      <c r="G136" s="1">
        <v>74</v>
      </c>
      <c r="H136" s="1" t="s">
        <v>54</v>
      </c>
    </row>
    <row r="137" spans="1:8" x14ac:dyDescent="0.75">
      <c r="A137" s="1">
        <v>18</v>
      </c>
      <c r="B137" s="1">
        <v>6</v>
      </c>
      <c r="C137" s="1">
        <v>225</v>
      </c>
      <c r="D137" s="1">
        <v>105</v>
      </c>
      <c r="E137" s="1">
        <v>3613</v>
      </c>
      <c r="F137" s="1">
        <v>16.5</v>
      </c>
      <c r="G137" s="1">
        <v>74</v>
      </c>
      <c r="H137" s="1" t="s">
        <v>54</v>
      </c>
    </row>
    <row r="138" spans="1:8" x14ac:dyDescent="0.75">
      <c r="A138" s="1">
        <v>16</v>
      </c>
      <c r="B138" s="1">
        <v>8</v>
      </c>
      <c r="C138" s="1">
        <v>302</v>
      </c>
      <c r="D138" s="1">
        <v>140</v>
      </c>
      <c r="E138" s="1">
        <v>4141</v>
      </c>
      <c r="F138" s="1">
        <v>14</v>
      </c>
      <c r="G138" s="1">
        <v>74</v>
      </c>
      <c r="H138" s="1" t="s">
        <v>54</v>
      </c>
    </row>
    <row r="139" spans="1:8" x14ac:dyDescent="0.75">
      <c r="A139" s="1">
        <v>13</v>
      </c>
      <c r="B139" s="1">
        <v>8</v>
      </c>
      <c r="C139" s="1">
        <v>350</v>
      </c>
      <c r="D139" s="1">
        <v>150</v>
      </c>
      <c r="E139" s="1">
        <v>4699</v>
      </c>
      <c r="F139" s="1">
        <v>14.5</v>
      </c>
      <c r="G139" s="1">
        <v>74</v>
      </c>
      <c r="H139" s="1" t="s">
        <v>54</v>
      </c>
    </row>
    <row r="140" spans="1:8" x14ac:dyDescent="0.75">
      <c r="A140" s="1">
        <v>14</v>
      </c>
      <c r="B140" s="1">
        <v>8</v>
      </c>
      <c r="C140" s="1">
        <v>318</v>
      </c>
      <c r="D140" s="1">
        <v>150</v>
      </c>
      <c r="E140" s="1">
        <v>4457</v>
      </c>
      <c r="F140" s="1">
        <v>13.5</v>
      </c>
      <c r="G140" s="1">
        <v>74</v>
      </c>
      <c r="H140" s="1" t="s">
        <v>54</v>
      </c>
    </row>
    <row r="141" spans="1:8" x14ac:dyDescent="0.75">
      <c r="A141" s="1">
        <v>14</v>
      </c>
      <c r="B141" s="1">
        <v>8</v>
      </c>
      <c r="C141" s="1">
        <v>302</v>
      </c>
      <c r="D141" s="1">
        <v>140</v>
      </c>
      <c r="E141" s="1">
        <v>4638</v>
      </c>
      <c r="F141" s="1">
        <v>16</v>
      </c>
      <c r="G141" s="1">
        <v>74</v>
      </c>
      <c r="H141" s="1" t="s">
        <v>54</v>
      </c>
    </row>
    <row r="142" spans="1:8" x14ac:dyDescent="0.75">
      <c r="A142" s="1">
        <v>14</v>
      </c>
      <c r="B142" s="1">
        <v>8</v>
      </c>
      <c r="C142" s="1">
        <v>304</v>
      </c>
      <c r="D142" s="1">
        <v>150</v>
      </c>
      <c r="E142" s="1">
        <v>4257</v>
      </c>
      <c r="F142" s="1">
        <v>15.5</v>
      </c>
      <c r="G142" s="1">
        <v>74</v>
      </c>
      <c r="H142" s="1" t="s">
        <v>54</v>
      </c>
    </row>
    <row r="143" spans="1:8" x14ac:dyDescent="0.75">
      <c r="A143" s="1">
        <v>29</v>
      </c>
      <c r="B143" s="1">
        <v>4</v>
      </c>
      <c r="C143" s="1">
        <v>98</v>
      </c>
      <c r="D143" s="1">
        <v>83</v>
      </c>
      <c r="E143" s="1">
        <v>2219</v>
      </c>
      <c r="F143" s="1">
        <v>16.5</v>
      </c>
      <c r="G143" s="1">
        <v>74</v>
      </c>
      <c r="H143" s="1" t="s">
        <v>56</v>
      </c>
    </row>
    <row r="144" spans="1:8" x14ac:dyDescent="0.75">
      <c r="A144" s="1">
        <v>26</v>
      </c>
      <c r="B144" s="1">
        <v>4</v>
      </c>
      <c r="C144" s="1">
        <v>79</v>
      </c>
      <c r="D144" s="1">
        <v>67</v>
      </c>
      <c r="E144" s="1">
        <v>1963</v>
      </c>
      <c r="F144" s="1">
        <v>15.5</v>
      </c>
      <c r="G144" s="1">
        <v>74</v>
      </c>
      <c r="H144" s="1" t="s">
        <v>56</v>
      </c>
    </row>
    <row r="145" spans="1:8" x14ac:dyDescent="0.75">
      <c r="A145" s="1">
        <v>26</v>
      </c>
      <c r="B145" s="1">
        <v>4</v>
      </c>
      <c r="C145" s="1">
        <v>97</v>
      </c>
      <c r="D145" s="1">
        <v>78</v>
      </c>
      <c r="E145" s="1">
        <v>2300</v>
      </c>
      <c r="F145" s="1">
        <v>14.5</v>
      </c>
      <c r="G145" s="1">
        <v>74</v>
      </c>
      <c r="H145" s="1" t="s">
        <v>56</v>
      </c>
    </row>
    <row r="146" spans="1:8" x14ac:dyDescent="0.75">
      <c r="A146" s="1">
        <v>31</v>
      </c>
      <c r="B146" s="1">
        <v>4</v>
      </c>
      <c r="C146" s="1">
        <v>76</v>
      </c>
      <c r="D146" s="1">
        <v>52</v>
      </c>
      <c r="E146" s="1">
        <v>1649</v>
      </c>
      <c r="F146" s="1">
        <v>16.5</v>
      </c>
      <c r="G146" s="1">
        <v>74</v>
      </c>
      <c r="H146" s="1" t="s">
        <v>55</v>
      </c>
    </row>
    <row r="147" spans="1:8" x14ac:dyDescent="0.75">
      <c r="A147" s="1">
        <v>32</v>
      </c>
      <c r="B147" s="1">
        <v>4</v>
      </c>
      <c r="C147" s="1">
        <v>83</v>
      </c>
      <c r="D147" s="1">
        <v>61</v>
      </c>
      <c r="E147" s="1">
        <v>2003</v>
      </c>
      <c r="F147" s="1">
        <v>19</v>
      </c>
      <c r="G147" s="1">
        <v>74</v>
      </c>
      <c r="H147" s="1" t="s">
        <v>55</v>
      </c>
    </row>
    <row r="148" spans="1:8" x14ac:dyDescent="0.75">
      <c r="A148" s="1">
        <v>28</v>
      </c>
      <c r="B148" s="1">
        <v>4</v>
      </c>
      <c r="C148" s="1">
        <v>90</v>
      </c>
      <c r="D148" s="1">
        <v>75</v>
      </c>
      <c r="E148" s="1">
        <v>2125</v>
      </c>
      <c r="F148" s="1">
        <v>14.5</v>
      </c>
      <c r="G148" s="1">
        <v>74</v>
      </c>
      <c r="H148" s="1" t="s">
        <v>54</v>
      </c>
    </row>
    <row r="149" spans="1:8" x14ac:dyDescent="0.75">
      <c r="A149" s="1">
        <v>24</v>
      </c>
      <c r="B149" s="1">
        <v>4</v>
      </c>
      <c r="C149" s="1">
        <v>90</v>
      </c>
      <c r="D149" s="1">
        <v>75</v>
      </c>
      <c r="E149" s="1">
        <v>2108</v>
      </c>
      <c r="F149" s="1">
        <v>15.5</v>
      </c>
      <c r="G149" s="1">
        <v>74</v>
      </c>
      <c r="H149" s="1" t="s">
        <v>56</v>
      </c>
    </row>
    <row r="150" spans="1:8" x14ac:dyDescent="0.75">
      <c r="A150" s="1">
        <v>26</v>
      </c>
      <c r="B150" s="1">
        <v>4</v>
      </c>
      <c r="C150" s="1">
        <v>116</v>
      </c>
      <c r="D150" s="1">
        <v>75</v>
      </c>
      <c r="E150" s="1">
        <v>2246</v>
      </c>
      <c r="F150" s="1">
        <v>14</v>
      </c>
      <c r="G150" s="1">
        <v>74</v>
      </c>
      <c r="H150" s="1" t="s">
        <v>56</v>
      </c>
    </row>
    <row r="151" spans="1:8" x14ac:dyDescent="0.75">
      <c r="A151" s="1">
        <v>24</v>
      </c>
      <c r="B151" s="1">
        <v>4</v>
      </c>
      <c r="C151" s="1">
        <v>120</v>
      </c>
      <c r="D151" s="1">
        <v>97</v>
      </c>
      <c r="E151" s="1">
        <v>2489</v>
      </c>
      <c r="F151" s="1">
        <v>15</v>
      </c>
      <c r="G151" s="1">
        <v>74</v>
      </c>
      <c r="H151" s="1" t="s">
        <v>55</v>
      </c>
    </row>
    <row r="152" spans="1:8" x14ac:dyDescent="0.75">
      <c r="A152" s="1">
        <v>26</v>
      </c>
      <c r="B152" s="1">
        <v>4</v>
      </c>
      <c r="C152" s="1">
        <v>108</v>
      </c>
      <c r="D152" s="1">
        <v>93</v>
      </c>
      <c r="E152" s="1">
        <v>2391</v>
      </c>
      <c r="F152" s="1">
        <v>15.5</v>
      </c>
      <c r="G152" s="1">
        <v>74</v>
      </c>
      <c r="H152" s="1" t="s">
        <v>55</v>
      </c>
    </row>
    <row r="153" spans="1:8" x14ac:dyDescent="0.75">
      <c r="A153" s="1">
        <v>31</v>
      </c>
      <c r="B153" s="1">
        <v>4</v>
      </c>
      <c r="C153" s="1">
        <v>79</v>
      </c>
      <c r="D153" s="1">
        <v>67</v>
      </c>
      <c r="E153" s="1">
        <v>2000</v>
      </c>
      <c r="F153" s="1">
        <v>16</v>
      </c>
      <c r="G153" s="1">
        <v>74</v>
      </c>
      <c r="H153" s="1" t="s">
        <v>56</v>
      </c>
    </row>
    <row r="154" spans="1:8" x14ac:dyDescent="0.75">
      <c r="A154" s="1">
        <v>19</v>
      </c>
      <c r="B154" s="1">
        <v>6</v>
      </c>
      <c r="C154" s="1">
        <v>225</v>
      </c>
      <c r="D154" s="1">
        <v>95</v>
      </c>
      <c r="E154" s="1">
        <v>3264</v>
      </c>
      <c r="F154" s="1">
        <v>16</v>
      </c>
      <c r="G154" s="1">
        <v>75</v>
      </c>
      <c r="H154" s="1" t="s">
        <v>54</v>
      </c>
    </row>
    <row r="155" spans="1:8" x14ac:dyDescent="0.75">
      <c r="A155" s="1">
        <v>18</v>
      </c>
      <c r="B155" s="1">
        <v>6</v>
      </c>
      <c r="C155" s="1">
        <v>250</v>
      </c>
      <c r="D155" s="1">
        <v>105</v>
      </c>
      <c r="E155" s="1">
        <v>3459</v>
      </c>
      <c r="F155" s="1">
        <v>16</v>
      </c>
      <c r="G155" s="1">
        <v>75</v>
      </c>
      <c r="H155" s="1" t="s">
        <v>54</v>
      </c>
    </row>
    <row r="156" spans="1:8" x14ac:dyDescent="0.75">
      <c r="A156" s="1">
        <v>15</v>
      </c>
      <c r="B156" s="1">
        <v>6</v>
      </c>
      <c r="C156" s="1">
        <v>250</v>
      </c>
      <c r="D156" s="1">
        <v>72</v>
      </c>
      <c r="E156" s="1">
        <v>3432</v>
      </c>
      <c r="F156" s="1">
        <v>21</v>
      </c>
      <c r="G156" s="1">
        <v>75</v>
      </c>
      <c r="H156" s="1" t="s">
        <v>54</v>
      </c>
    </row>
    <row r="157" spans="1:8" x14ac:dyDescent="0.75">
      <c r="A157" s="1">
        <v>15</v>
      </c>
      <c r="B157" s="1">
        <v>6</v>
      </c>
      <c r="C157" s="1">
        <v>250</v>
      </c>
      <c r="D157" s="1">
        <v>72</v>
      </c>
      <c r="E157" s="1">
        <v>3158</v>
      </c>
      <c r="F157" s="1">
        <v>19.5</v>
      </c>
      <c r="G157" s="1">
        <v>75</v>
      </c>
      <c r="H157" s="1" t="s">
        <v>54</v>
      </c>
    </row>
    <row r="158" spans="1:8" x14ac:dyDescent="0.75">
      <c r="A158" s="1">
        <v>16</v>
      </c>
      <c r="B158" s="1">
        <v>8</v>
      </c>
      <c r="C158" s="1">
        <v>400</v>
      </c>
      <c r="D158" s="1">
        <v>170</v>
      </c>
      <c r="E158" s="1">
        <v>4668</v>
      </c>
      <c r="F158" s="1">
        <v>11.5</v>
      </c>
      <c r="G158" s="1">
        <v>75</v>
      </c>
      <c r="H158" s="1" t="s">
        <v>54</v>
      </c>
    </row>
    <row r="159" spans="1:8" x14ac:dyDescent="0.75">
      <c r="A159" s="1">
        <v>15</v>
      </c>
      <c r="B159" s="1">
        <v>8</v>
      </c>
      <c r="C159" s="1">
        <v>350</v>
      </c>
      <c r="D159" s="1">
        <v>145</v>
      </c>
      <c r="E159" s="1">
        <v>4440</v>
      </c>
      <c r="F159" s="1">
        <v>14</v>
      </c>
      <c r="G159" s="1">
        <v>75</v>
      </c>
      <c r="H159" s="1" t="s">
        <v>54</v>
      </c>
    </row>
    <row r="160" spans="1:8" x14ac:dyDescent="0.75">
      <c r="A160" s="1">
        <v>16</v>
      </c>
      <c r="B160" s="1">
        <v>8</v>
      </c>
      <c r="C160" s="1">
        <v>318</v>
      </c>
      <c r="D160" s="1">
        <v>150</v>
      </c>
      <c r="E160" s="1">
        <v>4498</v>
      </c>
      <c r="F160" s="1">
        <v>14.5</v>
      </c>
      <c r="G160" s="1">
        <v>75</v>
      </c>
      <c r="H160" s="1" t="s">
        <v>54</v>
      </c>
    </row>
    <row r="161" spans="1:8" x14ac:dyDescent="0.75">
      <c r="A161" s="1">
        <v>14</v>
      </c>
      <c r="B161" s="1">
        <v>8</v>
      </c>
      <c r="C161" s="1">
        <v>351</v>
      </c>
      <c r="D161" s="1">
        <v>148</v>
      </c>
      <c r="E161" s="1">
        <v>4657</v>
      </c>
      <c r="F161" s="1">
        <v>13.5</v>
      </c>
      <c r="G161" s="1">
        <v>75</v>
      </c>
      <c r="H161" s="1" t="s">
        <v>54</v>
      </c>
    </row>
    <row r="162" spans="1:8" x14ac:dyDescent="0.75">
      <c r="A162" s="1">
        <v>17</v>
      </c>
      <c r="B162" s="1">
        <v>6</v>
      </c>
      <c r="C162" s="1">
        <v>231</v>
      </c>
      <c r="D162" s="1">
        <v>110</v>
      </c>
      <c r="E162" s="1">
        <v>3907</v>
      </c>
      <c r="F162" s="1">
        <v>21</v>
      </c>
      <c r="G162" s="1">
        <v>75</v>
      </c>
      <c r="H162" s="1" t="s">
        <v>54</v>
      </c>
    </row>
    <row r="163" spans="1:8" x14ac:dyDescent="0.75">
      <c r="A163" s="1">
        <v>16</v>
      </c>
      <c r="B163" s="1">
        <v>6</v>
      </c>
      <c r="C163" s="1">
        <v>250</v>
      </c>
      <c r="D163" s="1">
        <v>105</v>
      </c>
      <c r="E163" s="1">
        <v>3897</v>
      </c>
      <c r="F163" s="1">
        <v>18.5</v>
      </c>
      <c r="G163" s="1">
        <v>75</v>
      </c>
      <c r="H163" s="1" t="s">
        <v>54</v>
      </c>
    </row>
    <row r="164" spans="1:8" x14ac:dyDescent="0.75">
      <c r="A164" s="1">
        <v>15</v>
      </c>
      <c r="B164" s="1">
        <v>6</v>
      </c>
      <c r="C164" s="1">
        <v>258</v>
      </c>
      <c r="D164" s="1">
        <v>110</v>
      </c>
      <c r="E164" s="1">
        <v>3730</v>
      </c>
      <c r="F164" s="1">
        <v>19</v>
      </c>
      <c r="G164" s="1">
        <v>75</v>
      </c>
      <c r="H164" s="1" t="s">
        <v>54</v>
      </c>
    </row>
    <row r="165" spans="1:8" x14ac:dyDescent="0.75">
      <c r="A165" s="1">
        <v>18</v>
      </c>
      <c r="B165" s="1">
        <v>6</v>
      </c>
      <c r="C165" s="1">
        <v>225</v>
      </c>
      <c r="D165" s="1">
        <v>95</v>
      </c>
      <c r="E165" s="1">
        <v>3785</v>
      </c>
      <c r="F165" s="1">
        <v>19</v>
      </c>
      <c r="G165" s="1">
        <v>75</v>
      </c>
      <c r="H165" s="1" t="s">
        <v>54</v>
      </c>
    </row>
    <row r="166" spans="1:8" x14ac:dyDescent="0.75">
      <c r="A166" s="1">
        <v>21</v>
      </c>
      <c r="B166" s="1">
        <v>6</v>
      </c>
      <c r="C166" s="1">
        <v>231</v>
      </c>
      <c r="D166" s="1">
        <v>110</v>
      </c>
      <c r="E166" s="1">
        <v>3039</v>
      </c>
      <c r="F166" s="1">
        <v>15</v>
      </c>
      <c r="G166" s="1">
        <v>75</v>
      </c>
      <c r="H166" s="1" t="s">
        <v>54</v>
      </c>
    </row>
    <row r="167" spans="1:8" x14ac:dyDescent="0.75">
      <c r="A167" s="1">
        <v>20</v>
      </c>
      <c r="B167" s="1">
        <v>8</v>
      </c>
      <c r="C167" s="1">
        <v>262</v>
      </c>
      <c r="D167" s="1">
        <v>110</v>
      </c>
      <c r="E167" s="1">
        <v>3221</v>
      </c>
      <c r="F167" s="1">
        <v>13.5</v>
      </c>
      <c r="G167" s="1">
        <v>75</v>
      </c>
      <c r="H167" s="1" t="s">
        <v>54</v>
      </c>
    </row>
    <row r="168" spans="1:8" x14ac:dyDescent="0.75">
      <c r="A168" s="1">
        <v>13</v>
      </c>
      <c r="B168" s="1">
        <v>8</v>
      </c>
      <c r="C168" s="1">
        <v>302</v>
      </c>
      <c r="D168" s="1">
        <v>129</v>
      </c>
      <c r="E168" s="1">
        <v>3169</v>
      </c>
      <c r="F168" s="1">
        <v>12</v>
      </c>
      <c r="G168" s="1">
        <v>75</v>
      </c>
      <c r="H168" s="1" t="s">
        <v>54</v>
      </c>
    </row>
    <row r="169" spans="1:8" x14ac:dyDescent="0.75">
      <c r="A169" s="1">
        <v>29</v>
      </c>
      <c r="B169" s="1">
        <v>4</v>
      </c>
      <c r="C169" s="1">
        <v>97</v>
      </c>
      <c r="D169" s="1">
        <v>75</v>
      </c>
      <c r="E169" s="1">
        <v>2171</v>
      </c>
      <c r="F169" s="1">
        <v>16</v>
      </c>
      <c r="G169" s="1">
        <v>75</v>
      </c>
      <c r="H169" s="1" t="s">
        <v>55</v>
      </c>
    </row>
    <row r="170" spans="1:8" x14ac:dyDescent="0.75">
      <c r="A170" s="1">
        <v>23</v>
      </c>
      <c r="B170" s="1">
        <v>4</v>
      </c>
      <c r="C170" s="1">
        <v>140</v>
      </c>
      <c r="D170" s="1">
        <v>83</v>
      </c>
      <c r="E170" s="1">
        <v>2639</v>
      </c>
      <c r="F170" s="1">
        <v>17</v>
      </c>
      <c r="G170" s="1">
        <v>75</v>
      </c>
      <c r="H170" s="1" t="s">
        <v>54</v>
      </c>
    </row>
    <row r="171" spans="1:8" x14ac:dyDescent="0.75">
      <c r="A171" s="1">
        <v>20</v>
      </c>
      <c r="B171" s="1">
        <v>6</v>
      </c>
      <c r="C171" s="1">
        <v>232</v>
      </c>
      <c r="D171" s="1">
        <v>100</v>
      </c>
      <c r="E171" s="1">
        <v>2914</v>
      </c>
      <c r="F171" s="1">
        <v>16</v>
      </c>
      <c r="G171" s="1">
        <v>75</v>
      </c>
      <c r="H171" s="1" t="s">
        <v>54</v>
      </c>
    </row>
    <row r="172" spans="1:8" x14ac:dyDescent="0.75">
      <c r="A172" s="1">
        <v>23</v>
      </c>
      <c r="B172" s="1">
        <v>4</v>
      </c>
      <c r="C172" s="1">
        <v>140</v>
      </c>
      <c r="D172" s="1">
        <v>78</v>
      </c>
      <c r="E172" s="1">
        <v>2592</v>
      </c>
      <c r="F172" s="1">
        <v>18.5</v>
      </c>
      <c r="G172" s="1">
        <v>75</v>
      </c>
      <c r="H172" s="1" t="s">
        <v>54</v>
      </c>
    </row>
    <row r="173" spans="1:8" x14ac:dyDescent="0.75">
      <c r="A173" s="1">
        <v>24</v>
      </c>
      <c r="B173" s="1">
        <v>4</v>
      </c>
      <c r="C173" s="1">
        <v>134</v>
      </c>
      <c r="D173" s="1">
        <v>96</v>
      </c>
      <c r="E173" s="1">
        <v>2702</v>
      </c>
      <c r="F173" s="1">
        <v>13.5</v>
      </c>
      <c r="G173" s="1">
        <v>75</v>
      </c>
      <c r="H173" s="1" t="s">
        <v>55</v>
      </c>
    </row>
    <row r="174" spans="1:8" x14ac:dyDescent="0.75">
      <c r="A174" s="1">
        <v>25</v>
      </c>
      <c r="B174" s="1">
        <v>4</v>
      </c>
      <c r="C174" s="1">
        <v>90</v>
      </c>
      <c r="D174" s="1">
        <v>71</v>
      </c>
      <c r="E174" s="1">
        <v>2223</v>
      </c>
      <c r="F174" s="1">
        <v>16.5</v>
      </c>
      <c r="G174" s="1">
        <v>75</v>
      </c>
      <c r="H174" s="1" t="s">
        <v>56</v>
      </c>
    </row>
    <row r="175" spans="1:8" x14ac:dyDescent="0.75">
      <c r="A175" s="1">
        <v>24</v>
      </c>
      <c r="B175" s="1">
        <v>4</v>
      </c>
      <c r="C175" s="1">
        <v>119</v>
      </c>
      <c r="D175" s="1">
        <v>97</v>
      </c>
      <c r="E175" s="1">
        <v>2545</v>
      </c>
      <c r="F175" s="1">
        <v>17</v>
      </c>
      <c r="G175" s="1">
        <v>75</v>
      </c>
      <c r="H175" s="1" t="s">
        <v>55</v>
      </c>
    </row>
    <row r="176" spans="1:8" x14ac:dyDescent="0.75">
      <c r="A176" s="1">
        <v>18</v>
      </c>
      <c r="B176" s="1">
        <v>6</v>
      </c>
      <c r="C176" s="1">
        <v>171</v>
      </c>
      <c r="D176" s="1">
        <v>97</v>
      </c>
      <c r="E176" s="1">
        <v>2984</v>
      </c>
      <c r="F176" s="1">
        <v>14.5</v>
      </c>
      <c r="G176" s="1">
        <v>75</v>
      </c>
      <c r="H176" s="1" t="s">
        <v>54</v>
      </c>
    </row>
    <row r="177" spans="1:8" x14ac:dyDescent="0.75">
      <c r="A177" s="1">
        <v>29</v>
      </c>
      <c r="B177" s="1">
        <v>4</v>
      </c>
      <c r="C177" s="1">
        <v>90</v>
      </c>
      <c r="D177" s="1">
        <v>70</v>
      </c>
      <c r="E177" s="1">
        <v>1937</v>
      </c>
      <c r="F177" s="1">
        <v>14</v>
      </c>
      <c r="G177" s="1">
        <v>75</v>
      </c>
      <c r="H177" s="1" t="s">
        <v>56</v>
      </c>
    </row>
    <row r="178" spans="1:8" x14ac:dyDescent="0.75">
      <c r="A178" s="1">
        <v>19</v>
      </c>
      <c r="B178" s="1">
        <v>6</v>
      </c>
      <c r="C178" s="1">
        <v>232</v>
      </c>
      <c r="D178" s="1">
        <v>90</v>
      </c>
      <c r="E178" s="1">
        <v>3211</v>
      </c>
      <c r="F178" s="1">
        <v>17</v>
      </c>
      <c r="G178" s="1">
        <v>75</v>
      </c>
      <c r="H178" s="1" t="s">
        <v>54</v>
      </c>
    </row>
    <row r="179" spans="1:8" x14ac:dyDescent="0.75">
      <c r="A179" s="1">
        <v>23</v>
      </c>
      <c r="B179" s="1">
        <v>4</v>
      </c>
      <c r="C179" s="1">
        <v>115</v>
      </c>
      <c r="D179" s="1">
        <v>95</v>
      </c>
      <c r="E179" s="1">
        <v>2694</v>
      </c>
      <c r="F179" s="1">
        <v>15</v>
      </c>
      <c r="G179" s="1">
        <v>75</v>
      </c>
      <c r="H179" s="1" t="s">
        <v>56</v>
      </c>
    </row>
    <row r="180" spans="1:8" x14ac:dyDescent="0.75">
      <c r="A180" s="1">
        <v>23</v>
      </c>
      <c r="B180" s="1">
        <v>4</v>
      </c>
      <c r="C180" s="1">
        <v>120</v>
      </c>
      <c r="D180" s="1">
        <v>88</v>
      </c>
      <c r="E180" s="1">
        <v>2957</v>
      </c>
      <c r="F180" s="1">
        <v>17</v>
      </c>
      <c r="G180" s="1">
        <v>75</v>
      </c>
      <c r="H180" s="1" t="s">
        <v>56</v>
      </c>
    </row>
    <row r="181" spans="1:8" x14ac:dyDescent="0.75">
      <c r="A181" s="1">
        <v>22</v>
      </c>
      <c r="B181" s="1">
        <v>4</v>
      </c>
      <c r="C181" s="1">
        <v>121</v>
      </c>
      <c r="D181" s="1">
        <v>98</v>
      </c>
      <c r="E181" s="1">
        <v>2945</v>
      </c>
      <c r="F181" s="1">
        <v>14.5</v>
      </c>
      <c r="G181" s="1">
        <v>75</v>
      </c>
      <c r="H181" s="1" t="s">
        <v>56</v>
      </c>
    </row>
    <row r="182" spans="1:8" x14ac:dyDescent="0.75">
      <c r="A182" s="1">
        <v>25</v>
      </c>
      <c r="B182" s="1">
        <v>4</v>
      </c>
      <c r="C182" s="1">
        <v>121</v>
      </c>
      <c r="D182" s="1">
        <v>115</v>
      </c>
      <c r="E182" s="1">
        <v>2671</v>
      </c>
      <c r="F182" s="1">
        <v>13.5</v>
      </c>
      <c r="G182" s="1">
        <v>75</v>
      </c>
      <c r="H182" s="1" t="s">
        <v>56</v>
      </c>
    </row>
    <row r="183" spans="1:8" x14ac:dyDescent="0.75">
      <c r="A183" s="1">
        <v>33</v>
      </c>
      <c r="B183" s="1">
        <v>4</v>
      </c>
      <c r="C183" s="1">
        <v>91</v>
      </c>
      <c r="D183" s="1">
        <v>53</v>
      </c>
      <c r="E183" s="1">
        <v>1795</v>
      </c>
      <c r="F183" s="1">
        <v>17.5</v>
      </c>
      <c r="G183" s="1">
        <v>75</v>
      </c>
      <c r="H183" s="1" t="s">
        <v>55</v>
      </c>
    </row>
    <row r="184" spans="1:8" x14ac:dyDescent="0.75">
      <c r="A184" s="1">
        <v>28</v>
      </c>
      <c r="B184" s="1">
        <v>4</v>
      </c>
      <c r="C184" s="1">
        <v>107</v>
      </c>
      <c r="D184" s="1">
        <v>86</v>
      </c>
      <c r="E184" s="1">
        <v>2464</v>
      </c>
      <c r="F184" s="1">
        <v>15.5</v>
      </c>
      <c r="G184" s="1">
        <v>76</v>
      </c>
      <c r="H184" s="1" t="s">
        <v>56</v>
      </c>
    </row>
    <row r="185" spans="1:8" x14ac:dyDescent="0.75">
      <c r="A185" s="1">
        <v>25</v>
      </c>
      <c r="B185" s="1">
        <v>4</v>
      </c>
      <c r="C185" s="1">
        <v>116</v>
      </c>
      <c r="D185" s="1">
        <v>81</v>
      </c>
      <c r="E185" s="1">
        <v>2220</v>
      </c>
      <c r="F185" s="1">
        <v>16.899999999999999</v>
      </c>
      <c r="G185" s="1">
        <v>76</v>
      </c>
      <c r="H185" s="1" t="s">
        <v>56</v>
      </c>
    </row>
    <row r="186" spans="1:8" x14ac:dyDescent="0.75">
      <c r="A186" s="1">
        <v>25</v>
      </c>
      <c r="B186" s="1">
        <v>4</v>
      </c>
      <c r="C186" s="1">
        <v>140</v>
      </c>
      <c r="D186" s="1">
        <v>92</v>
      </c>
      <c r="E186" s="1">
        <v>2572</v>
      </c>
      <c r="F186" s="1">
        <v>14.9</v>
      </c>
      <c r="G186" s="1">
        <v>76</v>
      </c>
      <c r="H186" s="1" t="s">
        <v>54</v>
      </c>
    </row>
    <row r="187" spans="1:8" x14ac:dyDescent="0.75">
      <c r="A187" s="1">
        <v>26</v>
      </c>
      <c r="B187" s="1">
        <v>4</v>
      </c>
      <c r="C187" s="1">
        <v>98</v>
      </c>
      <c r="D187" s="1">
        <v>79</v>
      </c>
      <c r="E187" s="1">
        <v>2255</v>
      </c>
      <c r="F187" s="1">
        <v>17.7</v>
      </c>
      <c r="G187" s="1">
        <v>76</v>
      </c>
      <c r="H187" s="1" t="s">
        <v>54</v>
      </c>
    </row>
    <row r="188" spans="1:8" x14ac:dyDescent="0.75">
      <c r="A188" s="1">
        <v>27</v>
      </c>
      <c r="B188" s="1">
        <v>4</v>
      </c>
      <c r="C188" s="1">
        <v>101</v>
      </c>
      <c r="D188" s="1">
        <v>83</v>
      </c>
      <c r="E188" s="1">
        <v>2202</v>
      </c>
      <c r="F188" s="1">
        <v>15.3</v>
      </c>
      <c r="G188" s="1">
        <v>76</v>
      </c>
      <c r="H188" s="1" t="s">
        <v>56</v>
      </c>
    </row>
    <row r="189" spans="1:8" x14ac:dyDescent="0.75">
      <c r="A189" s="1">
        <v>17.5</v>
      </c>
      <c r="B189" s="1">
        <v>8</v>
      </c>
      <c r="C189" s="1">
        <v>305</v>
      </c>
      <c r="D189" s="1">
        <v>140</v>
      </c>
      <c r="E189" s="1">
        <v>4215</v>
      </c>
      <c r="F189" s="1">
        <v>13</v>
      </c>
      <c r="G189" s="1">
        <v>76</v>
      </c>
      <c r="H189" s="1" t="s">
        <v>54</v>
      </c>
    </row>
    <row r="190" spans="1:8" x14ac:dyDescent="0.75">
      <c r="A190" s="1">
        <v>16</v>
      </c>
      <c r="B190" s="1">
        <v>8</v>
      </c>
      <c r="C190" s="1">
        <v>318</v>
      </c>
      <c r="D190" s="1">
        <v>150</v>
      </c>
      <c r="E190" s="1">
        <v>4190</v>
      </c>
      <c r="F190" s="1">
        <v>13</v>
      </c>
      <c r="G190" s="1">
        <v>76</v>
      </c>
      <c r="H190" s="1" t="s">
        <v>54</v>
      </c>
    </row>
    <row r="191" spans="1:8" x14ac:dyDescent="0.75">
      <c r="A191" s="1">
        <v>15.5</v>
      </c>
      <c r="B191" s="1">
        <v>8</v>
      </c>
      <c r="C191" s="1">
        <v>304</v>
      </c>
      <c r="D191" s="1">
        <v>120</v>
      </c>
      <c r="E191" s="1">
        <v>3962</v>
      </c>
      <c r="F191" s="1">
        <v>13.9</v>
      </c>
      <c r="G191" s="1">
        <v>76</v>
      </c>
      <c r="H191" s="1" t="s">
        <v>54</v>
      </c>
    </row>
    <row r="192" spans="1:8" x14ac:dyDescent="0.75">
      <c r="A192" s="1">
        <v>14.5</v>
      </c>
      <c r="B192" s="1">
        <v>8</v>
      </c>
      <c r="C192" s="1">
        <v>351</v>
      </c>
      <c r="D192" s="1">
        <v>152</v>
      </c>
      <c r="E192" s="1">
        <v>4215</v>
      </c>
      <c r="F192" s="1">
        <v>12.8</v>
      </c>
      <c r="G192" s="1">
        <v>76</v>
      </c>
      <c r="H192" s="1" t="s">
        <v>54</v>
      </c>
    </row>
    <row r="193" spans="1:8" x14ac:dyDescent="0.75">
      <c r="A193" s="1">
        <v>22</v>
      </c>
      <c r="B193" s="1">
        <v>6</v>
      </c>
      <c r="C193" s="1">
        <v>225</v>
      </c>
      <c r="D193" s="1">
        <v>100</v>
      </c>
      <c r="E193" s="1">
        <v>3233</v>
      </c>
      <c r="F193" s="1">
        <v>15.4</v>
      </c>
      <c r="G193" s="1">
        <v>76</v>
      </c>
      <c r="H193" s="1" t="s">
        <v>54</v>
      </c>
    </row>
    <row r="194" spans="1:8" x14ac:dyDescent="0.75">
      <c r="A194" s="1">
        <v>22</v>
      </c>
      <c r="B194" s="1">
        <v>6</v>
      </c>
      <c r="C194" s="1">
        <v>250</v>
      </c>
      <c r="D194" s="1">
        <v>105</v>
      </c>
      <c r="E194" s="1">
        <v>3353</v>
      </c>
      <c r="F194" s="1">
        <v>14.5</v>
      </c>
      <c r="G194" s="1">
        <v>76</v>
      </c>
      <c r="H194" s="1" t="s">
        <v>54</v>
      </c>
    </row>
    <row r="195" spans="1:8" x14ac:dyDescent="0.75">
      <c r="A195" s="1">
        <v>24</v>
      </c>
      <c r="B195" s="1">
        <v>6</v>
      </c>
      <c r="C195" s="1">
        <v>200</v>
      </c>
      <c r="D195" s="1">
        <v>81</v>
      </c>
      <c r="E195" s="1">
        <v>3012</v>
      </c>
      <c r="F195" s="1">
        <v>17.600000000000001</v>
      </c>
      <c r="G195" s="1">
        <v>76</v>
      </c>
      <c r="H195" s="1" t="s">
        <v>54</v>
      </c>
    </row>
    <row r="196" spans="1:8" x14ac:dyDescent="0.75">
      <c r="A196" s="1">
        <v>22.5</v>
      </c>
      <c r="B196" s="1">
        <v>6</v>
      </c>
      <c r="C196" s="1">
        <v>232</v>
      </c>
      <c r="D196" s="1">
        <v>90</v>
      </c>
      <c r="E196" s="1">
        <v>3085</v>
      </c>
      <c r="F196" s="1">
        <v>17.600000000000001</v>
      </c>
      <c r="G196" s="1">
        <v>76</v>
      </c>
      <c r="H196" s="1" t="s">
        <v>54</v>
      </c>
    </row>
    <row r="197" spans="1:8" x14ac:dyDescent="0.75">
      <c r="A197" s="1">
        <v>29</v>
      </c>
      <c r="B197" s="1">
        <v>4</v>
      </c>
      <c r="C197" s="1">
        <v>85</v>
      </c>
      <c r="D197" s="1">
        <v>52</v>
      </c>
      <c r="E197" s="1">
        <v>2035</v>
      </c>
      <c r="F197" s="1">
        <v>22.2</v>
      </c>
      <c r="G197" s="1">
        <v>76</v>
      </c>
      <c r="H197" s="1" t="s">
        <v>54</v>
      </c>
    </row>
    <row r="198" spans="1:8" x14ac:dyDescent="0.75">
      <c r="A198" s="1">
        <v>24.5</v>
      </c>
      <c r="B198" s="1">
        <v>4</v>
      </c>
      <c r="C198" s="1">
        <v>98</v>
      </c>
      <c r="D198" s="1">
        <v>60</v>
      </c>
      <c r="E198" s="1">
        <v>2164</v>
      </c>
      <c r="F198" s="1">
        <v>22.1</v>
      </c>
      <c r="G198" s="1">
        <v>76</v>
      </c>
      <c r="H198" s="1" t="s">
        <v>54</v>
      </c>
    </row>
    <row r="199" spans="1:8" x14ac:dyDescent="0.75">
      <c r="A199" s="1">
        <v>29</v>
      </c>
      <c r="B199" s="1">
        <v>4</v>
      </c>
      <c r="C199" s="1">
        <v>90</v>
      </c>
      <c r="D199" s="1">
        <v>70</v>
      </c>
      <c r="E199" s="1">
        <v>1937</v>
      </c>
      <c r="F199" s="1">
        <v>14.2</v>
      </c>
      <c r="G199" s="1">
        <v>76</v>
      </c>
      <c r="H199" s="1" t="s">
        <v>56</v>
      </c>
    </row>
    <row r="200" spans="1:8" x14ac:dyDescent="0.75">
      <c r="A200" s="1">
        <v>33</v>
      </c>
      <c r="B200" s="1">
        <v>4</v>
      </c>
      <c r="C200" s="1">
        <v>91</v>
      </c>
      <c r="D200" s="1">
        <v>53</v>
      </c>
      <c r="E200" s="1">
        <v>1795</v>
      </c>
      <c r="F200" s="1">
        <v>17.399999999999999</v>
      </c>
      <c r="G200" s="1">
        <v>76</v>
      </c>
      <c r="H200" s="1" t="s">
        <v>55</v>
      </c>
    </row>
    <row r="201" spans="1:8" x14ac:dyDescent="0.75">
      <c r="A201" s="1">
        <v>20</v>
      </c>
      <c r="B201" s="1">
        <v>6</v>
      </c>
      <c r="C201" s="1">
        <v>225</v>
      </c>
      <c r="D201" s="1">
        <v>100</v>
      </c>
      <c r="E201" s="1">
        <v>3651</v>
      </c>
      <c r="F201" s="1">
        <v>17.7</v>
      </c>
      <c r="G201" s="1">
        <v>76</v>
      </c>
      <c r="H201" s="1" t="s">
        <v>54</v>
      </c>
    </row>
    <row r="202" spans="1:8" x14ac:dyDescent="0.75">
      <c r="A202" s="1">
        <v>18</v>
      </c>
      <c r="B202" s="1">
        <v>6</v>
      </c>
      <c r="C202" s="1">
        <v>250</v>
      </c>
      <c r="D202" s="1">
        <v>78</v>
      </c>
      <c r="E202" s="1">
        <v>3574</v>
      </c>
      <c r="F202" s="1">
        <v>21</v>
      </c>
      <c r="G202" s="1">
        <v>76</v>
      </c>
      <c r="H202" s="1" t="s">
        <v>54</v>
      </c>
    </row>
    <row r="203" spans="1:8" x14ac:dyDescent="0.75">
      <c r="A203" s="1">
        <v>18.5</v>
      </c>
      <c r="B203" s="1">
        <v>6</v>
      </c>
      <c r="C203" s="1">
        <v>250</v>
      </c>
      <c r="D203" s="1">
        <v>110</v>
      </c>
      <c r="E203" s="1">
        <v>3645</v>
      </c>
      <c r="F203" s="1">
        <v>16.2</v>
      </c>
      <c r="G203" s="1">
        <v>76</v>
      </c>
      <c r="H203" s="1" t="s">
        <v>54</v>
      </c>
    </row>
    <row r="204" spans="1:8" x14ac:dyDescent="0.75">
      <c r="A204" s="1">
        <v>17.5</v>
      </c>
      <c r="B204" s="1">
        <v>6</v>
      </c>
      <c r="C204" s="1">
        <v>258</v>
      </c>
      <c r="D204" s="1">
        <v>95</v>
      </c>
      <c r="E204" s="1">
        <v>3193</v>
      </c>
      <c r="F204" s="1">
        <v>17.8</v>
      </c>
      <c r="G204" s="1">
        <v>76</v>
      </c>
      <c r="H204" s="1" t="s">
        <v>54</v>
      </c>
    </row>
    <row r="205" spans="1:8" x14ac:dyDescent="0.75">
      <c r="A205" s="1">
        <v>29.5</v>
      </c>
      <c r="B205" s="1">
        <v>4</v>
      </c>
      <c r="C205" s="1">
        <v>97</v>
      </c>
      <c r="D205" s="1">
        <v>71</v>
      </c>
      <c r="E205" s="1">
        <v>1825</v>
      </c>
      <c r="F205" s="1">
        <v>12.2</v>
      </c>
      <c r="G205" s="1">
        <v>76</v>
      </c>
      <c r="H205" s="1" t="s">
        <v>56</v>
      </c>
    </row>
    <row r="206" spans="1:8" x14ac:dyDescent="0.75">
      <c r="A206" s="1">
        <v>32</v>
      </c>
      <c r="B206" s="1">
        <v>4</v>
      </c>
      <c r="C206" s="1">
        <v>85</v>
      </c>
      <c r="D206" s="1">
        <v>70</v>
      </c>
      <c r="E206" s="1">
        <v>1990</v>
      </c>
      <c r="F206" s="1">
        <v>17</v>
      </c>
      <c r="G206" s="1">
        <v>76</v>
      </c>
      <c r="H206" s="1" t="s">
        <v>55</v>
      </c>
    </row>
    <row r="207" spans="1:8" x14ac:dyDescent="0.75">
      <c r="A207" s="1">
        <v>28</v>
      </c>
      <c r="B207" s="1">
        <v>4</v>
      </c>
      <c r="C207" s="1">
        <v>97</v>
      </c>
      <c r="D207" s="1">
        <v>75</v>
      </c>
      <c r="E207" s="1">
        <v>2155</v>
      </c>
      <c r="F207" s="1">
        <v>16.399999999999999</v>
      </c>
      <c r="G207" s="1">
        <v>76</v>
      </c>
      <c r="H207" s="1" t="s">
        <v>55</v>
      </c>
    </row>
    <row r="208" spans="1:8" x14ac:dyDescent="0.75">
      <c r="A208" s="1">
        <v>26.5</v>
      </c>
      <c r="B208" s="1">
        <v>4</v>
      </c>
      <c r="C208" s="1">
        <v>140</v>
      </c>
      <c r="D208" s="1">
        <v>72</v>
      </c>
      <c r="E208" s="1">
        <v>2565</v>
      </c>
      <c r="F208" s="1">
        <v>13.6</v>
      </c>
      <c r="G208" s="1">
        <v>76</v>
      </c>
      <c r="H208" s="1" t="s">
        <v>54</v>
      </c>
    </row>
    <row r="209" spans="1:8" x14ac:dyDescent="0.75">
      <c r="A209" s="1">
        <v>20</v>
      </c>
      <c r="B209" s="1">
        <v>4</v>
      </c>
      <c r="C209" s="1">
        <v>130</v>
      </c>
      <c r="D209" s="1">
        <v>102</v>
      </c>
      <c r="E209" s="1">
        <v>3150</v>
      </c>
      <c r="F209" s="1">
        <v>15.7</v>
      </c>
      <c r="G209" s="1">
        <v>76</v>
      </c>
      <c r="H209" s="1" t="s">
        <v>56</v>
      </c>
    </row>
    <row r="210" spans="1:8" x14ac:dyDescent="0.75">
      <c r="A210" s="1">
        <v>13</v>
      </c>
      <c r="B210" s="1">
        <v>8</v>
      </c>
      <c r="C210" s="1">
        <v>318</v>
      </c>
      <c r="D210" s="1">
        <v>150</v>
      </c>
      <c r="E210" s="1">
        <v>3940</v>
      </c>
      <c r="F210" s="1">
        <v>13.2</v>
      </c>
      <c r="G210" s="1">
        <v>76</v>
      </c>
      <c r="H210" s="1" t="s">
        <v>54</v>
      </c>
    </row>
    <row r="211" spans="1:8" x14ac:dyDescent="0.75">
      <c r="A211" s="1">
        <v>19</v>
      </c>
      <c r="B211" s="1">
        <v>4</v>
      </c>
      <c r="C211" s="1">
        <v>120</v>
      </c>
      <c r="D211" s="1">
        <v>88</v>
      </c>
      <c r="E211" s="1">
        <v>3270</v>
      </c>
      <c r="F211" s="1">
        <v>21.9</v>
      </c>
      <c r="G211" s="1">
        <v>76</v>
      </c>
      <c r="H211" s="1" t="s">
        <v>56</v>
      </c>
    </row>
    <row r="212" spans="1:8" x14ac:dyDescent="0.75">
      <c r="A212" s="1">
        <v>19</v>
      </c>
      <c r="B212" s="1">
        <v>6</v>
      </c>
      <c r="C212" s="1">
        <v>156</v>
      </c>
      <c r="D212" s="1">
        <v>108</v>
      </c>
      <c r="E212" s="1">
        <v>2930</v>
      </c>
      <c r="F212" s="1">
        <v>15.5</v>
      </c>
      <c r="G212" s="1">
        <v>76</v>
      </c>
      <c r="H212" s="1" t="s">
        <v>55</v>
      </c>
    </row>
    <row r="213" spans="1:8" x14ac:dyDescent="0.75">
      <c r="A213" s="1">
        <v>16.5</v>
      </c>
      <c r="B213" s="1">
        <v>6</v>
      </c>
      <c r="C213" s="1">
        <v>168</v>
      </c>
      <c r="D213" s="1">
        <v>120</v>
      </c>
      <c r="E213" s="1">
        <v>3820</v>
      </c>
      <c r="F213" s="1">
        <v>16.7</v>
      </c>
      <c r="G213" s="1">
        <v>76</v>
      </c>
      <c r="H213" s="1" t="s">
        <v>56</v>
      </c>
    </row>
    <row r="214" spans="1:8" x14ac:dyDescent="0.75">
      <c r="A214" s="1">
        <v>16.5</v>
      </c>
      <c r="B214" s="1">
        <v>8</v>
      </c>
      <c r="C214" s="1">
        <v>350</v>
      </c>
      <c r="D214" s="1">
        <v>180</v>
      </c>
      <c r="E214" s="1">
        <v>4380</v>
      </c>
      <c r="F214" s="1">
        <v>12.1</v>
      </c>
      <c r="G214" s="1">
        <v>76</v>
      </c>
      <c r="H214" s="1" t="s">
        <v>54</v>
      </c>
    </row>
    <row r="215" spans="1:8" x14ac:dyDescent="0.75">
      <c r="A215" s="1">
        <v>13</v>
      </c>
      <c r="B215" s="1">
        <v>8</v>
      </c>
      <c r="C215" s="1">
        <v>350</v>
      </c>
      <c r="D215" s="1">
        <v>145</v>
      </c>
      <c r="E215" s="1">
        <v>4055</v>
      </c>
      <c r="F215" s="1">
        <v>12</v>
      </c>
      <c r="G215" s="1">
        <v>76</v>
      </c>
      <c r="H215" s="1" t="s">
        <v>54</v>
      </c>
    </row>
    <row r="216" spans="1:8" x14ac:dyDescent="0.75">
      <c r="A216" s="1">
        <v>13</v>
      </c>
      <c r="B216" s="1">
        <v>8</v>
      </c>
      <c r="C216" s="1">
        <v>302</v>
      </c>
      <c r="D216" s="1">
        <v>130</v>
      </c>
      <c r="E216" s="1">
        <v>3870</v>
      </c>
      <c r="F216" s="1">
        <v>15</v>
      </c>
      <c r="G216" s="1">
        <v>76</v>
      </c>
      <c r="H216" s="1" t="s">
        <v>54</v>
      </c>
    </row>
    <row r="217" spans="1:8" x14ac:dyDescent="0.75">
      <c r="A217" s="1">
        <v>13</v>
      </c>
      <c r="B217" s="1">
        <v>8</v>
      </c>
      <c r="C217" s="1">
        <v>318</v>
      </c>
      <c r="D217" s="1">
        <v>150</v>
      </c>
      <c r="E217" s="1">
        <v>3755</v>
      </c>
      <c r="F217" s="1">
        <v>14</v>
      </c>
      <c r="G217" s="1">
        <v>76</v>
      </c>
      <c r="H217" s="1" t="s">
        <v>54</v>
      </c>
    </row>
    <row r="218" spans="1:8" x14ac:dyDescent="0.75">
      <c r="A218" s="1">
        <v>31.5</v>
      </c>
      <c r="B218" s="1">
        <v>4</v>
      </c>
      <c r="C218" s="1">
        <v>98</v>
      </c>
      <c r="D218" s="1">
        <v>68</v>
      </c>
      <c r="E218" s="1">
        <v>2045</v>
      </c>
      <c r="F218" s="1">
        <v>18.5</v>
      </c>
      <c r="G218" s="1">
        <v>77</v>
      </c>
      <c r="H218" s="1" t="s">
        <v>55</v>
      </c>
    </row>
    <row r="219" spans="1:8" x14ac:dyDescent="0.75">
      <c r="A219" s="1">
        <v>30</v>
      </c>
      <c r="B219" s="1">
        <v>4</v>
      </c>
      <c r="C219" s="1">
        <v>111</v>
      </c>
      <c r="D219" s="1">
        <v>80</v>
      </c>
      <c r="E219" s="1">
        <v>2155</v>
      </c>
      <c r="F219" s="1">
        <v>14.8</v>
      </c>
      <c r="G219" s="1">
        <v>77</v>
      </c>
      <c r="H219" s="1" t="s">
        <v>54</v>
      </c>
    </row>
    <row r="220" spans="1:8" x14ac:dyDescent="0.75">
      <c r="A220" s="1">
        <v>36</v>
      </c>
      <c r="B220" s="1">
        <v>4</v>
      </c>
      <c r="C220" s="1">
        <v>79</v>
      </c>
      <c r="D220" s="1">
        <v>58</v>
      </c>
      <c r="E220" s="1">
        <v>1825</v>
      </c>
      <c r="F220" s="1">
        <v>18.600000000000001</v>
      </c>
      <c r="G220" s="1">
        <v>77</v>
      </c>
      <c r="H220" s="1" t="s">
        <v>56</v>
      </c>
    </row>
    <row r="221" spans="1:8" x14ac:dyDescent="0.75">
      <c r="A221" s="1">
        <v>25.5</v>
      </c>
      <c r="B221" s="1">
        <v>4</v>
      </c>
      <c r="C221" s="1">
        <v>122</v>
      </c>
      <c r="D221" s="1">
        <v>96</v>
      </c>
      <c r="E221" s="1">
        <v>2300</v>
      </c>
      <c r="F221" s="1">
        <v>15.5</v>
      </c>
      <c r="G221" s="1">
        <v>77</v>
      </c>
      <c r="H221" s="1" t="s">
        <v>54</v>
      </c>
    </row>
    <row r="222" spans="1:8" x14ac:dyDescent="0.75">
      <c r="A222" s="1">
        <v>33.5</v>
      </c>
      <c r="B222" s="1">
        <v>4</v>
      </c>
      <c r="C222" s="1">
        <v>85</v>
      </c>
      <c r="D222" s="1">
        <v>70</v>
      </c>
      <c r="E222" s="1">
        <v>1945</v>
      </c>
      <c r="F222" s="1">
        <v>16.8</v>
      </c>
      <c r="G222" s="1">
        <v>77</v>
      </c>
      <c r="H222" s="1" t="s">
        <v>55</v>
      </c>
    </row>
    <row r="223" spans="1:8" x14ac:dyDescent="0.75">
      <c r="A223" s="1">
        <v>17.5</v>
      </c>
      <c r="B223" s="1">
        <v>8</v>
      </c>
      <c r="C223" s="1">
        <v>305</v>
      </c>
      <c r="D223" s="1">
        <v>145</v>
      </c>
      <c r="E223" s="1">
        <v>3880</v>
      </c>
      <c r="F223" s="1">
        <v>12.5</v>
      </c>
      <c r="G223" s="1">
        <v>77</v>
      </c>
      <c r="H223" s="1" t="s">
        <v>54</v>
      </c>
    </row>
    <row r="224" spans="1:8" x14ac:dyDescent="0.75">
      <c r="A224" s="1">
        <v>17</v>
      </c>
      <c r="B224" s="1">
        <v>8</v>
      </c>
      <c r="C224" s="1">
        <v>260</v>
      </c>
      <c r="D224" s="1">
        <v>110</v>
      </c>
      <c r="E224" s="1">
        <v>4060</v>
      </c>
      <c r="F224" s="1">
        <v>19</v>
      </c>
      <c r="G224" s="1">
        <v>77</v>
      </c>
      <c r="H224" s="1" t="s">
        <v>54</v>
      </c>
    </row>
    <row r="225" spans="1:8" x14ac:dyDescent="0.75">
      <c r="A225" s="1">
        <v>15.5</v>
      </c>
      <c r="B225" s="1">
        <v>8</v>
      </c>
      <c r="C225" s="1">
        <v>318</v>
      </c>
      <c r="D225" s="1">
        <v>145</v>
      </c>
      <c r="E225" s="1">
        <v>4140</v>
      </c>
      <c r="F225" s="1">
        <v>13.7</v>
      </c>
      <c r="G225" s="1">
        <v>77</v>
      </c>
      <c r="H225" s="1" t="s">
        <v>54</v>
      </c>
    </row>
    <row r="226" spans="1:8" x14ac:dyDescent="0.75">
      <c r="A226" s="1">
        <v>15</v>
      </c>
      <c r="B226" s="1">
        <v>8</v>
      </c>
      <c r="C226" s="1">
        <v>302</v>
      </c>
      <c r="D226" s="1">
        <v>130</v>
      </c>
      <c r="E226" s="1">
        <v>4295</v>
      </c>
      <c r="F226" s="1">
        <v>14.9</v>
      </c>
      <c r="G226" s="1">
        <v>77</v>
      </c>
      <c r="H226" s="1" t="s">
        <v>54</v>
      </c>
    </row>
    <row r="227" spans="1:8" x14ac:dyDescent="0.75">
      <c r="A227" s="1">
        <v>17.5</v>
      </c>
      <c r="B227" s="1">
        <v>6</v>
      </c>
      <c r="C227" s="1">
        <v>250</v>
      </c>
      <c r="D227" s="1">
        <v>110</v>
      </c>
      <c r="E227" s="1">
        <v>3520</v>
      </c>
      <c r="F227" s="1">
        <v>16.399999999999999</v>
      </c>
      <c r="G227" s="1">
        <v>77</v>
      </c>
      <c r="H227" s="1" t="s">
        <v>54</v>
      </c>
    </row>
    <row r="228" spans="1:8" x14ac:dyDescent="0.75">
      <c r="A228" s="1">
        <v>20.5</v>
      </c>
      <c r="B228" s="1">
        <v>6</v>
      </c>
      <c r="C228" s="1">
        <v>231</v>
      </c>
      <c r="D228" s="1">
        <v>105</v>
      </c>
      <c r="E228" s="1">
        <v>3425</v>
      </c>
      <c r="F228" s="1">
        <v>16.899999999999999</v>
      </c>
      <c r="G228" s="1">
        <v>77</v>
      </c>
      <c r="H228" s="1" t="s">
        <v>54</v>
      </c>
    </row>
    <row r="229" spans="1:8" x14ac:dyDescent="0.75">
      <c r="A229" s="1">
        <v>19</v>
      </c>
      <c r="B229" s="1">
        <v>6</v>
      </c>
      <c r="C229" s="1">
        <v>225</v>
      </c>
      <c r="D229" s="1">
        <v>100</v>
      </c>
      <c r="E229" s="1">
        <v>3630</v>
      </c>
      <c r="F229" s="1">
        <v>17.7</v>
      </c>
      <c r="G229" s="1">
        <v>77</v>
      </c>
      <c r="H229" s="1" t="s">
        <v>54</v>
      </c>
    </row>
    <row r="230" spans="1:8" x14ac:dyDescent="0.75">
      <c r="A230" s="1">
        <v>18.5</v>
      </c>
      <c r="B230" s="1">
        <v>6</v>
      </c>
      <c r="C230" s="1">
        <v>250</v>
      </c>
      <c r="D230" s="1">
        <v>98</v>
      </c>
      <c r="E230" s="1">
        <v>3525</v>
      </c>
      <c r="F230" s="1">
        <v>19</v>
      </c>
      <c r="G230" s="1">
        <v>77</v>
      </c>
      <c r="H230" s="1" t="s">
        <v>54</v>
      </c>
    </row>
    <row r="231" spans="1:8" x14ac:dyDescent="0.75">
      <c r="A231" s="1">
        <v>16</v>
      </c>
      <c r="B231" s="1">
        <v>8</v>
      </c>
      <c r="C231" s="1">
        <v>400</v>
      </c>
      <c r="D231" s="1">
        <v>180</v>
      </c>
      <c r="E231" s="1">
        <v>4220</v>
      </c>
      <c r="F231" s="1">
        <v>11.1</v>
      </c>
      <c r="G231" s="1">
        <v>77</v>
      </c>
      <c r="H231" s="1" t="s">
        <v>54</v>
      </c>
    </row>
    <row r="232" spans="1:8" x14ac:dyDescent="0.75">
      <c r="A232" s="1">
        <v>15.5</v>
      </c>
      <c r="B232" s="1">
        <v>8</v>
      </c>
      <c r="C232" s="1">
        <v>350</v>
      </c>
      <c r="D232" s="1">
        <v>170</v>
      </c>
      <c r="E232" s="1">
        <v>4165</v>
      </c>
      <c r="F232" s="1">
        <v>11.4</v>
      </c>
      <c r="G232" s="1">
        <v>77</v>
      </c>
      <c r="H232" s="1" t="s">
        <v>54</v>
      </c>
    </row>
    <row r="233" spans="1:8" x14ac:dyDescent="0.75">
      <c r="A233" s="1">
        <v>15.5</v>
      </c>
      <c r="B233" s="1">
        <v>8</v>
      </c>
      <c r="C233" s="1">
        <v>400</v>
      </c>
      <c r="D233" s="1">
        <v>190</v>
      </c>
      <c r="E233" s="1">
        <v>4325</v>
      </c>
      <c r="F233" s="1">
        <v>12.2</v>
      </c>
      <c r="G233" s="1">
        <v>77</v>
      </c>
      <c r="H233" s="1" t="s">
        <v>54</v>
      </c>
    </row>
    <row r="234" spans="1:8" x14ac:dyDescent="0.75">
      <c r="A234" s="1">
        <v>16</v>
      </c>
      <c r="B234" s="1">
        <v>8</v>
      </c>
      <c r="C234" s="1">
        <v>351</v>
      </c>
      <c r="D234" s="1">
        <v>149</v>
      </c>
      <c r="E234" s="1">
        <v>4335</v>
      </c>
      <c r="F234" s="1">
        <v>14.5</v>
      </c>
      <c r="G234" s="1">
        <v>77</v>
      </c>
      <c r="H234" s="1" t="s">
        <v>54</v>
      </c>
    </row>
    <row r="235" spans="1:8" x14ac:dyDescent="0.75">
      <c r="A235" s="1">
        <v>29</v>
      </c>
      <c r="B235" s="1">
        <v>4</v>
      </c>
      <c r="C235" s="1">
        <v>97</v>
      </c>
      <c r="D235" s="1">
        <v>78</v>
      </c>
      <c r="E235" s="1">
        <v>1940</v>
      </c>
      <c r="F235" s="1">
        <v>14.5</v>
      </c>
      <c r="G235" s="1">
        <v>77</v>
      </c>
      <c r="H235" s="1" t="s">
        <v>56</v>
      </c>
    </row>
    <row r="236" spans="1:8" x14ac:dyDescent="0.75">
      <c r="A236" s="1">
        <v>24.5</v>
      </c>
      <c r="B236" s="1">
        <v>4</v>
      </c>
      <c r="C236" s="1">
        <v>151</v>
      </c>
      <c r="D236" s="1">
        <v>88</v>
      </c>
      <c r="E236" s="1">
        <v>2740</v>
      </c>
      <c r="F236" s="1">
        <v>16</v>
      </c>
      <c r="G236" s="1">
        <v>77</v>
      </c>
      <c r="H236" s="1" t="s">
        <v>54</v>
      </c>
    </row>
    <row r="237" spans="1:8" x14ac:dyDescent="0.75">
      <c r="A237" s="1">
        <v>26</v>
      </c>
      <c r="B237" s="1">
        <v>4</v>
      </c>
      <c r="C237" s="1">
        <v>97</v>
      </c>
      <c r="D237" s="1">
        <v>75</v>
      </c>
      <c r="E237" s="1">
        <v>2265</v>
      </c>
      <c r="F237" s="1">
        <v>18.2</v>
      </c>
      <c r="G237" s="1">
        <v>77</v>
      </c>
      <c r="H237" s="1" t="s">
        <v>55</v>
      </c>
    </row>
    <row r="238" spans="1:8" x14ac:dyDescent="0.75">
      <c r="A238" s="1">
        <v>25.5</v>
      </c>
      <c r="B238" s="1">
        <v>4</v>
      </c>
      <c r="C238" s="1">
        <v>140</v>
      </c>
      <c r="D238" s="1">
        <v>89</v>
      </c>
      <c r="E238" s="1">
        <v>2755</v>
      </c>
      <c r="F238" s="1">
        <v>15.8</v>
      </c>
      <c r="G238" s="1">
        <v>77</v>
      </c>
      <c r="H238" s="1" t="s">
        <v>54</v>
      </c>
    </row>
    <row r="239" spans="1:8" x14ac:dyDescent="0.75">
      <c r="A239" s="1">
        <v>30.5</v>
      </c>
      <c r="B239" s="1">
        <v>4</v>
      </c>
      <c r="C239" s="1">
        <v>98</v>
      </c>
      <c r="D239" s="1">
        <v>63</v>
      </c>
      <c r="E239" s="1">
        <v>2051</v>
      </c>
      <c r="F239" s="1">
        <v>17</v>
      </c>
      <c r="G239" s="1">
        <v>77</v>
      </c>
      <c r="H239" s="1" t="s">
        <v>54</v>
      </c>
    </row>
    <row r="240" spans="1:8" x14ac:dyDescent="0.75">
      <c r="A240" s="1">
        <v>33.5</v>
      </c>
      <c r="B240" s="1">
        <v>4</v>
      </c>
      <c r="C240" s="1">
        <v>98</v>
      </c>
      <c r="D240" s="1">
        <v>83</v>
      </c>
      <c r="E240" s="1">
        <v>2075</v>
      </c>
      <c r="F240" s="1">
        <v>15.9</v>
      </c>
      <c r="G240" s="1">
        <v>77</v>
      </c>
      <c r="H240" s="1" t="s">
        <v>54</v>
      </c>
    </row>
    <row r="241" spans="1:8" x14ac:dyDescent="0.75">
      <c r="A241" s="1">
        <v>30</v>
      </c>
      <c r="B241" s="1">
        <v>4</v>
      </c>
      <c r="C241" s="1">
        <v>97</v>
      </c>
      <c r="D241" s="1">
        <v>67</v>
      </c>
      <c r="E241" s="1">
        <v>1985</v>
      </c>
      <c r="F241" s="1">
        <v>16.399999999999999</v>
      </c>
      <c r="G241" s="1">
        <v>77</v>
      </c>
      <c r="H241" s="1" t="s">
        <v>55</v>
      </c>
    </row>
    <row r="242" spans="1:8" x14ac:dyDescent="0.75">
      <c r="A242" s="1">
        <v>30.5</v>
      </c>
      <c r="B242" s="1">
        <v>4</v>
      </c>
      <c r="C242" s="1">
        <v>97</v>
      </c>
      <c r="D242" s="1">
        <v>78</v>
      </c>
      <c r="E242" s="1">
        <v>2190</v>
      </c>
      <c r="F242" s="1">
        <v>14.1</v>
      </c>
      <c r="G242" s="1">
        <v>77</v>
      </c>
      <c r="H242" s="1" t="s">
        <v>56</v>
      </c>
    </row>
    <row r="243" spans="1:8" x14ac:dyDescent="0.75">
      <c r="A243" s="1">
        <v>22</v>
      </c>
      <c r="B243" s="1">
        <v>6</v>
      </c>
      <c r="C243" s="1">
        <v>146</v>
      </c>
      <c r="D243" s="1">
        <v>97</v>
      </c>
      <c r="E243" s="1">
        <v>2815</v>
      </c>
      <c r="F243" s="1">
        <v>14.5</v>
      </c>
      <c r="G243" s="1">
        <v>77</v>
      </c>
      <c r="H243" s="1" t="s">
        <v>55</v>
      </c>
    </row>
    <row r="244" spans="1:8" x14ac:dyDescent="0.75">
      <c r="A244" s="1">
        <v>21.5</v>
      </c>
      <c r="B244" s="1">
        <v>4</v>
      </c>
      <c r="C244" s="1">
        <v>121</v>
      </c>
      <c r="D244" s="1">
        <v>110</v>
      </c>
      <c r="E244" s="1">
        <v>2600</v>
      </c>
      <c r="F244" s="1">
        <v>12.8</v>
      </c>
      <c r="G244" s="1">
        <v>77</v>
      </c>
      <c r="H244" s="1" t="s">
        <v>56</v>
      </c>
    </row>
    <row r="245" spans="1:8" x14ac:dyDescent="0.75">
      <c r="A245" s="1">
        <v>21.5</v>
      </c>
      <c r="B245" s="1">
        <v>3</v>
      </c>
      <c r="C245" s="1">
        <v>80</v>
      </c>
      <c r="D245" s="1">
        <v>110</v>
      </c>
      <c r="E245" s="1">
        <v>2720</v>
      </c>
      <c r="F245" s="1">
        <v>13.5</v>
      </c>
      <c r="G245" s="1">
        <v>77</v>
      </c>
      <c r="H245" s="1" t="s">
        <v>55</v>
      </c>
    </row>
    <row r="246" spans="1:8" x14ac:dyDescent="0.75">
      <c r="A246" s="1">
        <v>43.1</v>
      </c>
      <c r="B246" s="1">
        <v>4</v>
      </c>
      <c r="C246" s="1">
        <v>90</v>
      </c>
      <c r="D246" s="1">
        <v>48</v>
      </c>
      <c r="E246" s="1">
        <v>1985</v>
      </c>
      <c r="F246" s="1">
        <v>21.5</v>
      </c>
      <c r="G246" s="1">
        <v>78</v>
      </c>
      <c r="H246" s="1" t="s">
        <v>56</v>
      </c>
    </row>
    <row r="247" spans="1:8" x14ac:dyDescent="0.75">
      <c r="A247" s="1">
        <v>36.1</v>
      </c>
      <c r="B247" s="1">
        <v>4</v>
      </c>
      <c r="C247" s="1">
        <v>98</v>
      </c>
      <c r="D247" s="1">
        <v>66</v>
      </c>
      <c r="E247" s="1">
        <v>1800</v>
      </c>
      <c r="F247" s="1">
        <v>14.4</v>
      </c>
      <c r="G247" s="1">
        <v>78</v>
      </c>
      <c r="H247" s="1" t="s">
        <v>54</v>
      </c>
    </row>
    <row r="248" spans="1:8" x14ac:dyDescent="0.75">
      <c r="A248" s="1">
        <v>32.799999999999997</v>
      </c>
      <c r="B248" s="1">
        <v>4</v>
      </c>
      <c r="C248" s="1">
        <v>78</v>
      </c>
      <c r="D248" s="1">
        <v>52</v>
      </c>
      <c r="E248" s="1">
        <v>1985</v>
      </c>
      <c r="F248" s="1">
        <v>19.399999999999999</v>
      </c>
      <c r="G248" s="1">
        <v>78</v>
      </c>
      <c r="H248" s="1" t="s">
        <v>55</v>
      </c>
    </row>
    <row r="249" spans="1:8" x14ac:dyDescent="0.75">
      <c r="A249" s="1">
        <v>39.4</v>
      </c>
      <c r="B249" s="1">
        <v>4</v>
      </c>
      <c r="C249" s="1">
        <v>85</v>
      </c>
      <c r="D249" s="1">
        <v>70</v>
      </c>
      <c r="E249" s="1">
        <v>2070</v>
      </c>
      <c r="F249" s="1">
        <v>18.600000000000001</v>
      </c>
      <c r="G249" s="1">
        <v>78</v>
      </c>
      <c r="H249" s="1" t="s">
        <v>55</v>
      </c>
    </row>
    <row r="250" spans="1:8" x14ac:dyDescent="0.75">
      <c r="A250" s="1">
        <v>36.1</v>
      </c>
      <c r="B250" s="1">
        <v>4</v>
      </c>
      <c r="C250" s="1">
        <v>91</v>
      </c>
      <c r="D250" s="1">
        <v>60</v>
      </c>
      <c r="E250" s="1">
        <v>1800</v>
      </c>
      <c r="F250" s="1">
        <v>16.399999999999999</v>
      </c>
      <c r="G250" s="1">
        <v>78</v>
      </c>
      <c r="H250" s="1" t="s">
        <v>55</v>
      </c>
    </row>
    <row r="251" spans="1:8" x14ac:dyDescent="0.75">
      <c r="A251" s="1">
        <v>19.899999999999999</v>
      </c>
      <c r="B251" s="1">
        <v>8</v>
      </c>
      <c r="C251" s="1">
        <v>260</v>
      </c>
      <c r="D251" s="1">
        <v>110</v>
      </c>
      <c r="E251" s="1">
        <v>3365</v>
      </c>
      <c r="F251" s="1">
        <v>15.5</v>
      </c>
      <c r="G251" s="1">
        <v>78</v>
      </c>
      <c r="H251" s="1" t="s">
        <v>54</v>
      </c>
    </row>
    <row r="252" spans="1:8" x14ac:dyDescent="0.75">
      <c r="A252" s="1">
        <v>19.399999999999999</v>
      </c>
      <c r="B252" s="1">
        <v>8</v>
      </c>
      <c r="C252" s="1">
        <v>318</v>
      </c>
      <c r="D252" s="1">
        <v>140</v>
      </c>
      <c r="E252" s="1">
        <v>3735</v>
      </c>
      <c r="F252" s="1">
        <v>13.2</v>
      </c>
      <c r="G252" s="1">
        <v>78</v>
      </c>
      <c r="H252" s="1" t="s">
        <v>54</v>
      </c>
    </row>
    <row r="253" spans="1:8" x14ac:dyDescent="0.75">
      <c r="A253" s="1">
        <v>20.2</v>
      </c>
      <c r="B253" s="1">
        <v>8</v>
      </c>
      <c r="C253" s="1">
        <v>302</v>
      </c>
      <c r="D253" s="1">
        <v>139</v>
      </c>
      <c r="E253" s="1">
        <v>3570</v>
      </c>
      <c r="F253" s="1">
        <v>12.8</v>
      </c>
      <c r="G253" s="1">
        <v>78</v>
      </c>
      <c r="H253" s="1" t="s">
        <v>54</v>
      </c>
    </row>
    <row r="254" spans="1:8" x14ac:dyDescent="0.75">
      <c r="A254" s="1">
        <v>19.2</v>
      </c>
      <c r="B254" s="1">
        <v>6</v>
      </c>
      <c r="C254" s="1">
        <v>231</v>
      </c>
      <c r="D254" s="1">
        <v>105</v>
      </c>
      <c r="E254" s="1">
        <v>3535</v>
      </c>
      <c r="F254" s="1">
        <v>19.2</v>
      </c>
      <c r="G254" s="1">
        <v>78</v>
      </c>
      <c r="H254" s="1" t="s">
        <v>54</v>
      </c>
    </row>
    <row r="255" spans="1:8" x14ac:dyDescent="0.75">
      <c r="A255" s="1">
        <v>20.5</v>
      </c>
      <c r="B255" s="1">
        <v>6</v>
      </c>
      <c r="C255" s="1">
        <v>200</v>
      </c>
      <c r="D255" s="1">
        <v>95</v>
      </c>
      <c r="E255" s="1">
        <v>3155</v>
      </c>
      <c r="F255" s="1">
        <v>18.2</v>
      </c>
      <c r="G255" s="1">
        <v>78</v>
      </c>
      <c r="H255" s="1" t="s">
        <v>54</v>
      </c>
    </row>
    <row r="256" spans="1:8" x14ac:dyDescent="0.75">
      <c r="A256" s="1">
        <v>20.2</v>
      </c>
      <c r="B256" s="1">
        <v>6</v>
      </c>
      <c r="C256" s="1">
        <v>200</v>
      </c>
      <c r="D256" s="1">
        <v>85</v>
      </c>
      <c r="E256" s="1">
        <v>2965</v>
      </c>
      <c r="F256" s="1">
        <v>15.8</v>
      </c>
      <c r="G256" s="1">
        <v>78</v>
      </c>
      <c r="H256" s="1" t="s">
        <v>54</v>
      </c>
    </row>
    <row r="257" spans="1:8" x14ac:dyDescent="0.75">
      <c r="A257" s="1">
        <v>25.1</v>
      </c>
      <c r="B257" s="1">
        <v>4</v>
      </c>
      <c r="C257" s="1">
        <v>140</v>
      </c>
      <c r="D257" s="1">
        <v>88</v>
      </c>
      <c r="E257" s="1">
        <v>2720</v>
      </c>
      <c r="F257" s="1">
        <v>15.4</v>
      </c>
      <c r="G257" s="1">
        <v>78</v>
      </c>
      <c r="H257" s="1" t="s">
        <v>54</v>
      </c>
    </row>
    <row r="258" spans="1:8" x14ac:dyDescent="0.75">
      <c r="A258" s="1">
        <v>20.5</v>
      </c>
      <c r="B258" s="1">
        <v>6</v>
      </c>
      <c r="C258" s="1">
        <v>225</v>
      </c>
      <c r="D258" s="1">
        <v>100</v>
      </c>
      <c r="E258" s="1">
        <v>3430</v>
      </c>
      <c r="F258" s="1">
        <v>17.2</v>
      </c>
      <c r="G258" s="1">
        <v>78</v>
      </c>
      <c r="H258" s="1" t="s">
        <v>54</v>
      </c>
    </row>
    <row r="259" spans="1:8" x14ac:dyDescent="0.75">
      <c r="A259" s="1">
        <v>19.399999999999999</v>
      </c>
      <c r="B259" s="1">
        <v>6</v>
      </c>
      <c r="C259" s="1">
        <v>232</v>
      </c>
      <c r="D259" s="1">
        <v>90</v>
      </c>
      <c r="E259" s="1">
        <v>3210</v>
      </c>
      <c r="F259" s="1">
        <v>17.2</v>
      </c>
      <c r="G259" s="1">
        <v>78</v>
      </c>
      <c r="H259" s="1" t="s">
        <v>54</v>
      </c>
    </row>
    <row r="260" spans="1:8" x14ac:dyDescent="0.75">
      <c r="A260" s="1">
        <v>20.6</v>
      </c>
      <c r="B260" s="1">
        <v>6</v>
      </c>
      <c r="C260" s="1">
        <v>231</v>
      </c>
      <c r="D260" s="1">
        <v>105</v>
      </c>
      <c r="E260" s="1">
        <v>3380</v>
      </c>
      <c r="F260" s="1">
        <v>15.8</v>
      </c>
      <c r="G260" s="1">
        <v>78</v>
      </c>
      <c r="H260" s="1" t="s">
        <v>54</v>
      </c>
    </row>
    <row r="261" spans="1:8" x14ac:dyDescent="0.75">
      <c r="A261" s="1">
        <v>20.8</v>
      </c>
      <c r="B261" s="1">
        <v>6</v>
      </c>
      <c r="C261" s="1">
        <v>200</v>
      </c>
      <c r="D261" s="1">
        <v>85</v>
      </c>
      <c r="E261" s="1">
        <v>3070</v>
      </c>
      <c r="F261" s="1">
        <v>16.7</v>
      </c>
      <c r="G261" s="1">
        <v>78</v>
      </c>
      <c r="H261" s="1" t="s">
        <v>54</v>
      </c>
    </row>
    <row r="262" spans="1:8" x14ac:dyDescent="0.75">
      <c r="A262" s="1">
        <v>18.600000000000001</v>
      </c>
      <c r="B262" s="1">
        <v>6</v>
      </c>
      <c r="C262" s="1">
        <v>225</v>
      </c>
      <c r="D262" s="1">
        <v>110</v>
      </c>
      <c r="E262" s="1">
        <v>3620</v>
      </c>
      <c r="F262" s="1">
        <v>18.7</v>
      </c>
      <c r="G262" s="1">
        <v>78</v>
      </c>
      <c r="H262" s="1" t="s">
        <v>54</v>
      </c>
    </row>
    <row r="263" spans="1:8" x14ac:dyDescent="0.75">
      <c r="A263" s="1">
        <v>18.100000000000001</v>
      </c>
      <c r="B263" s="1">
        <v>6</v>
      </c>
      <c r="C263" s="1">
        <v>258</v>
      </c>
      <c r="D263" s="1">
        <v>120</v>
      </c>
      <c r="E263" s="1">
        <v>3410</v>
      </c>
      <c r="F263" s="1">
        <v>15.1</v>
      </c>
      <c r="G263" s="1">
        <v>78</v>
      </c>
      <c r="H263" s="1" t="s">
        <v>54</v>
      </c>
    </row>
    <row r="264" spans="1:8" x14ac:dyDescent="0.75">
      <c r="A264" s="1">
        <v>19.2</v>
      </c>
      <c r="B264" s="1">
        <v>8</v>
      </c>
      <c r="C264" s="1">
        <v>305</v>
      </c>
      <c r="D264" s="1">
        <v>145</v>
      </c>
      <c r="E264" s="1">
        <v>3425</v>
      </c>
      <c r="F264" s="1">
        <v>13.2</v>
      </c>
      <c r="G264" s="1">
        <v>78</v>
      </c>
      <c r="H264" s="1" t="s">
        <v>54</v>
      </c>
    </row>
    <row r="265" spans="1:8" x14ac:dyDescent="0.75">
      <c r="A265" s="1">
        <v>17.7</v>
      </c>
      <c r="B265" s="1">
        <v>6</v>
      </c>
      <c r="C265" s="1">
        <v>231</v>
      </c>
      <c r="D265" s="1">
        <v>165</v>
      </c>
      <c r="E265" s="1">
        <v>3445</v>
      </c>
      <c r="F265" s="1">
        <v>13.4</v>
      </c>
      <c r="G265" s="1">
        <v>78</v>
      </c>
      <c r="H265" s="1" t="s">
        <v>54</v>
      </c>
    </row>
    <row r="266" spans="1:8" x14ac:dyDescent="0.75">
      <c r="A266" s="1">
        <v>18.100000000000001</v>
      </c>
      <c r="B266" s="1">
        <v>8</v>
      </c>
      <c r="C266" s="1">
        <v>302</v>
      </c>
      <c r="D266" s="1">
        <v>139</v>
      </c>
      <c r="E266" s="1">
        <v>3205</v>
      </c>
      <c r="F266" s="1">
        <v>11.2</v>
      </c>
      <c r="G266" s="1">
        <v>78</v>
      </c>
      <c r="H266" s="1" t="s">
        <v>54</v>
      </c>
    </row>
    <row r="267" spans="1:8" x14ac:dyDescent="0.75">
      <c r="A267" s="1">
        <v>17.5</v>
      </c>
      <c r="B267" s="1">
        <v>8</v>
      </c>
      <c r="C267" s="1">
        <v>318</v>
      </c>
      <c r="D267" s="1">
        <v>140</v>
      </c>
      <c r="E267" s="1">
        <v>4080</v>
      </c>
      <c r="F267" s="1">
        <v>13.7</v>
      </c>
      <c r="G267" s="1">
        <v>78</v>
      </c>
      <c r="H267" s="1" t="s">
        <v>54</v>
      </c>
    </row>
    <row r="268" spans="1:8" x14ac:dyDescent="0.75">
      <c r="A268" s="1">
        <v>30</v>
      </c>
      <c r="B268" s="1">
        <v>4</v>
      </c>
      <c r="C268" s="1">
        <v>98</v>
      </c>
      <c r="D268" s="1">
        <v>68</v>
      </c>
      <c r="E268" s="1">
        <v>2155</v>
      </c>
      <c r="F268" s="1">
        <v>16.5</v>
      </c>
      <c r="G268" s="1">
        <v>78</v>
      </c>
      <c r="H268" s="1" t="s">
        <v>54</v>
      </c>
    </row>
    <row r="269" spans="1:8" x14ac:dyDescent="0.75">
      <c r="A269" s="1">
        <v>27.5</v>
      </c>
      <c r="B269" s="1">
        <v>4</v>
      </c>
      <c r="C269" s="1">
        <v>134</v>
      </c>
      <c r="D269" s="1">
        <v>95</v>
      </c>
      <c r="E269" s="1">
        <v>2560</v>
      </c>
      <c r="F269" s="1">
        <v>14.2</v>
      </c>
      <c r="G269" s="1">
        <v>78</v>
      </c>
      <c r="H269" s="1" t="s">
        <v>55</v>
      </c>
    </row>
    <row r="270" spans="1:8" x14ac:dyDescent="0.75">
      <c r="A270" s="1">
        <v>27.2</v>
      </c>
      <c r="B270" s="1">
        <v>4</v>
      </c>
      <c r="C270" s="1">
        <v>119</v>
      </c>
      <c r="D270" s="1">
        <v>97</v>
      </c>
      <c r="E270" s="1">
        <v>2300</v>
      </c>
      <c r="F270" s="1">
        <v>14.7</v>
      </c>
      <c r="G270" s="1">
        <v>78</v>
      </c>
      <c r="H270" s="1" t="s">
        <v>55</v>
      </c>
    </row>
    <row r="271" spans="1:8" x14ac:dyDescent="0.75">
      <c r="A271" s="1">
        <v>30.9</v>
      </c>
      <c r="B271" s="1">
        <v>4</v>
      </c>
      <c r="C271" s="1">
        <v>105</v>
      </c>
      <c r="D271" s="1">
        <v>75</v>
      </c>
      <c r="E271" s="1">
        <v>2230</v>
      </c>
      <c r="F271" s="1">
        <v>14.5</v>
      </c>
      <c r="G271" s="1">
        <v>78</v>
      </c>
      <c r="H271" s="1" t="s">
        <v>54</v>
      </c>
    </row>
    <row r="272" spans="1:8" x14ac:dyDescent="0.75">
      <c r="A272" s="1">
        <v>21.1</v>
      </c>
      <c r="B272" s="1">
        <v>4</v>
      </c>
      <c r="C272" s="1">
        <v>134</v>
      </c>
      <c r="D272" s="1">
        <v>95</v>
      </c>
      <c r="E272" s="1">
        <v>2515</v>
      </c>
      <c r="F272" s="1">
        <v>14.8</v>
      </c>
      <c r="G272" s="1">
        <v>78</v>
      </c>
      <c r="H272" s="1" t="s">
        <v>55</v>
      </c>
    </row>
    <row r="273" spans="1:8" x14ac:dyDescent="0.75">
      <c r="A273" s="1">
        <v>23.2</v>
      </c>
      <c r="B273" s="1">
        <v>4</v>
      </c>
      <c r="C273" s="1">
        <v>156</v>
      </c>
      <c r="D273" s="1">
        <v>105</v>
      </c>
      <c r="E273" s="1">
        <v>2745</v>
      </c>
      <c r="F273" s="1">
        <v>16.7</v>
      </c>
      <c r="G273" s="1">
        <v>78</v>
      </c>
      <c r="H273" s="1" t="s">
        <v>54</v>
      </c>
    </row>
    <row r="274" spans="1:8" x14ac:dyDescent="0.75">
      <c r="A274" s="1">
        <v>23.8</v>
      </c>
      <c r="B274" s="1">
        <v>4</v>
      </c>
      <c r="C274" s="1">
        <v>151</v>
      </c>
      <c r="D274" s="1">
        <v>85</v>
      </c>
      <c r="E274" s="1">
        <v>2855</v>
      </c>
      <c r="F274" s="1">
        <v>17.600000000000001</v>
      </c>
      <c r="G274" s="1">
        <v>78</v>
      </c>
      <c r="H274" s="1" t="s">
        <v>54</v>
      </c>
    </row>
    <row r="275" spans="1:8" x14ac:dyDescent="0.75">
      <c r="A275" s="1">
        <v>23.9</v>
      </c>
      <c r="B275" s="1">
        <v>4</v>
      </c>
      <c r="C275" s="1">
        <v>119</v>
      </c>
      <c r="D275" s="1">
        <v>97</v>
      </c>
      <c r="E275" s="1">
        <v>2405</v>
      </c>
      <c r="F275" s="1">
        <v>14.9</v>
      </c>
      <c r="G275" s="1">
        <v>78</v>
      </c>
      <c r="H275" s="1" t="s">
        <v>55</v>
      </c>
    </row>
    <row r="276" spans="1:8" x14ac:dyDescent="0.75">
      <c r="A276" s="1">
        <v>20.3</v>
      </c>
      <c r="B276" s="1">
        <v>5</v>
      </c>
      <c r="C276" s="1">
        <v>131</v>
      </c>
      <c r="D276" s="1">
        <v>103</v>
      </c>
      <c r="E276" s="1">
        <v>2830</v>
      </c>
      <c r="F276" s="1">
        <v>15.9</v>
      </c>
      <c r="G276" s="1">
        <v>78</v>
      </c>
      <c r="H276" s="1" t="s">
        <v>56</v>
      </c>
    </row>
    <row r="277" spans="1:8" x14ac:dyDescent="0.75">
      <c r="A277" s="1">
        <v>17</v>
      </c>
      <c r="B277" s="1">
        <v>6</v>
      </c>
      <c r="C277" s="1">
        <v>163</v>
      </c>
      <c r="D277" s="1">
        <v>125</v>
      </c>
      <c r="E277" s="1">
        <v>3140</v>
      </c>
      <c r="F277" s="1">
        <v>13.6</v>
      </c>
      <c r="G277" s="1">
        <v>78</v>
      </c>
      <c r="H277" s="1" t="s">
        <v>56</v>
      </c>
    </row>
    <row r="278" spans="1:8" x14ac:dyDescent="0.75">
      <c r="A278" s="1">
        <v>21.6</v>
      </c>
      <c r="B278" s="1">
        <v>4</v>
      </c>
      <c r="C278" s="1">
        <v>121</v>
      </c>
      <c r="D278" s="1">
        <v>115</v>
      </c>
      <c r="E278" s="1">
        <v>2795</v>
      </c>
      <c r="F278" s="1">
        <v>15.7</v>
      </c>
      <c r="G278" s="1">
        <v>78</v>
      </c>
      <c r="H278" s="1" t="s">
        <v>56</v>
      </c>
    </row>
    <row r="279" spans="1:8" x14ac:dyDescent="0.75">
      <c r="A279" s="1">
        <v>16.2</v>
      </c>
      <c r="B279" s="1">
        <v>6</v>
      </c>
      <c r="C279" s="1">
        <v>163</v>
      </c>
      <c r="D279" s="1">
        <v>133</v>
      </c>
      <c r="E279" s="1">
        <v>3410</v>
      </c>
      <c r="F279" s="1">
        <v>15.8</v>
      </c>
      <c r="G279" s="1">
        <v>78</v>
      </c>
      <c r="H279" s="1" t="s">
        <v>56</v>
      </c>
    </row>
    <row r="280" spans="1:8" x14ac:dyDescent="0.75">
      <c r="A280" s="1">
        <v>31.5</v>
      </c>
      <c r="B280" s="1">
        <v>4</v>
      </c>
      <c r="C280" s="1">
        <v>89</v>
      </c>
      <c r="D280" s="1">
        <v>71</v>
      </c>
      <c r="E280" s="1">
        <v>1990</v>
      </c>
      <c r="F280" s="1">
        <v>14.9</v>
      </c>
      <c r="G280" s="1">
        <v>78</v>
      </c>
      <c r="H280" s="1" t="s">
        <v>56</v>
      </c>
    </row>
    <row r="281" spans="1:8" x14ac:dyDescent="0.75">
      <c r="A281" s="1">
        <v>29.5</v>
      </c>
      <c r="B281" s="1">
        <v>4</v>
      </c>
      <c r="C281" s="1">
        <v>98</v>
      </c>
      <c r="D281" s="1">
        <v>68</v>
      </c>
      <c r="E281" s="1">
        <v>2135</v>
      </c>
      <c r="F281" s="1">
        <v>16.600000000000001</v>
      </c>
      <c r="G281" s="1">
        <v>78</v>
      </c>
      <c r="H281" s="1" t="s">
        <v>55</v>
      </c>
    </row>
    <row r="282" spans="1:8" x14ac:dyDescent="0.75">
      <c r="A282" s="1">
        <v>21.5</v>
      </c>
      <c r="B282" s="1">
        <v>6</v>
      </c>
      <c r="C282" s="1">
        <v>231</v>
      </c>
      <c r="D282" s="1">
        <v>115</v>
      </c>
      <c r="E282" s="1">
        <v>3245</v>
      </c>
      <c r="F282" s="1">
        <v>15.4</v>
      </c>
      <c r="G282" s="1">
        <v>79</v>
      </c>
      <c r="H282" s="1" t="s">
        <v>54</v>
      </c>
    </row>
    <row r="283" spans="1:8" x14ac:dyDescent="0.75">
      <c r="A283" s="1">
        <v>19.8</v>
      </c>
      <c r="B283" s="1">
        <v>6</v>
      </c>
      <c r="C283" s="1">
        <v>200</v>
      </c>
      <c r="D283" s="1">
        <v>85</v>
      </c>
      <c r="E283" s="1">
        <v>2990</v>
      </c>
      <c r="F283" s="1">
        <v>18.2</v>
      </c>
      <c r="G283" s="1">
        <v>79</v>
      </c>
      <c r="H283" s="1" t="s">
        <v>54</v>
      </c>
    </row>
    <row r="284" spans="1:8" x14ac:dyDescent="0.75">
      <c r="A284" s="1">
        <v>22.3</v>
      </c>
      <c r="B284" s="1">
        <v>4</v>
      </c>
      <c r="C284" s="1">
        <v>140</v>
      </c>
      <c r="D284" s="1">
        <v>88</v>
      </c>
      <c r="E284" s="1">
        <v>2890</v>
      </c>
      <c r="F284" s="1">
        <v>17.3</v>
      </c>
      <c r="G284" s="1">
        <v>79</v>
      </c>
      <c r="H284" s="1" t="s">
        <v>54</v>
      </c>
    </row>
    <row r="285" spans="1:8" x14ac:dyDescent="0.75">
      <c r="A285" s="1">
        <v>20.2</v>
      </c>
      <c r="B285" s="1">
        <v>6</v>
      </c>
      <c r="C285" s="1">
        <v>232</v>
      </c>
      <c r="D285" s="1">
        <v>90</v>
      </c>
      <c r="E285" s="1">
        <v>3265</v>
      </c>
      <c r="F285" s="1">
        <v>18.2</v>
      </c>
      <c r="G285" s="1">
        <v>79</v>
      </c>
      <c r="H285" s="1" t="s">
        <v>54</v>
      </c>
    </row>
    <row r="286" spans="1:8" x14ac:dyDescent="0.75">
      <c r="A286" s="1">
        <v>20.6</v>
      </c>
      <c r="B286" s="1">
        <v>6</v>
      </c>
      <c r="C286" s="1">
        <v>225</v>
      </c>
      <c r="D286" s="1">
        <v>110</v>
      </c>
      <c r="E286" s="1">
        <v>3360</v>
      </c>
      <c r="F286" s="1">
        <v>16.600000000000001</v>
      </c>
      <c r="G286" s="1">
        <v>79</v>
      </c>
      <c r="H286" s="1" t="s">
        <v>54</v>
      </c>
    </row>
    <row r="287" spans="1:8" x14ac:dyDescent="0.75">
      <c r="A287" s="1">
        <v>17</v>
      </c>
      <c r="B287" s="1">
        <v>8</v>
      </c>
      <c r="C287" s="1">
        <v>305</v>
      </c>
      <c r="D287" s="1">
        <v>130</v>
      </c>
      <c r="E287" s="1">
        <v>3840</v>
      </c>
      <c r="F287" s="1">
        <v>15.4</v>
      </c>
      <c r="G287" s="1">
        <v>79</v>
      </c>
      <c r="H287" s="1" t="s">
        <v>54</v>
      </c>
    </row>
    <row r="288" spans="1:8" x14ac:dyDescent="0.75">
      <c r="A288" s="1">
        <v>17.600000000000001</v>
      </c>
      <c r="B288" s="1">
        <v>8</v>
      </c>
      <c r="C288" s="1">
        <v>302</v>
      </c>
      <c r="D288" s="1">
        <v>129</v>
      </c>
      <c r="E288" s="1">
        <v>3725</v>
      </c>
      <c r="F288" s="1">
        <v>13.4</v>
      </c>
      <c r="G288" s="1">
        <v>79</v>
      </c>
      <c r="H288" s="1" t="s">
        <v>54</v>
      </c>
    </row>
    <row r="289" spans="1:8" x14ac:dyDescent="0.75">
      <c r="A289" s="1">
        <v>16.5</v>
      </c>
      <c r="B289" s="1">
        <v>8</v>
      </c>
      <c r="C289" s="1">
        <v>351</v>
      </c>
      <c r="D289" s="1">
        <v>138</v>
      </c>
      <c r="E289" s="1">
        <v>3955</v>
      </c>
      <c r="F289" s="1">
        <v>13.2</v>
      </c>
      <c r="G289" s="1">
        <v>79</v>
      </c>
      <c r="H289" s="1" t="s">
        <v>54</v>
      </c>
    </row>
    <row r="290" spans="1:8" x14ac:dyDescent="0.75">
      <c r="A290" s="1">
        <v>18.2</v>
      </c>
      <c r="B290" s="1">
        <v>8</v>
      </c>
      <c r="C290" s="1">
        <v>318</v>
      </c>
      <c r="D290" s="1">
        <v>135</v>
      </c>
      <c r="E290" s="1">
        <v>3830</v>
      </c>
      <c r="F290" s="1">
        <v>15.2</v>
      </c>
      <c r="G290" s="1">
        <v>79</v>
      </c>
      <c r="H290" s="1" t="s">
        <v>54</v>
      </c>
    </row>
    <row r="291" spans="1:8" x14ac:dyDescent="0.75">
      <c r="A291" s="1">
        <v>16.899999999999999</v>
      </c>
      <c r="B291" s="1">
        <v>8</v>
      </c>
      <c r="C291" s="1">
        <v>350</v>
      </c>
      <c r="D291" s="1">
        <v>155</v>
      </c>
      <c r="E291" s="1">
        <v>4360</v>
      </c>
      <c r="F291" s="1">
        <v>14.9</v>
      </c>
      <c r="G291" s="1">
        <v>79</v>
      </c>
      <c r="H291" s="1" t="s">
        <v>54</v>
      </c>
    </row>
    <row r="292" spans="1:8" x14ac:dyDescent="0.75">
      <c r="A292" s="1">
        <v>15.5</v>
      </c>
      <c r="B292" s="1">
        <v>8</v>
      </c>
      <c r="C292" s="1">
        <v>351</v>
      </c>
      <c r="D292" s="1">
        <v>142</v>
      </c>
      <c r="E292" s="1">
        <v>4054</v>
      </c>
      <c r="F292" s="1">
        <v>14.3</v>
      </c>
      <c r="G292" s="1">
        <v>79</v>
      </c>
      <c r="H292" s="1" t="s">
        <v>54</v>
      </c>
    </row>
    <row r="293" spans="1:8" x14ac:dyDescent="0.75">
      <c r="A293" s="1">
        <v>19.2</v>
      </c>
      <c r="B293" s="1">
        <v>8</v>
      </c>
      <c r="C293" s="1">
        <v>267</v>
      </c>
      <c r="D293" s="1">
        <v>125</v>
      </c>
      <c r="E293" s="1">
        <v>3605</v>
      </c>
      <c r="F293" s="1">
        <v>15</v>
      </c>
      <c r="G293" s="1">
        <v>79</v>
      </c>
      <c r="H293" s="1" t="s">
        <v>54</v>
      </c>
    </row>
    <row r="294" spans="1:8" x14ac:dyDescent="0.75">
      <c r="A294" s="1">
        <v>18.5</v>
      </c>
      <c r="B294" s="1">
        <v>8</v>
      </c>
      <c r="C294" s="1">
        <v>360</v>
      </c>
      <c r="D294" s="1">
        <v>150</v>
      </c>
      <c r="E294" s="1">
        <v>3940</v>
      </c>
      <c r="F294" s="1">
        <v>13</v>
      </c>
      <c r="G294" s="1">
        <v>79</v>
      </c>
      <c r="H294" s="1" t="s">
        <v>54</v>
      </c>
    </row>
    <row r="295" spans="1:8" x14ac:dyDescent="0.75">
      <c r="A295" s="1">
        <v>31.9</v>
      </c>
      <c r="B295" s="1">
        <v>4</v>
      </c>
      <c r="C295" s="1">
        <v>89</v>
      </c>
      <c r="D295" s="1">
        <v>71</v>
      </c>
      <c r="E295" s="1">
        <v>1925</v>
      </c>
      <c r="F295" s="1">
        <v>14</v>
      </c>
      <c r="G295" s="1">
        <v>79</v>
      </c>
      <c r="H295" s="1" t="s">
        <v>56</v>
      </c>
    </row>
    <row r="296" spans="1:8" x14ac:dyDescent="0.75">
      <c r="A296" s="1">
        <v>34.1</v>
      </c>
      <c r="B296" s="1">
        <v>4</v>
      </c>
      <c r="C296" s="1">
        <v>86</v>
      </c>
      <c r="D296" s="1">
        <v>65</v>
      </c>
      <c r="E296" s="1">
        <v>1975</v>
      </c>
      <c r="F296" s="1">
        <v>15.2</v>
      </c>
      <c r="G296" s="1">
        <v>79</v>
      </c>
      <c r="H296" s="1" t="s">
        <v>55</v>
      </c>
    </row>
    <row r="297" spans="1:8" x14ac:dyDescent="0.75">
      <c r="A297" s="1">
        <v>35.700000000000003</v>
      </c>
      <c r="B297" s="1">
        <v>4</v>
      </c>
      <c r="C297" s="1">
        <v>98</v>
      </c>
      <c r="D297" s="1">
        <v>80</v>
      </c>
      <c r="E297" s="1">
        <v>1915</v>
      </c>
      <c r="F297" s="1">
        <v>14.4</v>
      </c>
      <c r="G297" s="1">
        <v>79</v>
      </c>
      <c r="H297" s="1" t="s">
        <v>54</v>
      </c>
    </row>
    <row r="298" spans="1:8" x14ac:dyDescent="0.75">
      <c r="A298" s="1">
        <v>27.4</v>
      </c>
      <c r="B298" s="1">
        <v>4</v>
      </c>
      <c r="C298" s="1">
        <v>121</v>
      </c>
      <c r="D298" s="1">
        <v>80</v>
      </c>
      <c r="E298" s="1">
        <v>2670</v>
      </c>
      <c r="F298" s="1">
        <v>15</v>
      </c>
      <c r="G298" s="1">
        <v>79</v>
      </c>
      <c r="H298" s="1" t="s">
        <v>54</v>
      </c>
    </row>
    <row r="299" spans="1:8" x14ac:dyDescent="0.75">
      <c r="A299" s="1">
        <v>25.4</v>
      </c>
      <c r="B299" s="1">
        <v>5</v>
      </c>
      <c r="C299" s="1">
        <v>183</v>
      </c>
      <c r="D299" s="1">
        <v>77</v>
      </c>
      <c r="E299" s="1">
        <v>3530</v>
      </c>
      <c r="F299" s="1">
        <v>20.100000000000001</v>
      </c>
      <c r="G299" s="1">
        <v>79</v>
      </c>
      <c r="H299" s="1" t="s">
        <v>56</v>
      </c>
    </row>
    <row r="300" spans="1:8" x14ac:dyDescent="0.75">
      <c r="A300" s="1">
        <v>23</v>
      </c>
      <c r="B300" s="1">
        <v>8</v>
      </c>
      <c r="C300" s="1">
        <v>350</v>
      </c>
      <c r="D300" s="1">
        <v>125</v>
      </c>
      <c r="E300" s="1">
        <v>3900</v>
      </c>
      <c r="F300" s="1">
        <v>17.399999999999999</v>
      </c>
      <c r="G300" s="1">
        <v>79</v>
      </c>
      <c r="H300" s="1" t="s">
        <v>54</v>
      </c>
    </row>
    <row r="301" spans="1:8" x14ac:dyDescent="0.75">
      <c r="A301" s="1">
        <v>27.2</v>
      </c>
      <c r="B301" s="1">
        <v>4</v>
      </c>
      <c r="C301" s="1">
        <v>141</v>
      </c>
      <c r="D301" s="1">
        <v>71</v>
      </c>
      <c r="E301" s="1">
        <v>3190</v>
      </c>
      <c r="F301" s="1">
        <v>24.8</v>
      </c>
      <c r="G301" s="1">
        <v>79</v>
      </c>
      <c r="H301" s="1" t="s">
        <v>56</v>
      </c>
    </row>
    <row r="302" spans="1:8" x14ac:dyDescent="0.75">
      <c r="A302" s="1">
        <v>23.9</v>
      </c>
      <c r="B302" s="1">
        <v>8</v>
      </c>
      <c r="C302" s="1">
        <v>260</v>
      </c>
      <c r="D302" s="1">
        <v>90</v>
      </c>
      <c r="E302" s="1">
        <v>3420</v>
      </c>
      <c r="F302" s="1">
        <v>22.2</v>
      </c>
      <c r="G302" s="1">
        <v>79</v>
      </c>
      <c r="H302" s="1" t="s">
        <v>54</v>
      </c>
    </row>
    <row r="303" spans="1:8" x14ac:dyDescent="0.75">
      <c r="A303" s="1">
        <v>34.200000000000003</v>
      </c>
      <c r="B303" s="1">
        <v>4</v>
      </c>
      <c r="C303" s="1">
        <v>105</v>
      </c>
      <c r="D303" s="1">
        <v>70</v>
      </c>
      <c r="E303" s="1">
        <v>2200</v>
      </c>
      <c r="F303" s="1">
        <v>13.2</v>
      </c>
      <c r="G303" s="1">
        <v>79</v>
      </c>
      <c r="H303" s="1" t="s">
        <v>54</v>
      </c>
    </row>
    <row r="304" spans="1:8" x14ac:dyDescent="0.75">
      <c r="A304" s="1">
        <v>34.5</v>
      </c>
      <c r="B304" s="1">
        <v>4</v>
      </c>
      <c r="C304" s="1">
        <v>105</v>
      </c>
      <c r="D304" s="1">
        <v>70</v>
      </c>
      <c r="E304" s="1">
        <v>2150</v>
      </c>
      <c r="F304" s="1">
        <v>14.9</v>
      </c>
      <c r="G304" s="1">
        <v>79</v>
      </c>
      <c r="H304" s="1" t="s">
        <v>54</v>
      </c>
    </row>
    <row r="305" spans="1:8" x14ac:dyDescent="0.75">
      <c r="A305" s="1">
        <v>31.8</v>
      </c>
      <c r="B305" s="1">
        <v>4</v>
      </c>
      <c r="C305" s="1">
        <v>85</v>
      </c>
      <c r="D305" s="1">
        <v>65</v>
      </c>
      <c r="E305" s="1">
        <v>2020</v>
      </c>
      <c r="F305" s="1">
        <v>19.2</v>
      </c>
      <c r="G305" s="1">
        <v>79</v>
      </c>
      <c r="H305" s="1" t="s">
        <v>55</v>
      </c>
    </row>
    <row r="306" spans="1:8" x14ac:dyDescent="0.75">
      <c r="A306" s="1">
        <v>37.299999999999997</v>
      </c>
      <c r="B306" s="1">
        <v>4</v>
      </c>
      <c r="C306" s="1">
        <v>91</v>
      </c>
      <c r="D306" s="1">
        <v>69</v>
      </c>
      <c r="E306" s="1">
        <v>2130</v>
      </c>
      <c r="F306" s="1">
        <v>14.7</v>
      </c>
      <c r="G306" s="1">
        <v>79</v>
      </c>
      <c r="H306" s="1" t="s">
        <v>56</v>
      </c>
    </row>
    <row r="307" spans="1:8" x14ac:dyDescent="0.75">
      <c r="A307" s="1">
        <v>28.4</v>
      </c>
      <c r="B307" s="1">
        <v>4</v>
      </c>
      <c r="C307" s="1">
        <v>151</v>
      </c>
      <c r="D307" s="1">
        <v>90</v>
      </c>
      <c r="E307" s="1">
        <v>2670</v>
      </c>
      <c r="F307" s="1">
        <v>16</v>
      </c>
      <c r="G307" s="1">
        <v>79</v>
      </c>
      <c r="H307" s="1" t="s">
        <v>54</v>
      </c>
    </row>
    <row r="308" spans="1:8" x14ac:dyDescent="0.75">
      <c r="A308" s="1">
        <v>28.8</v>
      </c>
      <c r="B308" s="1">
        <v>6</v>
      </c>
      <c r="C308" s="1">
        <v>173</v>
      </c>
      <c r="D308" s="1">
        <v>115</v>
      </c>
      <c r="E308" s="1">
        <v>2595</v>
      </c>
      <c r="F308" s="1">
        <v>11.3</v>
      </c>
      <c r="G308" s="1">
        <v>79</v>
      </c>
      <c r="H308" s="1" t="s">
        <v>54</v>
      </c>
    </row>
    <row r="309" spans="1:8" x14ac:dyDescent="0.75">
      <c r="A309" s="1">
        <v>26.8</v>
      </c>
      <c r="B309" s="1">
        <v>6</v>
      </c>
      <c r="C309" s="1">
        <v>173</v>
      </c>
      <c r="D309" s="1">
        <v>115</v>
      </c>
      <c r="E309" s="1">
        <v>2700</v>
      </c>
      <c r="F309" s="1">
        <v>12.9</v>
      </c>
      <c r="G309" s="1">
        <v>79</v>
      </c>
      <c r="H309" s="1" t="s">
        <v>54</v>
      </c>
    </row>
    <row r="310" spans="1:8" x14ac:dyDescent="0.75">
      <c r="A310" s="1">
        <v>33.5</v>
      </c>
      <c r="B310" s="1">
        <v>4</v>
      </c>
      <c r="C310" s="1">
        <v>151</v>
      </c>
      <c r="D310" s="1">
        <v>90</v>
      </c>
      <c r="E310" s="1">
        <v>2556</v>
      </c>
      <c r="F310" s="1">
        <v>13.2</v>
      </c>
      <c r="G310" s="1">
        <v>79</v>
      </c>
      <c r="H310" s="1" t="s">
        <v>54</v>
      </c>
    </row>
    <row r="311" spans="1:8" x14ac:dyDescent="0.75">
      <c r="A311" s="1">
        <v>41.5</v>
      </c>
      <c r="B311" s="1">
        <v>4</v>
      </c>
      <c r="C311" s="1">
        <v>98</v>
      </c>
      <c r="D311" s="1">
        <v>76</v>
      </c>
      <c r="E311" s="1">
        <v>2144</v>
      </c>
      <c r="F311" s="1">
        <v>14.7</v>
      </c>
      <c r="G311" s="1">
        <v>80</v>
      </c>
      <c r="H311" s="1" t="s">
        <v>56</v>
      </c>
    </row>
    <row r="312" spans="1:8" x14ac:dyDescent="0.75">
      <c r="A312" s="1">
        <v>38.1</v>
      </c>
      <c r="B312" s="1">
        <v>4</v>
      </c>
      <c r="C312" s="1">
        <v>89</v>
      </c>
      <c r="D312" s="1">
        <v>60</v>
      </c>
      <c r="E312" s="1">
        <v>1968</v>
      </c>
      <c r="F312" s="1">
        <v>18.8</v>
      </c>
      <c r="G312" s="1">
        <v>80</v>
      </c>
      <c r="H312" s="1" t="s">
        <v>55</v>
      </c>
    </row>
    <row r="313" spans="1:8" x14ac:dyDescent="0.75">
      <c r="A313" s="1">
        <v>32.1</v>
      </c>
      <c r="B313" s="1">
        <v>4</v>
      </c>
      <c r="C313" s="1">
        <v>98</v>
      </c>
      <c r="D313" s="1">
        <v>70</v>
      </c>
      <c r="E313" s="1">
        <v>2120</v>
      </c>
      <c r="F313" s="1">
        <v>15.5</v>
      </c>
      <c r="G313" s="1">
        <v>80</v>
      </c>
      <c r="H313" s="1" t="s">
        <v>54</v>
      </c>
    </row>
    <row r="314" spans="1:8" x14ac:dyDescent="0.75">
      <c r="A314" s="1">
        <v>37.200000000000003</v>
      </c>
      <c r="B314" s="1">
        <v>4</v>
      </c>
      <c r="C314" s="1">
        <v>86</v>
      </c>
      <c r="D314" s="1">
        <v>65</v>
      </c>
      <c r="E314" s="1">
        <v>2019</v>
      </c>
      <c r="F314" s="1">
        <v>16.399999999999999</v>
      </c>
      <c r="G314" s="1">
        <v>80</v>
      </c>
      <c r="H314" s="1" t="s">
        <v>55</v>
      </c>
    </row>
    <row r="315" spans="1:8" x14ac:dyDescent="0.75">
      <c r="A315" s="1">
        <v>28</v>
      </c>
      <c r="B315" s="1">
        <v>4</v>
      </c>
      <c r="C315" s="1">
        <v>151</v>
      </c>
      <c r="D315" s="1">
        <v>90</v>
      </c>
      <c r="E315" s="1">
        <v>2678</v>
      </c>
      <c r="F315" s="1">
        <v>16.5</v>
      </c>
      <c r="G315" s="1">
        <v>80</v>
      </c>
      <c r="H315" s="1" t="s">
        <v>54</v>
      </c>
    </row>
    <row r="316" spans="1:8" x14ac:dyDescent="0.75">
      <c r="A316" s="1">
        <v>26.4</v>
      </c>
      <c r="B316" s="1">
        <v>4</v>
      </c>
      <c r="C316" s="1">
        <v>140</v>
      </c>
      <c r="D316" s="1">
        <v>88</v>
      </c>
      <c r="E316" s="1">
        <v>2870</v>
      </c>
      <c r="F316" s="1">
        <v>18.100000000000001</v>
      </c>
      <c r="G316" s="1">
        <v>80</v>
      </c>
      <c r="H316" s="1" t="s">
        <v>54</v>
      </c>
    </row>
    <row r="317" spans="1:8" x14ac:dyDescent="0.75">
      <c r="A317" s="1">
        <v>24.3</v>
      </c>
      <c r="B317" s="1">
        <v>4</v>
      </c>
      <c r="C317" s="1">
        <v>151</v>
      </c>
      <c r="D317" s="1">
        <v>90</v>
      </c>
      <c r="E317" s="1">
        <v>3003</v>
      </c>
      <c r="F317" s="1">
        <v>20.100000000000001</v>
      </c>
      <c r="G317" s="1">
        <v>80</v>
      </c>
      <c r="H317" s="1" t="s">
        <v>54</v>
      </c>
    </row>
    <row r="318" spans="1:8" x14ac:dyDescent="0.75">
      <c r="A318" s="1">
        <v>19.100000000000001</v>
      </c>
      <c r="B318" s="1">
        <v>6</v>
      </c>
      <c r="C318" s="1">
        <v>225</v>
      </c>
      <c r="D318" s="1">
        <v>90</v>
      </c>
      <c r="E318" s="1">
        <v>3381</v>
      </c>
      <c r="F318" s="1">
        <v>18.7</v>
      </c>
      <c r="G318" s="1">
        <v>80</v>
      </c>
      <c r="H318" s="1" t="s">
        <v>54</v>
      </c>
    </row>
    <row r="319" spans="1:8" x14ac:dyDescent="0.75">
      <c r="A319" s="1">
        <v>34.299999999999997</v>
      </c>
      <c r="B319" s="1">
        <v>4</v>
      </c>
      <c r="C319" s="1">
        <v>97</v>
      </c>
      <c r="D319" s="1">
        <v>78</v>
      </c>
      <c r="E319" s="1">
        <v>2188</v>
      </c>
      <c r="F319" s="1">
        <v>15.8</v>
      </c>
      <c r="G319" s="1">
        <v>80</v>
      </c>
      <c r="H319" s="1" t="s">
        <v>56</v>
      </c>
    </row>
    <row r="320" spans="1:8" x14ac:dyDescent="0.75">
      <c r="A320" s="1">
        <v>29.8</v>
      </c>
      <c r="B320" s="1">
        <v>4</v>
      </c>
      <c r="C320" s="1">
        <v>134</v>
      </c>
      <c r="D320" s="1">
        <v>90</v>
      </c>
      <c r="E320" s="1">
        <v>2711</v>
      </c>
      <c r="F320" s="1">
        <v>15.5</v>
      </c>
      <c r="G320" s="1">
        <v>80</v>
      </c>
      <c r="H320" s="1" t="s">
        <v>55</v>
      </c>
    </row>
    <row r="321" spans="1:8" x14ac:dyDescent="0.75">
      <c r="A321" s="1">
        <v>31.3</v>
      </c>
      <c r="B321" s="1">
        <v>4</v>
      </c>
      <c r="C321" s="1">
        <v>120</v>
      </c>
      <c r="D321" s="1">
        <v>75</v>
      </c>
      <c r="E321" s="1">
        <v>2542</v>
      </c>
      <c r="F321" s="1">
        <v>17.5</v>
      </c>
      <c r="G321" s="1">
        <v>80</v>
      </c>
      <c r="H321" s="1" t="s">
        <v>55</v>
      </c>
    </row>
    <row r="322" spans="1:8" x14ac:dyDescent="0.75">
      <c r="A322" s="1">
        <v>37</v>
      </c>
      <c r="B322" s="1">
        <v>4</v>
      </c>
      <c r="C322" s="1">
        <v>119</v>
      </c>
      <c r="D322" s="1">
        <v>92</v>
      </c>
      <c r="E322" s="1">
        <v>2434</v>
      </c>
      <c r="F322" s="1">
        <v>15</v>
      </c>
      <c r="G322" s="1">
        <v>80</v>
      </c>
      <c r="H322" s="1" t="s">
        <v>55</v>
      </c>
    </row>
    <row r="323" spans="1:8" x14ac:dyDescent="0.75">
      <c r="A323" s="1">
        <v>32.200000000000003</v>
      </c>
      <c r="B323" s="1">
        <v>4</v>
      </c>
      <c r="C323" s="1">
        <v>108</v>
      </c>
      <c r="D323" s="1">
        <v>75</v>
      </c>
      <c r="E323" s="1">
        <v>2265</v>
      </c>
      <c r="F323" s="1">
        <v>15.2</v>
      </c>
      <c r="G323" s="1">
        <v>80</v>
      </c>
      <c r="H323" s="1" t="s">
        <v>55</v>
      </c>
    </row>
    <row r="324" spans="1:8" x14ac:dyDescent="0.75">
      <c r="A324" s="1">
        <v>46.6</v>
      </c>
      <c r="B324" s="1">
        <v>4</v>
      </c>
      <c r="C324" s="1">
        <v>86</v>
      </c>
      <c r="D324" s="1">
        <v>65</v>
      </c>
      <c r="E324" s="1">
        <v>2110</v>
      </c>
      <c r="F324" s="1">
        <v>17.899999999999999</v>
      </c>
      <c r="G324" s="1">
        <v>80</v>
      </c>
      <c r="H324" s="1" t="s">
        <v>55</v>
      </c>
    </row>
    <row r="325" spans="1:8" x14ac:dyDescent="0.75">
      <c r="A325" s="1">
        <v>27.9</v>
      </c>
      <c r="B325" s="1">
        <v>4</v>
      </c>
      <c r="C325" s="1">
        <v>156</v>
      </c>
      <c r="D325" s="1">
        <v>105</v>
      </c>
      <c r="E325" s="1">
        <v>2800</v>
      </c>
      <c r="F325" s="1">
        <v>14.4</v>
      </c>
      <c r="G325" s="1">
        <v>80</v>
      </c>
      <c r="H325" s="1" t="s">
        <v>54</v>
      </c>
    </row>
    <row r="326" spans="1:8" x14ac:dyDescent="0.75">
      <c r="A326" s="1">
        <v>40.799999999999997</v>
      </c>
      <c r="B326" s="1">
        <v>4</v>
      </c>
      <c r="C326" s="1">
        <v>85</v>
      </c>
      <c r="D326" s="1">
        <v>65</v>
      </c>
      <c r="E326" s="1">
        <v>2110</v>
      </c>
      <c r="F326" s="1">
        <v>19.2</v>
      </c>
      <c r="G326" s="1">
        <v>80</v>
      </c>
      <c r="H326" s="1" t="s">
        <v>55</v>
      </c>
    </row>
    <row r="327" spans="1:8" x14ac:dyDescent="0.75">
      <c r="A327" s="1">
        <v>44.3</v>
      </c>
      <c r="B327" s="1">
        <v>4</v>
      </c>
      <c r="C327" s="1">
        <v>90</v>
      </c>
      <c r="D327" s="1">
        <v>48</v>
      </c>
      <c r="E327" s="1">
        <v>2085</v>
      </c>
      <c r="F327" s="1">
        <v>21.7</v>
      </c>
      <c r="G327" s="1">
        <v>80</v>
      </c>
      <c r="H327" s="1" t="s">
        <v>56</v>
      </c>
    </row>
    <row r="328" spans="1:8" x14ac:dyDescent="0.75">
      <c r="A328" s="1">
        <v>43.4</v>
      </c>
      <c r="B328" s="1">
        <v>4</v>
      </c>
      <c r="C328" s="1">
        <v>90</v>
      </c>
      <c r="D328" s="1">
        <v>48</v>
      </c>
      <c r="E328" s="1">
        <v>2335</v>
      </c>
      <c r="F328" s="1">
        <v>23.7</v>
      </c>
      <c r="G328" s="1">
        <v>80</v>
      </c>
      <c r="H328" s="1" t="s">
        <v>56</v>
      </c>
    </row>
    <row r="329" spans="1:8" x14ac:dyDescent="0.75">
      <c r="A329" s="1">
        <v>36.4</v>
      </c>
      <c r="B329" s="1">
        <v>5</v>
      </c>
      <c r="C329" s="1">
        <v>121</v>
      </c>
      <c r="D329" s="1">
        <v>67</v>
      </c>
      <c r="E329" s="1">
        <v>2950</v>
      </c>
      <c r="F329" s="1">
        <v>19.899999999999999</v>
      </c>
      <c r="G329" s="1">
        <v>80</v>
      </c>
      <c r="H329" s="1" t="s">
        <v>56</v>
      </c>
    </row>
    <row r="330" spans="1:8" x14ac:dyDescent="0.75">
      <c r="A330" s="1">
        <v>30</v>
      </c>
      <c r="B330" s="1">
        <v>4</v>
      </c>
      <c r="C330" s="1">
        <v>146</v>
      </c>
      <c r="D330" s="1">
        <v>67</v>
      </c>
      <c r="E330" s="1">
        <v>3250</v>
      </c>
      <c r="F330" s="1">
        <v>21.8</v>
      </c>
      <c r="G330" s="1">
        <v>80</v>
      </c>
      <c r="H330" s="1" t="s">
        <v>56</v>
      </c>
    </row>
    <row r="331" spans="1:8" x14ac:dyDescent="0.75">
      <c r="A331" s="1">
        <v>44.6</v>
      </c>
      <c r="B331" s="1">
        <v>4</v>
      </c>
      <c r="C331" s="1">
        <v>91</v>
      </c>
      <c r="D331" s="1">
        <v>67</v>
      </c>
      <c r="E331" s="1">
        <v>1850</v>
      </c>
      <c r="F331" s="1">
        <v>13.8</v>
      </c>
      <c r="G331" s="1">
        <v>80</v>
      </c>
      <c r="H331" s="1" t="s">
        <v>55</v>
      </c>
    </row>
    <row r="332" spans="1:8" x14ac:dyDescent="0.75">
      <c r="A332" s="1">
        <v>40.9</v>
      </c>
      <c r="B332" s="1">
        <v>4</v>
      </c>
      <c r="C332" s="1">
        <v>85</v>
      </c>
      <c r="E332" s="1">
        <v>1835</v>
      </c>
      <c r="F332" s="1">
        <v>17.3</v>
      </c>
      <c r="G332" s="1">
        <v>80</v>
      </c>
      <c r="H332" s="1" t="s">
        <v>56</v>
      </c>
    </row>
    <row r="333" spans="1:8" x14ac:dyDescent="0.75">
      <c r="A333" s="1">
        <v>33.799999999999997</v>
      </c>
      <c r="B333" s="1">
        <v>4</v>
      </c>
      <c r="C333" s="1">
        <v>97</v>
      </c>
      <c r="D333" s="1">
        <v>67</v>
      </c>
      <c r="E333" s="1">
        <v>2145</v>
      </c>
      <c r="F333" s="1">
        <v>18</v>
      </c>
      <c r="G333" s="1">
        <v>80</v>
      </c>
      <c r="H333" s="1" t="s">
        <v>55</v>
      </c>
    </row>
    <row r="334" spans="1:8" x14ac:dyDescent="0.75">
      <c r="A334" s="1">
        <v>29.8</v>
      </c>
      <c r="B334" s="1">
        <v>4</v>
      </c>
      <c r="C334" s="1">
        <v>89</v>
      </c>
      <c r="D334" s="1">
        <v>62</v>
      </c>
      <c r="E334" s="1">
        <v>1845</v>
      </c>
      <c r="F334" s="1">
        <v>15.3</v>
      </c>
      <c r="G334" s="1">
        <v>80</v>
      </c>
      <c r="H334" s="1" t="s">
        <v>56</v>
      </c>
    </row>
    <row r="335" spans="1:8" x14ac:dyDescent="0.75">
      <c r="A335" s="1">
        <v>32.700000000000003</v>
      </c>
      <c r="B335" s="1">
        <v>6</v>
      </c>
      <c r="C335" s="1">
        <v>168</v>
      </c>
      <c r="D335" s="1">
        <v>132</v>
      </c>
      <c r="E335" s="1">
        <v>2910</v>
      </c>
      <c r="F335" s="1">
        <v>11.4</v>
      </c>
      <c r="G335" s="1">
        <v>80</v>
      </c>
      <c r="H335" s="1" t="s">
        <v>55</v>
      </c>
    </row>
    <row r="336" spans="1:8" x14ac:dyDescent="0.75">
      <c r="A336" s="1">
        <v>23.7</v>
      </c>
      <c r="B336" s="1">
        <v>3</v>
      </c>
      <c r="C336" s="1">
        <v>70</v>
      </c>
      <c r="D336" s="1">
        <v>100</v>
      </c>
      <c r="E336" s="1">
        <v>2420</v>
      </c>
      <c r="F336" s="1">
        <v>12.5</v>
      </c>
      <c r="G336" s="1">
        <v>80</v>
      </c>
      <c r="H336" s="1" t="s">
        <v>55</v>
      </c>
    </row>
    <row r="337" spans="1:8" x14ac:dyDescent="0.75">
      <c r="A337" s="1">
        <v>35</v>
      </c>
      <c r="B337" s="1">
        <v>4</v>
      </c>
      <c r="C337" s="1">
        <v>122</v>
      </c>
      <c r="D337" s="1">
        <v>88</v>
      </c>
      <c r="E337" s="1">
        <v>2500</v>
      </c>
      <c r="F337" s="1">
        <v>15.1</v>
      </c>
      <c r="G337" s="1">
        <v>80</v>
      </c>
      <c r="H337" s="1" t="s">
        <v>56</v>
      </c>
    </row>
    <row r="338" spans="1:8" x14ac:dyDescent="0.75">
      <c r="A338" s="1">
        <v>23.6</v>
      </c>
      <c r="B338" s="1">
        <v>4</v>
      </c>
      <c r="C338" s="1">
        <v>140</v>
      </c>
      <c r="E338" s="1">
        <v>2905</v>
      </c>
      <c r="F338" s="1">
        <v>14.3</v>
      </c>
      <c r="G338" s="1">
        <v>80</v>
      </c>
      <c r="H338" s="1" t="s">
        <v>54</v>
      </c>
    </row>
    <row r="339" spans="1:8" x14ac:dyDescent="0.75">
      <c r="A339" s="1">
        <v>32.4</v>
      </c>
      <c r="B339" s="1">
        <v>4</v>
      </c>
      <c r="C339" s="1">
        <v>107</v>
      </c>
      <c r="D339" s="1">
        <v>72</v>
      </c>
      <c r="E339" s="1">
        <v>2290</v>
      </c>
      <c r="F339" s="1">
        <v>17</v>
      </c>
      <c r="G339" s="1">
        <v>80</v>
      </c>
      <c r="H339" s="1" t="s">
        <v>55</v>
      </c>
    </row>
    <row r="340" spans="1:8" x14ac:dyDescent="0.75">
      <c r="A340" s="1">
        <v>27.2</v>
      </c>
      <c r="B340" s="1">
        <v>4</v>
      </c>
      <c r="C340" s="1">
        <v>135</v>
      </c>
      <c r="D340" s="1">
        <v>84</v>
      </c>
      <c r="E340" s="1">
        <v>2490</v>
      </c>
      <c r="F340" s="1">
        <v>15.7</v>
      </c>
      <c r="G340" s="1">
        <v>81</v>
      </c>
      <c r="H340" s="1" t="s">
        <v>54</v>
      </c>
    </row>
    <row r="341" spans="1:8" x14ac:dyDescent="0.75">
      <c r="A341" s="1">
        <v>26.6</v>
      </c>
      <c r="B341" s="1">
        <v>4</v>
      </c>
      <c r="C341" s="1">
        <v>151</v>
      </c>
      <c r="D341" s="1">
        <v>84</v>
      </c>
      <c r="E341" s="1">
        <v>2635</v>
      </c>
      <c r="F341" s="1">
        <v>16.399999999999999</v>
      </c>
      <c r="G341" s="1">
        <v>81</v>
      </c>
      <c r="H341" s="1" t="s">
        <v>54</v>
      </c>
    </row>
    <row r="342" spans="1:8" x14ac:dyDescent="0.75">
      <c r="A342" s="1">
        <v>25.8</v>
      </c>
      <c r="B342" s="1">
        <v>4</v>
      </c>
      <c r="C342" s="1">
        <v>156</v>
      </c>
      <c r="D342" s="1">
        <v>92</v>
      </c>
      <c r="E342" s="1">
        <v>2620</v>
      </c>
      <c r="F342" s="1">
        <v>14.4</v>
      </c>
      <c r="G342" s="1">
        <v>81</v>
      </c>
      <c r="H342" s="1" t="s">
        <v>54</v>
      </c>
    </row>
    <row r="343" spans="1:8" x14ac:dyDescent="0.75">
      <c r="A343" s="1">
        <v>23.5</v>
      </c>
      <c r="B343" s="1">
        <v>6</v>
      </c>
      <c r="C343" s="1">
        <v>173</v>
      </c>
      <c r="D343" s="1">
        <v>110</v>
      </c>
      <c r="E343" s="1">
        <v>2725</v>
      </c>
      <c r="F343" s="1">
        <v>12.6</v>
      </c>
      <c r="G343" s="1">
        <v>81</v>
      </c>
      <c r="H343" s="1" t="s">
        <v>54</v>
      </c>
    </row>
    <row r="344" spans="1:8" x14ac:dyDescent="0.75">
      <c r="A344" s="1">
        <v>30</v>
      </c>
      <c r="B344" s="1">
        <v>4</v>
      </c>
      <c r="C344" s="1">
        <v>135</v>
      </c>
      <c r="D344" s="1">
        <v>84</v>
      </c>
      <c r="E344" s="1">
        <v>2385</v>
      </c>
      <c r="F344" s="1">
        <v>12.9</v>
      </c>
      <c r="G344" s="1">
        <v>81</v>
      </c>
      <c r="H344" s="1" t="s">
        <v>54</v>
      </c>
    </row>
    <row r="345" spans="1:8" x14ac:dyDescent="0.75">
      <c r="A345" s="1">
        <v>39.1</v>
      </c>
      <c r="B345" s="1">
        <v>4</v>
      </c>
      <c r="C345" s="1">
        <v>79</v>
      </c>
      <c r="D345" s="1">
        <v>58</v>
      </c>
      <c r="E345" s="1">
        <v>1755</v>
      </c>
      <c r="F345" s="1">
        <v>16.899999999999999</v>
      </c>
      <c r="G345" s="1">
        <v>81</v>
      </c>
      <c r="H345" s="1" t="s">
        <v>55</v>
      </c>
    </row>
    <row r="346" spans="1:8" x14ac:dyDescent="0.75">
      <c r="A346" s="1">
        <v>39</v>
      </c>
      <c r="B346" s="1">
        <v>4</v>
      </c>
      <c r="C346" s="1">
        <v>86</v>
      </c>
      <c r="D346" s="1">
        <v>64</v>
      </c>
      <c r="E346" s="1">
        <v>1875</v>
      </c>
      <c r="F346" s="1">
        <v>16.399999999999999</v>
      </c>
      <c r="G346" s="1">
        <v>81</v>
      </c>
      <c r="H346" s="1" t="s">
        <v>54</v>
      </c>
    </row>
    <row r="347" spans="1:8" x14ac:dyDescent="0.75">
      <c r="A347" s="1">
        <v>35.1</v>
      </c>
      <c r="B347" s="1">
        <v>4</v>
      </c>
      <c r="C347" s="1">
        <v>81</v>
      </c>
      <c r="D347" s="1">
        <v>60</v>
      </c>
      <c r="E347" s="1">
        <v>1760</v>
      </c>
      <c r="F347" s="1">
        <v>16.100000000000001</v>
      </c>
      <c r="G347" s="1">
        <v>81</v>
      </c>
      <c r="H347" s="1" t="s">
        <v>55</v>
      </c>
    </row>
    <row r="348" spans="1:8" x14ac:dyDescent="0.75">
      <c r="A348" s="1">
        <v>32.299999999999997</v>
      </c>
      <c r="B348" s="1">
        <v>4</v>
      </c>
      <c r="C348" s="1">
        <v>97</v>
      </c>
      <c r="D348" s="1">
        <v>67</v>
      </c>
      <c r="E348" s="1">
        <v>2065</v>
      </c>
      <c r="F348" s="1">
        <v>17.8</v>
      </c>
      <c r="G348" s="1">
        <v>81</v>
      </c>
      <c r="H348" s="1" t="s">
        <v>55</v>
      </c>
    </row>
    <row r="349" spans="1:8" x14ac:dyDescent="0.75">
      <c r="A349" s="1">
        <v>37</v>
      </c>
      <c r="B349" s="1">
        <v>4</v>
      </c>
      <c r="C349" s="1">
        <v>85</v>
      </c>
      <c r="D349" s="1">
        <v>65</v>
      </c>
      <c r="E349" s="1">
        <v>1975</v>
      </c>
      <c r="F349" s="1">
        <v>19.399999999999999</v>
      </c>
      <c r="G349" s="1">
        <v>81</v>
      </c>
      <c r="H349" s="1" t="s">
        <v>55</v>
      </c>
    </row>
    <row r="350" spans="1:8" x14ac:dyDescent="0.75">
      <c r="A350" s="1">
        <v>37.700000000000003</v>
      </c>
      <c r="B350" s="1">
        <v>4</v>
      </c>
      <c r="C350" s="1">
        <v>89</v>
      </c>
      <c r="D350" s="1">
        <v>62</v>
      </c>
      <c r="E350" s="1">
        <v>2050</v>
      </c>
      <c r="F350" s="1">
        <v>17.3</v>
      </c>
      <c r="G350" s="1">
        <v>81</v>
      </c>
      <c r="H350" s="1" t="s">
        <v>55</v>
      </c>
    </row>
    <row r="351" spans="1:8" x14ac:dyDescent="0.75">
      <c r="A351" s="1">
        <v>34.1</v>
      </c>
      <c r="B351" s="1">
        <v>4</v>
      </c>
      <c r="C351" s="1">
        <v>91</v>
      </c>
      <c r="D351" s="1">
        <v>68</v>
      </c>
      <c r="E351" s="1">
        <v>1985</v>
      </c>
      <c r="F351" s="1">
        <v>16</v>
      </c>
      <c r="G351" s="1">
        <v>81</v>
      </c>
      <c r="H351" s="1" t="s">
        <v>55</v>
      </c>
    </row>
    <row r="352" spans="1:8" x14ac:dyDescent="0.75">
      <c r="A352" s="1">
        <v>34.700000000000003</v>
      </c>
      <c r="B352" s="1">
        <v>4</v>
      </c>
      <c r="C352" s="1">
        <v>105</v>
      </c>
      <c r="D352" s="1">
        <v>63</v>
      </c>
      <c r="E352" s="1">
        <v>2215</v>
      </c>
      <c r="F352" s="1">
        <v>14.9</v>
      </c>
      <c r="G352" s="1">
        <v>81</v>
      </c>
      <c r="H352" s="1" t="s">
        <v>54</v>
      </c>
    </row>
    <row r="353" spans="1:8" x14ac:dyDescent="0.75">
      <c r="A353" s="1">
        <v>34.4</v>
      </c>
      <c r="B353" s="1">
        <v>4</v>
      </c>
      <c r="C353" s="1">
        <v>98</v>
      </c>
      <c r="D353" s="1">
        <v>65</v>
      </c>
      <c r="E353" s="1">
        <v>2045</v>
      </c>
      <c r="F353" s="1">
        <v>16.2</v>
      </c>
      <c r="G353" s="1">
        <v>81</v>
      </c>
      <c r="H353" s="1" t="s">
        <v>54</v>
      </c>
    </row>
    <row r="354" spans="1:8" x14ac:dyDescent="0.75">
      <c r="A354" s="1">
        <v>29.9</v>
      </c>
      <c r="B354" s="1">
        <v>4</v>
      </c>
      <c r="C354" s="1">
        <v>98</v>
      </c>
      <c r="D354" s="1">
        <v>65</v>
      </c>
      <c r="E354" s="1">
        <v>2380</v>
      </c>
      <c r="F354" s="1">
        <v>20.7</v>
      </c>
      <c r="G354" s="1">
        <v>81</v>
      </c>
      <c r="H354" s="1" t="s">
        <v>54</v>
      </c>
    </row>
    <row r="355" spans="1:8" x14ac:dyDescent="0.75">
      <c r="A355" s="1">
        <v>33</v>
      </c>
      <c r="B355" s="1">
        <v>4</v>
      </c>
      <c r="C355" s="1">
        <v>105</v>
      </c>
      <c r="D355" s="1">
        <v>74</v>
      </c>
      <c r="E355" s="1">
        <v>2190</v>
      </c>
      <c r="F355" s="1">
        <v>14.2</v>
      </c>
      <c r="G355" s="1">
        <v>81</v>
      </c>
      <c r="H355" s="1" t="s">
        <v>56</v>
      </c>
    </row>
    <row r="356" spans="1:8" x14ac:dyDescent="0.75">
      <c r="A356" s="1">
        <v>34.5</v>
      </c>
      <c r="B356" s="1">
        <v>4</v>
      </c>
      <c r="C356" s="1">
        <v>100</v>
      </c>
      <c r="E356" s="1">
        <v>2320</v>
      </c>
      <c r="F356" s="1">
        <v>15.8</v>
      </c>
      <c r="G356" s="1">
        <v>81</v>
      </c>
      <c r="H356" s="1" t="s">
        <v>56</v>
      </c>
    </row>
    <row r="357" spans="1:8" x14ac:dyDescent="0.75">
      <c r="A357" s="1">
        <v>33.700000000000003</v>
      </c>
      <c r="B357" s="1">
        <v>4</v>
      </c>
      <c r="C357" s="1">
        <v>107</v>
      </c>
      <c r="D357" s="1">
        <v>75</v>
      </c>
      <c r="E357" s="1">
        <v>2210</v>
      </c>
      <c r="F357" s="1">
        <v>14.4</v>
      </c>
      <c r="G357" s="1">
        <v>81</v>
      </c>
      <c r="H357" s="1" t="s">
        <v>55</v>
      </c>
    </row>
    <row r="358" spans="1:8" x14ac:dyDescent="0.75">
      <c r="A358" s="1">
        <v>32.4</v>
      </c>
      <c r="B358" s="1">
        <v>4</v>
      </c>
      <c r="C358" s="1">
        <v>108</v>
      </c>
      <c r="D358" s="1">
        <v>75</v>
      </c>
      <c r="E358" s="1">
        <v>2350</v>
      </c>
      <c r="F358" s="1">
        <v>16.8</v>
      </c>
      <c r="G358" s="1">
        <v>81</v>
      </c>
      <c r="H358" s="1" t="s">
        <v>55</v>
      </c>
    </row>
    <row r="359" spans="1:8" x14ac:dyDescent="0.75">
      <c r="A359" s="1">
        <v>32.9</v>
      </c>
      <c r="B359" s="1">
        <v>4</v>
      </c>
      <c r="C359" s="1">
        <v>119</v>
      </c>
      <c r="D359" s="1">
        <v>100</v>
      </c>
      <c r="E359" s="1">
        <v>2615</v>
      </c>
      <c r="F359" s="1">
        <v>14.8</v>
      </c>
      <c r="G359" s="1">
        <v>81</v>
      </c>
      <c r="H359" s="1" t="s">
        <v>55</v>
      </c>
    </row>
    <row r="360" spans="1:8" x14ac:dyDescent="0.75">
      <c r="A360" s="1">
        <v>31.6</v>
      </c>
      <c r="B360" s="1">
        <v>4</v>
      </c>
      <c r="C360" s="1">
        <v>120</v>
      </c>
      <c r="D360" s="1">
        <v>74</v>
      </c>
      <c r="E360" s="1">
        <v>2635</v>
      </c>
      <c r="F360" s="1">
        <v>18.3</v>
      </c>
      <c r="G360" s="1">
        <v>81</v>
      </c>
      <c r="H360" s="1" t="s">
        <v>55</v>
      </c>
    </row>
    <row r="361" spans="1:8" x14ac:dyDescent="0.75">
      <c r="A361" s="1">
        <v>28.1</v>
      </c>
      <c r="B361" s="1">
        <v>4</v>
      </c>
      <c r="C361" s="1">
        <v>141</v>
      </c>
      <c r="D361" s="1">
        <v>80</v>
      </c>
      <c r="E361" s="1">
        <v>3230</v>
      </c>
      <c r="F361" s="1">
        <v>20.399999999999999</v>
      </c>
      <c r="G361" s="1">
        <v>81</v>
      </c>
      <c r="H361" s="1" t="s">
        <v>56</v>
      </c>
    </row>
    <row r="362" spans="1:8" x14ac:dyDescent="0.75">
      <c r="A362" s="1">
        <v>30.7</v>
      </c>
      <c r="B362" s="1">
        <v>6</v>
      </c>
      <c r="C362" s="1">
        <v>145</v>
      </c>
      <c r="D362" s="1">
        <v>76</v>
      </c>
      <c r="E362" s="1">
        <v>3160</v>
      </c>
      <c r="F362" s="1">
        <v>19.600000000000001</v>
      </c>
      <c r="G362" s="1">
        <v>81</v>
      </c>
      <c r="H362" s="1" t="s">
        <v>56</v>
      </c>
    </row>
    <row r="363" spans="1:8" x14ac:dyDescent="0.75">
      <c r="A363" s="1">
        <v>25.4</v>
      </c>
      <c r="B363" s="1">
        <v>6</v>
      </c>
      <c r="C363" s="1">
        <v>168</v>
      </c>
      <c r="D363" s="1">
        <v>116</v>
      </c>
      <c r="E363" s="1">
        <v>2900</v>
      </c>
      <c r="F363" s="1">
        <v>12.6</v>
      </c>
      <c r="G363" s="1">
        <v>81</v>
      </c>
      <c r="H363" s="1" t="s">
        <v>55</v>
      </c>
    </row>
    <row r="364" spans="1:8" x14ac:dyDescent="0.75">
      <c r="A364" s="1">
        <v>24.2</v>
      </c>
      <c r="B364" s="1">
        <v>6</v>
      </c>
      <c r="C364" s="1">
        <v>146</v>
      </c>
      <c r="D364" s="1">
        <v>120</v>
      </c>
      <c r="E364" s="1">
        <v>2930</v>
      </c>
      <c r="F364" s="1">
        <v>13.8</v>
      </c>
      <c r="G364" s="1">
        <v>81</v>
      </c>
      <c r="H364" s="1" t="s">
        <v>55</v>
      </c>
    </row>
    <row r="365" spans="1:8" x14ac:dyDescent="0.75">
      <c r="A365" s="1">
        <v>22.4</v>
      </c>
      <c r="B365" s="1">
        <v>6</v>
      </c>
      <c r="C365" s="1">
        <v>231</v>
      </c>
      <c r="D365" s="1">
        <v>110</v>
      </c>
      <c r="E365" s="1">
        <v>3415</v>
      </c>
      <c r="F365" s="1">
        <v>15.8</v>
      </c>
      <c r="G365" s="1">
        <v>81</v>
      </c>
      <c r="H365" s="1" t="s">
        <v>54</v>
      </c>
    </row>
    <row r="366" spans="1:8" x14ac:dyDescent="0.75">
      <c r="A366" s="1">
        <v>26.6</v>
      </c>
      <c r="B366" s="1">
        <v>8</v>
      </c>
      <c r="C366" s="1">
        <v>350</v>
      </c>
      <c r="D366" s="1">
        <v>105</v>
      </c>
      <c r="E366" s="1">
        <v>3725</v>
      </c>
      <c r="F366" s="1">
        <v>19</v>
      </c>
      <c r="G366" s="1">
        <v>81</v>
      </c>
      <c r="H366" s="1" t="s">
        <v>54</v>
      </c>
    </row>
    <row r="367" spans="1:8" x14ac:dyDescent="0.75">
      <c r="A367" s="1">
        <v>20.2</v>
      </c>
      <c r="B367" s="1">
        <v>6</v>
      </c>
      <c r="C367" s="1">
        <v>200</v>
      </c>
      <c r="D367" s="1">
        <v>88</v>
      </c>
      <c r="E367" s="1">
        <v>3060</v>
      </c>
      <c r="F367" s="1">
        <v>17.100000000000001</v>
      </c>
      <c r="G367" s="1">
        <v>81</v>
      </c>
      <c r="H367" s="1" t="s">
        <v>54</v>
      </c>
    </row>
    <row r="368" spans="1:8" x14ac:dyDescent="0.75">
      <c r="A368" s="1">
        <v>17.600000000000001</v>
      </c>
      <c r="B368" s="1">
        <v>6</v>
      </c>
      <c r="C368" s="1">
        <v>225</v>
      </c>
      <c r="D368" s="1">
        <v>85</v>
      </c>
      <c r="E368" s="1">
        <v>3465</v>
      </c>
      <c r="F368" s="1">
        <v>16.600000000000001</v>
      </c>
      <c r="G368" s="1">
        <v>81</v>
      </c>
      <c r="H368" s="1" t="s">
        <v>54</v>
      </c>
    </row>
    <row r="369" spans="1:8" x14ac:dyDescent="0.75">
      <c r="A369" s="1">
        <v>28</v>
      </c>
      <c r="B369" s="1">
        <v>4</v>
      </c>
      <c r="C369" s="1">
        <v>112</v>
      </c>
      <c r="D369" s="1">
        <v>88</v>
      </c>
      <c r="E369" s="1">
        <v>2605</v>
      </c>
      <c r="F369" s="1">
        <v>19.600000000000001</v>
      </c>
      <c r="G369" s="1">
        <v>82</v>
      </c>
      <c r="H369" s="1" t="s">
        <v>54</v>
      </c>
    </row>
    <row r="370" spans="1:8" x14ac:dyDescent="0.75">
      <c r="A370" s="1">
        <v>27</v>
      </c>
      <c r="B370" s="1">
        <v>4</v>
      </c>
      <c r="C370" s="1">
        <v>112</v>
      </c>
      <c r="D370" s="1">
        <v>88</v>
      </c>
      <c r="E370" s="1">
        <v>2640</v>
      </c>
      <c r="F370" s="1">
        <v>18.600000000000001</v>
      </c>
      <c r="G370" s="1">
        <v>82</v>
      </c>
      <c r="H370" s="1" t="s">
        <v>54</v>
      </c>
    </row>
    <row r="371" spans="1:8" x14ac:dyDescent="0.75">
      <c r="A371" s="1">
        <v>34</v>
      </c>
      <c r="B371" s="1">
        <v>4</v>
      </c>
      <c r="C371" s="1">
        <v>112</v>
      </c>
      <c r="D371" s="1">
        <v>88</v>
      </c>
      <c r="E371" s="1">
        <v>2395</v>
      </c>
      <c r="F371" s="1">
        <v>18</v>
      </c>
      <c r="G371" s="1">
        <v>82</v>
      </c>
      <c r="H371" s="1" t="s">
        <v>54</v>
      </c>
    </row>
    <row r="372" spans="1:8" x14ac:dyDescent="0.75">
      <c r="A372" s="1">
        <v>31</v>
      </c>
      <c r="B372" s="1">
        <v>4</v>
      </c>
      <c r="C372" s="1">
        <v>112</v>
      </c>
      <c r="D372" s="1">
        <v>85</v>
      </c>
      <c r="E372" s="1">
        <v>2575</v>
      </c>
      <c r="F372" s="1">
        <v>16.2</v>
      </c>
      <c r="G372" s="1">
        <v>82</v>
      </c>
      <c r="H372" s="1" t="s">
        <v>54</v>
      </c>
    </row>
    <row r="373" spans="1:8" x14ac:dyDescent="0.75">
      <c r="A373" s="1">
        <v>29</v>
      </c>
      <c r="B373" s="1">
        <v>4</v>
      </c>
      <c r="C373" s="1">
        <v>135</v>
      </c>
      <c r="D373" s="1">
        <v>84</v>
      </c>
      <c r="E373" s="1">
        <v>2525</v>
      </c>
      <c r="F373" s="1">
        <v>16</v>
      </c>
      <c r="G373" s="1">
        <v>82</v>
      </c>
      <c r="H373" s="1" t="s">
        <v>54</v>
      </c>
    </row>
    <row r="374" spans="1:8" x14ac:dyDescent="0.75">
      <c r="A374" s="1">
        <v>27</v>
      </c>
      <c r="B374" s="1">
        <v>4</v>
      </c>
      <c r="C374" s="1">
        <v>151</v>
      </c>
      <c r="D374" s="1">
        <v>90</v>
      </c>
      <c r="E374" s="1">
        <v>2735</v>
      </c>
      <c r="F374" s="1">
        <v>18</v>
      </c>
      <c r="G374" s="1">
        <v>82</v>
      </c>
      <c r="H374" s="1" t="s">
        <v>54</v>
      </c>
    </row>
    <row r="375" spans="1:8" x14ac:dyDescent="0.75">
      <c r="A375" s="1">
        <v>24</v>
      </c>
      <c r="B375" s="1">
        <v>4</v>
      </c>
      <c r="C375" s="1">
        <v>140</v>
      </c>
      <c r="D375" s="1">
        <v>92</v>
      </c>
      <c r="E375" s="1">
        <v>2865</v>
      </c>
      <c r="F375" s="1">
        <v>16.399999999999999</v>
      </c>
      <c r="G375" s="1">
        <v>82</v>
      </c>
      <c r="H375" s="1" t="s">
        <v>54</v>
      </c>
    </row>
    <row r="376" spans="1:8" x14ac:dyDescent="0.75">
      <c r="A376" s="1">
        <v>23</v>
      </c>
      <c r="B376" s="1">
        <v>4</v>
      </c>
      <c r="C376" s="1">
        <v>151</v>
      </c>
      <c r="E376" s="1">
        <v>3035</v>
      </c>
      <c r="F376" s="1">
        <v>20.5</v>
      </c>
      <c r="G376" s="1">
        <v>82</v>
      </c>
      <c r="H376" s="1" t="s">
        <v>54</v>
      </c>
    </row>
    <row r="377" spans="1:8" x14ac:dyDescent="0.75">
      <c r="A377" s="1">
        <v>36</v>
      </c>
      <c r="B377" s="1">
        <v>4</v>
      </c>
      <c r="C377" s="1">
        <v>105</v>
      </c>
      <c r="D377" s="1">
        <v>74</v>
      </c>
      <c r="E377" s="1">
        <v>1980</v>
      </c>
      <c r="F377" s="1">
        <v>15.3</v>
      </c>
      <c r="G377" s="1">
        <v>82</v>
      </c>
      <c r="H377" s="1" t="s">
        <v>56</v>
      </c>
    </row>
    <row r="378" spans="1:8" x14ac:dyDescent="0.75">
      <c r="A378" s="1">
        <v>37</v>
      </c>
      <c r="B378" s="1">
        <v>4</v>
      </c>
      <c r="C378" s="1">
        <v>91</v>
      </c>
      <c r="D378" s="1">
        <v>68</v>
      </c>
      <c r="E378" s="1">
        <v>2025</v>
      </c>
      <c r="F378" s="1">
        <v>18.2</v>
      </c>
      <c r="G378" s="1">
        <v>82</v>
      </c>
      <c r="H378" s="1" t="s">
        <v>55</v>
      </c>
    </row>
    <row r="379" spans="1:8" x14ac:dyDescent="0.75">
      <c r="A379" s="1">
        <v>31</v>
      </c>
      <c r="B379" s="1">
        <v>4</v>
      </c>
      <c r="C379" s="1">
        <v>91</v>
      </c>
      <c r="D379" s="1">
        <v>68</v>
      </c>
      <c r="E379" s="1">
        <v>1970</v>
      </c>
      <c r="F379" s="1">
        <v>17.600000000000001</v>
      </c>
      <c r="G379" s="1">
        <v>82</v>
      </c>
      <c r="H379" s="1" t="s">
        <v>55</v>
      </c>
    </row>
    <row r="380" spans="1:8" x14ac:dyDescent="0.75">
      <c r="A380" s="1">
        <v>38</v>
      </c>
      <c r="B380" s="1">
        <v>4</v>
      </c>
      <c r="C380" s="1">
        <v>105</v>
      </c>
      <c r="D380" s="1">
        <v>63</v>
      </c>
      <c r="E380" s="1">
        <v>2125</v>
      </c>
      <c r="F380" s="1">
        <v>14.7</v>
      </c>
      <c r="G380" s="1">
        <v>82</v>
      </c>
      <c r="H380" s="1" t="s">
        <v>54</v>
      </c>
    </row>
    <row r="381" spans="1:8" x14ac:dyDescent="0.75">
      <c r="A381" s="1">
        <v>36</v>
      </c>
      <c r="B381" s="1">
        <v>4</v>
      </c>
      <c r="C381" s="1">
        <v>98</v>
      </c>
      <c r="D381" s="1">
        <v>70</v>
      </c>
      <c r="E381" s="1">
        <v>2125</v>
      </c>
      <c r="F381" s="1">
        <v>17.3</v>
      </c>
      <c r="G381" s="1">
        <v>82</v>
      </c>
      <c r="H381" s="1" t="s">
        <v>54</v>
      </c>
    </row>
    <row r="382" spans="1:8" x14ac:dyDescent="0.75">
      <c r="A382" s="1">
        <v>36</v>
      </c>
      <c r="B382" s="1">
        <v>4</v>
      </c>
      <c r="C382" s="1">
        <v>120</v>
      </c>
      <c r="D382" s="1">
        <v>88</v>
      </c>
      <c r="E382" s="1">
        <v>2160</v>
      </c>
      <c r="F382" s="1">
        <v>14.5</v>
      </c>
      <c r="G382" s="1">
        <v>82</v>
      </c>
      <c r="H382" s="1" t="s">
        <v>55</v>
      </c>
    </row>
    <row r="383" spans="1:8" x14ac:dyDescent="0.75">
      <c r="A383" s="1">
        <v>36</v>
      </c>
      <c r="B383" s="1">
        <v>4</v>
      </c>
      <c r="C383" s="1">
        <v>107</v>
      </c>
      <c r="D383" s="1">
        <v>75</v>
      </c>
      <c r="E383" s="1">
        <v>2205</v>
      </c>
      <c r="F383" s="1">
        <v>14.5</v>
      </c>
      <c r="G383" s="1">
        <v>82</v>
      </c>
      <c r="H383" s="1" t="s">
        <v>55</v>
      </c>
    </row>
    <row r="384" spans="1:8" x14ac:dyDescent="0.75">
      <c r="A384" s="1">
        <v>34</v>
      </c>
      <c r="B384" s="1">
        <v>4</v>
      </c>
      <c r="C384" s="1">
        <v>108</v>
      </c>
      <c r="D384" s="1">
        <v>70</v>
      </c>
      <c r="E384" s="1">
        <v>2245</v>
      </c>
      <c r="F384" s="1">
        <v>16.899999999999999</v>
      </c>
      <c r="G384" s="1">
        <v>82</v>
      </c>
      <c r="H384" s="1" t="s">
        <v>55</v>
      </c>
    </row>
    <row r="385" spans="1:8" x14ac:dyDescent="0.75">
      <c r="A385" s="1">
        <v>38</v>
      </c>
      <c r="B385" s="1">
        <v>4</v>
      </c>
      <c r="C385" s="1">
        <v>91</v>
      </c>
      <c r="D385" s="1">
        <v>67</v>
      </c>
      <c r="E385" s="1">
        <v>1965</v>
      </c>
      <c r="F385" s="1">
        <v>15</v>
      </c>
      <c r="G385" s="1">
        <v>82</v>
      </c>
      <c r="H385" s="1" t="s">
        <v>55</v>
      </c>
    </row>
    <row r="386" spans="1:8" x14ac:dyDescent="0.75">
      <c r="A386" s="1">
        <v>32</v>
      </c>
      <c r="B386" s="1">
        <v>4</v>
      </c>
      <c r="C386" s="1">
        <v>91</v>
      </c>
      <c r="D386" s="1">
        <v>67</v>
      </c>
      <c r="E386" s="1">
        <v>1965</v>
      </c>
      <c r="F386" s="1">
        <v>15.7</v>
      </c>
      <c r="G386" s="1">
        <v>82</v>
      </c>
      <c r="H386" s="1" t="s">
        <v>55</v>
      </c>
    </row>
    <row r="387" spans="1:8" x14ac:dyDescent="0.75">
      <c r="A387" s="1">
        <v>38</v>
      </c>
      <c r="B387" s="1">
        <v>4</v>
      </c>
      <c r="C387" s="1">
        <v>91</v>
      </c>
      <c r="D387" s="1">
        <v>67</v>
      </c>
      <c r="E387" s="1">
        <v>1995</v>
      </c>
      <c r="F387" s="1">
        <v>16.2</v>
      </c>
      <c r="G387" s="1">
        <v>82</v>
      </c>
      <c r="H387" s="1" t="s">
        <v>55</v>
      </c>
    </row>
    <row r="388" spans="1:8" x14ac:dyDescent="0.75">
      <c r="A388" s="1">
        <v>25</v>
      </c>
      <c r="B388" s="1">
        <v>6</v>
      </c>
      <c r="C388" s="1">
        <v>181</v>
      </c>
      <c r="D388" s="1">
        <v>110</v>
      </c>
      <c r="E388" s="1">
        <v>2945</v>
      </c>
      <c r="F388" s="1">
        <v>16.399999999999999</v>
      </c>
      <c r="G388" s="1">
        <v>82</v>
      </c>
      <c r="H388" s="1" t="s">
        <v>54</v>
      </c>
    </row>
    <row r="389" spans="1:8" x14ac:dyDescent="0.75">
      <c r="A389" s="1">
        <v>38</v>
      </c>
      <c r="B389" s="1">
        <v>6</v>
      </c>
      <c r="C389" s="1">
        <v>262</v>
      </c>
      <c r="D389" s="1">
        <v>85</v>
      </c>
      <c r="E389" s="1">
        <v>3015</v>
      </c>
      <c r="F389" s="1">
        <v>17</v>
      </c>
      <c r="G389" s="1">
        <v>82</v>
      </c>
      <c r="H389" s="1" t="s">
        <v>54</v>
      </c>
    </row>
    <row r="390" spans="1:8" x14ac:dyDescent="0.75">
      <c r="A390" s="1">
        <v>26</v>
      </c>
      <c r="B390" s="1">
        <v>4</v>
      </c>
      <c r="C390" s="1">
        <v>156</v>
      </c>
      <c r="D390" s="1">
        <v>92</v>
      </c>
      <c r="E390" s="1">
        <v>2585</v>
      </c>
      <c r="F390" s="1">
        <v>14.5</v>
      </c>
      <c r="G390" s="1">
        <v>82</v>
      </c>
      <c r="H390" s="1" t="s">
        <v>54</v>
      </c>
    </row>
    <row r="391" spans="1:8" x14ac:dyDescent="0.75">
      <c r="A391" s="1">
        <v>22</v>
      </c>
      <c r="B391" s="1">
        <v>6</v>
      </c>
      <c r="C391" s="1">
        <v>232</v>
      </c>
      <c r="D391" s="1">
        <v>112</v>
      </c>
      <c r="E391" s="1">
        <v>2835</v>
      </c>
      <c r="F391" s="1">
        <v>14.7</v>
      </c>
      <c r="G391" s="1">
        <v>82</v>
      </c>
      <c r="H391" s="1" t="s">
        <v>54</v>
      </c>
    </row>
    <row r="392" spans="1:8" x14ac:dyDescent="0.75">
      <c r="A392" s="1">
        <v>32</v>
      </c>
      <c r="B392" s="1">
        <v>4</v>
      </c>
      <c r="C392" s="1">
        <v>144</v>
      </c>
      <c r="D392" s="1">
        <v>96</v>
      </c>
      <c r="E392" s="1">
        <v>2665</v>
      </c>
      <c r="F392" s="1">
        <v>13.9</v>
      </c>
      <c r="G392" s="1">
        <v>82</v>
      </c>
      <c r="H392" s="1" t="s">
        <v>55</v>
      </c>
    </row>
    <row r="393" spans="1:8" x14ac:dyDescent="0.75">
      <c r="A393" s="1">
        <v>36</v>
      </c>
      <c r="B393" s="1">
        <v>4</v>
      </c>
      <c r="C393" s="1">
        <v>135</v>
      </c>
      <c r="D393" s="1">
        <v>84</v>
      </c>
      <c r="E393" s="1">
        <v>2370</v>
      </c>
      <c r="F393" s="1">
        <v>13</v>
      </c>
      <c r="G393" s="1">
        <v>82</v>
      </c>
      <c r="H393" s="1" t="s">
        <v>54</v>
      </c>
    </row>
    <row r="394" spans="1:8" x14ac:dyDescent="0.75">
      <c r="A394" s="1">
        <v>27</v>
      </c>
      <c r="B394" s="1">
        <v>4</v>
      </c>
      <c r="C394" s="1">
        <v>151</v>
      </c>
      <c r="D394" s="1">
        <v>90</v>
      </c>
      <c r="E394" s="1">
        <v>2950</v>
      </c>
      <c r="F394" s="1">
        <v>17.3</v>
      </c>
      <c r="G394" s="1">
        <v>82</v>
      </c>
      <c r="H394" s="1" t="s">
        <v>54</v>
      </c>
    </row>
    <row r="395" spans="1:8" x14ac:dyDescent="0.75">
      <c r="A395" s="1">
        <v>27</v>
      </c>
      <c r="B395" s="1">
        <v>4</v>
      </c>
      <c r="C395" s="1">
        <v>140</v>
      </c>
      <c r="D395" s="1">
        <v>86</v>
      </c>
      <c r="E395" s="1">
        <v>2790</v>
      </c>
      <c r="F395" s="1">
        <v>15.6</v>
      </c>
      <c r="G395" s="1">
        <v>82</v>
      </c>
      <c r="H395" s="1" t="s">
        <v>54</v>
      </c>
    </row>
    <row r="396" spans="1:8" x14ac:dyDescent="0.75">
      <c r="A396" s="1">
        <v>44</v>
      </c>
      <c r="B396" s="1">
        <v>4</v>
      </c>
      <c r="C396" s="1">
        <v>97</v>
      </c>
      <c r="D396" s="1">
        <v>52</v>
      </c>
      <c r="E396" s="1">
        <v>2130</v>
      </c>
      <c r="F396" s="1">
        <v>24.6</v>
      </c>
      <c r="G396" s="1">
        <v>82</v>
      </c>
      <c r="H396" s="1" t="s">
        <v>56</v>
      </c>
    </row>
    <row r="397" spans="1:8" x14ac:dyDescent="0.75">
      <c r="A397" s="1">
        <v>32</v>
      </c>
      <c r="B397" s="1">
        <v>4</v>
      </c>
      <c r="C397" s="1">
        <v>135</v>
      </c>
      <c r="D397" s="1">
        <v>84</v>
      </c>
      <c r="E397" s="1">
        <v>2295</v>
      </c>
      <c r="F397" s="1">
        <v>11.6</v>
      </c>
      <c r="G397" s="1">
        <v>82</v>
      </c>
      <c r="H397" s="1" t="s">
        <v>54</v>
      </c>
    </row>
    <row r="398" spans="1:8" x14ac:dyDescent="0.75">
      <c r="A398" s="1">
        <v>28</v>
      </c>
      <c r="B398" s="1">
        <v>4</v>
      </c>
      <c r="C398" s="1">
        <v>120</v>
      </c>
      <c r="D398" s="1">
        <v>79</v>
      </c>
      <c r="E398" s="1">
        <v>2625</v>
      </c>
      <c r="F398" s="1">
        <v>18.600000000000001</v>
      </c>
      <c r="G398" s="1">
        <v>82</v>
      </c>
      <c r="H398" s="1" t="s">
        <v>54</v>
      </c>
    </row>
    <row r="399" spans="1:8" x14ac:dyDescent="0.75">
      <c r="A399" s="1">
        <v>31</v>
      </c>
      <c r="B399" s="1">
        <v>4</v>
      </c>
      <c r="C399" s="1">
        <v>119</v>
      </c>
      <c r="D399" s="1">
        <v>82</v>
      </c>
      <c r="E399" s="1">
        <v>2720</v>
      </c>
      <c r="F399" s="1">
        <v>19.399999999999999</v>
      </c>
      <c r="G399" s="1">
        <v>82</v>
      </c>
      <c r="H399" s="1" t="s">
        <v>54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BC9EF-97BF-49E5-ABAC-75A6DFF05A8F}">
  <dimension ref="A1:J399"/>
  <sheetViews>
    <sheetView workbookViewId="0"/>
  </sheetViews>
  <sheetFormatPr defaultRowHeight="20.399999999999999" x14ac:dyDescent="0.75"/>
  <cols>
    <col min="1" max="1" width="8.83984375" style="1"/>
    <col min="2" max="2" width="12.83984375" style="1" customWidth="1"/>
    <col min="3" max="3" width="18.1015625" style="1" customWidth="1"/>
    <col min="4" max="4" width="16.41796875" style="1" customWidth="1"/>
    <col min="5" max="5" width="8.83984375" style="1"/>
    <col min="6" max="6" width="16.734375" style="1" customWidth="1"/>
    <col min="7" max="7" width="16.26171875" style="1" customWidth="1"/>
    <col min="8" max="16384" width="8.83984375" style="1"/>
  </cols>
  <sheetData>
    <row r="1" spans="1:10" x14ac:dyDescent="0.75">
      <c r="A1" s="1" t="s">
        <v>46</v>
      </c>
      <c r="B1" s="1" t="s">
        <v>47</v>
      </c>
      <c r="C1" s="1" t="s">
        <v>48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J1" s="1" t="e" cm="1" vm="23">
        <f t="array" ref="J1">_xlfn._xlws.PY(5,1,mpg_16[#All])</f>
        <v>#VALUE!</v>
      </c>
    </row>
    <row r="2" spans="1:10" x14ac:dyDescent="0.75">
      <c r="A2" s="1">
        <v>18</v>
      </c>
      <c r="B2" s="1">
        <v>8</v>
      </c>
      <c r="C2" s="1">
        <v>307</v>
      </c>
      <c r="D2" s="1">
        <v>130</v>
      </c>
      <c r="E2" s="1">
        <v>3504</v>
      </c>
      <c r="F2" s="1">
        <v>12</v>
      </c>
      <c r="G2" s="1">
        <v>70</v>
      </c>
      <c r="H2" s="1" t="s">
        <v>54</v>
      </c>
    </row>
    <row r="3" spans="1:10" x14ac:dyDescent="0.75">
      <c r="A3" s="1">
        <v>15</v>
      </c>
      <c r="B3" s="1">
        <v>8</v>
      </c>
      <c r="C3" s="1">
        <v>350</v>
      </c>
      <c r="D3" s="1">
        <v>165</v>
      </c>
      <c r="E3" s="1">
        <v>3693</v>
      </c>
      <c r="F3" s="1">
        <v>11.5</v>
      </c>
      <c r="G3" s="1">
        <v>70</v>
      </c>
      <c r="H3" s="1" t="s">
        <v>54</v>
      </c>
      <c r="J3" s="1" t="e" cm="1" vm="479">
        <f t="array" ref="J3">_xlfn._xlws.PY(45,0)</f>
        <v>#VALUE!</v>
      </c>
    </row>
    <row r="4" spans="1:10" x14ac:dyDescent="0.75">
      <c r="A4" s="1">
        <v>18</v>
      </c>
      <c r="B4" s="1">
        <v>8</v>
      </c>
      <c r="C4" s="1">
        <v>318</v>
      </c>
      <c r="D4" s="1">
        <v>150</v>
      </c>
      <c r="E4" s="1">
        <v>3436</v>
      </c>
      <c r="F4" s="1">
        <v>11</v>
      </c>
      <c r="G4" s="1">
        <v>70</v>
      </c>
      <c r="H4" s="1" t="s">
        <v>54</v>
      </c>
    </row>
    <row r="5" spans="1:10" x14ac:dyDescent="0.75">
      <c r="A5" s="1">
        <v>16</v>
      </c>
      <c r="B5" s="1">
        <v>8</v>
      </c>
      <c r="C5" s="1">
        <v>304</v>
      </c>
      <c r="D5" s="1">
        <v>150</v>
      </c>
      <c r="E5" s="1">
        <v>3433</v>
      </c>
      <c r="F5" s="1">
        <v>12</v>
      </c>
      <c r="G5" s="1">
        <v>70</v>
      </c>
      <c r="H5" s="1" t="s">
        <v>54</v>
      </c>
    </row>
    <row r="6" spans="1:10" x14ac:dyDescent="0.75">
      <c r="A6" s="1">
        <v>17</v>
      </c>
      <c r="B6" s="1">
        <v>8</v>
      </c>
      <c r="C6" s="1">
        <v>302</v>
      </c>
      <c r="D6" s="1">
        <v>140</v>
      </c>
      <c r="E6" s="1">
        <v>3449</v>
      </c>
      <c r="F6" s="1">
        <v>10.5</v>
      </c>
      <c r="G6" s="1">
        <v>70</v>
      </c>
      <c r="H6" s="1" t="s">
        <v>54</v>
      </c>
    </row>
    <row r="7" spans="1:10" x14ac:dyDescent="0.75">
      <c r="A7" s="1">
        <v>15</v>
      </c>
      <c r="B7" s="1">
        <v>8</v>
      </c>
      <c r="C7" s="1">
        <v>429</v>
      </c>
      <c r="D7" s="1">
        <v>198</v>
      </c>
      <c r="E7" s="1">
        <v>4341</v>
      </c>
      <c r="F7" s="1">
        <v>10</v>
      </c>
      <c r="G7" s="1">
        <v>70</v>
      </c>
      <c r="H7" s="1" t="s">
        <v>54</v>
      </c>
    </row>
    <row r="8" spans="1:10" x14ac:dyDescent="0.75">
      <c r="A8" s="1">
        <v>14</v>
      </c>
      <c r="B8" s="1">
        <v>8</v>
      </c>
      <c r="C8" s="1">
        <v>454</v>
      </c>
      <c r="D8" s="1">
        <v>220</v>
      </c>
      <c r="E8" s="1">
        <v>4354</v>
      </c>
      <c r="F8" s="1">
        <v>9</v>
      </c>
      <c r="G8" s="1">
        <v>70</v>
      </c>
      <c r="H8" s="1" t="s">
        <v>54</v>
      </c>
    </row>
    <row r="9" spans="1:10" x14ac:dyDescent="0.75">
      <c r="A9" s="1">
        <v>14</v>
      </c>
      <c r="B9" s="1">
        <v>8</v>
      </c>
      <c r="C9" s="1">
        <v>440</v>
      </c>
      <c r="D9" s="1">
        <v>215</v>
      </c>
      <c r="E9" s="1">
        <v>4312</v>
      </c>
      <c r="F9" s="1">
        <v>8.5</v>
      </c>
      <c r="G9" s="1">
        <v>70</v>
      </c>
      <c r="H9" s="1" t="s">
        <v>54</v>
      </c>
    </row>
    <row r="10" spans="1:10" x14ac:dyDescent="0.75">
      <c r="A10" s="1">
        <v>14</v>
      </c>
      <c r="B10" s="1">
        <v>8</v>
      </c>
      <c r="C10" s="1">
        <v>455</v>
      </c>
      <c r="D10" s="1">
        <v>225</v>
      </c>
      <c r="E10" s="1">
        <v>4425</v>
      </c>
      <c r="F10" s="1">
        <v>10</v>
      </c>
      <c r="G10" s="1">
        <v>70</v>
      </c>
      <c r="H10" s="1" t="s">
        <v>54</v>
      </c>
    </row>
    <row r="11" spans="1:10" x14ac:dyDescent="0.75">
      <c r="A11" s="1">
        <v>15</v>
      </c>
      <c r="B11" s="1">
        <v>8</v>
      </c>
      <c r="C11" s="1">
        <v>390</v>
      </c>
      <c r="D11" s="1">
        <v>190</v>
      </c>
      <c r="E11" s="1">
        <v>3850</v>
      </c>
      <c r="F11" s="1">
        <v>8.5</v>
      </c>
      <c r="G11" s="1">
        <v>70</v>
      </c>
      <c r="H11" s="1" t="s">
        <v>54</v>
      </c>
    </row>
    <row r="12" spans="1:10" x14ac:dyDescent="0.75">
      <c r="A12" s="1">
        <v>15</v>
      </c>
      <c r="B12" s="1">
        <v>8</v>
      </c>
      <c r="C12" s="1">
        <v>383</v>
      </c>
      <c r="D12" s="1">
        <v>170</v>
      </c>
      <c r="E12" s="1">
        <v>3563</v>
      </c>
      <c r="F12" s="1">
        <v>10</v>
      </c>
      <c r="G12" s="1">
        <v>70</v>
      </c>
      <c r="H12" s="1" t="s">
        <v>54</v>
      </c>
    </row>
    <row r="13" spans="1:10" x14ac:dyDescent="0.75">
      <c r="A13" s="1">
        <v>14</v>
      </c>
      <c r="B13" s="1">
        <v>8</v>
      </c>
      <c r="C13" s="1">
        <v>340</v>
      </c>
      <c r="D13" s="1">
        <v>160</v>
      </c>
      <c r="E13" s="1">
        <v>3609</v>
      </c>
      <c r="F13" s="1">
        <v>8</v>
      </c>
      <c r="G13" s="1">
        <v>70</v>
      </c>
      <c r="H13" s="1" t="s">
        <v>54</v>
      </c>
    </row>
    <row r="14" spans="1:10" x14ac:dyDescent="0.75">
      <c r="A14" s="1">
        <v>15</v>
      </c>
      <c r="B14" s="1">
        <v>8</v>
      </c>
      <c r="C14" s="1">
        <v>400</v>
      </c>
      <c r="D14" s="1">
        <v>150</v>
      </c>
      <c r="E14" s="1">
        <v>3761</v>
      </c>
      <c r="F14" s="1">
        <v>9.5</v>
      </c>
      <c r="G14" s="1">
        <v>70</v>
      </c>
      <c r="H14" s="1" t="s">
        <v>54</v>
      </c>
    </row>
    <row r="15" spans="1:10" x14ac:dyDescent="0.75">
      <c r="A15" s="1">
        <v>14</v>
      </c>
      <c r="B15" s="1">
        <v>8</v>
      </c>
      <c r="C15" s="1">
        <v>455</v>
      </c>
      <c r="D15" s="1">
        <v>225</v>
      </c>
      <c r="E15" s="1">
        <v>3086</v>
      </c>
      <c r="F15" s="1">
        <v>10</v>
      </c>
      <c r="G15" s="1">
        <v>70</v>
      </c>
      <c r="H15" s="1" t="s">
        <v>54</v>
      </c>
    </row>
    <row r="16" spans="1:10" x14ac:dyDescent="0.75">
      <c r="A16" s="1">
        <v>24</v>
      </c>
      <c r="B16" s="1">
        <v>4</v>
      </c>
      <c r="C16" s="1">
        <v>113</v>
      </c>
      <c r="D16" s="1">
        <v>95</v>
      </c>
      <c r="E16" s="1">
        <v>2372</v>
      </c>
      <c r="F16" s="1">
        <v>15</v>
      </c>
      <c r="G16" s="1">
        <v>70</v>
      </c>
      <c r="H16" s="1" t="s">
        <v>55</v>
      </c>
    </row>
    <row r="17" spans="1:10" x14ac:dyDescent="0.75">
      <c r="A17" s="1">
        <v>22</v>
      </c>
      <c r="B17" s="1">
        <v>6</v>
      </c>
      <c r="C17" s="1">
        <v>198</v>
      </c>
      <c r="D17" s="1">
        <v>95</v>
      </c>
      <c r="E17" s="1">
        <v>2833</v>
      </c>
      <c r="F17" s="1">
        <v>15.5</v>
      </c>
      <c r="G17" s="1">
        <v>70</v>
      </c>
      <c r="H17" s="1" t="s">
        <v>54</v>
      </c>
    </row>
    <row r="18" spans="1:10" x14ac:dyDescent="0.75">
      <c r="A18" s="1">
        <v>18</v>
      </c>
      <c r="B18" s="1">
        <v>6</v>
      </c>
      <c r="C18" s="1">
        <v>199</v>
      </c>
      <c r="D18" s="1">
        <v>97</v>
      </c>
      <c r="E18" s="1">
        <v>2774</v>
      </c>
      <c r="F18" s="1">
        <v>15.5</v>
      </c>
      <c r="G18" s="1">
        <v>70</v>
      </c>
      <c r="H18" s="1" t="s">
        <v>54</v>
      </c>
    </row>
    <row r="19" spans="1:10" x14ac:dyDescent="0.75">
      <c r="A19" s="1">
        <v>21</v>
      </c>
      <c r="B19" s="1">
        <v>6</v>
      </c>
      <c r="C19" s="1">
        <v>200</v>
      </c>
      <c r="D19" s="1">
        <v>85</v>
      </c>
      <c r="E19" s="1">
        <v>2587</v>
      </c>
      <c r="F19" s="1">
        <v>16</v>
      </c>
      <c r="G19" s="1">
        <v>70</v>
      </c>
      <c r="H19" s="1" t="s">
        <v>54</v>
      </c>
      <c r="J19" s="1" t="e" cm="1" vm="480">
        <f t="array" ref="J19">_xlfn._xlws.PY(46,0)</f>
        <v>#VALUE!</v>
      </c>
    </row>
    <row r="20" spans="1:10" x14ac:dyDescent="0.75">
      <c r="A20" s="1">
        <v>27</v>
      </c>
      <c r="B20" s="1">
        <v>4</v>
      </c>
      <c r="C20" s="1">
        <v>97</v>
      </c>
      <c r="D20" s="1">
        <v>88</v>
      </c>
      <c r="E20" s="1">
        <v>2130</v>
      </c>
      <c r="F20" s="1">
        <v>14.5</v>
      </c>
      <c r="G20" s="1">
        <v>70</v>
      </c>
      <c r="H20" s="1" t="s">
        <v>55</v>
      </c>
    </row>
    <row r="21" spans="1:10" x14ac:dyDescent="0.75">
      <c r="A21" s="1">
        <v>26</v>
      </c>
      <c r="B21" s="1">
        <v>4</v>
      </c>
      <c r="C21" s="1">
        <v>97</v>
      </c>
      <c r="D21" s="1">
        <v>46</v>
      </c>
      <c r="E21" s="1">
        <v>1835</v>
      </c>
      <c r="F21" s="1">
        <v>20.5</v>
      </c>
      <c r="G21" s="1">
        <v>70</v>
      </c>
      <c r="H21" s="1" t="s">
        <v>56</v>
      </c>
    </row>
    <row r="22" spans="1:10" x14ac:dyDescent="0.75">
      <c r="A22" s="1">
        <v>25</v>
      </c>
      <c r="B22" s="1">
        <v>4</v>
      </c>
      <c r="C22" s="1">
        <v>110</v>
      </c>
      <c r="D22" s="1">
        <v>87</v>
      </c>
      <c r="E22" s="1">
        <v>2672</v>
      </c>
      <c r="F22" s="1">
        <v>17.5</v>
      </c>
      <c r="G22" s="1">
        <v>70</v>
      </c>
      <c r="H22" s="1" t="s">
        <v>56</v>
      </c>
    </row>
    <row r="23" spans="1:10" x14ac:dyDescent="0.75">
      <c r="A23" s="1">
        <v>24</v>
      </c>
      <c r="B23" s="1">
        <v>4</v>
      </c>
      <c r="C23" s="1">
        <v>107</v>
      </c>
      <c r="D23" s="1">
        <v>90</v>
      </c>
      <c r="E23" s="1">
        <v>2430</v>
      </c>
      <c r="F23" s="1">
        <v>14.5</v>
      </c>
      <c r="G23" s="1">
        <v>70</v>
      </c>
      <c r="H23" s="1" t="s">
        <v>56</v>
      </c>
    </row>
    <row r="24" spans="1:10" x14ac:dyDescent="0.75">
      <c r="A24" s="1">
        <v>25</v>
      </c>
      <c r="B24" s="1">
        <v>4</v>
      </c>
      <c r="C24" s="1">
        <v>104</v>
      </c>
      <c r="D24" s="1">
        <v>95</v>
      </c>
      <c r="E24" s="1">
        <v>2375</v>
      </c>
      <c r="F24" s="1">
        <v>17.5</v>
      </c>
      <c r="G24" s="1">
        <v>70</v>
      </c>
      <c r="H24" s="1" t="s">
        <v>56</v>
      </c>
    </row>
    <row r="25" spans="1:10" x14ac:dyDescent="0.75">
      <c r="A25" s="1">
        <v>26</v>
      </c>
      <c r="B25" s="1">
        <v>4</v>
      </c>
      <c r="C25" s="1">
        <v>121</v>
      </c>
      <c r="D25" s="1">
        <v>113</v>
      </c>
      <c r="E25" s="1">
        <v>2234</v>
      </c>
      <c r="F25" s="1">
        <v>12.5</v>
      </c>
      <c r="G25" s="1">
        <v>70</v>
      </c>
      <c r="H25" s="1" t="s">
        <v>56</v>
      </c>
    </row>
    <row r="26" spans="1:10" x14ac:dyDescent="0.75">
      <c r="A26" s="1">
        <v>21</v>
      </c>
      <c r="B26" s="1">
        <v>6</v>
      </c>
      <c r="C26" s="1">
        <v>199</v>
      </c>
      <c r="D26" s="1">
        <v>90</v>
      </c>
      <c r="E26" s="1">
        <v>2648</v>
      </c>
      <c r="F26" s="1">
        <v>15</v>
      </c>
      <c r="G26" s="1">
        <v>70</v>
      </c>
      <c r="H26" s="1" t="s">
        <v>54</v>
      </c>
    </row>
    <row r="27" spans="1:10" x14ac:dyDescent="0.75">
      <c r="A27" s="1">
        <v>10</v>
      </c>
      <c r="B27" s="1">
        <v>8</v>
      </c>
      <c r="C27" s="1">
        <v>360</v>
      </c>
      <c r="D27" s="1">
        <v>215</v>
      </c>
      <c r="E27" s="1">
        <v>4615</v>
      </c>
      <c r="F27" s="1">
        <v>14</v>
      </c>
      <c r="G27" s="1">
        <v>70</v>
      </c>
      <c r="H27" s="1" t="s">
        <v>54</v>
      </c>
    </row>
    <row r="28" spans="1:10" x14ac:dyDescent="0.75">
      <c r="A28" s="1">
        <v>10</v>
      </c>
      <c r="B28" s="1">
        <v>8</v>
      </c>
      <c r="C28" s="1">
        <v>307</v>
      </c>
      <c r="D28" s="1">
        <v>200</v>
      </c>
      <c r="E28" s="1">
        <v>4376</v>
      </c>
      <c r="F28" s="1">
        <v>15</v>
      </c>
      <c r="G28" s="1">
        <v>70</v>
      </c>
      <c r="H28" s="1" t="s">
        <v>54</v>
      </c>
    </row>
    <row r="29" spans="1:10" x14ac:dyDescent="0.75">
      <c r="A29" s="1">
        <v>11</v>
      </c>
      <c r="B29" s="1">
        <v>8</v>
      </c>
      <c r="C29" s="1">
        <v>318</v>
      </c>
      <c r="D29" s="1">
        <v>210</v>
      </c>
      <c r="E29" s="1">
        <v>4382</v>
      </c>
      <c r="F29" s="1">
        <v>13.5</v>
      </c>
      <c r="G29" s="1">
        <v>70</v>
      </c>
      <c r="H29" s="1" t="s">
        <v>54</v>
      </c>
    </row>
    <row r="30" spans="1:10" x14ac:dyDescent="0.75">
      <c r="A30" s="1">
        <v>9</v>
      </c>
      <c r="B30" s="1">
        <v>8</v>
      </c>
      <c r="C30" s="1">
        <v>304</v>
      </c>
      <c r="D30" s="1">
        <v>193</v>
      </c>
      <c r="E30" s="1">
        <v>4732</v>
      </c>
      <c r="F30" s="1">
        <v>18.5</v>
      </c>
      <c r="G30" s="1">
        <v>70</v>
      </c>
      <c r="H30" s="1" t="s">
        <v>54</v>
      </c>
    </row>
    <row r="31" spans="1:10" x14ac:dyDescent="0.75">
      <c r="A31" s="1">
        <v>27</v>
      </c>
      <c r="B31" s="1">
        <v>4</v>
      </c>
      <c r="C31" s="1">
        <v>97</v>
      </c>
      <c r="D31" s="1">
        <v>88</v>
      </c>
      <c r="E31" s="1">
        <v>2130</v>
      </c>
      <c r="F31" s="1">
        <v>14.5</v>
      </c>
      <c r="G31" s="1">
        <v>71</v>
      </c>
      <c r="H31" s="1" t="s">
        <v>55</v>
      </c>
    </row>
    <row r="32" spans="1:10" x14ac:dyDescent="0.75">
      <c r="A32" s="1">
        <v>28</v>
      </c>
      <c r="B32" s="1">
        <v>4</v>
      </c>
      <c r="C32" s="1">
        <v>140</v>
      </c>
      <c r="D32" s="1">
        <v>90</v>
      </c>
      <c r="E32" s="1">
        <v>2264</v>
      </c>
      <c r="F32" s="1">
        <v>15.5</v>
      </c>
      <c r="G32" s="1">
        <v>71</v>
      </c>
      <c r="H32" s="1" t="s">
        <v>54</v>
      </c>
    </row>
    <row r="33" spans="1:10" x14ac:dyDescent="0.75">
      <c r="A33" s="1">
        <v>25</v>
      </c>
      <c r="B33" s="1">
        <v>4</v>
      </c>
      <c r="C33" s="1">
        <v>113</v>
      </c>
      <c r="D33" s="1">
        <v>95</v>
      </c>
      <c r="E33" s="1">
        <v>2228</v>
      </c>
      <c r="F33" s="1">
        <v>14</v>
      </c>
      <c r="G33" s="1">
        <v>71</v>
      </c>
      <c r="H33" s="1" t="s">
        <v>55</v>
      </c>
    </row>
    <row r="34" spans="1:10" x14ac:dyDescent="0.75">
      <c r="A34" s="1">
        <v>25</v>
      </c>
      <c r="B34" s="1">
        <v>4</v>
      </c>
      <c r="C34" s="1">
        <v>98</v>
      </c>
      <c r="E34" s="1">
        <v>2046</v>
      </c>
      <c r="F34" s="1">
        <v>19</v>
      </c>
      <c r="G34" s="1">
        <v>71</v>
      </c>
      <c r="H34" s="1" t="s">
        <v>54</v>
      </c>
    </row>
    <row r="35" spans="1:10" x14ac:dyDescent="0.75">
      <c r="A35" s="1">
        <v>19</v>
      </c>
      <c r="B35" s="1">
        <v>6</v>
      </c>
      <c r="C35" s="1">
        <v>232</v>
      </c>
      <c r="D35" s="1">
        <v>100</v>
      </c>
      <c r="E35" s="1">
        <v>2634</v>
      </c>
      <c r="F35" s="1">
        <v>13</v>
      </c>
      <c r="G35" s="1">
        <v>71</v>
      </c>
      <c r="H35" s="1" t="s">
        <v>54</v>
      </c>
      <c r="J35" s="1" t="e" cm="1" vm="481">
        <f t="array" ref="J35">_xlfn._xlws.PY(47,0)</f>
        <v>#VALUE!</v>
      </c>
    </row>
    <row r="36" spans="1:10" x14ac:dyDescent="0.75">
      <c r="A36" s="1">
        <v>16</v>
      </c>
      <c r="B36" s="1">
        <v>6</v>
      </c>
      <c r="C36" s="1">
        <v>225</v>
      </c>
      <c r="D36" s="1">
        <v>105</v>
      </c>
      <c r="E36" s="1">
        <v>3439</v>
      </c>
      <c r="F36" s="1">
        <v>15.5</v>
      </c>
      <c r="G36" s="1">
        <v>71</v>
      </c>
      <c r="H36" s="1" t="s">
        <v>54</v>
      </c>
    </row>
    <row r="37" spans="1:10" x14ac:dyDescent="0.75">
      <c r="A37" s="1">
        <v>17</v>
      </c>
      <c r="B37" s="1">
        <v>6</v>
      </c>
      <c r="C37" s="1">
        <v>250</v>
      </c>
      <c r="D37" s="1">
        <v>100</v>
      </c>
      <c r="E37" s="1">
        <v>3329</v>
      </c>
      <c r="F37" s="1">
        <v>15.5</v>
      </c>
      <c r="G37" s="1">
        <v>71</v>
      </c>
      <c r="H37" s="1" t="s">
        <v>54</v>
      </c>
    </row>
    <row r="38" spans="1:10" x14ac:dyDescent="0.75">
      <c r="A38" s="1">
        <v>19</v>
      </c>
      <c r="B38" s="1">
        <v>6</v>
      </c>
      <c r="C38" s="1">
        <v>250</v>
      </c>
      <c r="D38" s="1">
        <v>88</v>
      </c>
      <c r="E38" s="1">
        <v>3302</v>
      </c>
      <c r="F38" s="1">
        <v>15.5</v>
      </c>
      <c r="G38" s="1">
        <v>71</v>
      </c>
      <c r="H38" s="1" t="s">
        <v>54</v>
      </c>
    </row>
    <row r="39" spans="1:10" x14ac:dyDescent="0.75">
      <c r="A39" s="1">
        <v>18</v>
      </c>
      <c r="B39" s="1">
        <v>6</v>
      </c>
      <c r="C39" s="1">
        <v>232</v>
      </c>
      <c r="D39" s="1">
        <v>100</v>
      </c>
      <c r="E39" s="1">
        <v>3288</v>
      </c>
      <c r="F39" s="1">
        <v>15.5</v>
      </c>
      <c r="G39" s="1">
        <v>71</v>
      </c>
      <c r="H39" s="1" t="s">
        <v>54</v>
      </c>
    </row>
    <row r="40" spans="1:10" x14ac:dyDescent="0.75">
      <c r="A40" s="1">
        <v>14</v>
      </c>
      <c r="B40" s="1">
        <v>8</v>
      </c>
      <c r="C40" s="1">
        <v>350</v>
      </c>
      <c r="D40" s="1">
        <v>165</v>
      </c>
      <c r="E40" s="1">
        <v>4209</v>
      </c>
      <c r="F40" s="1">
        <v>12</v>
      </c>
      <c r="G40" s="1">
        <v>71</v>
      </c>
      <c r="H40" s="1" t="s">
        <v>54</v>
      </c>
    </row>
    <row r="41" spans="1:10" x14ac:dyDescent="0.75">
      <c r="A41" s="1">
        <v>14</v>
      </c>
      <c r="B41" s="1">
        <v>8</v>
      </c>
      <c r="C41" s="1">
        <v>400</v>
      </c>
      <c r="D41" s="1">
        <v>175</v>
      </c>
      <c r="E41" s="1">
        <v>4464</v>
      </c>
      <c r="F41" s="1">
        <v>11.5</v>
      </c>
      <c r="G41" s="1">
        <v>71</v>
      </c>
      <c r="H41" s="1" t="s">
        <v>54</v>
      </c>
    </row>
    <row r="42" spans="1:10" x14ac:dyDescent="0.75">
      <c r="A42" s="1">
        <v>14</v>
      </c>
      <c r="B42" s="1">
        <v>8</v>
      </c>
      <c r="C42" s="1">
        <v>351</v>
      </c>
      <c r="D42" s="1">
        <v>153</v>
      </c>
      <c r="E42" s="1">
        <v>4154</v>
      </c>
      <c r="F42" s="1">
        <v>13.5</v>
      </c>
      <c r="G42" s="1">
        <v>71</v>
      </c>
      <c r="H42" s="1" t="s">
        <v>54</v>
      </c>
    </row>
    <row r="43" spans="1:10" x14ac:dyDescent="0.75">
      <c r="A43" s="1">
        <v>14</v>
      </c>
      <c r="B43" s="1">
        <v>8</v>
      </c>
      <c r="C43" s="1">
        <v>318</v>
      </c>
      <c r="D43" s="1">
        <v>150</v>
      </c>
      <c r="E43" s="1">
        <v>4096</v>
      </c>
      <c r="F43" s="1">
        <v>13</v>
      </c>
      <c r="G43" s="1">
        <v>71</v>
      </c>
      <c r="H43" s="1" t="s">
        <v>54</v>
      </c>
    </row>
    <row r="44" spans="1:10" x14ac:dyDescent="0.75">
      <c r="A44" s="1">
        <v>12</v>
      </c>
      <c r="B44" s="1">
        <v>8</v>
      </c>
      <c r="C44" s="1">
        <v>383</v>
      </c>
      <c r="D44" s="1">
        <v>180</v>
      </c>
      <c r="E44" s="1">
        <v>4955</v>
      </c>
      <c r="F44" s="1">
        <v>11.5</v>
      </c>
      <c r="G44" s="1">
        <v>71</v>
      </c>
      <c r="H44" s="1" t="s">
        <v>54</v>
      </c>
    </row>
    <row r="45" spans="1:10" x14ac:dyDescent="0.75">
      <c r="A45" s="1">
        <v>13</v>
      </c>
      <c r="B45" s="1">
        <v>8</v>
      </c>
      <c r="C45" s="1">
        <v>400</v>
      </c>
      <c r="D45" s="1">
        <v>170</v>
      </c>
      <c r="E45" s="1">
        <v>4746</v>
      </c>
      <c r="F45" s="1">
        <v>12</v>
      </c>
      <c r="G45" s="1">
        <v>71</v>
      </c>
      <c r="H45" s="1" t="s">
        <v>54</v>
      </c>
    </row>
    <row r="46" spans="1:10" x14ac:dyDescent="0.75">
      <c r="A46" s="1">
        <v>13</v>
      </c>
      <c r="B46" s="1">
        <v>8</v>
      </c>
      <c r="C46" s="1">
        <v>400</v>
      </c>
      <c r="D46" s="1">
        <v>175</v>
      </c>
      <c r="E46" s="1">
        <v>5140</v>
      </c>
      <c r="F46" s="1">
        <v>12</v>
      </c>
      <c r="G46" s="1">
        <v>71</v>
      </c>
      <c r="H46" s="1" t="s">
        <v>54</v>
      </c>
    </row>
    <row r="47" spans="1:10" x14ac:dyDescent="0.75">
      <c r="A47" s="1">
        <v>18</v>
      </c>
      <c r="B47" s="1">
        <v>6</v>
      </c>
      <c r="C47" s="1">
        <v>258</v>
      </c>
      <c r="D47" s="1">
        <v>110</v>
      </c>
      <c r="E47" s="1">
        <v>2962</v>
      </c>
      <c r="F47" s="1">
        <v>13.5</v>
      </c>
      <c r="G47" s="1">
        <v>71</v>
      </c>
      <c r="H47" s="1" t="s">
        <v>54</v>
      </c>
    </row>
    <row r="48" spans="1:10" x14ac:dyDescent="0.75">
      <c r="A48" s="1">
        <v>22</v>
      </c>
      <c r="B48" s="1">
        <v>4</v>
      </c>
      <c r="C48" s="1">
        <v>140</v>
      </c>
      <c r="D48" s="1">
        <v>72</v>
      </c>
      <c r="E48" s="1">
        <v>2408</v>
      </c>
      <c r="F48" s="1">
        <v>19</v>
      </c>
      <c r="G48" s="1">
        <v>71</v>
      </c>
      <c r="H48" s="1" t="s">
        <v>54</v>
      </c>
    </row>
    <row r="49" spans="1:8" x14ac:dyDescent="0.75">
      <c r="A49" s="1">
        <v>19</v>
      </c>
      <c r="B49" s="1">
        <v>6</v>
      </c>
      <c r="C49" s="1">
        <v>250</v>
      </c>
      <c r="D49" s="1">
        <v>100</v>
      </c>
      <c r="E49" s="1">
        <v>3282</v>
      </c>
      <c r="F49" s="1">
        <v>15</v>
      </c>
      <c r="G49" s="1">
        <v>71</v>
      </c>
      <c r="H49" s="1" t="s">
        <v>54</v>
      </c>
    </row>
    <row r="50" spans="1:8" x14ac:dyDescent="0.75">
      <c r="A50" s="1">
        <v>18</v>
      </c>
      <c r="B50" s="1">
        <v>6</v>
      </c>
      <c r="C50" s="1">
        <v>250</v>
      </c>
      <c r="D50" s="1">
        <v>88</v>
      </c>
      <c r="E50" s="1">
        <v>3139</v>
      </c>
      <c r="F50" s="1">
        <v>14.5</v>
      </c>
      <c r="G50" s="1">
        <v>71</v>
      </c>
      <c r="H50" s="1" t="s">
        <v>54</v>
      </c>
    </row>
    <row r="51" spans="1:8" x14ac:dyDescent="0.75">
      <c r="A51" s="1">
        <v>23</v>
      </c>
      <c r="B51" s="1">
        <v>4</v>
      </c>
      <c r="C51" s="1">
        <v>122</v>
      </c>
      <c r="D51" s="1">
        <v>86</v>
      </c>
      <c r="E51" s="1">
        <v>2220</v>
      </c>
      <c r="F51" s="1">
        <v>14</v>
      </c>
      <c r="G51" s="1">
        <v>71</v>
      </c>
      <c r="H51" s="1" t="s">
        <v>54</v>
      </c>
    </row>
    <row r="52" spans="1:8" x14ac:dyDescent="0.75">
      <c r="A52" s="1">
        <v>28</v>
      </c>
      <c r="B52" s="1">
        <v>4</v>
      </c>
      <c r="C52" s="1">
        <v>116</v>
      </c>
      <c r="D52" s="1">
        <v>90</v>
      </c>
      <c r="E52" s="1">
        <v>2123</v>
      </c>
      <c r="F52" s="1">
        <v>14</v>
      </c>
      <c r="G52" s="1">
        <v>71</v>
      </c>
      <c r="H52" s="1" t="s">
        <v>56</v>
      </c>
    </row>
    <row r="53" spans="1:8" x14ac:dyDescent="0.75">
      <c r="A53" s="1">
        <v>30</v>
      </c>
      <c r="B53" s="1">
        <v>4</v>
      </c>
      <c r="C53" s="1">
        <v>79</v>
      </c>
      <c r="D53" s="1">
        <v>70</v>
      </c>
      <c r="E53" s="1">
        <v>2074</v>
      </c>
      <c r="F53" s="1">
        <v>19.5</v>
      </c>
      <c r="G53" s="1">
        <v>71</v>
      </c>
      <c r="H53" s="1" t="s">
        <v>56</v>
      </c>
    </row>
    <row r="54" spans="1:8" x14ac:dyDescent="0.75">
      <c r="A54" s="1">
        <v>30</v>
      </c>
      <c r="B54" s="1">
        <v>4</v>
      </c>
      <c r="C54" s="1">
        <v>88</v>
      </c>
      <c r="D54" s="1">
        <v>76</v>
      </c>
      <c r="E54" s="1">
        <v>2065</v>
      </c>
      <c r="F54" s="1">
        <v>14.5</v>
      </c>
      <c r="G54" s="1">
        <v>71</v>
      </c>
      <c r="H54" s="1" t="s">
        <v>56</v>
      </c>
    </row>
    <row r="55" spans="1:8" x14ac:dyDescent="0.75">
      <c r="A55" s="1">
        <v>31</v>
      </c>
      <c r="B55" s="1">
        <v>4</v>
      </c>
      <c r="C55" s="1">
        <v>71</v>
      </c>
      <c r="D55" s="1">
        <v>65</v>
      </c>
      <c r="E55" s="1">
        <v>1773</v>
      </c>
      <c r="F55" s="1">
        <v>19</v>
      </c>
      <c r="G55" s="1">
        <v>71</v>
      </c>
      <c r="H55" s="1" t="s">
        <v>55</v>
      </c>
    </row>
    <row r="56" spans="1:8" x14ac:dyDescent="0.75">
      <c r="A56" s="1">
        <v>35</v>
      </c>
      <c r="B56" s="1">
        <v>4</v>
      </c>
      <c r="C56" s="1">
        <v>72</v>
      </c>
      <c r="D56" s="1">
        <v>69</v>
      </c>
      <c r="E56" s="1">
        <v>1613</v>
      </c>
      <c r="F56" s="1">
        <v>18</v>
      </c>
      <c r="G56" s="1">
        <v>71</v>
      </c>
      <c r="H56" s="1" t="s">
        <v>55</v>
      </c>
    </row>
    <row r="57" spans="1:8" x14ac:dyDescent="0.75">
      <c r="A57" s="1">
        <v>27</v>
      </c>
      <c r="B57" s="1">
        <v>4</v>
      </c>
      <c r="C57" s="1">
        <v>97</v>
      </c>
      <c r="D57" s="1">
        <v>60</v>
      </c>
      <c r="E57" s="1">
        <v>1834</v>
      </c>
      <c r="F57" s="1">
        <v>19</v>
      </c>
      <c r="G57" s="1">
        <v>71</v>
      </c>
      <c r="H57" s="1" t="s">
        <v>56</v>
      </c>
    </row>
    <row r="58" spans="1:8" x14ac:dyDescent="0.75">
      <c r="A58" s="1">
        <v>26</v>
      </c>
      <c r="B58" s="1">
        <v>4</v>
      </c>
      <c r="C58" s="1">
        <v>91</v>
      </c>
      <c r="D58" s="1">
        <v>70</v>
      </c>
      <c r="E58" s="1">
        <v>1955</v>
      </c>
      <c r="F58" s="1">
        <v>20.5</v>
      </c>
      <c r="G58" s="1">
        <v>71</v>
      </c>
      <c r="H58" s="1" t="s">
        <v>54</v>
      </c>
    </row>
    <row r="59" spans="1:8" x14ac:dyDescent="0.75">
      <c r="A59" s="1">
        <v>24</v>
      </c>
      <c r="B59" s="1">
        <v>4</v>
      </c>
      <c r="C59" s="1">
        <v>113</v>
      </c>
      <c r="D59" s="1">
        <v>95</v>
      </c>
      <c r="E59" s="1">
        <v>2278</v>
      </c>
      <c r="F59" s="1">
        <v>15.5</v>
      </c>
      <c r="G59" s="1">
        <v>72</v>
      </c>
      <c r="H59" s="1" t="s">
        <v>55</v>
      </c>
    </row>
    <row r="60" spans="1:8" x14ac:dyDescent="0.75">
      <c r="A60" s="1">
        <v>25</v>
      </c>
      <c r="B60" s="1">
        <v>4</v>
      </c>
      <c r="C60" s="1">
        <v>97.5</v>
      </c>
      <c r="D60" s="1">
        <v>80</v>
      </c>
      <c r="E60" s="1">
        <v>2126</v>
      </c>
      <c r="F60" s="1">
        <v>17</v>
      </c>
      <c r="G60" s="1">
        <v>72</v>
      </c>
      <c r="H60" s="1" t="s">
        <v>54</v>
      </c>
    </row>
    <row r="61" spans="1:8" x14ac:dyDescent="0.75">
      <c r="A61" s="1">
        <v>23</v>
      </c>
      <c r="B61" s="1">
        <v>4</v>
      </c>
      <c r="C61" s="1">
        <v>97</v>
      </c>
      <c r="D61" s="1">
        <v>54</v>
      </c>
      <c r="E61" s="1">
        <v>2254</v>
      </c>
      <c r="F61" s="1">
        <v>23.5</v>
      </c>
      <c r="G61" s="1">
        <v>72</v>
      </c>
      <c r="H61" s="1" t="s">
        <v>56</v>
      </c>
    </row>
    <row r="62" spans="1:8" x14ac:dyDescent="0.75">
      <c r="A62" s="1">
        <v>20</v>
      </c>
      <c r="B62" s="1">
        <v>4</v>
      </c>
      <c r="C62" s="1">
        <v>140</v>
      </c>
      <c r="D62" s="1">
        <v>90</v>
      </c>
      <c r="E62" s="1">
        <v>2408</v>
      </c>
      <c r="F62" s="1">
        <v>19.5</v>
      </c>
      <c r="G62" s="1">
        <v>72</v>
      </c>
      <c r="H62" s="1" t="s">
        <v>54</v>
      </c>
    </row>
    <row r="63" spans="1:8" x14ac:dyDescent="0.75">
      <c r="A63" s="1">
        <v>21</v>
      </c>
      <c r="B63" s="1">
        <v>4</v>
      </c>
      <c r="C63" s="1">
        <v>122</v>
      </c>
      <c r="D63" s="1">
        <v>86</v>
      </c>
      <c r="E63" s="1">
        <v>2226</v>
      </c>
      <c r="F63" s="1">
        <v>16.5</v>
      </c>
      <c r="G63" s="1">
        <v>72</v>
      </c>
      <c r="H63" s="1" t="s">
        <v>54</v>
      </c>
    </row>
    <row r="64" spans="1:8" x14ac:dyDescent="0.75">
      <c r="A64" s="1">
        <v>13</v>
      </c>
      <c r="B64" s="1">
        <v>8</v>
      </c>
      <c r="C64" s="1">
        <v>350</v>
      </c>
      <c r="D64" s="1">
        <v>165</v>
      </c>
      <c r="E64" s="1">
        <v>4274</v>
      </c>
      <c r="F64" s="1">
        <v>12</v>
      </c>
      <c r="G64" s="1">
        <v>72</v>
      </c>
      <c r="H64" s="1" t="s">
        <v>54</v>
      </c>
    </row>
    <row r="65" spans="1:8" x14ac:dyDescent="0.75">
      <c r="A65" s="1">
        <v>14</v>
      </c>
      <c r="B65" s="1">
        <v>8</v>
      </c>
      <c r="C65" s="1">
        <v>400</v>
      </c>
      <c r="D65" s="1">
        <v>175</v>
      </c>
      <c r="E65" s="1">
        <v>4385</v>
      </c>
      <c r="F65" s="1">
        <v>12</v>
      </c>
      <c r="G65" s="1">
        <v>72</v>
      </c>
      <c r="H65" s="1" t="s">
        <v>54</v>
      </c>
    </row>
    <row r="66" spans="1:8" x14ac:dyDescent="0.75">
      <c r="A66" s="1">
        <v>15</v>
      </c>
      <c r="B66" s="1">
        <v>8</v>
      </c>
      <c r="C66" s="1">
        <v>318</v>
      </c>
      <c r="D66" s="1">
        <v>150</v>
      </c>
      <c r="E66" s="1">
        <v>4135</v>
      </c>
      <c r="F66" s="1">
        <v>13.5</v>
      </c>
      <c r="G66" s="1">
        <v>72</v>
      </c>
      <c r="H66" s="1" t="s">
        <v>54</v>
      </c>
    </row>
    <row r="67" spans="1:8" x14ac:dyDescent="0.75">
      <c r="A67" s="1">
        <v>14</v>
      </c>
      <c r="B67" s="1">
        <v>8</v>
      </c>
      <c r="C67" s="1">
        <v>351</v>
      </c>
      <c r="D67" s="1">
        <v>153</v>
      </c>
      <c r="E67" s="1">
        <v>4129</v>
      </c>
      <c r="F67" s="1">
        <v>13</v>
      </c>
      <c r="G67" s="1">
        <v>72</v>
      </c>
      <c r="H67" s="1" t="s">
        <v>54</v>
      </c>
    </row>
    <row r="68" spans="1:8" x14ac:dyDescent="0.75">
      <c r="A68" s="1">
        <v>17</v>
      </c>
      <c r="B68" s="1">
        <v>8</v>
      </c>
      <c r="C68" s="1">
        <v>304</v>
      </c>
      <c r="D68" s="1">
        <v>150</v>
      </c>
      <c r="E68" s="1">
        <v>3672</v>
      </c>
      <c r="F68" s="1">
        <v>11.5</v>
      </c>
      <c r="G68" s="1">
        <v>72</v>
      </c>
      <c r="H68" s="1" t="s">
        <v>54</v>
      </c>
    </row>
    <row r="69" spans="1:8" x14ac:dyDescent="0.75">
      <c r="A69" s="1">
        <v>11</v>
      </c>
      <c r="B69" s="1">
        <v>8</v>
      </c>
      <c r="C69" s="1">
        <v>429</v>
      </c>
      <c r="D69" s="1">
        <v>208</v>
      </c>
      <c r="E69" s="1">
        <v>4633</v>
      </c>
      <c r="F69" s="1">
        <v>11</v>
      </c>
      <c r="G69" s="1">
        <v>72</v>
      </c>
      <c r="H69" s="1" t="s">
        <v>54</v>
      </c>
    </row>
    <row r="70" spans="1:8" x14ac:dyDescent="0.75">
      <c r="A70" s="1">
        <v>13</v>
      </c>
      <c r="B70" s="1">
        <v>8</v>
      </c>
      <c r="C70" s="1">
        <v>350</v>
      </c>
      <c r="D70" s="1">
        <v>155</v>
      </c>
      <c r="E70" s="1">
        <v>4502</v>
      </c>
      <c r="F70" s="1">
        <v>13.5</v>
      </c>
      <c r="G70" s="1">
        <v>72</v>
      </c>
      <c r="H70" s="1" t="s">
        <v>54</v>
      </c>
    </row>
    <row r="71" spans="1:8" x14ac:dyDescent="0.75">
      <c r="A71" s="1">
        <v>12</v>
      </c>
      <c r="B71" s="1">
        <v>8</v>
      </c>
      <c r="C71" s="1">
        <v>350</v>
      </c>
      <c r="D71" s="1">
        <v>160</v>
      </c>
      <c r="E71" s="1">
        <v>4456</v>
      </c>
      <c r="F71" s="1">
        <v>13.5</v>
      </c>
      <c r="G71" s="1">
        <v>72</v>
      </c>
      <c r="H71" s="1" t="s">
        <v>54</v>
      </c>
    </row>
    <row r="72" spans="1:8" x14ac:dyDescent="0.75">
      <c r="A72" s="1">
        <v>13</v>
      </c>
      <c r="B72" s="1">
        <v>8</v>
      </c>
      <c r="C72" s="1">
        <v>400</v>
      </c>
      <c r="D72" s="1">
        <v>190</v>
      </c>
      <c r="E72" s="1">
        <v>4422</v>
      </c>
      <c r="F72" s="1">
        <v>12.5</v>
      </c>
      <c r="G72" s="1">
        <v>72</v>
      </c>
      <c r="H72" s="1" t="s">
        <v>54</v>
      </c>
    </row>
    <row r="73" spans="1:8" x14ac:dyDescent="0.75">
      <c r="A73" s="1">
        <v>19</v>
      </c>
      <c r="B73" s="1">
        <v>3</v>
      </c>
      <c r="C73" s="1">
        <v>70</v>
      </c>
      <c r="D73" s="1">
        <v>97</v>
      </c>
      <c r="E73" s="1">
        <v>2330</v>
      </c>
      <c r="F73" s="1">
        <v>13.5</v>
      </c>
      <c r="G73" s="1">
        <v>72</v>
      </c>
      <c r="H73" s="1" t="s">
        <v>55</v>
      </c>
    </row>
    <row r="74" spans="1:8" x14ac:dyDescent="0.75">
      <c r="A74" s="1">
        <v>15</v>
      </c>
      <c r="B74" s="1">
        <v>8</v>
      </c>
      <c r="C74" s="1">
        <v>304</v>
      </c>
      <c r="D74" s="1">
        <v>150</v>
      </c>
      <c r="E74" s="1">
        <v>3892</v>
      </c>
      <c r="F74" s="1">
        <v>12.5</v>
      </c>
      <c r="G74" s="1">
        <v>72</v>
      </c>
      <c r="H74" s="1" t="s">
        <v>54</v>
      </c>
    </row>
    <row r="75" spans="1:8" x14ac:dyDescent="0.75">
      <c r="A75" s="1">
        <v>13</v>
      </c>
      <c r="B75" s="1">
        <v>8</v>
      </c>
      <c r="C75" s="1">
        <v>307</v>
      </c>
      <c r="D75" s="1">
        <v>130</v>
      </c>
      <c r="E75" s="1">
        <v>4098</v>
      </c>
      <c r="F75" s="1">
        <v>14</v>
      </c>
      <c r="G75" s="1">
        <v>72</v>
      </c>
      <c r="H75" s="1" t="s">
        <v>54</v>
      </c>
    </row>
    <row r="76" spans="1:8" x14ac:dyDescent="0.75">
      <c r="A76" s="1">
        <v>13</v>
      </c>
      <c r="B76" s="1">
        <v>8</v>
      </c>
      <c r="C76" s="1">
        <v>302</v>
      </c>
      <c r="D76" s="1">
        <v>140</v>
      </c>
      <c r="E76" s="1">
        <v>4294</v>
      </c>
      <c r="F76" s="1">
        <v>16</v>
      </c>
      <c r="G76" s="1">
        <v>72</v>
      </c>
      <c r="H76" s="1" t="s">
        <v>54</v>
      </c>
    </row>
    <row r="77" spans="1:8" x14ac:dyDescent="0.75">
      <c r="A77" s="1">
        <v>14</v>
      </c>
      <c r="B77" s="1">
        <v>8</v>
      </c>
      <c r="C77" s="1">
        <v>318</v>
      </c>
      <c r="D77" s="1">
        <v>150</v>
      </c>
      <c r="E77" s="1">
        <v>4077</v>
      </c>
      <c r="F77" s="1">
        <v>14</v>
      </c>
      <c r="G77" s="1">
        <v>72</v>
      </c>
      <c r="H77" s="1" t="s">
        <v>54</v>
      </c>
    </row>
    <row r="78" spans="1:8" x14ac:dyDescent="0.75">
      <c r="A78" s="1">
        <v>18</v>
      </c>
      <c r="B78" s="1">
        <v>4</v>
      </c>
      <c r="C78" s="1">
        <v>121</v>
      </c>
      <c r="D78" s="1">
        <v>112</v>
      </c>
      <c r="E78" s="1">
        <v>2933</v>
      </c>
      <c r="F78" s="1">
        <v>14.5</v>
      </c>
      <c r="G78" s="1">
        <v>72</v>
      </c>
      <c r="H78" s="1" t="s">
        <v>56</v>
      </c>
    </row>
    <row r="79" spans="1:8" x14ac:dyDescent="0.75">
      <c r="A79" s="1">
        <v>22</v>
      </c>
      <c r="B79" s="1">
        <v>4</v>
      </c>
      <c r="C79" s="1">
        <v>121</v>
      </c>
      <c r="D79" s="1">
        <v>76</v>
      </c>
      <c r="E79" s="1">
        <v>2511</v>
      </c>
      <c r="F79" s="1">
        <v>18</v>
      </c>
      <c r="G79" s="1">
        <v>72</v>
      </c>
      <c r="H79" s="1" t="s">
        <v>56</v>
      </c>
    </row>
    <row r="80" spans="1:8" x14ac:dyDescent="0.75">
      <c r="A80" s="1">
        <v>21</v>
      </c>
      <c r="B80" s="1">
        <v>4</v>
      </c>
      <c r="C80" s="1">
        <v>120</v>
      </c>
      <c r="D80" s="1">
        <v>87</v>
      </c>
      <c r="E80" s="1">
        <v>2979</v>
      </c>
      <c r="F80" s="1">
        <v>19.5</v>
      </c>
      <c r="G80" s="1">
        <v>72</v>
      </c>
      <c r="H80" s="1" t="s">
        <v>56</v>
      </c>
    </row>
    <row r="81" spans="1:8" x14ac:dyDescent="0.75">
      <c r="A81" s="1">
        <v>26</v>
      </c>
      <c r="B81" s="1">
        <v>4</v>
      </c>
      <c r="C81" s="1">
        <v>96</v>
      </c>
      <c r="D81" s="1">
        <v>69</v>
      </c>
      <c r="E81" s="1">
        <v>2189</v>
      </c>
      <c r="F81" s="1">
        <v>18</v>
      </c>
      <c r="G81" s="1">
        <v>72</v>
      </c>
      <c r="H81" s="1" t="s">
        <v>56</v>
      </c>
    </row>
    <row r="82" spans="1:8" x14ac:dyDescent="0.75">
      <c r="A82" s="1">
        <v>22</v>
      </c>
      <c r="B82" s="1">
        <v>4</v>
      </c>
      <c r="C82" s="1">
        <v>122</v>
      </c>
      <c r="D82" s="1">
        <v>86</v>
      </c>
      <c r="E82" s="1">
        <v>2395</v>
      </c>
      <c r="F82" s="1">
        <v>16</v>
      </c>
      <c r="G82" s="1">
        <v>72</v>
      </c>
      <c r="H82" s="1" t="s">
        <v>54</v>
      </c>
    </row>
    <row r="83" spans="1:8" x14ac:dyDescent="0.75">
      <c r="A83" s="1">
        <v>28</v>
      </c>
      <c r="B83" s="1">
        <v>4</v>
      </c>
      <c r="C83" s="1">
        <v>97</v>
      </c>
      <c r="D83" s="1">
        <v>92</v>
      </c>
      <c r="E83" s="1">
        <v>2288</v>
      </c>
      <c r="F83" s="1">
        <v>17</v>
      </c>
      <c r="G83" s="1">
        <v>72</v>
      </c>
      <c r="H83" s="1" t="s">
        <v>55</v>
      </c>
    </row>
    <row r="84" spans="1:8" x14ac:dyDescent="0.75">
      <c r="A84" s="1">
        <v>23</v>
      </c>
      <c r="B84" s="1">
        <v>4</v>
      </c>
      <c r="C84" s="1">
        <v>120</v>
      </c>
      <c r="D84" s="1">
        <v>97</v>
      </c>
      <c r="E84" s="1">
        <v>2506</v>
      </c>
      <c r="F84" s="1">
        <v>14.5</v>
      </c>
      <c r="G84" s="1">
        <v>72</v>
      </c>
      <c r="H84" s="1" t="s">
        <v>55</v>
      </c>
    </row>
    <row r="85" spans="1:8" x14ac:dyDescent="0.75">
      <c r="A85" s="1">
        <v>28</v>
      </c>
      <c r="B85" s="1">
        <v>4</v>
      </c>
      <c r="C85" s="1">
        <v>98</v>
      </c>
      <c r="D85" s="1">
        <v>80</v>
      </c>
      <c r="E85" s="1">
        <v>2164</v>
      </c>
      <c r="F85" s="1">
        <v>15</v>
      </c>
      <c r="G85" s="1">
        <v>72</v>
      </c>
      <c r="H85" s="1" t="s">
        <v>54</v>
      </c>
    </row>
    <row r="86" spans="1:8" x14ac:dyDescent="0.75">
      <c r="A86" s="1">
        <v>27</v>
      </c>
      <c r="B86" s="1">
        <v>4</v>
      </c>
      <c r="C86" s="1">
        <v>97</v>
      </c>
      <c r="D86" s="1">
        <v>88</v>
      </c>
      <c r="E86" s="1">
        <v>2100</v>
      </c>
      <c r="F86" s="1">
        <v>16.5</v>
      </c>
      <c r="G86" s="1">
        <v>72</v>
      </c>
      <c r="H86" s="1" t="s">
        <v>55</v>
      </c>
    </row>
    <row r="87" spans="1:8" x14ac:dyDescent="0.75">
      <c r="A87" s="1">
        <v>13</v>
      </c>
      <c r="B87" s="1">
        <v>8</v>
      </c>
      <c r="C87" s="1">
        <v>350</v>
      </c>
      <c r="D87" s="1">
        <v>175</v>
      </c>
      <c r="E87" s="1">
        <v>4100</v>
      </c>
      <c r="F87" s="1">
        <v>13</v>
      </c>
      <c r="G87" s="1">
        <v>73</v>
      </c>
      <c r="H87" s="1" t="s">
        <v>54</v>
      </c>
    </row>
    <row r="88" spans="1:8" x14ac:dyDescent="0.75">
      <c r="A88" s="1">
        <v>14</v>
      </c>
      <c r="B88" s="1">
        <v>8</v>
      </c>
      <c r="C88" s="1">
        <v>304</v>
      </c>
      <c r="D88" s="1">
        <v>150</v>
      </c>
      <c r="E88" s="1">
        <v>3672</v>
      </c>
      <c r="F88" s="1">
        <v>11.5</v>
      </c>
      <c r="G88" s="1">
        <v>73</v>
      </c>
      <c r="H88" s="1" t="s">
        <v>54</v>
      </c>
    </row>
    <row r="89" spans="1:8" x14ac:dyDescent="0.75">
      <c r="A89" s="1">
        <v>13</v>
      </c>
      <c r="B89" s="1">
        <v>8</v>
      </c>
      <c r="C89" s="1">
        <v>350</v>
      </c>
      <c r="D89" s="1">
        <v>145</v>
      </c>
      <c r="E89" s="1">
        <v>3988</v>
      </c>
      <c r="F89" s="1">
        <v>13</v>
      </c>
      <c r="G89" s="1">
        <v>73</v>
      </c>
      <c r="H89" s="1" t="s">
        <v>54</v>
      </c>
    </row>
    <row r="90" spans="1:8" x14ac:dyDescent="0.75">
      <c r="A90" s="1">
        <v>14</v>
      </c>
      <c r="B90" s="1">
        <v>8</v>
      </c>
      <c r="C90" s="1">
        <v>302</v>
      </c>
      <c r="D90" s="1">
        <v>137</v>
      </c>
      <c r="E90" s="1">
        <v>4042</v>
      </c>
      <c r="F90" s="1">
        <v>14.5</v>
      </c>
      <c r="G90" s="1">
        <v>73</v>
      </c>
      <c r="H90" s="1" t="s">
        <v>54</v>
      </c>
    </row>
    <row r="91" spans="1:8" x14ac:dyDescent="0.75">
      <c r="A91" s="1">
        <v>15</v>
      </c>
      <c r="B91" s="1">
        <v>8</v>
      </c>
      <c r="C91" s="1">
        <v>318</v>
      </c>
      <c r="D91" s="1">
        <v>150</v>
      </c>
      <c r="E91" s="1">
        <v>3777</v>
      </c>
      <c r="F91" s="1">
        <v>12.5</v>
      </c>
      <c r="G91" s="1">
        <v>73</v>
      </c>
      <c r="H91" s="1" t="s">
        <v>54</v>
      </c>
    </row>
    <row r="92" spans="1:8" x14ac:dyDescent="0.75">
      <c r="A92" s="1">
        <v>12</v>
      </c>
      <c r="B92" s="1">
        <v>8</v>
      </c>
      <c r="C92" s="1">
        <v>429</v>
      </c>
      <c r="D92" s="1">
        <v>198</v>
      </c>
      <c r="E92" s="1">
        <v>4952</v>
      </c>
      <c r="F92" s="1">
        <v>11.5</v>
      </c>
      <c r="G92" s="1">
        <v>73</v>
      </c>
      <c r="H92" s="1" t="s">
        <v>54</v>
      </c>
    </row>
    <row r="93" spans="1:8" x14ac:dyDescent="0.75">
      <c r="A93" s="1">
        <v>13</v>
      </c>
      <c r="B93" s="1">
        <v>8</v>
      </c>
      <c r="C93" s="1">
        <v>400</v>
      </c>
      <c r="D93" s="1">
        <v>150</v>
      </c>
      <c r="E93" s="1">
        <v>4464</v>
      </c>
      <c r="F93" s="1">
        <v>12</v>
      </c>
      <c r="G93" s="1">
        <v>73</v>
      </c>
      <c r="H93" s="1" t="s">
        <v>54</v>
      </c>
    </row>
    <row r="94" spans="1:8" x14ac:dyDescent="0.75">
      <c r="A94" s="1">
        <v>13</v>
      </c>
      <c r="B94" s="1">
        <v>8</v>
      </c>
      <c r="C94" s="1">
        <v>351</v>
      </c>
      <c r="D94" s="1">
        <v>158</v>
      </c>
      <c r="E94" s="1">
        <v>4363</v>
      </c>
      <c r="F94" s="1">
        <v>13</v>
      </c>
      <c r="G94" s="1">
        <v>73</v>
      </c>
      <c r="H94" s="1" t="s">
        <v>54</v>
      </c>
    </row>
    <row r="95" spans="1:8" x14ac:dyDescent="0.75">
      <c r="A95" s="1">
        <v>14</v>
      </c>
      <c r="B95" s="1">
        <v>8</v>
      </c>
      <c r="C95" s="1">
        <v>318</v>
      </c>
      <c r="D95" s="1">
        <v>150</v>
      </c>
      <c r="E95" s="1">
        <v>4237</v>
      </c>
      <c r="F95" s="1">
        <v>14.5</v>
      </c>
      <c r="G95" s="1">
        <v>73</v>
      </c>
      <c r="H95" s="1" t="s">
        <v>54</v>
      </c>
    </row>
    <row r="96" spans="1:8" x14ac:dyDescent="0.75">
      <c r="A96" s="1">
        <v>13</v>
      </c>
      <c r="B96" s="1">
        <v>8</v>
      </c>
      <c r="C96" s="1">
        <v>440</v>
      </c>
      <c r="D96" s="1">
        <v>215</v>
      </c>
      <c r="E96" s="1">
        <v>4735</v>
      </c>
      <c r="F96" s="1">
        <v>11</v>
      </c>
      <c r="G96" s="1">
        <v>73</v>
      </c>
      <c r="H96" s="1" t="s">
        <v>54</v>
      </c>
    </row>
    <row r="97" spans="1:8" x14ac:dyDescent="0.75">
      <c r="A97" s="1">
        <v>12</v>
      </c>
      <c r="B97" s="1">
        <v>8</v>
      </c>
      <c r="C97" s="1">
        <v>455</v>
      </c>
      <c r="D97" s="1">
        <v>225</v>
      </c>
      <c r="E97" s="1">
        <v>4951</v>
      </c>
      <c r="F97" s="1">
        <v>11</v>
      </c>
      <c r="G97" s="1">
        <v>73</v>
      </c>
      <c r="H97" s="1" t="s">
        <v>54</v>
      </c>
    </row>
    <row r="98" spans="1:8" x14ac:dyDescent="0.75">
      <c r="A98" s="1">
        <v>13</v>
      </c>
      <c r="B98" s="1">
        <v>8</v>
      </c>
      <c r="C98" s="1">
        <v>360</v>
      </c>
      <c r="D98" s="1">
        <v>175</v>
      </c>
      <c r="E98" s="1">
        <v>3821</v>
      </c>
      <c r="F98" s="1">
        <v>11</v>
      </c>
      <c r="G98" s="1">
        <v>73</v>
      </c>
      <c r="H98" s="1" t="s">
        <v>54</v>
      </c>
    </row>
    <row r="99" spans="1:8" x14ac:dyDescent="0.75">
      <c r="A99" s="1">
        <v>18</v>
      </c>
      <c r="B99" s="1">
        <v>6</v>
      </c>
      <c r="C99" s="1">
        <v>225</v>
      </c>
      <c r="D99" s="1">
        <v>105</v>
      </c>
      <c r="E99" s="1">
        <v>3121</v>
      </c>
      <c r="F99" s="1">
        <v>16.5</v>
      </c>
      <c r="G99" s="1">
        <v>73</v>
      </c>
      <c r="H99" s="1" t="s">
        <v>54</v>
      </c>
    </row>
    <row r="100" spans="1:8" x14ac:dyDescent="0.75">
      <c r="A100" s="1">
        <v>16</v>
      </c>
      <c r="B100" s="1">
        <v>6</v>
      </c>
      <c r="C100" s="1">
        <v>250</v>
      </c>
      <c r="D100" s="1">
        <v>100</v>
      </c>
      <c r="E100" s="1">
        <v>3278</v>
      </c>
      <c r="F100" s="1">
        <v>18</v>
      </c>
      <c r="G100" s="1">
        <v>73</v>
      </c>
      <c r="H100" s="1" t="s">
        <v>54</v>
      </c>
    </row>
    <row r="101" spans="1:8" x14ac:dyDescent="0.75">
      <c r="A101" s="1">
        <v>18</v>
      </c>
      <c r="B101" s="1">
        <v>6</v>
      </c>
      <c r="C101" s="1">
        <v>232</v>
      </c>
      <c r="D101" s="1">
        <v>100</v>
      </c>
      <c r="E101" s="1">
        <v>2945</v>
      </c>
      <c r="F101" s="1">
        <v>16</v>
      </c>
      <c r="G101" s="1">
        <v>73</v>
      </c>
      <c r="H101" s="1" t="s">
        <v>54</v>
      </c>
    </row>
    <row r="102" spans="1:8" x14ac:dyDescent="0.75">
      <c r="A102" s="1">
        <v>18</v>
      </c>
      <c r="B102" s="1">
        <v>6</v>
      </c>
      <c r="C102" s="1">
        <v>250</v>
      </c>
      <c r="D102" s="1">
        <v>88</v>
      </c>
      <c r="E102" s="1">
        <v>3021</v>
      </c>
      <c r="F102" s="1">
        <v>16.5</v>
      </c>
      <c r="G102" s="1">
        <v>73</v>
      </c>
      <c r="H102" s="1" t="s">
        <v>54</v>
      </c>
    </row>
    <row r="103" spans="1:8" x14ac:dyDescent="0.75">
      <c r="A103" s="1">
        <v>23</v>
      </c>
      <c r="B103" s="1">
        <v>6</v>
      </c>
      <c r="C103" s="1">
        <v>198</v>
      </c>
      <c r="D103" s="1">
        <v>95</v>
      </c>
      <c r="E103" s="1">
        <v>2904</v>
      </c>
      <c r="F103" s="1">
        <v>16</v>
      </c>
      <c r="G103" s="1">
        <v>73</v>
      </c>
      <c r="H103" s="1" t="s">
        <v>54</v>
      </c>
    </row>
    <row r="104" spans="1:8" x14ac:dyDescent="0.75">
      <c r="A104" s="1">
        <v>26</v>
      </c>
      <c r="B104" s="1">
        <v>4</v>
      </c>
      <c r="C104" s="1">
        <v>97</v>
      </c>
      <c r="D104" s="1">
        <v>46</v>
      </c>
      <c r="E104" s="1">
        <v>1950</v>
      </c>
      <c r="F104" s="1">
        <v>21</v>
      </c>
      <c r="G104" s="1">
        <v>73</v>
      </c>
      <c r="H104" s="1" t="s">
        <v>56</v>
      </c>
    </row>
    <row r="105" spans="1:8" x14ac:dyDescent="0.75">
      <c r="A105" s="1">
        <v>11</v>
      </c>
      <c r="B105" s="1">
        <v>8</v>
      </c>
      <c r="C105" s="1">
        <v>400</v>
      </c>
      <c r="D105" s="1">
        <v>150</v>
      </c>
      <c r="E105" s="1">
        <v>4997</v>
      </c>
      <c r="F105" s="1">
        <v>14</v>
      </c>
      <c r="G105" s="1">
        <v>73</v>
      </c>
      <c r="H105" s="1" t="s">
        <v>54</v>
      </c>
    </row>
    <row r="106" spans="1:8" x14ac:dyDescent="0.75">
      <c r="A106" s="1">
        <v>12</v>
      </c>
      <c r="B106" s="1">
        <v>8</v>
      </c>
      <c r="C106" s="1">
        <v>400</v>
      </c>
      <c r="D106" s="1">
        <v>167</v>
      </c>
      <c r="E106" s="1">
        <v>4906</v>
      </c>
      <c r="F106" s="1">
        <v>12.5</v>
      </c>
      <c r="G106" s="1">
        <v>73</v>
      </c>
      <c r="H106" s="1" t="s">
        <v>54</v>
      </c>
    </row>
    <row r="107" spans="1:8" x14ac:dyDescent="0.75">
      <c r="A107" s="1">
        <v>13</v>
      </c>
      <c r="B107" s="1">
        <v>8</v>
      </c>
      <c r="C107" s="1">
        <v>360</v>
      </c>
      <c r="D107" s="1">
        <v>170</v>
      </c>
      <c r="E107" s="1">
        <v>4654</v>
      </c>
      <c r="F107" s="1">
        <v>13</v>
      </c>
      <c r="G107" s="1">
        <v>73</v>
      </c>
      <c r="H107" s="1" t="s">
        <v>54</v>
      </c>
    </row>
    <row r="108" spans="1:8" x14ac:dyDescent="0.75">
      <c r="A108" s="1">
        <v>12</v>
      </c>
      <c r="B108" s="1">
        <v>8</v>
      </c>
      <c r="C108" s="1">
        <v>350</v>
      </c>
      <c r="D108" s="1">
        <v>180</v>
      </c>
      <c r="E108" s="1">
        <v>4499</v>
      </c>
      <c r="F108" s="1">
        <v>12.5</v>
      </c>
      <c r="G108" s="1">
        <v>73</v>
      </c>
      <c r="H108" s="1" t="s">
        <v>54</v>
      </c>
    </row>
    <row r="109" spans="1:8" x14ac:dyDescent="0.75">
      <c r="A109" s="1">
        <v>18</v>
      </c>
      <c r="B109" s="1">
        <v>6</v>
      </c>
      <c r="C109" s="1">
        <v>232</v>
      </c>
      <c r="D109" s="1">
        <v>100</v>
      </c>
      <c r="E109" s="1">
        <v>2789</v>
      </c>
      <c r="F109" s="1">
        <v>15</v>
      </c>
      <c r="G109" s="1">
        <v>73</v>
      </c>
      <c r="H109" s="1" t="s">
        <v>54</v>
      </c>
    </row>
    <row r="110" spans="1:8" x14ac:dyDescent="0.75">
      <c r="A110" s="1">
        <v>20</v>
      </c>
      <c r="B110" s="1">
        <v>4</v>
      </c>
      <c r="C110" s="1">
        <v>97</v>
      </c>
      <c r="D110" s="1">
        <v>88</v>
      </c>
      <c r="E110" s="1">
        <v>2279</v>
      </c>
      <c r="F110" s="1">
        <v>19</v>
      </c>
      <c r="G110" s="1">
        <v>73</v>
      </c>
      <c r="H110" s="1" t="s">
        <v>55</v>
      </c>
    </row>
    <row r="111" spans="1:8" x14ac:dyDescent="0.75">
      <c r="A111" s="1">
        <v>21</v>
      </c>
      <c r="B111" s="1">
        <v>4</v>
      </c>
      <c r="C111" s="1">
        <v>140</v>
      </c>
      <c r="D111" s="1">
        <v>72</v>
      </c>
      <c r="E111" s="1">
        <v>2401</v>
      </c>
      <c r="F111" s="1">
        <v>19.5</v>
      </c>
      <c r="G111" s="1">
        <v>73</v>
      </c>
      <c r="H111" s="1" t="s">
        <v>54</v>
      </c>
    </row>
    <row r="112" spans="1:8" x14ac:dyDescent="0.75">
      <c r="A112" s="1">
        <v>22</v>
      </c>
      <c r="B112" s="1">
        <v>4</v>
      </c>
      <c r="C112" s="1">
        <v>108</v>
      </c>
      <c r="D112" s="1">
        <v>94</v>
      </c>
      <c r="E112" s="1">
        <v>2379</v>
      </c>
      <c r="F112" s="1">
        <v>16.5</v>
      </c>
      <c r="G112" s="1">
        <v>73</v>
      </c>
      <c r="H112" s="1" t="s">
        <v>55</v>
      </c>
    </row>
    <row r="113" spans="1:8" x14ac:dyDescent="0.75">
      <c r="A113" s="1">
        <v>18</v>
      </c>
      <c r="B113" s="1">
        <v>3</v>
      </c>
      <c r="C113" s="1">
        <v>70</v>
      </c>
      <c r="D113" s="1">
        <v>90</v>
      </c>
      <c r="E113" s="1">
        <v>2124</v>
      </c>
      <c r="F113" s="1">
        <v>13.5</v>
      </c>
      <c r="G113" s="1">
        <v>73</v>
      </c>
      <c r="H113" s="1" t="s">
        <v>55</v>
      </c>
    </row>
    <row r="114" spans="1:8" x14ac:dyDescent="0.75">
      <c r="A114" s="1">
        <v>19</v>
      </c>
      <c r="B114" s="1">
        <v>4</v>
      </c>
      <c r="C114" s="1">
        <v>122</v>
      </c>
      <c r="D114" s="1">
        <v>85</v>
      </c>
      <c r="E114" s="1">
        <v>2310</v>
      </c>
      <c r="F114" s="1">
        <v>18.5</v>
      </c>
      <c r="G114" s="1">
        <v>73</v>
      </c>
      <c r="H114" s="1" t="s">
        <v>54</v>
      </c>
    </row>
    <row r="115" spans="1:8" x14ac:dyDescent="0.75">
      <c r="A115" s="1">
        <v>21</v>
      </c>
      <c r="B115" s="1">
        <v>6</v>
      </c>
      <c r="C115" s="1">
        <v>155</v>
      </c>
      <c r="D115" s="1">
        <v>107</v>
      </c>
      <c r="E115" s="1">
        <v>2472</v>
      </c>
      <c r="F115" s="1">
        <v>14</v>
      </c>
      <c r="G115" s="1">
        <v>73</v>
      </c>
      <c r="H115" s="1" t="s">
        <v>54</v>
      </c>
    </row>
    <row r="116" spans="1:8" x14ac:dyDescent="0.75">
      <c r="A116" s="1">
        <v>26</v>
      </c>
      <c r="B116" s="1">
        <v>4</v>
      </c>
      <c r="C116" s="1">
        <v>98</v>
      </c>
      <c r="D116" s="1">
        <v>90</v>
      </c>
      <c r="E116" s="1">
        <v>2265</v>
      </c>
      <c r="F116" s="1">
        <v>15.5</v>
      </c>
      <c r="G116" s="1">
        <v>73</v>
      </c>
      <c r="H116" s="1" t="s">
        <v>56</v>
      </c>
    </row>
    <row r="117" spans="1:8" x14ac:dyDescent="0.75">
      <c r="A117" s="1">
        <v>15</v>
      </c>
      <c r="B117" s="1">
        <v>8</v>
      </c>
      <c r="C117" s="1">
        <v>350</v>
      </c>
      <c r="D117" s="1">
        <v>145</v>
      </c>
      <c r="E117" s="1">
        <v>4082</v>
      </c>
      <c r="F117" s="1">
        <v>13</v>
      </c>
      <c r="G117" s="1">
        <v>73</v>
      </c>
      <c r="H117" s="1" t="s">
        <v>54</v>
      </c>
    </row>
    <row r="118" spans="1:8" x14ac:dyDescent="0.75">
      <c r="A118" s="1">
        <v>16</v>
      </c>
      <c r="B118" s="1">
        <v>8</v>
      </c>
      <c r="C118" s="1">
        <v>400</v>
      </c>
      <c r="D118" s="1">
        <v>230</v>
      </c>
      <c r="E118" s="1">
        <v>4278</v>
      </c>
      <c r="F118" s="1">
        <v>9.5</v>
      </c>
      <c r="G118" s="1">
        <v>73</v>
      </c>
      <c r="H118" s="1" t="s">
        <v>54</v>
      </c>
    </row>
    <row r="119" spans="1:8" x14ac:dyDescent="0.75">
      <c r="A119" s="1">
        <v>29</v>
      </c>
      <c r="B119" s="1">
        <v>4</v>
      </c>
      <c r="C119" s="1">
        <v>68</v>
      </c>
      <c r="D119" s="1">
        <v>49</v>
      </c>
      <c r="E119" s="1">
        <v>1867</v>
      </c>
      <c r="F119" s="1">
        <v>19.5</v>
      </c>
      <c r="G119" s="1">
        <v>73</v>
      </c>
      <c r="H119" s="1" t="s">
        <v>56</v>
      </c>
    </row>
    <row r="120" spans="1:8" x14ac:dyDescent="0.75">
      <c r="A120" s="1">
        <v>24</v>
      </c>
      <c r="B120" s="1">
        <v>4</v>
      </c>
      <c r="C120" s="1">
        <v>116</v>
      </c>
      <c r="D120" s="1">
        <v>75</v>
      </c>
      <c r="E120" s="1">
        <v>2158</v>
      </c>
      <c r="F120" s="1">
        <v>15.5</v>
      </c>
      <c r="G120" s="1">
        <v>73</v>
      </c>
      <c r="H120" s="1" t="s">
        <v>56</v>
      </c>
    </row>
    <row r="121" spans="1:8" x14ac:dyDescent="0.75">
      <c r="A121" s="1">
        <v>20</v>
      </c>
      <c r="B121" s="1">
        <v>4</v>
      </c>
      <c r="C121" s="1">
        <v>114</v>
      </c>
      <c r="D121" s="1">
        <v>91</v>
      </c>
      <c r="E121" s="1">
        <v>2582</v>
      </c>
      <c r="F121" s="1">
        <v>14</v>
      </c>
      <c r="G121" s="1">
        <v>73</v>
      </c>
      <c r="H121" s="1" t="s">
        <v>56</v>
      </c>
    </row>
    <row r="122" spans="1:8" x14ac:dyDescent="0.75">
      <c r="A122" s="1">
        <v>19</v>
      </c>
      <c r="B122" s="1">
        <v>4</v>
      </c>
      <c r="C122" s="1">
        <v>121</v>
      </c>
      <c r="D122" s="1">
        <v>112</v>
      </c>
      <c r="E122" s="1">
        <v>2868</v>
      </c>
      <c r="F122" s="1">
        <v>15.5</v>
      </c>
      <c r="G122" s="1">
        <v>73</v>
      </c>
      <c r="H122" s="1" t="s">
        <v>56</v>
      </c>
    </row>
    <row r="123" spans="1:8" x14ac:dyDescent="0.75">
      <c r="A123" s="1">
        <v>15</v>
      </c>
      <c r="B123" s="1">
        <v>8</v>
      </c>
      <c r="C123" s="1">
        <v>318</v>
      </c>
      <c r="D123" s="1">
        <v>150</v>
      </c>
      <c r="E123" s="1">
        <v>3399</v>
      </c>
      <c r="F123" s="1">
        <v>11</v>
      </c>
      <c r="G123" s="1">
        <v>73</v>
      </c>
      <c r="H123" s="1" t="s">
        <v>54</v>
      </c>
    </row>
    <row r="124" spans="1:8" x14ac:dyDescent="0.75">
      <c r="A124" s="1">
        <v>24</v>
      </c>
      <c r="B124" s="1">
        <v>4</v>
      </c>
      <c r="C124" s="1">
        <v>121</v>
      </c>
      <c r="D124" s="1">
        <v>110</v>
      </c>
      <c r="E124" s="1">
        <v>2660</v>
      </c>
      <c r="F124" s="1">
        <v>14</v>
      </c>
      <c r="G124" s="1">
        <v>73</v>
      </c>
      <c r="H124" s="1" t="s">
        <v>56</v>
      </c>
    </row>
    <row r="125" spans="1:8" x14ac:dyDescent="0.75">
      <c r="A125" s="1">
        <v>20</v>
      </c>
      <c r="B125" s="1">
        <v>6</v>
      </c>
      <c r="C125" s="1">
        <v>156</v>
      </c>
      <c r="D125" s="1">
        <v>122</v>
      </c>
      <c r="E125" s="1">
        <v>2807</v>
      </c>
      <c r="F125" s="1">
        <v>13.5</v>
      </c>
      <c r="G125" s="1">
        <v>73</v>
      </c>
      <c r="H125" s="1" t="s">
        <v>55</v>
      </c>
    </row>
    <row r="126" spans="1:8" x14ac:dyDescent="0.75">
      <c r="A126" s="1">
        <v>11</v>
      </c>
      <c r="B126" s="1">
        <v>8</v>
      </c>
      <c r="C126" s="1">
        <v>350</v>
      </c>
      <c r="D126" s="1">
        <v>180</v>
      </c>
      <c r="E126" s="1">
        <v>3664</v>
      </c>
      <c r="F126" s="1">
        <v>11</v>
      </c>
      <c r="G126" s="1">
        <v>73</v>
      </c>
      <c r="H126" s="1" t="s">
        <v>54</v>
      </c>
    </row>
    <row r="127" spans="1:8" x14ac:dyDescent="0.75">
      <c r="A127" s="1">
        <v>20</v>
      </c>
      <c r="B127" s="1">
        <v>6</v>
      </c>
      <c r="C127" s="1">
        <v>198</v>
      </c>
      <c r="D127" s="1">
        <v>95</v>
      </c>
      <c r="E127" s="1">
        <v>3102</v>
      </c>
      <c r="F127" s="1">
        <v>16.5</v>
      </c>
      <c r="G127" s="1">
        <v>74</v>
      </c>
      <c r="H127" s="1" t="s">
        <v>54</v>
      </c>
    </row>
    <row r="128" spans="1:8" x14ac:dyDescent="0.75">
      <c r="A128" s="1">
        <v>21</v>
      </c>
      <c r="B128" s="1">
        <v>6</v>
      </c>
      <c r="C128" s="1">
        <v>200</v>
      </c>
      <c r="E128" s="1">
        <v>2875</v>
      </c>
      <c r="F128" s="1">
        <v>17</v>
      </c>
      <c r="G128" s="1">
        <v>74</v>
      </c>
      <c r="H128" s="1" t="s">
        <v>54</v>
      </c>
    </row>
    <row r="129" spans="1:8" x14ac:dyDescent="0.75">
      <c r="A129" s="1">
        <v>19</v>
      </c>
      <c r="B129" s="1">
        <v>6</v>
      </c>
      <c r="C129" s="1">
        <v>232</v>
      </c>
      <c r="D129" s="1">
        <v>100</v>
      </c>
      <c r="E129" s="1">
        <v>2901</v>
      </c>
      <c r="F129" s="1">
        <v>16</v>
      </c>
      <c r="G129" s="1">
        <v>74</v>
      </c>
      <c r="H129" s="1" t="s">
        <v>54</v>
      </c>
    </row>
    <row r="130" spans="1:8" x14ac:dyDescent="0.75">
      <c r="A130" s="1">
        <v>15</v>
      </c>
      <c r="B130" s="1">
        <v>6</v>
      </c>
      <c r="C130" s="1">
        <v>250</v>
      </c>
      <c r="D130" s="1">
        <v>100</v>
      </c>
      <c r="E130" s="1">
        <v>3336</v>
      </c>
      <c r="F130" s="1">
        <v>17</v>
      </c>
      <c r="G130" s="1">
        <v>74</v>
      </c>
      <c r="H130" s="1" t="s">
        <v>54</v>
      </c>
    </row>
    <row r="131" spans="1:8" x14ac:dyDescent="0.75">
      <c r="A131" s="1">
        <v>31</v>
      </c>
      <c r="B131" s="1">
        <v>4</v>
      </c>
      <c r="C131" s="1">
        <v>79</v>
      </c>
      <c r="D131" s="1">
        <v>67</v>
      </c>
      <c r="E131" s="1">
        <v>1950</v>
      </c>
      <c r="F131" s="1">
        <v>19</v>
      </c>
      <c r="G131" s="1">
        <v>74</v>
      </c>
      <c r="H131" s="1" t="s">
        <v>55</v>
      </c>
    </row>
    <row r="132" spans="1:8" x14ac:dyDescent="0.75">
      <c r="A132" s="1">
        <v>26</v>
      </c>
      <c r="B132" s="1">
        <v>4</v>
      </c>
      <c r="C132" s="1">
        <v>122</v>
      </c>
      <c r="D132" s="1">
        <v>80</v>
      </c>
      <c r="E132" s="1">
        <v>2451</v>
      </c>
      <c r="F132" s="1">
        <v>16.5</v>
      </c>
      <c r="G132" s="1">
        <v>74</v>
      </c>
      <c r="H132" s="1" t="s">
        <v>54</v>
      </c>
    </row>
    <row r="133" spans="1:8" x14ac:dyDescent="0.75">
      <c r="A133" s="1">
        <v>32</v>
      </c>
      <c r="B133" s="1">
        <v>4</v>
      </c>
      <c r="C133" s="1">
        <v>71</v>
      </c>
      <c r="D133" s="1">
        <v>65</v>
      </c>
      <c r="E133" s="1">
        <v>1836</v>
      </c>
      <c r="F133" s="1">
        <v>21</v>
      </c>
      <c r="G133" s="1">
        <v>74</v>
      </c>
      <c r="H133" s="1" t="s">
        <v>55</v>
      </c>
    </row>
    <row r="134" spans="1:8" x14ac:dyDescent="0.75">
      <c r="A134" s="1">
        <v>25</v>
      </c>
      <c r="B134" s="1">
        <v>4</v>
      </c>
      <c r="C134" s="1">
        <v>140</v>
      </c>
      <c r="D134" s="1">
        <v>75</v>
      </c>
      <c r="E134" s="1">
        <v>2542</v>
      </c>
      <c r="F134" s="1">
        <v>17</v>
      </c>
      <c r="G134" s="1">
        <v>74</v>
      </c>
      <c r="H134" s="1" t="s">
        <v>54</v>
      </c>
    </row>
    <row r="135" spans="1:8" x14ac:dyDescent="0.75">
      <c r="A135" s="1">
        <v>16</v>
      </c>
      <c r="B135" s="1">
        <v>6</v>
      </c>
      <c r="C135" s="1">
        <v>250</v>
      </c>
      <c r="D135" s="1">
        <v>100</v>
      </c>
      <c r="E135" s="1">
        <v>3781</v>
      </c>
      <c r="F135" s="1">
        <v>17</v>
      </c>
      <c r="G135" s="1">
        <v>74</v>
      </c>
      <c r="H135" s="1" t="s">
        <v>54</v>
      </c>
    </row>
    <row r="136" spans="1:8" x14ac:dyDescent="0.75">
      <c r="A136" s="1">
        <v>16</v>
      </c>
      <c r="B136" s="1">
        <v>6</v>
      </c>
      <c r="C136" s="1">
        <v>258</v>
      </c>
      <c r="D136" s="1">
        <v>110</v>
      </c>
      <c r="E136" s="1">
        <v>3632</v>
      </c>
      <c r="F136" s="1">
        <v>18</v>
      </c>
      <c r="G136" s="1">
        <v>74</v>
      </c>
      <c r="H136" s="1" t="s">
        <v>54</v>
      </c>
    </row>
    <row r="137" spans="1:8" x14ac:dyDescent="0.75">
      <c r="A137" s="1">
        <v>18</v>
      </c>
      <c r="B137" s="1">
        <v>6</v>
      </c>
      <c r="C137" s="1">
        <v>225</v>
      </c>
      <c r="D137" s="1">
        <v>105</v>
      </c>
      <c r="E137" s="1">
        <v>3613</v>
      </c>
      <c r="F137" s="1">
        <v>16.5</v>
      </c>
      <c r="G137" s="1">
        <v>74</v>
      </c>
      <c r="H137" s="1" t="s">
        <v>54</v>
      </c>
    </row>
    <row r="138" spans="1:8" x14ac:dyDescent="0.75">
      <c r="A138" s="1">
        <v>16</v>
      </c>
      <c r="B138" s="1">
        <v>8</v>
      </c>
      <c r="C138" s="1">
        <v>302</v>
      </c>
      <c r="D138" s="1">
        <v>140</v>
      </c>
      <c r="E138" s="1">
        <v>4141</v>
      </c>
      <c r="F138" s="1">
        <v>14</v>
      </c>
      <c r="G138" s="1">
        <v>74</v>
      </c>
      <c r="H138" s="1" t="s">
        <v>54</v>
      </c>
    </row>
    <row r="139" spans="1:8" x14ac:dyDescent="0.75">
      <c r="A139" s="1">
        <v>13</v>
      </c>
      <c r="B139" s="1">
        <v>8</v>
      </c>
      <c r="C139" s="1">
        <v>350</v>
      </c>
      <c r="D139" s="1">
        <v>150</v>
      </c>
      <c r="E139" s="1">
        <v>4699</v>
      </c>
      <c r="F139" s="1">
        <v>14.5</v>
      </c>
      <c r="G139" s="1">
        <v>74</v>
      </c>
      <c r="H139" s="1" t="s">
        <v>54</v>
      </c>
    </row>
    <row r="140" spans="1:8" x14ac:dyDescent="0.75">
      <c r="A140" s="1">
        <v>14</v>
      </c>
      <c r="B140" s="1">
        <v>8</v>
      </c>
      <c r="C140" s="1">
        <v>318</v>
      </c>
      <c r="D140" s="1">
        <v>150</v>
      </c>
      <c r="E140" s="1">
        <v>4457</v>
      </c>
      <c r="F140" s="1">
        <v>13.5</v>
      </c>
      <c r="G140" s="1">
        <v>74</v>
      </c>
      <c r="H140" s="1" t="s">
        <v>54</v>
      </c>
    </row>
    <row r="141" spans="1:8" x14ac:dyDescent="0.75">
      <c r="A141" s="1">
        <v>14</v>
      </c>
      <c r="B141" s="1">
        <v>8</v>
      </c>
      <c r="C141" s="1">
        <v>302</v>
      </c>
      <c r="D141" s="1">
        <v>140</v>
      </c>
      <c r="E141" s="1">
        <v>4638</v>
      </c>
      <c r="F141" s="1">
        <v>16</v>
      </c>
      <c r="G141" s="1">
        <v>74</v>
      </c>
      <c r="H141" s="1" t="s">
        <v>54</v>
      </c>
    </row>
    <row r="142" spans="1:8" x14ac:dyDescent="0.75">
      <c r="A142" s="1">
        <v>14</v>
      </c>
      <c r="B142" s="1">
        <v>8</v>
      </c>
      <c r="C142" s="1">
        <v>304</v>
      </c>
      <c r="D142" s="1">
        <v>150</v>
      </c>
      <c r="E142" s="1">
        <v>4257</v>
      </c>
      <c r="F142" s="1">
        <v>15.5</v>
      </c>
      <c r="G142" s="1">
        <v>74</v>
      </c>
      <c r="H142" s="1" t="s">
        <v>54</v>
      </c>
    </row>
    <row r="143" spans="1:8" x14ac:dyDescent="0.75">
      <c r="A143" s="1">
        <v>29</v>
      </c>
      <c r="B143" s="1">
        <v>4</v>
      </c>
      <c r="C143" s="1">
        <v>98</v>
      </c>
      <c r="D143" s="1">
        <v>83</v>
      </c>
      <c r="E143" s="1">
        <v>2219</v>
      </c>
      <c r="F143" s="1">
        <v>16.5</v>
      </c>
      <c r="G143" s="1">
        <v>74</v>
      </c>
      <c r="H143" s="1" t="s">
        <v>56</v>
      </c>
    </row>
    <row r="144" spans="1:8" x14ac:dyDescent="0.75">
      <c r="A144" s="1">
        <v>26</v>
      </c>
      <c r="B144" s="1">
        <v>4</v>
      </c>
      <c r="C144" s="1">
        <v>79</v>
      </c>
      <c r="D144" s="1">
        <v>67</v>
      </c>
      <c r="E144" s="1">
        <v>1963</v>
      </c>
      <c r="F144" s="1">
        <v>15.5</v>
      </c>
      <c r="G144" s="1">
        <v>74</v>
      </c>
      <c r="H144" s="1" t="s">
        <v>56</v>
      </c>
    </row>
    <row r="145" spans="1:8" x14ac:dyDescent="0.75">
      <c r="A145" s="1">
        <v>26</v>
      </c>
      <c r="B145" s="1">
        <v>4</v>
      </c>
      <c r="C145" s="1">
        <v>97</v>
      </c>
      <c r="D145" s="1">
        <v>78</v>
      </c>
      <c r="E145" s="1">
        <v>2300</v>
      </c>
      <c r="F145" s="1">
        <v>14.5</v>
      </c>
      <c r="G145" s="1">
        <v>74</v>
      </c>
      <c r="H145" s="1" t="s">
        <v>56</v>
      </c>
    </row>
    <row r="146" spans="1:8" x14ac:dyDescent="0.75">
      <c r="A146" s="1">
        <v>31</v>
      </c>
      <c r="B146" s="1">
        <v>4</v>
      </c>
      <c r="C146" s="1">
        <v>76</v>
      </c>
      <c r="D146" s="1">
        <v>52</v>
      </c>
      <c r="E146" s="1">
        <v>1649</v>
      </c>
      <c r="F146" s="1">
        <v>16.5</v>
      </c>
      <c r="G146" s="1">
        <v>74</v>
      </c>
      <c r="H146" s="1" t="s">
        <v>55</v>
      </c>
    </row>
    <row r="147" spans="1:8" x14ac:dyDescent="0.75">
      <c r="A147" s="1">
        <v>32</v>
      </c>
      <c r="B147" s="1">
        <v>4</v>
      </c>
      <c r="C147" s="1">
        <v>83</v>
      </c>
      <c r="D147" s="1">
        <v>61</v>
      </c>
      <c r="E147" s="1">
        <v>2003</v>
      </c>
      <c r="F147" s="1">
        <v>19</v>
      </c>
      <c r="G147" s="1">
        <v>74</v>
      </c>
      <c r="H147" s="1" t="s">
        <v>55</v>
      </c>
    </row>
    <row r="148" spans="1:8" x14ac:dyDescent="0.75">
      <c r="A148" s="1">
        <v>28</v>
      </c>
      <c r="B148" s="1">
        <v>4</v>
      </c>
      <c r="C148" s="1">
        <v>90</v>
      </c>
      <c r="D148" s="1">
        <v>75</v>
      </c>
      <c r="E148" s="1">
        <v>2125</v>
      </c>
      <c r="F148" s="1">
        <v>14.5</v>
      </c>
      <c r="G148" s="1">
        <v>74</v>
      </c>
      <c r="H148" s="1" t="s">
        <v>54</v>
      </c>
    </row>
    <row r="149" spans="1:8" x14ac:dyDescent="0.75">
      <c r="A149" s="1">
        <v>24</v>
      </c>
      <c r="B149" s="1">
        <v>4</v>
      </c>
      <c r="C149" s="1">
        <v>90</v>
      </c>
      <c r="D149" s="1">
        <v>75</v>
      </c>
      <c r="E149" s="1">
        <v>2108</v>
      </c>
      <c r="F149" s="1">
        <v>15.5</v>
      </c>
      <c r="G149" s="1">
        <v>74</v>
      </c>
      <c r="H149" s="1" t="s">
        <v>56</v>
      </c>
    </row>
    <row r="150" spans="1:8" x14ac:dyDescent="0.75">
      <c r="A150" s="1">
        <v>26</v>
      </c>
      <c r="B150" s="1">
        <v>4</v>
      </c>
      <c r="C150" s="1">
        <v>116</v>
      </c>
      <c r="D150" s="1">
        <v>75</v>
      </c>
      <c r="E150" s="1">
        <v>2246</v>
      </c>
      <c r="F150" s="1">
        <v>14</v>
      </c>
      <c r="G150" s="1">
        <v>74</v>
      </c>
      <c r="H150" s="1" t="s">
        <v>56</v>
      </c>
    </row>
    <row r="151" spans="1:8" x14ac:dyDescent="0.75">
      <c r="A151" s="1">
        <v>24</v>
      </c>
      <c r="B151" s="1">
        <v>4</v>
      </c>
      <c r="C151" s="1">
        <v>120</v>
      </c>
      <c r="D151" s="1">
        <v>97</v>
      </c>
      <c r="E151" s="1">
        <v>2489</v>
      </c>
      <c r="F151" s="1">
        <v>15</v>
      </c>
      <c r="G151" s="1">
        <v>74</v>
      </c>
      <c r="H151" s="1" t="s">
        <v>55</v>
      </c>
    </row>
    <row r="152" spans="1:8" x14ac:dyDescent="0.75">
      <c r="A152" s="1">
        <v>26</v>
      </c>
      <c r="B152" s="1">
        <v>4</v>
      </c>
      <c r="C152" s="1">
        <v>108</v>
      </c>
      <c r="D152" s="1">
        <v>93</v>
      </c>
      <c r="E152" s="1">
        <v>2391</v>
      </c>
      <c r="F152" s="1">
        <v>15.5</v>
      </c>
      <c r="G152" s="1">
        <v>74</v>
      </c>
      <c r="H152" s="1" t="s">
        <v>55</v>
      </c>
    </row>
    <row r="153" spans="1:8" x14ac:dyDescent="0.75">
      <c r="A153" s="1">
        <v>31</v>
      </c>
      <c r="B153" s="1">
        <v>4</v>
      </c>
      <c r="C153" s="1">
        <v>79</v>
      </c>
      <c r="D153" s="1">
        <v>67</v>
      </c>
      <c r="E153" s="1">
        <v>2000</v>
      </c>
      <c r="F153" s="1">
        <v>16</v>
      </c>
      <c r="G153" s="1">
        <v>74</v>
      </c>
      <c r="H153" s="1" t="s">
        <v>56</v>
      </c>
    </row>
    <row r="154" spans="1:8" x14ac:dyDescent="0.75">
      <c r="A154" s="1">
        <v>19</v>
      </c>
      <c r="B154" s="1">
        <v>6</v>
      </c>
      <c r="C154" s="1">
        <v>225</v>
      </c>
      <c r="D154" s="1">
        <v>95</v>
      </c>
      <c r="E154" s="1">
        <v>3264</v>
      </c>
      <c r="F154" s="1">
        <v>16</v>
      </c>
      <c r="G154" s="1">
        <v>75</v>
      </c>
      <c r="H154" s="1" t="s">
        <v>54</v>
      </c>
    </row>
    <row r="155" spans="1:8" x14ac:dyDescent="0.75">
      <c r="A155" s="1">
        <v>18</v>
      </c>
      <c r="B155" s="1">
        <v>6</v>
      </c>
      <c r="C155" s="1">
        <v>250</v>
      </c>
      <c r="D155" s="1">
        <v>105</v>
      </c>
      <c r="E155" s="1">
        <v>3459</v>
      </c>
      <c r="F155" s="1">
        <v>16</v>
      </c>
      <c r="G155" s="1">
        <v>75</v>
      </c>
      <c r="H155" s="1" t="s">
        <v>54</v>
      </c>
    </row>
    <row r="156" spans="1:8" x14ac:dyDescent="0.75">
      <c r="A156" s="1">
        <v>15</v>
      </c>
      <c r="B156" s="1">
        <v>6</v>
      </c>
      <c r="C156" s="1">
        <v>250</v>
      </c>
      <c r="D156" s="1">
        <v>72</v>
      </c>
      <c r="E156" s="1">
        <v>3432</v>
      </c>
      <c r="F156" s="1">
        <v>21</v>
      </c>
      <c r="G156" s="1">
        <v>75</v>
      </c>
      <c r="H156" s="1" t="s">
        <v>54</v>
      </c>
    </row>
    <row r="157" spans="1:8" x14ac:dyDescent="0.75">
      <c r="A157" s="1">
        <v>15</v>
      </c>
      <c r="B157" s="1">
        <v>6</v>
      </c>
      <c r="C157" s="1">
        <v>250</v>
      </c>
      <c r="D157" s="1">
        <v>72</v>
      </c>
      <c r="E157" s="1">
        <v>3158</v>
      </c>
      <c r="F157" s="1">
        <v>19.5</v>
      </c>
      <c r="G157" s="1">
        <v>75</v>
      </c>
      <c r="H157" s="1" t="s">
        <v>54</v>
      </c>
    </row>
    <row r="158" spans="1:8" x14ac:dyDescent="0.75">
      <c r="A158" s="1">
        <v>16</v>
      </c>
      <c r="B158" s="1">
        <v>8</v>
      </c>
      <c r="C158" s="1">
        <v>400</v>
      </c>
      <c r="D158" s="1">
        <v>170</v>
      </c>
      <c r="E158" s="1">
        <v>4668</v>
      </c>
      <c r="F158" s="1">
        <v>11.5</v>
      </c>
      <c r="G158" s="1">
        <v>75</v>
      </c>
      <c r="H158" s="1" t="s">
        <v>54</v>
      </c>
    </row>
    <row r="159" spans="1:8" x14ac:dyDescent="0.75">
      <c r="A159" s="1">
        <v>15</v>
      </c>
      <c r="B159" s="1">
        <v>8</v>
      </c>
      <c r="C159" s="1">
        <v>350</v>
      </c>
      <c r="D159" s="1">
        <v>145</v>
      </c>
      <c r="E159" s="1">
        <v>4440</v>
      </c>
      <c r="F159" s="1">
        <v>14</v>
      </c>
      <c r="G159" s="1">
        <v>75</v>
      </c>
      <c r="H159" s="1" t="s">
        <v>54</v>
      </c>
    </row>
    <row r="160" spans="1:8" x14ac:dyDescent="0.75">
      <c r="A160" s="1">
        <v>16</v>
      </c>
      <c r="B160" s="1">
        <v>8</v>
      </c>
      <c r="C160" s="1">
        <v>318</v>
      </c>
      <c r="D160" s="1">
        <v>150</v>
      </c>
      <c r="E160" s="1">
        <v>4498</v>
      </c>
      <c r="F160" s="1">
        <v>14.5</v>
      </c>
      <c r="G160" s="1">
        <v>75</v>
      </c>
      <c r="H160" s="1" t="s">
        <v>54</v>
      </c>
    </row>
    <row r="161" spans="1:8" x14ac:dyDescent="0.75">
      <c r="A161" s="1">
        <v>14</v>
      </c>
      <c r="B161" s="1">
        <v>8</v>
      </c>
      <c r="C161" s="1">
        <v>351</v>
      </c>
      <c r="D161" s="1">
        <v>148</v>
      </c>
      <c r="E161" s="1">
        <v>4657</v>
      </c>
      <c r="F161" s="1">
        <v>13.5</v>
      </c>
      <c r="G161" s="1">
        <v>75</v>
      </c>
      <c r="H161" s="1" t="s">
        <v>54</v>
      </c>
    </row>
    <row r="162" spans="1:8" x14ac:dyDescent="0.75">
      <c r="A162" s="1">
        <v>17</v>
      </c>
      <c r="B162" s="1">
        <v>6</v>
      </c>
      <c r="C162" s="1">
        <v>231</v>
      </c>
      <c r="D162" s="1">
        <v>110</v>
      </c>
      <c r="E162" s="1">
        <v>3907</v>
      </c>
      <c r="F162" s="1">
        <v>21</v>
      </c>
      <c r="G162" s="1">
        <v>75</v>
      </c>
      <c r="H162" s="1" t="s">
        <v>54</v>
      </c>
    </row>
    <row r="163" spans="1:8" x14ac:dyDescent="0.75">
      <c r="A163" s="1">
        <v>16</v>
      </c>
      <c r="B163" s="1">
        <v>6</v>
      </c>
      <c r="C163" s="1">
        <v>250</v>
      </c>
      <c r="D163" s="1">
        <v>105</v>
      </c>
      <c r="E163" s="1">
        <v>3897</v>
      </c>
      <c r="F163" s="1">
        <v>18.5</v>
      </c>
      <c r="G163" s="1">
        <v>75</v>
      </c>
      <c r="H163" s="1" t="s">
        <v>54</v>
      </c>
    </row>
    <row r="164" spans="1:8" x14ac:dyDescent="0.75">
      <c r="A164" s="1">
        <v>15</v>
      </c>
      <c r="B164" s="1">
        <v>6</v>
      </c>
      <c r="C164" s="1">
        <v>258</v>
      </c>
      <c r="D164" s="1">
        <v>110</v>
      </c>
      <c r="E164" s="1">
        <v>3730</v>
      </c>
      <c r="F164" s="1">
        <v>19</v>
      </c>
      <c r="G164" s="1">
        <v>75</v>
      </c>
      <c r="H164" s="1" t="s">
        <v>54</v>
      </c>
    </row>
    <row r="165" spans="1:8" x14ac:dyDescent="0.75">
      <c r="A165" s="1">
        <v>18</v>
      </c>
      <c r="B165" s="1">
        <v>6</v>
      </c>
      <c r="C165" s="1">
        <v>225</v>
      </c>
      <c r="D165" s="1">
        <v>95</v>
      </c>
      <c r="E165" s="1">
        <v>3785</v>
      </c>
      <c r="F165" s="1">
        <v>19</v>
      </c>
      <c r="G165" s="1">
        <v>75</v>
      </c>
      <c r="H165" s="1" t="s">
        <v>54</v>
      </c>
    </row>
    <row r="166" spans="1:8" x14ac:dyDescent="0.75">
      <c r="A166" s="1">
        <v>21</v>
      </c>
      <c r="B166" s="1">
        <v>6</v>
      </c>
      <c r="C166" s="1">
        <v>231</v>
      </c>
      <c r="D166" s="1">
        <v>110</v>
      </c>
      <c r="E166" s="1">
        <v>3039</v>
      </c>
      <c r="F166" s="1">
        <v>15</v>
      </c>
      <c r="G166" s="1">
        <v>75</v>
      </c>
      <c r="H166" s="1" t="s">
        <v>54</v>
      </c>
    </row>
    <row r="167" spans="1:8" x14ac:dyDescent="0.75">
      <c r="A167" s="1">
        <v>20</v>
      </c>
      <c r="B167" s="1">
        <v>8</v>
      </c>
      <c r="C167" s="1">
        <v>262</v>
      </c>
      <c r="D167" s="1">
        <v>110</v>
      </c>
      <c r="E167" s="1">
        <v>3221</v>
      </c>
      <c r="F167" s="1">
        <v>13.5</v>
      </c>
      <c r="G167" s="1">
        <v>75</v>
      </c>
      <c r="H167" s="1" t="s">
        <v>54</v>
      </c>
    </row>
    <row r="168" spans="1:8" x14ac:dyDescent="0.75">
      <c r="A168" s="1">
        <v>13</v>
      </c>
      <c r="B168" s="1">
        <v>8</v>
      </c>
      <c r="C168" s="1">
        <v>302</v>
      </c>
      <c r="D168" s="1">
        <v>129</v>
      </c>
      <c r="E168" s="1">
        <v>3169</v>
      </c>
      <c r="F168" s="1">
        <v>12</v>
      </c>
      <c r="G168" s="1">
        <v>75</v>
      </c>
      <c r="H168" s="1" t="s">
        <v>54</v>
      </c>
    </row>
    <row r="169" spans="1:8" x14ac:dyDescent="0.75">
      <c r="A169" s="1">
        <v>29</v>
      </c>
      <c r="B169" s="1">
        <v>4</v>
      </c>
      <c r="C169" s="1">
        <v>97</v>
      </c>
      <c r="D169" s="1">
        <v>75</v>
      </c>
      <c r="E169" s="1">
        <v>2171</v>
      </c>
      <c r="F169" s="1">
        <v>16</v>
      </c>
      <c r="G169" s="1">
        <v>75</v>
      </c>
      <c r="H169" s="1" t="s">
        <v>55</v>
      </c>
    </row>
    <row r="170" spans="1:8" x14ac:dyDescent="0.75">
      <c r="A170" s="1">
        <v>23</v>
      </c>
      <c r="B170" s="1">
        <v>4</v>
      </c>
      <c r="C170" s="1">
        <v>140</v>
      </c>
      <c r="D170" s="1">
        <v>83</v>
      </c>
      <c r="E170" s="1">
        <v>2639</v>
      </c>
      <c r="F170" s="1">
        <v>17</v>
      </c>
      <c r="G170" s="1">
        <v>75</v>
      </c>
      <c r="H170" s="1" t="s">
        <v>54</v>
      </c>
    </row>
    <row r="171" spans="1:8" x14ac:dyDescent="0.75">
      <c r="A171" s="1">
        <v>20</v>
      </c>
      <c r="B171" s="1">
        <v>6</v>
      </c>
      <c r="C171" s="1">
        <v>232</v>
      </c>
      <c r="D171" s="1">
        <v>100</v>
      </c>
      <c r="E171" s="1">
        <v>2914</v>
      </c>
      <c r="F171" s="1">
        <v>16</v>
      </c>
      <c r="G171" s="1">
        <v>75</v>
      </c>
      <c r="H171" s="1" t="s">
        <v>54</v>
      </c>
    </row>
    <row r="172" spans="1:8" x14ac:dyDescent="0.75">
      <c r="A172" s="1">
        <v>23</v>
      </c>
      <c r="B172" s="1">
        <v>4</v>
      </c>
      <c r="C172" s="1">
        <v>140</v>
      </c>
      <c r="D172" s="1">
        <v>78</v>
      </c>
      <c r="E172" s="1">
        <v>2592</v>
      </c>
      <c r="F172" s="1">
        <v>18.5</v>
      </c>
      <c r="G172" s="1">
        <v>75</v>
      </c>
      <c r="H172" s="1" t="s">
        <v>54</v>
      </c>
    </row>
    <row r="173" spans="1:8" x14ac:dyDescent="0.75">
      <c r="A173" s="1">
        <v>24</v>
      </c>
      <c r="B173" s="1">
        <v>4</v>
      </c>
      <c r="C173" s="1">
        <v>134</v>
      </c>
      <c r="D173" s="1">
        <v>96</v>
      </c>
      <c r="E173" s="1">
        <v>2702</v>
      </c>
      <c r="F173" s="1">
        <v>13.5</v>
      </c>
      <c r="G173" s="1">
        <v>75</v>
      </c>
      <c r="H173" s="1" t="s">
        <v>55</v>
      </c>
    </row>
    <row r="174" spans="1:8" x14ac:dyDescent="0.75">
      <c r="A174" s="1">
        <v>25</v>
      </c>
      <c r="B174" s="1">
        <v>4</v>
      </c>
      <c r="C174" s="1">
        <v>90</v>
      </c>
      <c r="D174" s="1">
        <v>71</v>
      </c>
      <c r="E174" s="1">
        <v>2223</v>
      </c>
      <c r="F174" s="1">
        <v>16.5</v>
      </c>
      <c r="G174" s="1">
        <v>75</v>
      </c>
      <c r="H174" s="1" t="s">
        <v>56</v>
      </c>
    </row>
    <row r="175" spans="1:8" x14ac:dyDescent="0.75">
      <c r="A175" s="1">
        <v>24</v>
      </c>
      <c r="B175" s="1">
        <v>4</v>
      </c>
      <c r="C175" s="1">
        <v>119</v>
      </c>
      <c r="D175" s="1">
        <v>97</v>
      </c>
      <c r="E175" s="1">
        <v>2545</v>
      </c>
      <c r="F175" s="1">
        <v>17</v>
      </c>
      <c r="G175" s="1">
        <v>75</v>
      </c>
      <c r="H175" s="1" t="s">
        <v>55</v>
      </c>
    </row>
    <row r="176" spans="1:8" x14ac:dyDescent="0.75">
      <c r="A176" s="1">
        <v>18</v>
      </c>
      <c r="B176" s="1">
        <v>6</v>
      </c>
      <c r="C176" s="1">
        <v>171</v>
      </c>
      <c r="D176" s="1">
        <v>97</v>
      </c>
      <c r="E176" s="1">
        <v>2984</v>
      </c>
      <c r="F176" s="1">
        <v>14.5</v>
      </c>
      <c r="G176" s="1">
        <v>75</v>
      </c>
      <c r="H176" s="1" t="s">
        <v>54</v>
      </c>
    </row>
    <row r="177" spans="1:8" x14ac:dyDescent="0.75">
      <c r="A177" s="1">
        <v>29</v>
      </c>
      <c r="B177" s="1">
        <v>4</v>
      </c>
      <c r="C177" s="1">
        <v>90</v>
      </c>
      <c r="D177" s="1">
        <v>70</v>
      </c>
      <c r="E177" s="1">
        <v>1937</v>
      </c>
      <c r="F177" s="1">
        <v>14</v>
      </c>
      <c r="G177" s="1">
        <v>75</v>
      </c>
      <c r="H177" s="1" t="s">
        <v>56</v>
      </c>
    </row>
    <row r="178" spans="1:8" x14ac:dyDescent="0.75">
      <c r="A178" s="1">
        <v>19</v>
      </c>
      <c r="B178" s="1">
        <v>6</v>
      </c>
      <c r="C178" s="1">
        <v>232</v>
      </c>
      <c r="D178" s="1">
        <v>90</v>
      </c>
      <c r="E178" s="1">
        <v>3211</v>
      </c>
      <c r="F178" s="1">
        <v>17</v>
      </c>
      <c r="G178" s="1">
        <v>75</v>
      </c>
      <c r="H178" s="1" t="s">
        <v>54</v>
      </c>
    </row>
    <row r="179" spans="1:8" x14ac:dyDescent="0.75">
      <c r="A179" s="1">
        <v>23</v>
      </c>
      <c r="B179" s="1">
        <v>4</v>
      </c>
      <c r="C179" s="1">
        <v>115</v>
      </c>
      <c r="D179" s="1">
        <v>95</v>
      </c>
      <c r="E179" s="1">
        <v>2694</v>
      </c>
      <c r="F179" s="1">
        <v>15</v>
      </c>
      <c r="G179" s="1">
        <v>75</v>
      </c>
      <c r="H179" s="1" t="s">
        <v>56</v>
      </c>
    </row>
    <row r="180" spans="1:8" x14ac:dyDescent="0.75">
      <c r="A180" s="1">
        <v>23</v>
      </c>
      <c r="B180" s="1">
        <v>4</v>
      </c>
      <c r="C180" s="1">
        <v>120</v>
      </c>
      <c r="D180" s="1">
        <v>88</v>
      </c>
      <c r="E180" s="1">
        <v>2957</v>
      </c>
      <c r="F180" s="1">
        <v>17</v>
      </c>
      <c r="G180" s="1">
        <v>75</v>
      </c>
      <c r="H180" s="1" t="s">
        <v>56</v>
      </c>
    </row>
    <row r="181" spans="1:8" x14ac:dyDescent="0.75">
      <c r="A181" s="1">
        <v>22</v>
      </c>
      <c r="B181" s="1">
        <v>4</v>
      </c>
      <c r="C181" s="1">
        <v>121</v>
      </c>
      <c r="D181" s="1">
        <v>98</v>
      </c>
      <c r="E181" s="1">
        <v>2945</v>
      </c>
      <c r="F181" s="1">
        <v>14.5</v>
      </c>
      <c r="G181" s="1">
        <v>75</v>
      </c>
      <c r="H181" s="1" t="s">
        <v>56</v>
      </c>
    </row>
    <row r="182" spans="1:8" x14ac:dyDescent="0.75">
      <c r="A182" s="1">
        <v>25</v>
      </c>
      <c r="B182" s="1">
        <v>4</v>
      </c>
      <c r="C182" s="1">
        <v>121</v>
      </c>
      <c r="D182" s="1">
        <v>115</v>
      </c>
      <c r="E182" s="1">
        <v>2671</v>
      </c>
      <c r="F182" s="1">
        <v>13.5</v>
      </c>
      <c r="G182" s="1">
        <v>75</v>
      </c>
      <c r="H182" s="1" t="s">
        <v>56</v>
      </c>
    </row>
    <row r="183" spans="1:8" x14ac:dyDescent="0.75">
      <c r="A183" s="1">
        <v>33</v>
      </c>
      <c r="B183" s="1">
        <v>4</v>
      </c>
      <c r="C183" s="1">
        <v>91</v>
      </c>
      <c r="D183" s="1">
        <v>53</v>
      </c>
      <c r="E183" s="1">
        <v>1795</v>
      </c>
      <c r="F183" s="1">
        <v>17.5</v>
      </c>
      <c r="G183" s="1">
        <v>75</v>
      </c>
      <c r="H183" s="1" t="s">
        <v>55</v>
      </c>
    </row>
    <row r="184" spans="1:8" x14ac:dyDescent="0.75">
      <c r="A184" s="1">
        <v>28</v>
      </c>
      <c r="B184" s="1">
        <v>4</v>
      </c>
      <c r="C184" s="1">
        <v>107</v>
      </c>
      <c r="D184" s="1">
        <v>86</v>
      </c>
      <c r="E184" s="1">
        <v>2464</v>
      </c>
      <c r="F184" s="1">
        <v>15.5</v>
      </c>
      <c r="G184" s="1">
        <v>76</v>
      </c>
      <c r="H184" s="1" t="s">
        <v>56</v>
      </c>
    </row>
    <row r="185" spans="1:8" x14ac:dyDescent="0.75">
      <c r="A185" s="1">
        <v>25</v>
      </c>
      <c r="B185" s="1">
        <v>4</v>
      </c>
      <c r="C185" s="1">
        <v>116</v>
      </c>
      <c r="D185" s="1">
        <v>81</v>
      </c>
      <c r="E185" s="1">
        <v>2220</v>
      </c>
      <c r="F185" s="1">
        <v>16.899999999999999</v>
      </c>
      <c r="G185" s="1">
        <v>76</v>
      </c>
      <c r="H185" s="1" t="s">
        <v>56</v>
      </c>
    </row>
    <row r="186" spans="1:8" x14ac:dyDescent="0.75">
      <c r="A186" s="1">
        <v>25</v>
      </c>
      <c r="B186" s="1">
        <v>4</v>
      </c>
      <c r="C186" s="1">
        <v>140</v>
      </c>
      <c r="D186" s="1">
        <v>92</v>
      </c>
      <c r="E186" s="1">
        <v>2572</v>
      </c>
      <c r="F186" s="1">
        <v>14.9</v>
      </c>
      <c r="G186" s="1">
        <v>76</v>
      </c>
      <c r="H186" s="1" t="s">
        <v>54</v>
      </c>
    </row>
    <row r="187" spans="1:8" x14ac:dyDescent="0.75">
      <c r="A187" s="1">
        <v>26</v>
      </c>
      <c r="B187" s="1">
        <v>4</v>
      </c>
      <c r="C187" s="1">
        <v>98</v>
      </c>
      <c r="D187" s="1">
        <v>79</v>
      </c>
      <c r="E187" s="1">
        <v>2255</v>
      </c>
      <c r="F187" s="1">
        <v>17.7</v>
      </c>
      <c r="G187" s="1">
        <v>76</v>
      </c>
      <c r="H187" s="1" t="s">
        <v>54</v>
      </c>
    </row>
    <row r="188" spans="1:8" x14ac:dyDescent="0.75">
      <c r="A188" s="1">
        <v>27</v>
      </c>
      <c r="B188" s="1">
        <v>4</v>
      </c>
      <c r="C188" s="1">
        <v>101</v>
      </c>
      <c r="D188" s="1">
        <v>83</v>
      </c>
      <c r="E188" s="1">
        <v>2202</v>
      </c>
      <c r="F188" s="1">
        <v>15.3</v>
      </c>
      <c r="G188" s="1">
        <v>76</v>
      </c>
      <c r="H188" s="1" t="s">
        <v>56</v>
      </c>
    </row>
    <row r="189" spans="1:8" x14ac:dyDescent="0.75">
      <c r="A189" s="1">
        <v>17.5</v>
      </c>
      <c r="B189" s="1">
        <v>8</v>
      </c>
      <c r="C189" s="1">
        <v>305</v>
      </c>
      <c r="D189" s="1">
        <v>140</v>
      </c>
      <c r="E189" s="1">
        <v>4215</v>
      </c>
      <c r="F189" s="1">
        <v>13</v>
      </c>
      <c r="G189" s="1">
        <v>76</v>
      </c>
      <c r="H189" s="1" t="s">
        <v>54</v>
      </c>
    </row>
    <row r="190" spans="1:8" x14ac:dyDescent="0.75">
      <c r="A190" s="1">
        <v>16</v>
      </c>
      <c r="B190" s="1">
        <v>8</v>
      </c>
      <c r="C190" s="1">
        <v>318</v>
      </c>
      <c r="D190" s="1">
        <v>150</v>
      </c>
      <c r="E190" s="1">
        <v>4190</v>
      </c>
      <c r="F190" s="1">
        <v>13</v>
      </c>
      <c r="G190" s="1">
        <v>76</v>
      </c>
      <c r="H190" s="1" t="s">
        <v>54</v>
      </c>
    </row>
    <row r="191" spans="1:8" x14ac:dyDescent="0.75">
      <c r="A191" s="1">
        <v>15.5</v>
      </c>
      <c r="B191" s="1">
        <v>8</v>
      </c>
      <c r="C191" s="1">
        <v>304</v>
      </c>
      <c r="D191" s="1">
        <v>120</v>
      </c>
      <c r="E191" s="1">
        <v>3962</v>
      </c>
      <c r="F191" s="1">
        <v>13.9</v>
      </c>
      <c r="G191" s="1">
        <v>76</v>
      </c>
      <c r="H191" s="1" t="s">
        <v>54</v>
      </c>
    </row>
    <row r="192" spans="1:8" x14ac:dyDescent="0.75">
      <c r="A192" s="1">
        <v>14.5</v>
      </c>
      <c r="B192" s="1">
        <v>8</v>
      </c>
      <c r="C192" s="1">
        <v>351</v>
      </c>
      <c r="D192" s="1">
        <v>152</v>
      </c>
      <c r="E192" s="1">
        <v>4215</v>
      </c>
      <c r="F192" s="1">
        <v>12.8</v>
      </c>
      <c r="G192" s="1">
        <v>76</v>
      </c>
      <c r="H192" s="1" t="s">
        <v>54</v>
      </c>
    </row>
    <row r="193" spans="1:8" x14ac:dyDescent="0.75">
      <c r="A193" s="1">
        <v>22</v>
      </c>
      <c r="B193" s="1">
        <v>6</v>
      </c>
      <c r="C193" s="1">
        <v>225</v>
      </c>
      <c r="D193" s="1">
        <v>100</v>
      </c>
      <c r="E193" s="1">
        <v>3233</v>
      </c>
      <c r="F193" s="1">
        <v>15.4</v>
      </c>
      <c r="G193" s="1">
        <v>76</v>
      </c>
      <c r="H193" s="1" t="s">
        <v>54</v>
      </c>
    </row>
    <row r="194" spans="1:8" x14ac:dyDescent="0.75">
      <c r="A194" s="1">
        <v>22</v>
      </c>
      <c r="B194" s="1">
        <v>6</v>
      </c>
      <c r="C194" s="1">
        <v>250</v>
      </c>
      <c r="D194" s="1">
        <v>105</v>
      </c>
      <c r="E194" s="1">
        <v>3353</v>
      </c>
      <c r="F194" s="1">
        <v>14.5</v>
      </c>
      <c r="G194" s="1">
        <v>76</v>
      </c>
      <c r="H194" s="1" t="s">
        <v>54</v>
      </c>
    </row>
    <row r="195" spans="1:8" x14ac:dyDescent="0.75">
      <c r="A195" s="1">
        <v>24</v>
      </c>
      <c r="B195" s="1">
        <v>6</v>
      </c>
      <c r="C195" s="1">
        <v>200</v>
      </c>
      <c r="D195" s="1">
        <v>81</v>
      </c>
      <c r="E195" s="1">
        <v>3012</v>
      </c>
      <c r="F195" s="1">
        <v>17.600000000000001</v>
      </c>
      <c r="G195" s="1">
        <v>76</v>
      </c>
      <c r="H195" s="1" t="s">
        <v>54</v>
      </c>
    </row>
    <row r="196" spans="1:8" x14ac:dyDescent="0.75">
      <c r="A196" s="1">
        <v>22.5</v>
      </c>
      <c r="B196" s="1">
        <v>6</v>
      </c>
      <c r="C196" s="1">
        <v>232</v>
      </c>
      <c r="D196" s="1">
        <v>90</v>
      </c>
      <c r="E196" s="1">
        <v>3085</v>
      </c>
      <c r="F196" s="1">
        <v>17.600000000000001</v>
      </c>
      <c r="G196" s="1">
        <v>76</v>
      </c>
      <c r="H196" s="1" t="s">
        <v>54</v>
      </c>
    </row>
    <row r="197" spans="1:8" x14ac:dyDescent="0.75">
      <c r="A197" s="1">
        <v>29</v>
      </c>
      <c r="B197" s="1">
        <v>4</v>
      </c>
      <c r="C197" s="1">
        <v>85</v>
      </c>
      <c r="D197" s="1">
        <v>52</v>
      </c>
      <c r="E197" s="1">
        <v>2035</v>
      </c>
      <c r="F197" s="1">
        <v>22.2</v>
      </c>
      <c r="G197" s="1">
        <v>76</v>
      </c>
      <c r="H197" s="1" t="s">
        <v>54</v>
      </c>
    </row>
    <row r="198" spans="1:8" x14ac:dyDescent="0.75">
      <c r="A198" s="1">
        <v>24.5</v>
      </c>
      <c r="B198" s="1">
        <v>4</v>
      </c>
      <c r="C198" s="1">
        <v>98</v>
      </c>
      <c r="D198" s="1">
        <v>60</v>
      </c>
      <c r="E198" s="1">
        <v>2164</v>
      </c>
      <c r="F198" s="1">
        <v>22.1</v>
      </c>
      <c r="G198" s="1">
        <v>76</v>
      </c>
      <c r="H198" s="1" t="s">
        <v>54</v>
      </c>
    </row>
    <row r="199" spans="1:8" x14ac:dyDescent="0.75">
      <c r="A199" s="1">
        <v>29</v>
      </c>
      <c r="B199" s="1">
        <v>4</v>
      </c>
      <c r="C199" s="1">
        <v>90</v>
      </c>
      <c r="D199" s="1">
        <v>70</v>
      </c>
      <c r="E199" s="1">
        <v>1937</v>
      </c>
      <c r="F199" s="1">
        <v>14.2</v>
      </c>
      <c r="G199" s="1">
        <v>76</v>
      </c>
      <c r="H199" s="1" t="s">
        <v>56</v>
      </c>
    </row>
    <row r="200" spans="1:8" x14ac:dyDescent="0.75">
      <c r="A200" s="1">
        <v>33</v>
      </c>
      <c r="B200" s="1">
        <v>4</v>
      </c>
      <c r="C200" s="1">
        <v>91</v>
      </c>
      <c r="D200" s="1">
        <v>53</v>
      </c>
      <c r="E200" s="1">
        <v>1795</v>
      </c>
      <c r="F200" s="1">
        <v>17.399999999999999</v>
      </c>
      <c r="G200" s="1">
        <v>76</v>
      </c>
      <c r="H200" s="1" t="s">
        <v>55</v>
      </c>
    </row>
    <row r="201" spans="1:8" x14ac:dyDescent="0.75">
      <c r="A201" s="1">
        <v>20</v>
      </c>
      <c r="B201" s="1">
        <v>6</v>
      </c>
      <c r="C201" s="1">
        <v>225</v>
      </c>
      <c r="D201" s="1">
        <v>100</v>
      </c>
      <c r="E201" s="1">
        <v>3651</v>
      </c>
      <c r="F201" s="1">
        <v>17.7</v>
      </c>
      <c r="G201" s="1">
        <v>76</v>
      </c>
      <c r="H201" s="1" t="s">
        <v>54</v>
      </c>
    </row>
    <row r="202" spans="1:8" x14ac:dyDescent="0.75">
      <c r="A202" s="1">
        <v>18</v>
      </c>
      <c r="B202" s="1">
        <v>6</v>
      </c>
      <c r="C202" s="1">
        <v>250</v>
      </c>
      <c r="D202" s="1">
        <v>78</v>
      </c>
      <c r="E202" s="1">
        <v>3574</v>
      </c>
      <c r="F202" s="1">
        <v>21</v>
      </c>
      <c r="G202" s="1">
        <v>76</v>
      </c>
      <c r="H202" s="1" t="s">
        <v>54</v>
      </c>
    </row>
    <row r="203" spans="1:8" x14ac:dyDescent="0.75">
      <c r="A203" s="1">
        <v>18.5</v>
      </c>
      <c r="B203" s="1">
        <v>6</v>
      </c>
      <c r="C203" s="1">
        <v>250</v>
      </c>
      <c r="D203" s="1">
        <v>110</v>
      </c>
      <c r="E203" s="1">
        <v>3645</v>
      </c>
      <c r="F203" s="1">
        <v>16.2</v>
      </c>
      <c r="G203" s="1">
        <v>76</v>
      </c>
      <c r="H203" s="1" t="s">
        <v>54</v>
      </c>
    </row>
    <row r="204" spans="1:8" x14ac:dyDescent="0.75">
      <c r="A204" s="1">
        <v>17.5</v>
      </c>
      <c r="B204" s="1">
        <v>6</v>
      </c>
      <c r="C204" s="1">
        <v>258</v>
      </c>
      <c r="D204" s="1">
        <v>95</v>
      </c>
      <c r="E204" s="1">
        <v>3193</v>
      </c>
      <c r="F204" s="1">
        <v>17.8</v>
      </c>
      <c r="G204" s="1">
        <v>76</v>
      </c>
      <c r="H204" s="1" t="s">
        <v>54</v>
      </c>
    </row>
    <row r="205" spans="1:8" x14ac:dyDescent="0.75">
      <c r="A205" s="1">
        <v>29.5</v>
      </c>
      <c r="B205" s="1">
        <v>4</v>
      </c>
      <c r="C205" s="1">
        <v>97</v>
      </c>
      <c r="D205" s="1">
        <v>71</v>
      </c>
      <c r="E205" s="1">
        <v>1825</v>
      </c>
      <c r="F205" s="1">
        <v>12.2</v>
      </c>
      <c r="G205" s="1">
        <v>76</v>
      </c>
      <c r="H205" s="1" t="s">
        <v>56</v>
      </c>
    </row>
    <row r="206" spans="1:8" x14ac:dyDescent="0.75">
      <c r="A206" s="1">
        <v>32</v>
      </c>
      <c r="B206" s="1">
        <v>4</v>
      </c>
      <c r="C206" s="1">
        <v>85</v>
      </c>
      <c r="D206" s="1">
        <v>70</v>
      </c>
      <c r="E206" s="1">
        <v>1990</v>
      </c>
      <c r="F206" s="1">
        <v>17</v>
      </c>
      <c r="G206" s="1">
        <v>76</v>
      </c>
      <c r="H206" s="1" t="s">
        <v>55</v>
      </c>
    </row>
    <row r="207" spans="1:8" x14ac:dyDescent="0.75">
      <c r="A207" s="1">
        <v>28</v>
      </c>
      <c r="B207" s="1">
        <v>4</v>
      </c>
      <c r="C207" s="1">
        <v>97</v>
      </c>
      <c r="D207" s="1">
        <v>75</v>
      </c>
      <c r="E207" s="1">
        <v>2155</v>
      </c>
      <c r="F207" s="1">
        <v>16.399999999999999</v>
      </c>
      <c r="G207" s="1">
        <v>76</v>
      </c>
      <c r="H207" s="1" t="s">
        <v>55</v>
      </c>
    </row>
    <row r="208" spans="1:8" x14ac:dyDescent="0.75">
      <c r="A208" s="1">
        <v>26.5</v>
      </c>
      <c r="B208" s="1">
        <v>4</v>
      </c>
      <c r="C208" s="1">
        <v>140</v>
      </c>
      <c r="D208" s="1">
        <v>72</v>
      </c>
      <c r="E208" s="1">
        <v>2565</v>
      </c>
      <c r="F208" s="1">
        <v>13.6</v>
      </c>
      <c r="G208" s="1">
        <v>76</v>
      </c>
      <c r="H208" s="1" t="s">
        <v>54</v>
      </c>
    </row>
    <row r="209" spans="1:8" x14ac:dyDescent="0.75">
      <c r="A209" s="1">
        <v>20</v>
      </c>
      <c r="B209" s="1">
        <v>4</v>
      </c>
      <c r="C209" s="1">
        <v>130</v>
      </c>
      <c r="D209" s="1">
        <v>102</v>
      </c>
      <c r="E209" s="1">
        <v>3150</v>
      </c>
      <c r="F209" s="1">
        <v>15.7</v>
      </c>
      <c r="G209" s="1">
        <v>76</v>
      </c>
      <c r="H209" s="1" t="s">
        <v>56</v>
      </c>
    </row>
    <row r="210" spans="1:8" x14ac:dyDescent="0.75">
      <c r="A210" s="1">
        <v>13</v>
      </c>
      <c r="B210" s="1">
        <v>8</v>
      </c>
      <c r="C210" s="1">
        <v>318</v>
      </c>
      <c r="D210" s="1">
        <v>150</v>
      </c>
      <c r="E210" s="1">
        <v>3940</v>
      </c>
      <c r="F210" s="1">
        <v>13.2</v>
      </c>
      <c r="G210" s="1">
        <v>76</v>
      </c>
      <c r="H210" s="1" t="s">
        <v>54</v>
      </c>
    </row>
    <row r="211" spans="1:8" x14ac:dyDescent="0.75">
      <c r="A211" s="1">
        <v>19</v>
      </c>
      <c r="B211" s="1">
        <v>4</v>
      </c>
      <c r="C211" s="1">
        <v>120</v>
      </c>
      <c r="D211" s="1">
        <v>88</v>
      </c>
      <c r="E211" s="1">
        <v>3270</v>
      </c>
      <c r="F211" s="1">
        <v>21.9</v>
      </c>
      <c r="G211" s="1">
        <v>76</v>
      </c>
      <c r="H211" s="1" t="s">
        <v>56</v>
      </c>
    </row>
    <row r="212" spans="1:8" x14ac:dyDescent="0.75">
      <c r="A212" s="1">
        <v>19</v>
      </c>
      <c r="B212" s="1">
        <v>6</v>
      </c>
      <c r="C212" s="1">
        <v>156</v>
      </c>
      <c r="D212" s="1">
        <v>108</v>
      </c>
      <c r="E212" s="1">
        <v>2930</v>
      </c>
      <c r="F212" s="1">
        <v>15.5</v>
      </c>
      <c r="G212" s="1">
        <v>76</v>
      </c>
      <c r="H212" s="1" t="s">
        <v>55</v>
      </c>
    </row>
    <row r="213" spans="1:8" x14ac:dyDescent="0.75">
      <c r="A213" s="1">
        <v>16.5</v>
      </c>
      <c r="B213" s="1">
        <v>6</v>
      </c>
      <c r="C213" s="1">
        <v>168</v>
      </c>
      <c r="D213" s="1">
        <v>120</v>
      </c>
      <c r="E213" s="1">
        <v>3820</v>
      </c>
      <c r="F213" s="1">
        <v>16.7</v>
      </c>
      <c r="G213" s="1">
        <v>76</v>
      </c>
      <c r="H213" s="1" t="s">
        <v>56</v>
      </c>
    </row>
    <row r="214" spans="1:8" x14ac:dyDescent="0.75">
      <c r="A214" s="1">
        <v>16.5</v>
      </c>
      <c r="B214" s="1">
        <v>8</v>
      </c>
      <c r="C214" s="1">
        <v>350</v>
      </c>
      <c r="D214" s="1">
        <v>180</v>
      </c>
      <c r="E214" s="1">
        <v>4380</v>
      </c>
      <c r="F214" s="1">
        <v>12.1</v>
      </c>
      <c r="G214" s="1">
        <v>76</v>
      </c>
      <c r="H214" s="1" t="s">
        <v>54</v>
      </c>
    </row>
    <row r="215" spans="1:8" x14ac:dyDescent="0.75">
      <c r="A215" s="1">
        <v>13</v>
      </c>
      <c r="B215" s="1">
        <v>8</v>
      </c>
      <c r="C215" s="1">
        <v>350</v>
      </c>
      <c r="D215" s="1">
        <v>145</v>
      </c>
      <c r="E215" s="1">
        <v>4055</v>
      </c>
      <c r="F215" s="1">
        <v>12</v>
      </c>
      <c r="G215" s="1">
        <v>76</v>
      </c>
      <c r="H215" s="1" t="s">
        <v>54</v>
      </c>
    </row>
    <row r="216" spans="1:8" x14ac:dyDescent="0.75">
      <c r="A216" s="1">
        <v>13</v>
      </c>
      <c r="B216" s="1">
        <v>8</v>
      </c>
      <c r="C216" s="1">
        <v>302</v>
      </c>
      <c r="D216" s="1">
        <v>130</v>
      </c>
      <c r="E216" s="1">
        <v>3870</v>
      </c>
      <c r="F216" s="1">
        <v>15</v>
      </c>
      <c r="G216" s="1">
        <v>76</v>
      </c>
      <c r="H216" s="1" t="s">
        <v>54</v>
      </c>
    </row>
    <row r="217" spans="1:8" x14ac:dyDescent="0.75">
      <c r="A217" s="1">
        <v>13</v>
      </c>
      <c r="B217" s="1">
        <v>8</v>
      </c>
      <c r="C217" s="1">
        <v>318</v>
      </c>
      <c r="D217" s="1">
        <v>150</v>
      </c>
      <c r="E217" s="1">
        <v>3755</v>
      </c>
      <c r="F217" s="1">
        <v>14</v>
      </c>
      <c r="G217" s="1">
        <v>76</v>
      </c>
      <c r="H217" s="1" t="s">
        <v>54</v>
      </c>
    </row>
    <row r="218" spans="1:8" x14ac:dyDescent="0.75">
      <c r="A218" s="1">
        <v>31.5</v>
      </c>
      <c r="B218" s="1">
        <v>4</v>
      </c>
      <c r="C218" s="1">
        <v>98</v>
      </c>
      <c r="D218" s="1">
        <v>68</v>
      </c>
      <c r="E218" s="1">
        <v>2045</v>
      </c>
      <c r="F218" s="1">
        <v>18.5</v>
      </c>
      <c r="G218" s="1">
        <v>77</v>
      </c>
      <c r="H218" s="1" t="s">
        <v>55</v>
      </c>
    </row>
    <row r="219" spans="1:8" x14ac:dyDescent="0.75">
      <c r="A219" s="1">
        <v>30</v>
      </c>
      <c r="B219" s="1">
        <v>4</v>
      </c>
      <c r="C219" s="1">
        <v>111</v>
      </c>
      <c r="D219" s="1">
        <v>80</v>
      </c>
      <c r="E219" s="1">
        <v>2155</v>
      </c>
      <c r="F219" s="1">
        <v>14.8</v>
      </c>
      <c r="G219" s="1">
        <v>77</v>
      </c>
      <c r="H219" s="1" t="s">
        <v>54</v>
      </c>
    </row>
    <row r="220" spans="1:8" x14ac:dyDescent="0.75">
      <c r="A220" s="1">
        <v>36</v>
      </c>
      <c r="B220" s="1">
        <v>4</v>
      </c>
      <c r="C220" s="1">
        <v>79</v>
      </c>
      <c r="D220" s="1">
        <v>58</v>
      </c>
      <c r="E220" s="1">
        <v>1825</v>
      </c>
      <c r="F220" s="1">
        <v>18.600000000000001</v>
      </c>
      <c r="G220" s="1">
        <v>77</v>
      </c>
      <c r="H220" s="1" t="s">
        <v>56</v>
      </c>
    </row>
    <row r="221" spans="1:8" x14ac:dyDescent="0.75">
      <c r="A221" s="1">
        <v>25.5</v>
      </c>
      <c r="B221" s="1">
        <v>4</v>
      </c>
      <c r="C221" s="1">
        <v>122</v>
      </c>
      <c r="D221" s="1">
        <v>96</v>
      </c>
      <c r="E221" s="1">
        <v>2300</v>
      </c>
      <c r="F221" s="1">
        <v>15.5</v>
      </c>
      <c r="G221" s="1">
        <v>77</v>
      </c>
      <c r="H221" s="1" t="s">
        <v>54</v>
      </c>
    </row>
    <row r="222" spans="1:8" x14ac:dyDescent="0.75">
      <c r="A222" s="1">
        <v>33.5</v>
      </c>
      <c r="B222" s="1">
        <v>4</v>
      </c>
      <c r="C222" s="1">
        <v>85</v>
      </c>
      <c r="D222" s="1">
        <v>70</v>
      </c>
      <c r="E222" s="1">
        <v>1945</v>
      </c>
      <c r="F222" s="1">
        <v>16.8</v>
      </c>
      <c r="G222" s="1">
        <v>77</v>
      </c>
      <c r="H222" s="1" t="s">
        <v>55</v>
      </c>
    </row>
    <row r="223" spans="1:8" x14ac:dyDescent="0.75">
      <c r="A223" s="1">
        <v>17.5</v>
      </c>
      <c r="B223" s="1">
        <v>8</v>
      </c>
      <c r="C223" s="1">
        <v>305</v>
      </c>
      <c r="D223" s="1">
        <v>145</v>
      </c>
      <c r="E223" s="1">
        <v>3880</v>
      </c>
      <c r="F223" s="1">
        <v>12.5</v>
      </c>
      <c r="G223" s="1">
        <v>77</v>
      </c>
      <c r="H223" s="1" t="s">
        <v>54</v>
      </c>
    </row>
    <row r="224" spans="1:8" x14ac:dyDescent="0.75">
      <c r="A224" s="1">
        <v>17</v>
      </c>
      <c r="B224" s="1">
        <v>8</v>
      </c>
      <c r="C224" s="1">
        <v>260</v>
      </c>
      <c r="D224" s="1">
        <v>110</v>
      </c>
      <c r="E224" s="1">
        <v>4060</v>
      </c>
      <c r="F224" s="1">
        <v>19</v>
      </c>
      <c r="G224" s="1">
        <v>77</v>
      </c>
      <c r="H224" s="1" t="s">
        <v>54</v>
      </c>
    </row>
    <row r="225" spans="1:8" x14ac:dyDescent="0.75">
      <c r="A225" s="1">
        <v>15.5</v>
      </c>
      <c r="B225" s="1">
        <v>8</v>
      </c>
      <c r="C225" s="1">
        <v>318</v>
      </c>
      <c r="D225" s="1">
        <v>145</v>
      </c>
      <c r="E225" s="1">
        <v>4140</v>
      </c>
      <c r="F225" s="1">
        <v>13.7</v>
      </c>
      <c r="G225" s="1">
        <v>77</v>
      </c>
      <c r="H225" s="1" t="s">
        <v>54</v>
      </c>
    </row>
    <row r="226" spans="1:8" x14ac:dyDescent="0.75">
      <c r="A226" s="1">
        <v>15</v>
      </c>
      <c r="B226" s="1">
        <v>8</v>
      </c>
      <c r="C226" s="1">
        <v>302</v>
      </c>
      <c r="D226" s="1">
        <v>130</v>
      </c>
      <c r="E226" s="1">
        <v>4295</v>
      </c>
      <c r="F226" s="1">
        <v>14.9</v>
      </c>
      <c r="G226" s="1">
        <v>77</v>
      </c>
      <c r="H226" s="1" t="s">
        <v>54</v>
      </c>
    </row>
    <row r="227" spans="1:8" x14ac:dyDescent="0.75">
      <c r="A227" s="1">
        <v>17.5</v>
      </c>
      <c r="B227" s="1">
        <v>6</v>
      </c>
      <c r="C227" s="1">
        <v>250</v>
      </c>
      <c r="D227" s="1">
        <v>110</v>
      </c>
      <c r="E227" s="1">
        <v>3520</v>
      </c>
      <c r="F227" s="1">
        <v>16.399999999999999</v>
      </c>
      <c r="G227" s="1">
        <v>77</v>
      </c>
      <c r="H227" s="1" t="s">
        <v>54</v>
      </c>
    </row>
    <row r="228" spans="1:8" x14ac:dyDescent="0.75">
      <c r="A228" s="1">
        <v>20.5</v>
      </c>
      <c r="B228" s="1">
        <v>6</v>
      </c>
      <c r="C228" s="1">
        <v>231</v>
      </c>
      <c r="D228" s="1">
        <v>105</v>
      </c>
      <c r="E228" s="1">
        <v>3425</v>
      </c>
      <c r="F228" s="1">
        <v>16.899999999999999</v>
      </c>
      <c r="G228" s="1">
        <v>77</v>
      </c>
      <c r="H228" s="1" t="s">
        <v>54</v>
      </c>
    </row>
    <row r="229" spans="1:8" x14ac:dyDescent="0.75">
      <c r="A229" s="1">
        <v>19</v>
      </c>
      <c r="B229" s="1">
        <v>6</v>
      </c>
      <c r="C229" s="1">
        <v>225</v>
      </c>
      <c r="D229" s="1">
        <v>100</v>
      </c>
      <c r="E229" s="1">
        <v>3630</v>
      </c>
      <c r="F229" s="1">
        <v>17.7</v>
      </c>
      <c r="G229" s="1">
        <v>77</v>
      </c>
      <c r="H229" s="1" t="s">
        <v>54</v>
      </c>
    </row>
    <row r="230" spans="1:8" x14ac:dyDescent="0.75">
      <c r="A230" s="1">
        <v>18.5</v>
      </c>
      <c r="B230" s="1">
        <v>6</v>
      </c>
      <c r="C230" s="1">
        <v>250</v>
      </c>
      <c r="D230" s="1">
        <v>98</v>
      </c>
      <c r="E230" s="1">
        <v>3525</v>
      </c>
      <c r="F230" s="1">
        <v>19</v>
      </c>
      <c r="G230" s="1">
        <v>77</v>
      </c>
      <c r="H230" s="1" t="s">
        <v>54</v>
      </c>
    </row>
    <row r="231" spans="1:8" x14ac:dyDescent="0.75">
      <c r="A231" s="1">
        <v>16</v>
      </c>
      <c r="B231" s="1">
        <v>8</v>
      </c>
      <c r="C231" s="1">
        <v>400</v>
      </c>
      <c r="D231" s="1">
        <v>180</v>
      </c>
      <c r="E231" s="1">
        <v>4220</v>
      </c>
      <c r="F231" s="1">
        <v>11.1</v>
      </c>
      <c r="G231" s="1">
        <v>77</v>
      </c>
      <c r="H231" s="1" t="s">
        <v>54</v>
      </c>
    </row>
    <row r="232" spans="1:8" x14ac:dyDescent="0.75">
      <c r="A232" s="1">
        <v>15.5</v>
      </c>
      <c r="B232" s="1">
        <v>8</v>
      </c>
      <c r="C232" s="1">
        <v>350</v>
      </c>
      <c r="D232" s="1">
        <v>170</v>
      </c>
      <c r="E232" s="1">
        <v>4165</v>
      </c>
      <c r="F232" s="1">
        <v>11.4</v>
      </c>
      <c r="G232" s="1">
        <v>77</v>
      </c>
      <c r="H232" s="1" t="s">
        <v>54</v>
      </c>
    </row>
    <row r="233" spans="1:8" x14ac:dyDescent="0.75">
      <c r="A233" s="1">
        <v>15.5</v>
      </c>
      <c r="B233" s="1">
        <v>8</v>
      </c>
      <c r="C233" s="1">
        <v>400</v>
      </c>
      <c r="D233" s="1">
        <v>190</v>
      </c>
      <c r="E233" s="1">
        <v>4325</v>
      </c>
      <c r="F233" s="1">
        <v>12.2</v>
      </c>
      <c r="G233" s="1">
        <v>77</v>
      </c>
      <c r="H233" s="1" t="s">
        <v>54</v>
      </c>
    </row>
    <row r="234" spans="1:8" x14ac:dyDescent="0.75">
      <c r="A234" s="1">
        <v>16</v>
      </c>
      <c r="B234" s="1">
        <v>8</v>
      </c>
      <c r="C234" s="1">
        <v>351</v>
      </c>
      <c r="D234" s="1">
        <v>149</v>
      </c>
      <c r="E234" s="1">
        <v>4335</v>
      </c>
      <c r="F234" s="1">
        <v>14.5</v>
      </c>
      <c r="G234" s="1">
        <v>77</v>
      </c>
      <c r="H234" s="1" t="s">
        <v>54</v>
      </c>
    </row>
    <row r="235" spans="1:8" x14ac:dyDescent="0.75">
      <c r="A235" s="1">
        <v>29</v>
      </c>
      <c r="B235" s="1">
        <v>4</v>
      </c>
      <c r="C235" s="1">
        <v>97</v>
      </c>
      <c r="D235" s="1">
        <v>78</v>
      </c>
      <c r="E235" s="1">
        <v>1940</v>
      </c>
      <c r="F235" s="1">
        <v>14.5</v>
      </c>
      <c r="G235" s="1">
        <v>77</v>
      </c>
      <c r="H235" s="1" t="s">
        <v>56</v>
      </c>
    </row>
    <row r="236" spans="1:8" x14ac:dyDescent="0.75">
      <c r="A236" s="1">
        <v>24.5</v>
      </c>
      <c r="B236" s="1">
        <v>4</v>
      </c>
      <c r="C236" s="1">
        <v>151</v>
      </c>
      <c r="D236" s="1">
        <v>88</v>
      </c>
      <c r="E236" s="1">
        <v>2740</v>
      </c>
      <c r="F236" s="1">
        <v>16</v>
      </c>
      <c r="G236" s="1">
        <v>77</v>
      </c>
      <c r="H236" s="1" t="s">
        <v>54</v>
      </c>
    </row>
    <row r="237" spans="1:8" x14ac:dyDescent="0.75">
      <c r="A237" s="1">
        <v>26</v>
      </c>
      <c r="B237" s="1">
        <v>4</v>
      </c>
      <c r="C237" s="1">
        <v>97</v>
      </c>
      <c r="D237" s="1">
        <v>75</v>
      </c>
      <c r="E237" s="1">
        <v>2265</v>
      </c>
      <c r="F237" s="1">
        <v>18.2</v>
      </c>
      <c r="G237" s="1">
        <v>77</v>
      </c>
      <c r="H237" s="1" t="s">
        <v>55</v>
      </c>
    </row>
    <row r="238" spans="1:8" x14ac:dyDescent="0.75">
      <c r="A238" s="1">
        <v>25.5</v>
      </c>
      <c r="B238" s="1">
        <v>4</v>
      </c>
      <c r="C238" s="1">
        <v>140</v>
      </c>
      <c r="D238" s="1">
        <v>89</v>
      </c>
      <c r="E238" s="1">
        <v>2755</v>
      </c>
      <c r="F238" s="1">
        <v>15.8</v>
      </c>
      <c r="G238" s="1">
        <v>77</v>
      </c>
      <c r="H238" s="1" t="s">
        <v>54</v>
      </c>
    </row>
    <row r="239" spans="1:8" x14ac:dyDescent="0.75">
      <c r="A239" s="1">
        <v>30.5</v>
      </c>
      <c r="B239" s="1">
        <v>4</v>
      </c>
      <c r="C239" s="1">
        <v>98</v>
      </c>
      <c r="D239" s="1">
        <v>63</v>
      </c>
      <c r="E239" s="1">
        <v>2051</v>
      </c>
      <c r="F239" s="1">
        <v>17</v>
      </c>
      <c r="G239" s="1">
        <v>77</v>
      </c>
      <c r="H239" s="1" t="s">
        <v>54</v>
      </c>
    </row>
    <row r="240" spans="1:8" x14ac:dyDescent="0.75">
      <c r="A240" s="1">
        <v>33.5</v>
      </c>
      <c r="B240" s="1">
        <v>4</v>
      </c>
      <c r="C240" s="1">
        <v>98</v>
      </c>
      <c r="D240" s="1">
        <v>83</v>
      </c>
      <c r="E240" s="1">
        <v>2075</v>
      </c>
      <c r="F240" s="1">
        <v>15.9</v>
      </c>
      <c r="G240" s="1">
        <v>77</v>
      </c>
      <c r="H240" s="1" t="s">
        <v>54</v>
      </c>
    </row>
    <row r="241" spans="1:8" x14ac:dyDescent="0.75">
      <c r="A241" s="1">
        <v>30</v>
      </c>
      <c r="B241" s="1">
        <v>4</v>
      </c>
      <c r="C241" s="1">
        <v>97</v>
      </c>
      <c r="D241" s="1">
        <v>67</v>
      </c>
      <c r="E241" s="1">
        <v>1985</v>
      </c>
      <c r="F241" s="1">
        <v>16.399999999999999</v>
      </c>
      <c r="G241" s="1">
        <v>77</v>
      </c>
      <c r="H241" s="1" t="s">
        <v>55</v>
      </c>
    </row>
    <row r="242" spans="1:8" x14ac:dyDescent="0.75">
      <c r="A242" s="1">
        <v>30.5</v>
      </c>
      <c r="B242" s="1">
        <v>4</v>
      </c>
      <c r="C242" s="1">
        <v>97</v>
      </c>
      <c r="D242" s="1">
        <v>78</v>
      </c>
      <c r="E242" s="1">
        <v>2190</v>
      </c>
      <c r="F242" s="1">
        <v>14.1</v>
      </c>
      <c r="G242" s="1">
        <v>77</v>
      </c>
      <c r="H242" s="1" t="s">
        <v>56</v>
      </c>
    </row>
    <row r="243" spans="1:8" x14ac:dyDescent="0.75">
      <c r="A243" s="1">
        <v>22</v>
      </c>
      <c r="B243" s="1">
        <v>6</v>
      </c>
      <c r="C243" s="1">
        <v>146</v>
      </c>
      <c r="D243" s="1">
        <v>97</v>
      </c>
      <c r="E243" s="1">
        <v>2815</v>
      </c>
      <c r="F243" s="1">
        <v>14.5</v>
      </c>
      <c r="G243" s="1">
        <v>77</v>
      </c>
      <c r="H243" s="1" t="s">
        <v>55</v>
      </c>
    </row>
    <row r="244" spans="1:8" x14ac:dyDescent="0.75">
      <c r="A244" s="1">
        <v>21.5</v>
      </c>
      <c r="B244" s="1">
        <v>4</v>
      </c>
      <c r="C244" s="1">
        <v>121</v>
      </c>
      <c r="D244" s="1">
        <v>110</v>
      </c>
      <c r="E244" s="1">
        <v>2600</v>
      </c>
      <c r="F244" s="1">
        <v>12.8</v>
      </c>
      <c r="G244" s="1">
        <v>77</v>
      </c>
      <c r="H244" s="1" t="s">
        <v>56</v>
      </c>
    </row>
    <row r="245" spans="1:8" x14ac:dyDescent="0.75">
      <c r="A245" s="1">
        <v>21.5</v>
      </c>
      <c r="B245" s="1">
        <v>3</v>
      </c>
      <c r="C245" s="1">
        <v>80</v>
      </c>
      <c r="D245" s="1">
        <v>110</v>
      </c>
      <c r="E245" s="1">
        <v>2720</v>
      </c>
      <c r="F245" s="1">
        <v>13.5</v>
      </c>
      <c r="G245" s="1">
        <v>77</v>
      </c>
      <c r="H245" s="1" t="s">
        <v>55</v>
      </c>
    </row>
    <row r="246" spans="1:8" x14ac:dyDescent="0.75">
      <c r="A246" s="1">
        <v>43.1</v>
      </c>
      <c r="B246" s="1">
        <v>4</v>
      </c>
      <c r="C246" s="1">
        <v>90</v>
      </c>
      <c r="D246" s="1">
        <v>48</v>
      </c>
      <c r="E246" s="1">
        <v>1985</v>
      </c>
      <c r="F246" s="1">
        <v>21.5</v>
      </c>
      <c r="G246" s="1">
        <v>78</v>
      </c>
      <c r="H246" s="1" t="s">
        <v>56</v>
      </c>
    </row>
    <row r="247" spans="1:8" x14ac:dyDescent="0.75">
      <c r="A247" s="1">
        <v>36.1</v>
      </c>
      <c r="B247" s="1">
        <v>4</v>
      </c>
      <c r="C247" s="1">
        <v>98</v>
      </c>
      <c r="D247" s="1">
        <v>66</v>
      </c>
      <c r="E247" s="1">
        <v>1800</v>
      </c>
      <c r="F247" s="1">
        <v>14.4</v>
      </c>
      <c r="G247" s="1">
        <v>78</v>
      </c>
      <c r="H247" s="1" t="s">
        <v>54</v>
      </c>
    </row>
    <row r="248" spans="1:8" x14ac:dyDescent="0.75">
      <c r="A248" s="1">
        <v>32.799999999999997</v>
      </c>
      <c r="B248" s="1">
        <v>4</v>
      </c>
      <c r="C248" s="1">
        <v>78</v>
      </c>
      <c r="D248" s="1">
        <v>52</v>
      </c>
      <c r="E248" s="1">
        <v>1985</v>
      </c>
      <c r="F248" s="1">
        <v>19.399999999999999</v>
      </c>
      <c r="G248" s="1">
        <v>78</v>
      </c>
      <c r="H248" s="1" t="s">
        <v>55</v>
      </c>
    </row>
    <row r="249" spans="1:8" x14ac:dyDescent="0.75">
      <c r="A249" s="1">
        <v>39.4</v>
      </c>
      <c r="B249" s="1">
        <v>4</v>
      </c>
      <c r="C249" s="1">
        <v>85</v>
      </c>
      <c r="D249" s="1">
        <v>70</v>
      </c>
      <c r="E249" s="1">
        <v>2070</v>
      </c>
      <c r="F249" s="1">
        <v>18.600000000000001</v>
      </c>
      <c r="G249" s="1">
        <v>78</v>
      </c>
      <c r="H249" s="1" t="s">
        <v>55</v>
      </c>
    </row>
    <row r="250" spans="1:8" x14ac:dyDescent="0.75">
      <c r="A250" s="1">
        <v>36.1</v>
      </c>
      <c r="B250" s="1">
        <v>4</v>
      </c>
      <c r="C250" s="1">
        <v>91</v>
      </c>
      <c r="D250" s="1">
        <v>60</v>
      </c>
      <c r="E250" s="1">
        <v>1800</v>
      </c>
      <c r="F250" s="1">
        <v>16.399999999999999</v>
      </c>
      <c r="G250" s="1">
        <v>78</v>
      </c>
      <c r="H250" s="1" t="s">
        <v>55</v>
      </c>
    </row>
    <row r="251" spans="1:8" x14ac:dyDescent="0.75">
      <c r="A251" s="1">
        <v>19.899999999999999</v>
      </c>
      <c r="B251" s="1">
        <v>8</v>
      </c>
      <c r="C251" s="1">
        <v>260</v>
      </c>
      <c r="D251" s="1">
        <v>110</v>
      </c>
      <c r="E251" s="1">
        <v>3365</v>
      </c>
      <c r="F251" s="1">
        <v>15.5</v>
      </c>
      <c r="G251" s="1">
        <v>78</v>
      </c>
      <c r="H251" s="1" t="s">
        <v>54</v>
      </c>
    </row>
    <row r="252" spans="1:8" x14ac:dyDescent="0.75">
      <c r="A252" s="1">
        <v>19.399999999999999</v>
      </c>
      <c r="B252" s="1">
        <v>8</v>
      </c>
      <c r="C252" s="1">
        <v>318</v>
      </c>
      <c r="D252" s="1">
        <v>140</v>
      </c>
      <c r="E252" s="1">
        <v>3735</v>
      </c>
      <c r="F252" s="1">
        <v>13.2</v>
      </c>
      <c r="G252" s="1">
        <v>78</v>
      </c>
      <c r="H252" s="1" t="s">
        <v>54</v>
      </c>
    </row>
    <row r="253" spans="1:8" x14ac:dyDescent="0.75">
      <c r="A253" s="1">
        <v>20.2</v>
      </c>
      <c r="B253" s="1">
        <v>8</v>
      </c>
      <c r="C253" s="1">
        <v>302</v>
      </c>
      <c r="D253" s="1">
        <v>139</v>
      </c>
      <c r="E253" s="1">
        <v>3570</v>
      </c>
      <c r="F253" s="1">
        <v>12.8</v>
      </c>
      <c r="G253" s="1">
        <v>78</v>
      </c>
      <c r="H253" s="1" t="s">
        <v>54</v>
      </c>
    </row>
    <row r="254" spans="1:8" x14ac:dyDescent="0.75">
      <c r="A254" s="1">
        <v>19.2</v>
      </c>
      <c r="B254" s="1">
        <v>6</v>
      </c>
      <c r="C254" s="1">
        <v>231</v>
      </c>
      <c r="D254" s="1">
        <v>105</v>
      </c>
      <c r="E254" s="1">
        <v>3535</v>
      </c>
      <c r="F254" s="1">
        <v>19.2</v>
      </c>
      <c r="G254" s="1">
        <v>78</v>
      </c>
      <c r="H254" s="1" t="s">
        <v>54</v>
      </c>
    </row>
    <row r="255" spans="1:8" x14ac:dyDescent="0.75">
      <c r="A255" s="1">
        <v>20.5</v>
      </c>
      <c r="B255" s="1">
        <v>6</v>
      </c>
      <c r="C255" s="1">
        <v>200</v>
      </c>
      <c r="D255" s="1">
        <v>95</v>
      </c>
      <c r="E255" s="1">
        <v>3155</v>
      </c>
      <c r="F255" s="1">
        <v>18.2</v>
      </c>
      <c r="G255" s="1">
        <v>78</v>
      </c>
      <c r="H255" s="1" t="s">
        <v>54</v>
      </c>
    </row>
    <row r="256" spans="1:8" x14ac:dyDescent="0.75">
      <c r="A256" s="1">
        <v>20.2</v>
      </c>
      <c r="B256" s="1">
        <v>6</v>
      </c>
      <c r="C256" s="1">
        <v>200</v>
      </c>
      <c r="D256" s="1">
        <v>85</v>
      </c>
      <c r="E256" s="1">
        <v>2965</v>
      </c>
      <c r="F256" s="1">
        <v>15.8</v>
      </c>
      <c r="G256" s="1">
        <v>78</v>
      </c>
      <c r="H256" s="1" t="s">
        <v>54</v>
      </c>
    </row>
    <row r="257" spans="1:8" x14ac:dyDescent="0.75">
      <c r="A257" s="1">
        <v>25.1</v>
      </c>
      <c r="B257" s="1">
        <v>4</v>
      </c>
      <c r="C257" s="1">
        <v>140</v>
      </c>
      <c r="D257" s="1">
        <v>88</v>
      </c>
      <c r="E257" s="1">
        <v>2720</v>
      </c>
      <c r="F257" s="1">
        <v>15.4</v>
      </c>
      <c r="G257" s="1">
        <v>78</v>
      </c>
      <c r="H257" s="1" t="s">
        <v>54</v>
      </c>
    </row>
    <row r="258" spans="1:8" x14ac:dyDescent="0.75">
      <c r="A258" s="1">
        <v>20.5</v>
      </c>
      <c r="B258" s="1">
        <v>6</v>
      </c>
      <c r="C258" s="1">
        <v>225</v>
      </c>
      <c r="D258" s="1">
        <v>100</v>
      </c>
      <c r="E258" s="1">
        <v>3430</v>
      </c>
      <c r="F258" s="1">
        <v>17.2</v>
      </c>
      <c r="G258" s="1">
        <v>78</v>
      </c>
      <c r="H258" s="1" t="s">
        <v>54</v>
      </c>
    </row>
    <row r="259" spans="1:8" x14ac:dyDescent="0.75">
      <c r="A259" s="1">
        <v>19.399999999999999</v>
      </c>
      <c r="B259" s="1">
        <v>6</v>
      </c>
      <c r="C259" s="1">
        <v>232</v>
      </c>
      <c r="D259" s="1">
        <v>90</v>
      </c>
      <c r="E259" s="1">
        <v>3210</v>
      </c>
      <c r="F259" s="1">
        <v>17.2</v>
      </c>
      <c r="G259" s="1">
        <v>78</v>
      </c>
      <c r="H259" s="1" t="s">
        <v>54</v>
      </c>
    </row>
    <row r="260" spans="1:8" x14ac:dyDescent="0.75">
      <c r="A260" s="1">
        <v>20.6</v>
      </c>
      <c r="B260" s="1">
        <v>6</v>
      </c>
      <c r="C260" s="1">
        <v>231</v>
      </c>
      <c r="D260" s="1">
        <v>105</v>
      </c>
      <c r="E260" s="1">
        <v>3380</v>
      </c>
      <c r="F260" s="1">
        <v>15.8</v>
      </c>
      <c r="G260" s="1">
        <v>78</v>
      </c>
      <c r="H260" s="1" t="s">
        <v>54</v>
      </c>
    </row>
    <row r="261" spans="1:8" x14ac:dyDescent="0.75">
      <c r="A261" s="1">
        <v>20.8</v>
      </c>
      <c r="B261" s="1">
        <v>6</v>
      </c>
      <c r="C261" s="1">
        <v>200</v>
      </c>
      <c r="D261" s="1">
        <v>85</v>
      </c>
      <c r="E261" s="1">
        <v>3070</v>
      </c>
      <c r="F261" s="1">
        <v>16.7</v>
      </c>
      <c r="G261" s="1">
        <v>78</v>
      </c>
      <c r="H261" s="1" t="s">
        <v>54</v>
      </c>
    </row>
    <row r="262" spans="1:8" x14ac:dyDescent="0.75">
      <c r="A262" s="1">
        <v>18.600000000000001</v>
      </c>
      <c r="B262" s="1">
        <v>6</v>
      </c>
      <c r="C262" s="1">
        <v>225</v>
      </c>
      <c r="D262" s="1">
        <v>110</v>
      </c>
      <c r="E262" s="1">
        <v>3620</v>
      </c>
      <c r="F262" s="1">
        <v>18.7</v>
      </c>
      <c r="G262" s="1">
        <v>78</v>
      </c>
      <c r="H262" s="1" t="s">
        <v>54</v>
      </c>
    </row>
    <row r="263" spans="1:8" x14ac:dyDescent="0.75">
      <c r="A263" s="1">
        <v>18.100000000000001</v>
      </c>
      <c r="B263" s="1">
        <v>6</v>
      </c>
      <c r="C263" s="1">
        <v>258</v>
      </c>
      <c r="D263" s="1">
        <v>120</v>
      </c>
      <c r="E263" s="1">
        <v>3410</v>
      </c>
      <c r="F263" s="1">
        <v>15.1</v>
      </c>
      <c r="G263" s="1">
        <v>78</v>
      </c>
      <c r="H263" s="1" t="s">
        <v>54</v>
      </c>
    </row>
    <row r="264" spans="1:8" x14ac:dyDescent="0.75">
      <c r="A264" s="1">
        <v>19.2</v>
      </c>
      <c r="B264" s="1">
        <v>8</v>
      </c>
      <c r="C264" s="1">
        <v>305</v>
      </c>
      <c r="D264" s="1">
        <v>145</v>
      </c>
      <c r="E264" s="1">
        <v>3425</v>
      </c>
      <c r="F264" s="1">
        <v>13.2</v>
      </c>
      <c r="G264" s="1">
        <v>78</v>
      </c>
      <c r="H264" s="1" t="s">
        <v>54</v>
      </c>
    </row>
    <row r="265" spans="1:8" x14ac:dyDescent="0.75">
      <c r="A265" s="1">
        <v>17.7</v>
      </c>
      <c r="B265" s="1">
        <v>6</v>
      </c>
      <c r="C265" s="1">
        <v>231</v>
      </c>
      <c r="D265" s="1">
        <v>165</v>
      </c>
      <c r="E265" s="1">
        <v>3445</v>
      </c>
      <c r="F265" s="1">
        <v>13.4</v>
      </c>
      <c r="G265" s="1">
        <v>78</v>
      </c>
      <c r="H265" s="1" t="s">
        <v>54</v>
      </c>
    </row>
    <row r="266" spans="1:8" x14ac:dyDescent="0.75">
      <c r="A266" s="1">
        <v>18.100000000000001</v>
      </c>
      <c r="B266" s="1">
        <v>8</v>
      </c>
      <c r="C266" s="1">
        <v>302</v>
      </c>
      <c r="D266" s="1">
        <v>139</v>
      </c>
      <c r="E266" s="1">
        <v>3205</v>
      </c>
      <c r="F266" s="1">
        <v>11.2</v>
      </c>
      <c r="G266" s="1">
        <v>78</v>
      </c>
      <c r="H266" s="1" t="s">
        <v>54</v>
      </c>
    </row>
    <row r="267" spans="1:8" x14ac:dyDescent="0.75">
      <c r="A267" s="1">
        <v>17.5</v>
      </c>
      <c r="B267" s="1">
        <v>8</v>
      </c>
      <c r="C267" s="1">
        <v>318</v>
      </c>
      <c r="D267" s="1">
        <v>140</v>
      </c>
      <c r="E267" s="1">
        <v>4080</v>
      </c>
      <c r="F267" s="1">
        <v>13.7</v>
      </c>
      <c r="G267" s="1">
        <v>78</v>
      </c>
      <c r="H267" s="1" t="s">
        <v>54</v>
      </c>
    </row>
    <row r="268" spans="1:8" x14ac:dyDescent="0.75">
      <c r="A268" s="1">
        <v>30</v>
      </c>
      <c r="B268" s="1">
        <v>4</v>
      </c>
      <c r="C268" s="1">
        <v>98</v>
      </c>
      <c r="D268" s="1">
        <v>68</v>
      </c>
      <c r="E268" s="1">
        <v>2155</v>
      </c>
      <c r="F268" s="1">
        <v>16.5</v>
      </c>
      <c r="G268" s="1">
        <v>78</v>
      </c>
      <c r="H268" s="1" t="s">
        <v>54</v>
      </c>
    </row>
    <row r="269" spans="1:8" x14ac:dyDescent="0.75">
      <c r="A269" s="1">
        <v>27.5</v>
      </c>
      <c r="B269" s="1">
        <v>4</v>
      </c>
      <c r="C269" s="1">
        <v>134</v>
      </c>
      <c r="D269" s="1">
        <v>95</v>
      </c>
      <c r="E269" s="1">
        <v>2560</v>
      </c>
      <c r="F269" s="1">
        <v>14.2</v>
      </c>
      <c r="G269" s="1">
        <v>78</v>
      </c>
      <c r="H269" s="1" t="s">
        <v>55</v>
      </c>
    </row>
    <row r="270" spans="1:8" x14ac:dyDescent="0.75">
      <c r="A270" s="1">
        <v>27.2</v>
      </c>
      <c r="B270" s="1">
        <v>4</v>
      </c>
      <c r="C270" s="1">
        <v>119</v>
      </c>
      <c r="D270" s="1">
        <v>97</v>
      </c>
      <c r="E270" s="1">
        <v>2300</v>
      </c>
      <c r="F270" s="1">
        <v>14.7</v>
      </c>
      <c r="G270" s="1">
        <v>78</v>
      </c>
      <c r="H270" s="1" t="s">
        <v>55</v>
      </c>
    </row>
    <row r="271" spans="1:8" x14ac:dyDescent="0.75">
      <c r="A271" s="1">
        <v>30.9</v>
      </c>
      <c r="B271" s="1">
        <v>4</v>
      </c>
      <c r="C271" s="1">
        <v>105</v>
      </c>
      <c r="D271" s="1">
        <v>75</v>
      </c>
      <c r="E271" s="1">
        <v>2230</v>
      </c>
      <c r="F271" s="1">
        <v>14.5</v>
      </c>
      <c r="G271" s="1">
        <v>78</v>
      </c>
      <c r="H271" s="1" t="s">
        <v>54</v>
      </c>
    </row>
    <row r="272" spans="1:8" x14ac:dyDescent="0.75">
      <c r="A272" s="1">
        <v>21.1</v>
      </c>
      <c r="B272" s="1">
        <v>4</v>
      </c>
      <c r="C272" s="1">
        <v>134</v>
      </c>
      <c r="D272" s="1">
        <v>95</v>
      </c>
      <c r="E272" s="1">
        <v>2515</v>
      </c>
      <c r="F272" s="1">
        <v>14.8</v>
      </c>
      <c r="G272" s="1">
        <v>78</v>
      </c>
      <c r="H272" s="1" t="s">
        <v>55</v>
      </c>
    </row>
    <row r="273" spans="1:8" x14ac:dyDescent="0.75">
      <c r="A273" s="1">
        <v>23.2</v>
      </c>
      <c r="B273" s="1">
        <v>4</v>
      </c>
      <c r="C273" s="1">
        <v>156</v>
      </c>
      <c r="D273" s="1">
        <v>105</v>
      </c>
      <c r="E273" s="1">
        <v>2745</v>
      </c>
      <c r="F273" s="1">
        <v>16.7</v>
      </c>
      <c r="G273" s="1">
        <v>78</v>
      </c>
      <c r="H273" s="1" t="s">
        <v>54</v>
      </c>
    </row>
    <row r="274" spans="1:8" x14ac:dyDescent="0.75">
      <c r="A274" s="1">
        <v>23.8</v>
      </c>
      <c r="B274" s="1">
        <v>4</v>
      </c>
      <c r="C274" s="1">
        <v>151</v>
      </c>
      <c r="D274" s="1">
        <v>85</v>
      </c>
      <c r="E274" s="1">
        <v>2855</v>
      </c>
      <c r="F274" s="1">
        <v>17.600000000000001</v>
      </c>
      <c r="G274" s="1">
        <v>78</v>
      </c>
      <c r="H274" s="1" t="s">
        <v>54</v>
      </c>
    </row>
    <row r="275" spans="1:8" x14ac:dyDescent="0.75">
      <c r="A275" s="1">
        <v>23.9</v>
      </c>
      <c r="B275" s="1">
        <v>4</v>
      </c>
      <c r="C275" s="1">
        <v>119</v>
      </c>
      <c r="D275" s="1">
        <v>97</v>
      </c>
      <c r="E275" s="1">
        <v>2405</v>
      </c>
      <c r="F275" s="1">
        <v>14.9</v>
      </c>
      <c r="G275" s="1">
        <v>78</v>
      </c>
      <c r="H275" s="1" t="s">
        <v>55</v>
      </c>
    </row>
    <row r="276" spans="1:8" x14ac:dyDescent="0.75">
      <c r="A276" s="1">
        <v>20.3</v>
      </c>
      <c r="B276" s="1">
        <v>5</v>
      </c>
      <c r="C276" s="1">
        <v>131</v>
      </c>
      <c r="D276" s="1">
        <v>103</v>
      </c>
      <c r="E276" s="1">
        <v>2830</v>
      </c>
      <c r="F276" s="1">
        <v>15.9</v>
      </c>
      <c r="G276" s="1">
        <v>78</v>
      </c>
      <c r="H276" s="1" t="s">
        <v>56</v>
      </c>
    </row>
    <row r="277" spans="1:8" x14ac:dyDescent="0.75">
      <c r="A277" s="1">
        <v>17</v>
      </c>
      <c r="B277" s="1">
        <v>6</v>
      </c>
      <c r="C277" s="1">
        <v>163</v>
      </c>
      <c r="D277" s="1">
        <v>125</v>
      </c>
      <c r="E277" s="1">
        <v>3140</v>
      </c>
      <c r="F277" s="1">
        <v>13.6</v>
      </c>
      <c r="G277" s="1">
        <v>78</v>
      </c>
      <c r="H277" s="1" t="s">
        <v>56</v>
      </c>
    </row>
    <row r="278" spans="1:8" x14ac:dyDescent="0.75">
      <c r="A278" s="1">
        <v>21.6</v>
      </c>
      <c r="B278" s="1">
        <v>4</v>
      </c>
      <c r="C278" s="1">
        <v>121</v>
      </c>
      <c r="D278" s="1">
        <v>115</v>
      </c>
      <c r="E278" s="1">
        <v>2795</v>
      </c>
      <c r="F278" s="1">
        <v>15.7</v>
      </c>
      <c r="G278" s="1">
        <v>78</v>
      </c>
      <c r="H278" s="1" t="s">
        <v>56</v>
      </c>
    </row>
    <row r="279" spans="1:8" x14ac:dyDescent="0.75">
      <c r="A279" s="1">
        <v>16.2</v>
      </c>
      <c r="B279" s="1">
        <v>6</v>
      </c>
      <c r="C279" s="1">
        <v>163</v>
      </c>
      <c r="D279" s="1">
        <v>133</v>
      </c>
      <c r="E279" s="1">
        <v>3410</v>
      </c>
      <c r="F279" s="1">
        <v>15.8</v>
      </c>
      <c r="G279" s="1">
        <v>78</v>
      </c>
      <c r="H279" s="1" t="s">
        <v>56</v>
      </c>
    </row>
    <row r="280" spans="1:8" x14ac:dyDescent="0.75">
      <c r="A280" s="1">
        <v>31.5</v>
      </c>
      <c r="B280" s="1">
        <v>4</v>
      </c>
      <c r="C280" s="1">
        <v>89</v>
      </c>
      <c r="D280" s="1">
        <v>71</v>
      </c>
      <c r="E280" s="1">
        <v>1990</v>
      </c>
      <c r="F280" s="1">
        <v>14.9</v>
      </c>
      <c r="G280" s="1">
        <v>78</v>
      </c>
      <c r="H280" s="1" t="s">
        <v>56</v>
      </c>
    </row>
    <row r="281" spans="1:8" x14ac:dyDescent="0.75">
      <c r="A281" s="1">
        <v>29.5</v>
      </c>
      <c r="B281" s="1">
        <v>4</v>
      </c>
      <c r="C281" s="1">
        <v>98</v>
      </c>
      <c r="D281" s="1">
        <v>68</v>
      </c>
      <c r="E281" s="1">
        <v>2135</v>
      </c>
      <c r="F281" s="1">
        <v>16.600000000000001</v>
      </c>
      <c r="G281" s="1">
        <v>78</v>
      </c>
      <c r="H281" s="1" t="s">
        <v>55</v>
      </c>
    </row>
    <row r="282" spans="1:8" x14ac:dyDescent="0.75">
      <c r="A282" s="1">
        <v>21.5</v>
      </c>
      <c r="B282" s="1">
        <v>6</v>
      </c>
      <c r="C282" s="1">
        <v>231</v>
      </c>
      <c r="D282" s="1">
        <v>115</v>
      </c>
      <c r="E282" s="1">
        <v>3245</v>
      </c>
      <c r="F282" s="1">
        <v>15.4</v>
      </c>
      <c r="G282" s="1">
        <v>79</v>
      </c>
      <c r="H282" s="1" t="s">
        <v>54</v>
      </c>
    </row>
    <row r="283" spans="1:8" x14ac:dyDescent="0.75">
      <c r="A283" s="1">
        <v>19.8</v>
      </c>
      <c r="B283" s="1">
        <v>6</v>
      </c>
      <c r="C283" s="1">
        <v>200</v>
      </c>
      <c r="D283" s="1">
        <v>85</v>
      </c>
      <c r="E283" s="1">
        <v>2990</v>
      </c>
      <c r="F283" s="1">
        <v>18.2</v>
      </c>
      <c r="G283" s="1">
        <v>79</v>
      </c>
      <c r="H283" s="1" t="s">
        <v>54</v>
      </c>
    </row>
    <row r="284" spans="1:8" x14ac:dyDescent="0.75">
      <c r="A284" s="1">
        <v>22.3</v>
      </c>
      <c r="B284" s="1">
        <v>4</v>
      </c>
      <c r="C284" s="1">
        <v>140</v>
      </c>
      <c r="D284" s="1">
        <v>88</v>
      </c>
      <c r="E284" s="1">
        <v>2890</v>
      </c>
      <c r="F284" s="1">
        <v>17.3</v>
      </c>
      <c r="G284" s="1">
        <v>79</v>
      </c>
      <c r="H284" s="1" t="s">
        <v>54</v>
      </c>
    </row>
    <row r="285" spans="1:8" x14ac:dyDescent="0.75">
      <c r="A285" s="1">
        <v>20.2</v>
      </c>
      <c r="B285" s="1">
        <v>6</v>
      </c>
      <c r="C285" s="1">
        <v>232</v>
      </c>
      <c r="D285" s="1">
        <v>90</v>
      </c>
      <c r="E285" s="1">
        <v>3265</v>
      </c>
      <c r="F285" s="1">
        <v>18.2</v>
      </c>
      <c r="G285" s="1">
        <v>79</v>
      </c>
      <c r="H285" s="1" t="s">
        <v>54</v>
      </c>
    </row>
    <row r="286" spans="1:8" x14ac:dyDescent="0.75">
      <c r="A286" s="1">
        <v>20.6</v>
      </c>
      <c r="B286" s="1">
        <v>6</v>
      </c>
      <c r="C286" s="1">
        <v>225</v>
      </c>
      <c r="D286" s="1">
        <v>110</v>
      </c>
      <c r="E286" s="1">
        <v>3360</v>
      </c>
      <c r="F286" s="1">
        <v>16.600000000000001</v>
      </c>
      <c r="G286" s="1">
        <v>79</v>
      </c>
      <c r="H286" s="1" t="s">
        <v>54</v>
      </c>
    </row>
    <row r="287" spans="1:8" x14ac:dyDescent="0.75">
      <c r="A287" s="1">
        <v>17</v>
      </c>
      <c r="B287" s="1">
        <v>8</v>
      </c>
      <c r="C287" s="1">
        <v>305</v>
      </c>
      <c r="D287" s="1">
        <v>130</v>
      </c>
      <c r="E287" s="1">
        <v>3840</v>
      </c>
      <c r="F287" s="1">
        <v>15.4</v>
      </c>
      <c r="G287" s="1">
        <v>79</v>
      </c>
      <c r="H287" s="1" t="s">
        <v>54</v>
      </c>
    </row>
    <row r="288" spans="1:8" x14ac:dyDescent="0.75">
      <c r="A288" s="1">
        <v>17.600000000000001</v>
      </c>
      <c r="B288" s="1">
        <v>8</v>
      </c>
      <c r="C288" s="1">
        <v>302</v>
      </c>
      <c r="D288" s="1">
        <v>129</v>
      </c>
      <c r="E288" s="1">
        <v>3725</v>
      </c>
      <c r="F288" s="1">
        <v>13.4</v>
      </c>
      <c r="G288" s="1">
        <v>79</v>
      </c>
      <c r="H288" s="1" t="s">
        <v>54</v>
      </c>
    </row>
    <row r="289" spans="1:8" x14ac:dyDescent="0.75">
      <c r="A289" s="1">
        <v>16.5</v>
      </c>
      <c r="B289" s="1">
        <v>8</v>
      </c>
      <c r="C289" s="1">
        <v>351</v>
      </c>
      <c r="D289" s="1">
        <v>138</v>
      </c>
      <c r="E289" s="1">
        <v>3955</v>
      </c>
      <c r="F289" s="1">
        <v>13.2</v>
      </c>
      <c r="G289" s="1">
        <v>79</v>
      </c>
      <c r="H289" s="1" t="s">
        <v>54</v>
      </c>
    </row>
    <row r="290" spans="1:8" x14ac:dyDescent="0.75">
      <c r="A290" s="1">
        <v>18.2</v>
      </c>
      <c r="B290" s="1">
        <v>8</v>
      </c>
      <c r="C290" s="1">
        <v>318</v>
      </c>
      <c r="D290" s="1">
        <v>135</v>
      </c>
      <c r="E290" s="1">
        <v>3830</v>
      </c>
      <c r="F290" s="1">
        <v>15.2</v>
      </c>
      <c r="G290" s="1">
        <v>79</v>
      </c>
      <c r="H290" s="1" t="s">
        <v>54</v>
      </c>
    </row>
    <row r="291" spans="1:8" x14ac:dyDescent="0.75">
      <c r="A291" s="1">
        <v>16.899999999999999</v>
      </c>
      <c r="B291" s="1">
        <v>8</v>
      </c>
      <c r="C291" s="1">
        <v>350</v>
      </c>
      <c r="D291" s="1">
        <v>155</v>
      </c>
      <c r="E291" s="1">
        <v>4360</v>
      </c>
      <c r="F291" s="1">
        <v>14.9</v>
      </c>
      <c r="G291" s="1">
        <v>79</v>
      </c>
      <c r="H291" s="1" t="s">
        <v>54</v>
      </c>
    </row>
    <row r="292" spans="1:8" x14ac:dyDescent="0.75">
      <c r="A292" s="1">
        <v>15.5</v>
      </c>
      <c r="B292" s="1">
        <v>8</v>
      </c>
      <c r="C292" s="1">
        <v>351</v>
      </c>
      <c r="D292" s="1">
        <v>142</v>
      </c>
      <c r="E292" s="1">
        <v>4054</v>
      </c>
      <c r="F292" s="1">
        <v>14.3</v>
      </c>
      <c r="G292" s="1">
        <v>79</v>
      </c>
      <c r="H292" s="1" t="s">
        <v>54</v>
      </c>
    </row>
    <row r="293" spans="1:8" x14ac:dyDescent="0.75">
      <c r="A293" s="1">
        <v>19.2</v>
      </c>
      <c r="B293" s="1">
        <v>8</v>
      </c>
      <c r="C293" s="1">
        <v>267</v>
      </c>
      <c r="D293" s="1">
        <v>125</v>
      </c>
      <c r="E293" s="1">
        <v>3605</v>
      </c>
      <c r="F293" s="1">
        <v>15</v>
      </c>
      <c r="G293" s="1">
        <v>79</v>
      </c>
      <c r="H293" s="1" t="s">
        <v>54</v>
      </c>
    </row>
    <row r="294" spans="1:8" x14ac:dyDescent="0.75">
      <c r="A294" s="1">
        <v>18.5</v>
      </c>
      <c r="B294" s="1">
        <v>8</v>
      </c>
      <c r="C294" s="1">
        <v>360</v>
      </c>
      <c r="D294" s="1">
        <v>150</v>
      </c>
      <c r="E294" s="1">
        <v>3940</v>
      </c>
      <c r="F294" s="1">
        <v>13</v>
      </c>
      <c r="G294" s="1">
        <v>79</v>
      </c>
      <c r="H294" s="1" t="s">
        <v>54</v>
      </c>
    </row>
    <row r="295" spans="1:8" x14ac:dyDescent="0.75">
      <c r="A295" s="1">
        <v>31.9</v>
      </c>
      <c r="B295" s="1">
        <v>4</v>
      </c>
      <c r="C295" s="1">
        <v>89</v>
      </c>
      <c r="D295" s="1">
        <v>71</v>
      </c>
      <c r="E295" s="1">
        <v>1925</v>
      </c>
      <c r="F295" s="1">
        <v>14</v>
      </c>
      <c r="G295" s="1">
        <v>79</v>
      </c>
      <c r="H295" s="1" t="s">
        <v>56</v>
      </c>
    </row>
    <row r="296" spans="1:8" x14ac:dyDescent="0.75">
      <c r="A296" s="1">
        <v>34.1</v>
      </c>
      <c r="B296" s="1">
        <v>4</v>
      </c>
      <c r="C296" s="1">
        <v>86</v>
      </c>
      <c r="D296" s="1">
        <v>65</v>
      </c>
      <c r="E296" s="1">
        <v>1975</v>
      </c>
      <c r="F296" s="1">
        <v>15.2</v>
      </c>
      <c r="G296" s="1">
        <v>79</v>
      </c>
      <c r="H296" s="1" t="s">
        <v>55</v>
      </c>
    </row>
    <row r="297" spans="1:8" x14ac:dyDescent="0.75">
      <c r="A297" s="1">
        <v>35.700000000000003</v>
      </c>
      <c r="B297" s="1">
        <v>4</v>
      </c>
      <c r="C297" s="1">
        <v>98</v>
      </c>
      <c r="D297" s="1">
        <v>80</v>
      </c>
      <c r="E297" s="1">
        <v>1915</v>
      </c>
      <c r="F297" s="1">
        <v>14.4</v>
      </c>
      <c r="G297" s="1">
        <v>79</v>
      </c>
      <c r="H297" s="1" t="s">
        <v>54</v>
      </c>
    </row>
    <row r="298" spans="1:8" x14ac:dyDescent="0.75">
      <c r="A298" s="1">
        <v>27.4</v>
      </c>
      <c r="B298" s="1">
        <v>4</v>
      </c>
      <c r="C298" s="1">
        <v>121</v>
      </c>
      <c r="D298" s="1">
        <v>80</v>
      </c>
      <c r="E298" s="1">
        <v>2670</v>
      </c>
      <c r="F298" s="1">
        <v>15</v>
      </c>
      <c r="G298" s="1">
        <v>79</v>
      </c>
      <c r="H298" s="1" t="s">
        <v>54</v>
      </c>
    </row>
    <row r="299" spans="1:8" x14ac:dyDescent="0.75">
      <c r="A299" s="1">
        <v>25.4</v>
      </c>
      <c r="B299" s="1">
        <v>5</v>
      </c>
      <c r="C299" s="1">
        <v>183</v>
      </c>
      <c r="D299" s="1">
        <v>77</v>
      </c>
      <c r="E299" s="1">
        <v>3530</v>
      </c>
      <c r="F299" s="1">
        <v>20.100000000000001</v>
      </c>
      <c r="G299" s="1">
        <v>79</v>
      </c>
      <c r="H299" s="1" t="s">
        <v>56</v>
      </c>
    </row>
    <row r="300" spans="1:8" x14ac:dyDescent="0.75">
      <c r="A300" s="1">
        <v>23</v>
      </c>
      <c r="B300" s="1">
        <v>8</v>
      </c>
      <c r="C300" s="1">
        <v>350</v>
      </c>
      <c r="D300" s="1">
        <v>125</v>
      </c>
      <c r="E300" s="1">
        <v>3900</v>
      </c>
      <c r="F300" s="1">
        <v>17.399999999999999</v>
      </c>
      <c r="G300" s="1">
        <v>79</v>
      </c>
      <c r="H300" s="1" t="s">
        <v>54</v>
      </c>
    </row>
    <row r="301" spans="1:8" x14ac:dyDescent="0.75">
      <c r="A301" s="1">
        <v>27.2</v>
      </c>
      <c r="B301" s="1">
        <v>4</v>
      </c>
      <c r="C301" s="1">
        <v>141</v>
      </c>
      <c r="D301" s="1">
        <v>71</v>
      </c>
      <c r="E301" s="1">
        <v>3190</v>
      </c>
      <c r="F301" s="1">
        <v>24.8</v>
      </c>
      <c r="G301" s="1">
        <v>79</v>
      </c>
      <c r="H301" s="1" t="s">
        <v>56</v>
      </c>
    </row>
    <row r="302" spans="1:8" x14ac:dyDescent="0.75">
      <c r="A302" s="1">
        <v>23.9</v>
      </c>
      <c r="B302" s="1">
        <v>8</v>
      </c>
      <c r="C302" s="1">
        <v>260</v>
      </c>
      <c r="D302" s="1">
        <v>90</v>
      </c>
      <c r="E302" s="1">
        <v>3420</v>
      </c>
      <c r="F302" s="1">
        <v>22.2</v>
      </c>
      <c r="G302" s="1">
        <v>79</v>
      </c>
      <c r="H302" s="1" t="s">
        <v>54</v>
      </c>
    </row>
    <row r="303" spans="1:8" x14ac:dyDescent="0.75">
      <c r="A303" s="1">
        <v>34.200000000000003</v>
      </c>
      <c r="B303" s="1">
        <v>4</v>
      </c>
      <c r="C303" s="1">
        <v>105</v>
      </c>
      <c r="D303" s="1">
        <v>70</v>
      </c>
      <c r="E303" s="1">
        <v>2200</v>
      </c>
      <c r="F303" s="1">
        <v>13.2</v>
      </c>
      <c r="G303" s="1">
        <v>79</v>
      </c>
      <c r="H303" s="1" t="s">
        <v>54</v>
      </c>
    </row>
    <row r="304" spans="1:8" x14ac:dyDescent="0.75">
      <c r="A304" s="1">
        <v>34.5</v>
      </c>
      <c r="B304" s="1">
        <v>4</v>
      </c>
      <c r="C304" s="1">
        <v>105</v>
      </c>
      <c r="D304" s="1">
        <v>70</v>
      </c>
      <c r="E304" s="1">
        <v>2150</v>
      </c>
      <c r="F304" s="1">
        <v>14.9</v>
      </c>
      <c r="G304" s="1">
        <v>79</v>
      </c>
      <c r="H304" s="1" t="s">
        <v>54</v>
      </c>
    </row>
    <row r="305" spans="1:8" x14ac:dyDescent="0.75">
      <c r="A305" s="1">
        <v>31.8</v>
      </c>
      <c r="B305" s="1">
        <v>4</v>
      </c>
      <c r="C305" s="1">
        <v>85</v>
      </c>
      <c r="D305" s="1">
        <v>65</v>
      </c>
      <c r="E305" s="1">
        <v>2020</v>
      </c>
      <c r="F305" s="1">
        <v>19.2</v>
      </c>
      <c r="G305" s="1">
        <v>79</v>
      </c>
      <c r="H305" s="1" t="s">
        <v>55</v>
      </c>
    </row>
    <row r="306" spans="1:8" x14ac:dyDescent="0.75">
      <c r="A306" s="1">
        <v>37.299999999999997</v>
      </c>
      <c r="B306" s="1">
        <v>4</v>
      </c>
      <c r="C306" s="1">
        <v>91</v>
      </c>
      <c r="D306" s="1">
        <v>69</v>
      </c>
      <c r="E306" s="1">
        <v>2130</v>
      </c>
      <c r="F306" s="1">
        <v>14.7</v>
      </c>
      <c r="G306" s="1">
        <v>79</v>
      </c>
      <c r="H306" s="1" t="s">
        <v>56</v>
      </c>
    </row>
    <row r="307" spans="1:8" x14ac:dyDescent="0.75">
      <c r="A307" s="1">
        <v>28.4</v>
      </c>
      <c r="B307" s="1">
        <v>4</v>
      </c>
      <c r="C307" s="1">
        <v>151</v>
      </c>
      <c r="D307" s="1">
        <v>90</v>
      </c>
      <c r="E307" s="1">
        <v>2670</v>
      </c>
      <c r="F307" s="1">
        <v>16</v>
      </c>
      <c r="G307" s="1">
        <v>79</v>
      </c>
      <c r="H307" s="1" t="s">
        <v>54</v>
      </c>
    </row>
    <row r="308" spans="1:8" x14ac:dyDescent="0.75">
      <c r="A308" s="1">
        <v>28.8</v>
      </c>
      <c r="B308" s="1">
        <v>6</v>
      </c>
      <c r="C308" s="1">
        <v>173</v>
      </c>
      <c r="D308" s="1">
        <v>115</v>
      </c>
      <c r="E308" s="1">
        <v>2595</v>
      </c>
      <c r="F308" s="1">
        <v>11.3</v>
      </c>
      <c r="G308" s="1">
        <v>79</v>
      </c>
      <c r="H308" s="1" t="s">
        <v>54</v>
      </c>
    </row>
    <row r="309" spans="1:8" x14ac:dyDescent="0.75">
      <c r="A309" s="1">
        <v>26.8</v>
      </c>
      <c r="B309" s="1">
        <v>6</v>
      </c>
      <c r="C309" s="1">
        <v>173</v>
      </c>
      <c r="D309" s="1">
        <v>115</v>
      </c>
      <c r="E309" s="1">
        <v>2700</v>
      </c>
      <c r="F309" s="1">
        <v>12.9</v>
      </c>
      <c r="G309" s="1">
        <v>79</v>
      </c>
      <c r="H309" s="1" t="s">
        <v>54</v>
      </c>
    </row>
    <row r="310" spans="1:8" x14ac:dyDescent="0.75">
      <c r="A310" s="1">
        <v>33.5</v>
      </c>
      <c r="B310" s="1">
        <v>4</v>
      </c>
      <c r="C310" s="1">
        <v>151</v>
      </c>
      <c r="D310" s="1">
        <v>90</v>
      </c>
      <c r="E310" s="1">
        <v>2556</v>
      </c>
      <c r="F310" s="1">
        <v>13.2</v>
      </c>
      <c r="G310" s="1">
        <v>79</v>
      </c>
      <c r="H310" s="1" t="s">
        <v>54</v>
      </c>
    </row>
    <row r="311" spans="1:8" x14ac:dyDescent="0.75">
      <c r="A311" s="1">
        <v>41.5</v>
      </c>
      <c r="B311" s="1">
        <v>4</v>
      </c>
      <c r="C311" s="1">
        <v>98</v>
      </c>
      <c r="D311" s="1">
        <v>76</v>
      </c>
      <c r="E311" s="1">
        <v>2144</v>
      </c>
      <c r="F311" s="1">
        <v>14.7</v>
      </c>
      <c r="G311" s="1">
        <v>80</v>
      </c>
      <c r="H311" s="1" t="s">
        <v>56</v>
      </c>
    </row>
    <row r="312" spans="1:8" x14ac:dyDescent="0.75">
      <c r="A312" s="1">
        <v>38.1</v>
      </c>
      <c r="B312" s="1">
        <v>4</v>
      </c>
      <c r="C312" s="1">
        <v>89</v>
      </c>
      <c r="D312" s="1">
        <v>60</v>
      </c>
      <c r="E312" s="1">
        <v>1968</v>
      </c>
      <c r="F312" s="1">
        <v>18.8</v>
      </c>
      <c r="G312" s="1">
        <v>80</v>
      </c>
      <c r="H312" s="1" t="s">
        <v>55</v>
      </c>
    </row>
    <row r="313" spans="1:8" x14ac:dyDescent="0.75">
      <c r="A313" s="1">
        <v>32.1</v>
      </c>
      <c r="B313" s="1">
        <v>4</v>
      </c>
      <c r="C313" s="1">
        <v>98</v>
      </c>
      <c r="D313" s="1">
        <v>70</v>
      </c>
      <c r="E313" s="1">
        <v>2120</v>
      </c>
      <c r="F313" s="1">
        <v>15.5</v>
      </c>
      <c r="G313" s="1">
        <v>80</v>
      </c>
      <c r="H313" s="1" t="s">
        <v>54</v>
      </c>
    </row>
    <row r="314" spans="1:8" x14ac:dyDescent="0.75">
      <c r="A314" s="1">
        <v>37.200000000000003</v>
      </c>
      <c r="B314" s="1">
        <v>4</v>
      </c>
      <c r="C314" s="1">
        <v>86</v>
      </c>
      <c r="D314" s="1">
        <v>65</v>
      </c>
      <c r="E314" s="1">
        <v>2019</v>
      </c>
      <c r="F314" s="1">
        <v>16.399999999999999</v>
      </c>
      <c r="G314" s="1">
        <v>80</v>
      </c>
      <c r="H314" s="1" t="s">
        <v>55</v>
      </c>
    </row>
    <row r="315" spans="1:8" x14ac:dyDescent="0.75">
      <c r="A315" s="1">
        <v>28</v>
      </c>
      <c r="B315" s="1">
        <v>4</v>
      </c>
      <c r="C315" s="1">
        <v>151</v>
      </c>
      <c r="D315" s="1">
        <v>90</v>
      </c>
      <c r="E315" s="1">
        <v>2678</v>
      </c>
      <c r="F315" s="1">
        <v>16.5</v>
      </c>
      <c r="G315" s="1">
        <v>80</v>
      </c>
      <c r="H315" s="1" t="s">
        <v>54</v>
      </c>
    </row>
    <row r="316" spans="1:8" x14ac:dyDescent="0.75">
      <c r="A316" s="1">
        <v>26.4</v>
      </c>
      <c r="B316" s="1">
        <v>4</v>
      </c>
      <c r="C316" s="1">
        <v>140</v>
      </c>
      <c r="D316" s="1">
        <v>88</v>
      </c>
      <c r="E316" s="1">
        <v>2870</v>
      </c>
      <c r="F316" s="1">
        <v>18.100000000000001</v>
      </c>
      <c r="G316" s="1">
        <v>80</v>
      </c>
      <c r="H316" s="1" t="s">
        <v>54</v>
      </c>
    </row>
    <row r="317" spans="1:8" x14ac:dyDescent="0.75">
      <c r="A317" s="1">
        <v>24.3</v>
      </c>
      <c r="B317" s="1">
        <v>4</v>
      </c>
      <c r="C317" s="1">
        <v>151</v>
      </c>
      <c r="D317" s="1">
        <v>90</v>
      </c>
      <c r="E317" s="1">
        <v>3003</v>
      </c>
      <c r="F317" s="1">
        <v>20.100000000000001</v>
      </c>
      <c r="G317" s="1">
        <v>80</v>
      </c>
      <c r="H317" s="1" t="s">
        <v>54</v>
      </c>
    </row>
    <row r="318" spans="1:8" x14ac:dyDescent="0.75">
      <c r="A318" s="1">
        <v>19.100000000000001</v>
      </c>
      <c r="B318" s="1">
        <v>6</v>
      </c>
      <c r="C318" s="1">
        <v>225</v>
      </c>
      <c r="D318" s="1">
        <v>90</v>
      </c>
      <c r="E318" s="1">
        <v>3381</v>
      </c>
      <c r="F318" s="1">
        <v>18.7</v>
      </c>
      <c r="G318" s="1">
        <v>80</v>
      </c>
      <c r="H318" s="1" t="s">
        <v>54</v>
      </c>
    </row>
    <row r="319" spans="1:8" x14ac:dyDescent="0.75">
      <c r="A319" s="1">
        <v>34.299999999999997</v>
      </c>
      <c r="B319" s="1">
        <v>4</v>
      </c>
      <c r="C319" s="1">
        <v>97</v>
      </c>
      <c r="D319" s="1">
        <v>78</v>
      </c>
      <c r="E319" s="1">
        <v>2188</v>
      </c>
      <c r="F319" s="1">
        <v>15.8</v>
      </c>
      <c r="G319" s="1">
        <v>80</v>
      </c>
      <c r="H319" s="1" t="s">
        <v>56</v>
      </c>
    </row>
    <row r="320" spans="1:8" x14ac:dyDescent="0.75">
      <c r="A320" s="1">
        <v>29.8</v>
      </c>
      <c r="B320" s="1">
        <v>4</v>
      </c>
      <c r="C320" s="1">
        <v>134</v>
      </c>
      <c r="D320" s="1">
        <v>90</v>
      </c>
      <c r="E320" s="1">
        <v>2711</v>
      </c>
      <c r="F320" s="1">
        <v>15.5</v>
      </c>
      <c r="G320" s="1">
        <v>80</v>
      </c>
      <c r="H320" s="1" t="s">
        <v>55</v>
      </c>
    </row>
    <row r="321" spans="1:8" x14ac:dyDescent="0.75">
      <c r="A321" s="1">
        <v>31.3</v>
      </c>
      <c r="B321" s="1">
        <v>4</v>
      </c>
      <c r="C321" s="1">
        <v>120</v>
      </c>
      <c r="D321" s="1">
        <v>75</v>
      </c>
      <c r="E321" s="1">
        <v>2542</v>
      </c>
      <c r="F321" s="1">
        <v>17.5</v>
      </c>
      <c r="G321" s="1">
        <v>80</v>
      </c>
      <c r="H321" s="1" t="s">
        <v>55</v>
      </c>
    </row>
    <row r="322" spans="1:8" x14ac:dyDescent="0.75">
      <c r="A322" s="1">
        <v>37</v>
      </c>
      <c r="B322" s="1">
        <v>4</v>
      </c>
      <c r="C322" s="1">
        <v>119</v>
      </c>
      <c r="D322" s="1">
        <v>92</v>
      </c>
      <c r="E322" s="1">
        <v>2434</v>
      </c>
      <c r="F322" s="1">
        <v>15</v>
      </c>
      <c r="G322" s="1">
        <v>80</v>
      </c>
      <c r="H322" s="1" t="s">
        <v>55</v>
      </c>
    </row>
    <row r="323" spans="1:8" x14ac:dyDescent="0.75">
      <c r="A323" s="1">
        <v>32.200000000000003</v>
      </c>
      <c r="B323" s="1">
        <v>4</v>
      </c>
      <c r="C323" s="1">
        <v>108</v>
      </c>
      <c r="D323" s="1">
        <v>75</v>
      </c>
      <c r="E323" s="1">
        <v>2265</v>
      </c>
      <c r="F323" s="1">
        <v>15.2</v>
      </c>
      <c r="G323" s="1">
        <v>80</v>
      </c>
      <c r="H323" s="1" t="s">
        <v>55</v>
      </c>
    </row>
    <row r="324" spans="1:8" x14ac:dyDescent="0.75">
      <c r="A324" s="1">
        <v>46.6</v>
      </c>
      <c r="B324" s="1">
        <v>4</v>
      </c>
      <c r="C324" s="1">
        <v>86</v>
      </c>
      <c r="D324" s="1">
        <v>65</v>
      </c>
      <c r="E324" s="1">
        <v>2110</v>
      </c>
      <c r="F324" s="1">
        <v>17.899999999999999</v>
      </c>
      <c r="G324" s="1">
        <v>80</v>
      </c>
      <c r="H324" s="1" t="s">
        <v>55</v>
      </c>
    </row>
    <row r="325" spans="1:8" x14ac:dyDescent="0.75">
      <c r="A325" s="1">
        <v>27.9</v>
      </c>
      <c r="B325" s="1">
        <v>4</v>
      </c>
      <c r="C325" s="1">
        <v>156</v>
      </c>
      <c r="D325" s="1">
        <v>105</v>
      </c>
      <c r="E325" s="1">
        <v>2800</v>
      </c>
      <c r="F325" s="1">
        <v>14.4</v>
      </c>
      <c r="G325" s="1">
        <v>80</v>
      </c>
      <c r="H325" s="1" t="s">
        <v>54</v>
      </c>
    </row>
    <row r="326" spans="1:8" x14ac:dyDescent="0.75">
      <c r="A326" s="1">
        <v>40.799999999999997</v>
      </c>
      <c r="B326" s="1">
        <v>4</v>
      </c>
      <c r="C326" s="1">
        <v>85</v>
      </c>
      <c r="D326" s="1">
        <v>65</v>
      </c>
      <c r="E326" s="1">
        <v>2110</v>
      </c>
      <c r="F326" s="1">
        <v>19.2</v>
      </c>
      <c r="G326" s="1">
        <v>80</v>
      </c>
      <c r="H326" s="1" t="s">
        <v>55</v>
      </c>
    </row>
    <row r="327" spans="1:8" x14ac:dyDescent="0.75">
      <c r="A327" s="1">
        <v>44.3</v>
      </c>
      <c r="B327" s="1">
        <v>4</v>
      </c>
      <c r="C327" s="1">
        <v>90</v>
      </c>
      <c r="D327" s="1">
        <v>48</v>
      </c>
      <c r="E327" s="1">
        <v>2085</v>
      </c>
      <c r="F327" s="1">
        <v>21.7</v>
      </c>
      <c r="G327" s="1">
        <v>80</v>
      </c>
      <c r="H327" s="1" t="s">
        <v>56</v>
      </c>
    </row>
    <row r="328" spans="1:8" x14ac:dyDescent="0.75">
      <c r="A328" s="1">
        <v>43.4</v>
      </c>
      <c r="B328" s="1">
        <v>4</v>
      </c>
      <c r="C328" s="1">
        <v>90</v>
      </c>
      <c r="D328" s="1">
        <v>48</v>
      </c>
      <c r="E328" s="1">
        <v>2335</v>
      </c>
      <c r="F328" s="1">
        <v>23.7</v>
      </c>
      <c r="G328" s="1">
        <v>80</v>
      </c>
      <c r="H328" s="1" t="s">
        <v>56</v>
      </c>
    </row>
    <row r="329" spans="1:8" x14ac:dyDescent="0.75">
      <c r="A329" s="1">
        <v>36.4</v>
      </c>
      <c r="B329" s="1">
        <v>5</v>
      </c>
      <c r="C329" s="1">
        <v>121</v>
      </c>
      <c r="D329" s="1">
        <v>67</v>
      </c>
      <c r="E329" s="1">
        <v>2950</v>
      </c>
      <c r="F329" s="1">
        <v>19.899999999999999</v>
      </c>
      <c r="G329" s="1">
        <v>80</v>
      </c>
      <c r="H329" s="1" t="s">
        <v>56</v>
      </c>
    </row>
    <row r="330" spans="1:8" x14ac:dyDescent="0.75">
      <c r="A330" s="1">
        <v>30</v>
      </c>
      <c r="B330" s="1">
        <v>4</v>
      </c>
      <c r="C330" s="1">
        <v>146</v>
      </c>
      <c r="D330" s="1">
        <v>67</v>
      </c>
      <c r="E330" s="1">
        <v>3250</v>
      </c>
      <c r="F330" s="1">
        <v>21.8</v>
      </c>
      <c r="G330" s="1">
        <v>80</v>
      </c>
      <c r="H330" s="1" t="s">
        <v>56</v>
      </c>
    </row>
    <row r="331" spans="1:8" x14ac:dyDescent="0.75">
      <c r="A331" s="1">
        <v>44.6</v>
      </c>
      <c r="B331" s="1">
        <v>4</v>
      </c>
      <c r="C331" s="1">
        <v>91</v>
      </c>
      <c r="D331" s="1">
        <v>67</v>
      </c>
      <c r="E331" s="1">
        <v>1850</v>
      </c>
      <c r="F331" s="1">
        <v>13.8</v>
      </c>
      <c r="G331" s="1">
        <v>80</v>
      </c>
      <c r="H331" s="1" t="s">
        <v>55</v>
      </c>
    </row>
    <row r="332" spans="1:8" x14ac:dyDescent="0.75">
      <c r="A332" s="1">
        <v>40.9</v>
      </c>
      <c r="B332" s="1">
        <v>4</v>
      </c>
      <c r="C332" s="1">
        <v>85</v>
      </c>
      <c r="E332" s="1">
        <v>1835</v>
      </c>
      <c r="F332" s="1">
        <v>17.3</v>
      </c>
      <c r="G332" s="1">
        <v>80</v>
      </c>
      <c r="H332" s="1" t="s">
        <v>56</v>
      </c>
    </row>
    <row r="333" spans="1:8" x14ac:dyDescent="0.75">
      <c r="A333" s="1">
        <v>33.799999999999997</v>
      </c>
      <c r="B333" s="1">
        <v>4</v>
      </c>
      <c r="C333" s="1">
        <v>97</v>
      </c>
      <c r="D333" s="1">
        <v>67</v>
      </c>
      <c r="E333" s="1">
        <v>2145</v>
      </c>
      <c r="F333" s="1">
        <v>18</v>
      </c>
      <c r="G333" s="1">
        <v>80</v>
      </c>
      <c r="H333" s="1" t="s">
        <v>55</v>
      </c>
    </row>
    <row r="334" spans="1:8" x14ac:dyDescent="0.75">
      <c r="A334" s="1">
        <v>29.8</v>
      </c>
      <c r="B334" s="1">
        <v>4</v>
      </c>
      <c r="C334" s="1">
        <v>89</v>
      </c>
      <c r="D334" s="1">
        <v>62</v>
      </c>
      <c r="E334" s="1">
        <v>1845</v>
      </c>
      <c r="F334" s="1">
        <v>15.3</v>
      </c>
      <c r="G334" s="1">
        <v>80</v>
      </c>
      <c r="H334" s="1" t="s">
        <v>56</v>
      </c>
    </row>
    <row r="335" spans="1:8" x14ac:dyDescent="0.75">
      <c r="A335" s="1">
        <v>32.700000000000003</v>
      </c>
      <c r="B335" s="1">
        <v>6</v>
      </c>
      <c r="C335" s="1">
        <v>168</v>
      </c>
      <c r="D335" s="1">
        <v>132</v>
      </c>
      <c r="E335" s="1">
        <v>2910</v>
      </c>
      <c r="F335" s="1">
        <v>11.4</v>
      </c>
      <c r="G335" s="1">
        <v>80</v>
      </c>
      <c r="H335" s="1" t="s">
        <v>55</v>
      </c>
    </row>
    <row r="336" spans="1:8" x14ac:dyDescent="0.75">
      <c r="A336" s="1">
        <v>23.7</v>
      </c>
      <c r="B336" s="1">
        <v>3</v>
      </c>
      <c r="C336" s="1">
        <v>70</v>
      </c>
      <c r="D336" s="1">
        <v>100</v>
      </c>
      <c r="E336" s="1">
        <v>2420</v>
      </c>
      <c r="F336" s="1">
        <v>12.5</v>
      </c>
      <c r="G336" s="1">
        <v>80</v>
      </c>
      <c r="H336" s="1" t="s">
        <v>55</v>
      </c>
    </row>
    <row r="337" spans="1:8" x14ac:dyDescent="0.75">
      <c r="A337" s="1">
        <v>35</v>
      </c>
      <c r="B337" s="1">
        <v>4</v>
      </c>
      <c r="C337" s="1">
        <v>122</v>
      </c>
      <c r="D337" s="1">
        <v>88</v>
      </c>
      <c r="E337" s="1">
        <v>2500</v>
      </c>
      <c r="F337" s="1">
        <v>15.1</v>
      </c>
      <c r="G337" s="1">
        <v>80</v>
      </c>
      <c r="H337" s="1" t="s">
        <v>56</v>
      </c>
    </row>
    <row r="338" spans="1:8" x14ac:dyDescent="0.75">
      <c r="A338" s="1">
        <v>23.6</v>
      </c>
      <c r="B338" s="1">
        <v>4</v>
      </c>
      <c r="C338" s="1">
        <v>140</v>
      </c>
      <c r="E338" s="1">
        <v>2905</v>
      </c>
      <c r="F338" s="1">
        <v>14.3</v>
      </c>
      <c r="G338" s="1">
        <v>80</v>
      </c>
      <c r="H338" s="1" t="s">
        <v>54</v>
      </c>
    </row>
    <row r="339" spans="1:8" x14ac:dyDescent="0.75">
      <c r="A339" s="1">
        <v>32.4</v>
      </c>
      <c r="B339" s="1">
        <v>4</v>
      </c>
      <c r="C339" s="1">
        <v>107</v>
      </c>
      <c r="D339" s="1">
        <v>72</v>
      </c>
      <c r="E339" s="1">
        <v>2290</v>
      </c>
      <c r="F339" s="1">
        <v>17</v>
      </c>
      <c r="G339" s="1">
        <v>80</v>
      </c>
      <c r="H339" s="1" t="s">
        <v>55</v>
      </c>
    </row>
    <row r="340" spans="1:8" x14ac:dyDescent="0.75">
      <c r="A340" s="1">
        <v>27.2</v>
      </c>
      <c r="B340" s="1">
        <v>4</v>
      </c>
      <c r="C340" s="1">
        <v>135</v>
      </c>
      <c r="D340" s="1">
        <v>84</v>
      </c>
      <c r="E340" s="1">
        <v>2490</v>
      </c>
      <c r="F340" s="1">
        <v>15.7</v>
      </c>
      <c r="G340" s="1">
        <v>81</v>
      </c>
      <c r="H340" s="1" t="s">
        <v>54</v>
      </c>
    </row>
    <row r="341" spans="1:8" x14ac:dyDescent="0.75">
      <c r="A341" s="1">
        <v>26.6</v>
      </c>
      <c r="B341" s="1">
        <v>4</v>
      </c>
      <c r="C341" s="1">
        <v>151</v>
      </c>
      <c r="D341" s="1">
        <v>84</v>
      </c>
      <c r="E341" s="1">
        <v>2635</v>
      </c>
      <c r="F341" s="1">
        <v>16.399999999999999</v>
      </c>
      <c r="G341" s="1">
        <v>81</v>
      </c>
      <c r="H341" s="1" t="s">
        <v>54</v>
      </c>
    </row>
    <row r="342" spans="1:8" x14ac:dyDescent="0.75">
      <c r="A342" s="1">
        <v>25.8</v>
      </c>
      <c r="B342" s="1">
        <v>4</v>
      </c>
      <c r="C342" s="1">
        <v>156</v>
      </c>
      <c r="D342" s="1">
        <v>92</v>
      </c>
      <c r="E342" s="1">
        <v>2620</v>
      </c>
      <c r="F342" s="1">
        <v>14.4</v>
      </c>
      <c r="G342" s="1">
        <v>81</v>
      </c>
      <c r="H342" s="1" t="s">
        <v>54</v>
      </c>
    </row>
    <row r="343" spans="1:8" x14ac:dyDescent="0.75">
      <c r="A343" s="1">
        <v>23.5</v>
      </c>
      <c r="B343" s="1">
        <v>6</v>
      </c>
      <c r="C343" s="1">
        <v>173</v>
      </c>
      <c r="D343" s="1">
        <v>110</v>
      </c>
      <c r="E343" s="1">
        <v>2725</v>
      </c>
      <c r="F343" s="1">
        <v>12.6</v>
      </c>
      <c r="G343" s="1">
        <v>81</v>
      </c>
      <c r="H343" s="1" t="s">
        <v>54</v>
      </c>
    </row>
    <row r="344" spans="1:8" x14ac:dyDescent="0.75">
      <c r="A344" s="1">
        <v>30</v>
      </c>
      <c r="B344" s="1">
        <v>4</v>
      </c>
      <c r="C344" s="1">
        <v>135</v>
      </c>
      <c r="D344" s="1">
        <v>84</v>
      </c>
      <c r="E344" s="1">
        <v>2385</v>
      </c>
      <c r="F344" s="1">
        <v>12.9</v>
      </c>
      <c r="G344" s="1">
        <v>81</v>
      </c>
      <c r="H344" s="1" t="s">
        <v>54</v>
      </c>
    </row>
    <row r="345" spans="1:8" x14ac:dyDescent="0.75">
      <c r="A345" s="1">
        <v>39.1</v>
      </c>
      <c r="B345" s="1">
        <v>4</v>
      </c>
      <c r="C345" s="1">
        <v>79</v>
      </c>
      <c r="D345" s="1">
        <v>58</v>
      </c>
      <c r="E345" s="1">
        <v>1755</v>
      </c>
      <c r="F345" s="1">
        <v>16.899999999999999</v>
      </c>
      <c r="G345" s="1">
        <v>81</v>
      </c>
      <c r="H345" s="1" t="s">
        <v>55</v>
      </c>
    </row>
    <row r="346" spans="1:8" x14ac:dyDescent="0.75">
      <c r="A346" s="1">
        <v>39</v>
      </c>
      <c r="B346" s="1">
        <v>4</v>
      </c>
      <c r="C346" s="1">
        <v>86</v>
      </c>
      <c r="D346" s="1">
        <v>64</v>
      </c>
      <c r="E346" s="1">
        <v>1875</v>
      </c>
      <c r="F346" s="1">
        <v>16.399999999999999</v>
      </c>
      <c r="G346" s="1">
        <v>81</v>
      </c>
      <c r="H346" s="1" t="s">
        <v>54</v>
      </c>
    </row>
    <row r="347" spans="1:8" x14ac:dyDescent="0.75">
      <c r="A347" s="1">
        <v>35.1</v>
      </c>
      <c r="B347" s="1">
        <v>4</v>
      </c>
      <c r="C347" s="1">
        <v>81</v>
      </c>
      <c r="D347" s="1">
        <v>60</v>
      </c>
      <c r="E347" s="1">
        <v>1760</v>
      </c>
      <c r="F347" s="1">
        <v>16.100000000000001</v>
      </c>
      <c r="G347" s="1">
        <v>81</v>
      </c>
      <c r="H347" s="1" t="s">
        <v>55</v>
      </c>
    </row>
    <row r="348" spans="1:8" x14ac:dyDescent="0.75">
      <c r="A348" s="1">
        <v>32.299999999999997</v>
      </c>
      <c r="B348" s="1">
        <v>4</v>
      </c>
      <c r="C348" s="1">
        <v>97</v>
      </c>
      <c r="D348" s="1">
        <v>67</v>
      </c>
      <c r="E348" s="1">
        <v>2065</v>
      </c>
      <c r="F348" s="1">
        <v>17.8</v>
      </c>
      <c r="G348" s="1">
        <v>81</v>
      </c>
      <c r="H348" s="1" t="s">
        <v>55</v>
      </c>
    </row>
    <row r="349" spans="1:8" x14ac:dyDescent="0.75">
      <c r="A349" s="1">
        <v>37</v>
      </c>
      <c r="B349" s="1">
        <v>4</v>
      </c>
      <c r="C349" s="1">
        <v>85</v>
      </c>
      <c r="D349" s="1">
        <v>65</v>
      </c>
      <c r="E349" s="1">
        <v>1975</v>
      </c>
      <c r="F349" s="1">
        <v>19.399999999999999</v>
      </c>
      <c r="G349" s="1">
        <v>81</v>
      </c>
      <c r="H349" s="1" t="s">
        <v>55</v>
      </c>
    </row>
    <row r="350" spans="1:8" x14ac:dyDescent="0.75">
      <c r="A350" s="1">
        <v>37.700000000000003</v>
      </c>
      <c r="B350" s="1">
        <v>4</v>
      </c>
      <c r="C350" s="1">
        <v>89</v>
      </c>
      <c r="D350" s="1">
        <v>62</v>
      </c>
      <c r="E350" s="1">
        <v>2050</v>
      </c>
      <c r="F350" s="1">
        <v>17.3</v>
      </c>
      <c r="G350" s="1">
        <v>81</v>
      </c>
      <c r="H350" s="1" t="s">
        <v>55</v>
      </c>
    </row>
    <row r="351" spans="1:8" x14ac:dyDescent="0.75">
      <c r="A351" s="1">
        <v>34.1</v>
      </c>
      <c r="B351" s="1">
        <v>4</v>
      </c>
      <c r="C351" s="1">
        <v>91</v>
      </c>
      <c r="D351" s="1">
        <v>68</v>
      </c>
      <c r="E351" s="1">
        <v>1985</v>
      </c>
      <c r="F351" s="1">
        <v>16</v>
      </c>
      <c r="G351" s="1">
        <v>81</v>
      </c>
      <c r="H351" s="1" t="s">
        <v>55</v>
      </c>
    </row>
    <row r="352" spans="1:8" x14ac:dyDescent="0.75">
      <c r="A352" s="1">
        <v>34.700000000000003</v>
      </c>
      <c r="B352" s="1">
        <v>4</v>
      </c>
      <c r="C352" s="1">
        <v>105</v>
      </c>
      <c r="D352" s="1">
        <v>63</v>
      </c>
      <c r="E352" s="1">
        <v>2215</v>
      </c>
      <c r="F352" s="1">
        <v>14.9</v>
      </c>
      <c r="G352" s="1">
        <v>81</v>
      </c>
      <c r="H352" s="1" t="s">
        <v>54</v>
      </c>
    </row>
    <row r="353" spans="1:8" x14ac:dyDescent="0.75">
      <c r="A353" s="1">
        <v>34.4</v>
      </c>
      <c r="B353" s="1">
        <v>4</v>
      </c>
      <c r="C353" s="1">
        <v>98</v>
      </c>
      <c r="D353" s="1">
        <v>65</v>
      </c>
      <c r="E353" s="1">
        <v>2045</v>
      </c>
      <c r="F353" s="1">
        <v>16.2</v>
      </c>
      <c r="G353" s="1">
        <v>81</v>
      </c>
      <c r="H353" s="1" t="s">
        <v>54</v>
      </c>
    </row>
    <row r="354" spans="1:8" x14ac:dyDescent="0.75">
      <c r="A354" s="1">
        <v>29.9</v>
      </c>
      <c r="B354" s="1">
        <v>4</v>
      </c>
      <c r="C354" s="1">
        <v>98</v>
      </c>
      <c r="D354" s="1">
        <v>65</v>
      </c>
      <c r="E354" s="1">
        <v>2380</v>
      </c>
      <c r="F354" s="1">
        <v>20.7</v>
      </c>
      <c r="G354" s="1">
        <v>81</v>
      </c>
      <c r="H354" s="1" t="s">
        <v>54</v>
      </c>
    </row>
    <row r="355" spans="1:8" x14ac:dyDescent="0.75">
      <c r="A355" s="1">
        <v>33</v>
      </c>
      <c r="B355" s="1">
        <v>4</v>
      </c>
      <c r="C355" s="1">
        <v>105</v>
      </c>
      <c r="D355" s="1">
        <v>74</v>
      </c>
      <c r="E355" s="1">
        <v>2190</v>
      </c>
      <c r="F355" s="1">
        <v>14.2</v>
      </c>
      <c r="G355" s="1">
        <v>81</v>
      </c>
      <c r="H355" s="1" t="s">
        <v>56</v>
      </c>
    </row>
    <row r="356" spans="1:8" x14ac:dyDescent="0.75">
      <c r="A356" s="1">
        <v>34.5</v>
      </c>
      <c r="B356" s="1">
        <v>4</v>
      </c>
      <c r="C356" s="1">
        <v>100</v>
      </c>
      <c r="E356" s="1">
        <v>2320</v>
      </c>
      <c r="F356" s="1">
        <v>15.8</v>
      </c>
      <c r="G356" s="1">
        <v>81</v>
      </c>
      <c r="H356" s="1" t="s">
        <v>56</v>
      </c>
    </row>
    <row r="357" spans="1:8" x14ac:dyDescent="0.75">
      <c r="A357" s="1">
        <v>33.700000000000003</v>
      </c>
      <c r="B357" s="1">
        <v>4</v>
      </c>
      <c r="C357" s="1">
        <v>107</v>
      </c>
      <c r="D357" s="1">
        <v>75</v>
      </c>
      <c r="E357" s="1">
        <v>2210</v>
      </c>
      <c r="F357" s="1">
        <v>14.4</v>
      </c>
      <c r="G357" s="1">
        <v>81</v>
      </c>
      <c r="H357" s="1" t="s">
        <v>55</v>
      </c>
    </row>
    <row r="358" spans="1:8" x14ac:dyDescent="0.75">
      <c r="A358" s="1">
        <v>32.4</v>
      </c>
      <c r="B358" s="1">
        <v>4</v>
      </c>
      <c r="C358" s="1">
        <v>108</v>
      </c>
      <c r="D358" s="1">
        <v>75</v>
      </c>
      <c r="E358" s="1">
        <v>2350</v>
      </c>
      <c r="F358" s="1">
        <v>16.8</v>
      </c>
      <c r="G358" s="1">
        <v>81</v>
      </c>
      <c r="H358" s="1" t="s">
        <v>55</v>
      </c>
    </row>
    <row r="359" spans="1:8" x14ac:dyDescent="0.75">
      <c r="A359" s="1">
        <v>32.9</v>
      </c>
      <c r="B359" s="1">
        <v>4</v>
      </c>
      <c r="C359" s="1">
        <v>119</v>
      </c>
      <c r="D359" s="1">
        <v>100</v>
      </c>
      <c r="E359" s="1">
        <v>2615</v>
      </c>
      <c r="F359" s="1">
        <v>14.8</v>
      </c>
      <c r="G359" s="1">
        <v>81</v>
      </c>
      <c r="H359" s="1" t="s">
        <v>55</v>
      </c>
    </row>
    <row r="360" spans="1:8" x14ac:dyDescent="0.75">
      <c r="A360" s="1">
        <v>31.6</v>
      </c>
      <c r="B360" s="1">
        <v>4</v>
      </c>
      <c r="C360" s="1">
        <v>120</v>
      </c>
      <c r="D360" s="1">
        <v>74</v>
      </c>
      <c r="E360" s="1">
        <v>2635</v>
      </c>
      <c r="F360" s="1">
        <v>18.3</v>
      </c>
      <c r="G360" s="1">
        <v>81</v>
      </c>
      <c r="H360" s="1" t="s">
        <v>55</v>
      </c>
    </row>
    <row r="361" spans="1:8" x14ac:dyDescent="0.75">
      <c r="A361" s="1">
        <v>28.1</v>
      </c>
      <c r="B361" s="1">
        <v>4</v>
      </c>
      <c r="C361" s="1">
        <v>141</v>
      </c>
      <c r="D361" s="1">
        <v>80</v>
      </c>
      <c r="E361" s="1">
        <v>3230</v>
      </c>
      <c r="F361" s="1">
        <v>20.399999999999999</v>
      </c>
      <c r="G361" s="1">
        <v>81</v>
      </c>
      <c r="H361" s="1" t="s">
        <v>56</v>
      </c>
    </row>
    <row r="362" spans="1:8" x14ac:dyDescent="0.75">
      <c r="A362" s="1">
        <v>30.7</v>
      </c>
      <c r="B362" s="1">
        <v>6</v>
      </c>
      <c r="C362" s="1">
        <v>145</v>
      </c>
      <c r="D362" s="1">
        <v>76</v>
      </c>
      <c r="E362" s="1">
        <v>3160</v>
      </c>
      <c r="F362" s="1">
        <v>19.600000000000001</v>
      </c>
      <c r="G362" s="1">
        <v>81</v>
      </c>
      <c r="H362" s="1" t="s">
        <v>56</v>
      </c>
    </row>
    <row r="363" spans="1:8" x14ac:dyDescent="0.75">
      <c r="A363" s="1">
        <v>25.4</v>
      </c>
      <c r="B363" s="1">
        <v>6</v>
      </c>
      <c r="C363" s="1">
        <v>168</v>
      </c>
      <c r="D363" s="1">
        <v>116</v>
      </c>
      <c r="E363" s="1">
        <v>2900</v>
      </c>
      <c r="F363" s="1">
        <v>12.6</v>
      </c>
      <c r="G363" s="1">
        <v>81</v>
      </c>
      <c r="H363" s="1" t="s">
        <v>55</v>
      </c>
    </row>
    <row r="364" spans="1:8" x14ac:dyDescent="0.75">
      <c r="A364" s="1">
        <v>24.2</v>
      </c>
      <c r="B364" s="1">
        <v>6</v>
      </c>
      <c r="C364" s="1">
        <v>146</v>
      </c>
      <c r="D364" s="1">
        <v>120</v>
      </c>
      <c r="E364" s="1">
        <v>2930</v>
      </c>
      <c r="F364" s="1">
        <v>13.8</v>
      </c>
      <c r="G364" s="1">
        <v>81</v>
      </c>
      <c r="H364" s="1" t="s">
        <v>55</v>
      </c>
    </row>
    <row r="365" spans="1:8" x14ac:dyDescent="0.75">
      <c r="A365" s="1">
        <v>22.4</v>
      </c>
      <c r="B365" s="1">
        <v>6</v>
      </c>
      <c r="C365" s="1">
        <v>231</v>
      </c>
      <c r="D365" s="1">
        <v>110</v>
      </c>
      <c r="E365" s="1">
        <v>3415</v>
      </c>
      <c r="F365" s="1">
        <v>15.8</v>
      </c>
      <c r="G365" s="1">
        <v>81</v>
      </c>
      <c r="H365" s="1" t="s">
        <v>54</v>
      </c>
    </row>
    <row r="366" spans="1:8" x14ac:dyDescent="0.75">
      <c r="A366" s="1">
        <v>26.6</v>
      </c>
      <c r="B366" s="1">
        <v>8</v>
      </c>
      <c r="C366" s="1">
        <v>350</v>
      </c>
      <c r="D366" s="1">
        <v>105</v>
      </c>
      <c r="E366" s="1">
        <v>3725</v>
      </c>
      <c r="F366" s="1">
        <v>19</v>
      </c>
      <c r="G366" s="1">
        <v>81</v>
      </c>
      <c r="H366" s="1" t="s">
        <v>54</v>
      </c>
    </row>
    <row r="367" spans="1:8" x14ac:dyDescent="0.75">
      <c r="A367" s="1">
        <v>20.2</v>
      </c>
      <c r="B367" s="1">
        <v>6</v>
      </c>
      <c r="C367" s="1">
        <v>200</v>
      </c>
      <c r="D367" s="1">
        <v>88</v>
      </c>
      <c r="E367" s="1">
        <v>3060</v>
      </c>
      <c r="F367" s="1">
        <v>17.100000000000001</v>
      </c>
      <c r="G367" s="1">
        <v>81</v>
      </c>
      <c r="H367" s="1" t="s">
        <v>54</v>
      </c>
    </row>
    <row r="368" spans="1:8" x14ac:dyDescent="0.75">
      <c r="A368" s="1">
        <v>17.600000000000001</v>
      </c>
      <c r="B368" s="1">
        <v>6</v>
      </c>
      <c r="C368" s="1">
        <v>225</v>
      </c>
      <c r="D368" s="1">
        <v>85</v>
      </c>
      <c r="E368" s="1">
        <v>3465</v>
      </c>
      <c r="F368" s="1">
        <v>16.600000000000001</v>
      </c>
      <c r="G368" s="1">
        <v>81</v>
      </c>
      <c r="H368" s="1" t="s">
        <v>54</v>
      </c>
    </row>
    <row r="369" spans="1:8" x14ac:dyDescent="0.75">
      <c r="A369" s="1">
        <v>28</v>
      </c>
      <c r="B369" s="1">
        <v>4</v>
      </c>
      <c r="C369" s="1">
        <v>112</v>
      </c>
      <c r="D369" s="1">
        <v>88</v>
      </c>
      <c r="E369" s="1">
        <v>2605</v>
      </c>
      <c r="F369" s="1">
        <v>19.600000000000001</v>
      </c>
      <c r="G369" s="1">
        <v>82</v>
      </c>
      <c r="H369" s="1" t="s">
        <v>54</v>
      </c>
    </row>
    <row r="370" spans="1:8" x14ac:dyDescent="0.75">
      <c r="A370" s="1">
        <v>27</v>
      </c>
      <c r="B370" s="1">
        <v>4</v>
      </c>
      <c r="C370" s="1">
        <v>112</v>
      </c>
      <c r="D370" s="1">
        <v>88</v>
      </c>
      <c r="E370" s="1">
        <v>2640</v>
      </c>
      <c r="F370" s="1">
        <v>18.600000000000001</v>
      </c>
      <c r="G370" s="1">
        <v>82</v>
      </c>
      <c r="H370" s="1" t="s">
        <v>54</v>
      </c>
    </row>
    <row r="371" spans="1:8" x14ac:dyDescent="0.75">
      <c r="A371" s="1">
        <v>34</v>
      </c>
      <c r="B371" s="1">
        <v>4</v>
      </c>
      <c r="C371" s="1">
        <v>112</v>
      </c>
      <c r="D371" s="1">
        <v>88</v>
      </c>
      <c r="E371" s="1">
        <v>2395</v>
      </c>
      <c r="F371" s="1">
        <v>18</v>
      </c>
      <c r="G371" s="1">
        <v>82</v>
      </c>
      <c r="H371" s="1" t="s">
        <v>54</v>
      </c>
    </row>
    <row r="372" spans="1:8" x14ac:dyDescent="0.75">
      <c r="A372" s="1">
        <v>31</v>
      </c>
      <c r="B372" s="1">
        <v>4</v>
      </c>
      <c r="C372" s="1">
        <v>112</v>
      </c>
      <c r="D372" s="1">
        <v>85</v>
      </c>
      <c r="E372" s="1">
        <v>2575</v>
      </c>
      <c r="F372" s="1">
        <v>16.2</v>
      </c>
      <c r="G372" s="1">
        <v>82</v>
      </c>
      <c r="H372" s="1" t="s">
        <v>54</v>
      </c>
    </row>
    <row r="373" spans="1:8" x14ac:dyDescent="0.75">
      <c r="A373" s="1">
        <v>29</v>
      </c>
      <c r="B373" s="1">
        <v>4</v>
      </c>
      <c r="C373" s="1">
        <v>135</v>
      </c>
      <c r="D373" s="1">
        <v>84</v>
      </c>
      <c r="E373" s="1">
        <v>2525</v>
      </c>
      <c r="F373" s="1">
        <v>16</v>
      </c>
      <c r="G373" s="1">
        <v>82</v>
      </c>
      <c r="H373" s="1" t="s">
        <v>54</v>
      </c>
    </row>
    <row r="374" spans="1:8" x14ac:dyDescent="0.75">
      <c r="A374" s="1">
        <v>27</v>
      </c>
      <c r="B374" s="1">
        <v>4</v>
      </c>
      <c r="C374" s="1">
        <v>151</v>
      </c>
      <c r="D374" s="1">
        <v>90</v>
      </c>
      <c r="E374" s="1">
        <v>2735</v>
      </c>
      <c r="F374" s="1">
        <v>18</v>
      </c>
      <c r="G374" s="1">
        <v>82</v>
      </c>
      <c r="H374" s="1" t="s">
        <v>54</v>
      </c>
    </row>
    <row r="375" spans="1:8" x14ac:dyDescent="0.75">
      <c r="A375" s="1">
        <v>24</v>
      </c>
      <c r="B375" s="1">
        <v>4</v>
      </c>
      <c r="C375" s="1">
        <v>140</v>
      </c>
      <c r="D375" s="1">
        <v>92</v>
      </c>
      <c r="E375" s="1">
        <v>2865</v>
      </c>
      <c r="F375" s="1">
        <v>16.399999999999999</v>
      </c>
      <c r="G375" s="1">
        <v>82</v>
      </c>
      <c r="H375" s="1" t="s">
        <v>54</v>
      </c>
    </row>
    <row r="376" spans="1:8" x14ac:dyDescent="0.75">
      <c r="A376" s="1">
        <v>23</v>
      </c>
      <c r="B376" s="1">
        <v>4</v>
      </c>
      <c r="C376" s="1">
        <v>151</v>
      </c>
      <c r="E376" s="1">
        <v>3035</v>
      </c>
      <c r="F376" s="1">
        <v>20.5</v>
      </c>
      <c r="G376" s="1">
        <v>82</v>
      </c>
      <c r="H376" s="1" t="s">
        <v>54</v>
      </c>
    </row>
    <row r="377" spans="1:8" x14ac:dyDescent="0.75">
      <c r="A377" s="1">
        <v>36</v>
      </c>
      <c r="B377" s="1">
        <v>4</v>
      </c>
      <c r="C377" s="1">
        <v>105</v>
      </c>
      <c r="D377" s="1">
        <v>74</v>
      </c>
      <c r="E377" s="1">
        <v>1980</v>
      </c>
      <c r="F377" s="1">
        <v>15.3</v>
      </c>
      <c r="G377" s="1">
        <v>82</v>
      </c>
      <c r="H377" s="1" t="s">
        <v>56</v>
      </c>
    </row>
    <row r="378" spans="1:8" x14ac:dyDescent="0.75">
      <c r="A378" s="1">
        <v>37</v>
      </c>
      <c r="B378" s="1">
        <v>4</v>
      </c>
      <c r="C378" s="1">
        <v>91</v>
      </c>
      <c r="D378" s="1">
        <v>68</v>
      </c>
      <c r="E378" s="1">
        <v>2025</v>
      </c>
      <c r="F378" s="1">
        <v>18.2</v>
      </c>
      <c r="G378" s="1">
        <v>82</v>
      </c>
      <c r="H378" s="1" t="s">
        <v>55</v>
      </c>
    </row>
    <row r="379" spans="1:8" x14ac:dyDescent="0.75">
      <c r="A379" s="1">
        <v>31</v>
      </c>
      <c r="B379" s="1">
        <v>4</v>
      </c>
      <c r="C379" s="1">
        <v>91</v>
      </c>
      <c r="D379" s="1">
        <v>68</v>
      </c>
      <c r="E379" s="1">
        <v>1970</v>
      </c>
      <c r="F379" s="1">
        <v>17.600000000000001</v>
      </c>
      <c r="G379" s="1">
        <v>82</v>
      </c>
      <c r="H379" s="1" t="s">
        <v>55</v>
      </c>
    </row>
    <row r="380" spans="1:8" x14ac:dyDescent="0.75">
      <c r="A380" s="1">
        <v>38</v>
      </c>
      <c r="B380" s="1">
        <v>4</v>
      </c>
      <c r="C380" s="1">
        <v>105</v>
      </c>
      <c r="D380" s="1">
        <v>63</v>
      </c>
      <c r="E380" s="1">
        <v>2125</v>
      </c>
      <c r="F380" s="1">
        <v>14.7</v>
      </c>
      <c r="G380" s="1">
        <v>82</v>
      </c>
      <c r="H380" s="1" t="s">
        <v>54</v>
      </c>
    </row>
    <row r="381" spans="1:8" x14ac:dyDescent="0.75">
      <c r="A381" s="1">
        <v>36</v>
      </c>
      <c r="B381" s="1">
        <v>4</v>
      </c>
      <c r="C381" s="1">
        <v>98</v>
      </c>
      <c r="D381" s="1">
        <v>70</v>
      </c>
      <c r="E381" s="1">
        <v>2125</v>
      </c>
      <c r="F381" s="1">
        <v>17.3</v>
      </c>
      <c r="G381" s="1">
        <v>82</v>
      </c>
      <c r="H381" s="1" t="s">
        <v>54</v>
      </c>
    </row>
    <row r="382" spans="1:8" x14ac:dyDescent="0.75">
      <c r="A382" s="1">
        <v>36</v>
      </c>
      <c r="B382" s="1">
        <v>4</v>
      </c>
      <c r="C382" s="1">
        <v>120</v>
      </c>
      <c r="D382" s="1">
        <v>88</v>
      </c>
      <c r="E382" s="1">
        <v>2160</v>
      </c>
      <c r="F382" s="1">
        <v>14.5</v>
      </c>
      <c r="G382" s="1">
        <v>82</v>
      </c>
      <c r="H382" s="1" t="s">
        <v>55</v>
      </c>
    </row>
    <row r="383" spans="1:8" x14ac:dyDescent="0.75">
      <c r="A383" s="1">
        <v>36</v>
      </c>
      <c r="B383" s="1">
        <v>4</v>
      </c>
      <c r="C383" s="1">
        <v>107</v>
      </c>
      <c r="D383" s="1">
        <v>75</v>
      </c>
      <c r="E383" s="1">
        <v>2205</v>
      </c>
      <c r="F383" s="1">
        <v>14.5</v>
      </c>
      <c r="G383" s="1">
        <v>82</v>
      </c>
      <c r="H383" s="1" t="s">
        <v>55</v>
      </c>
    </row>
    <row r="384" spans="1:8" x14ac:dyDescent="0.75">
      <c r="A384" s="1">
        <v>34</v>
      </c>
      <c r="B384" s="1">
        <v>4</v>
      </c>
      <c r="C384" s="1">
        <v>108</v>
      </c>
      <c r="D384" s="1">
        <v>70</v>
      </c>
      <c r="E384" s="1">
        <v>2245</v>
      </c>
      <c r="F384" s="1">
        <v>16.899999999999999</v>
      </c>
      <c r="G384" s="1">
        <v>82</v>
      </c>
      <c r="H384" s="1" t="s">
        <v>55</v>
      </c>
    </row>
    <row r="385" spans="1:8" x14ac:dyDescent="0.75">
      <c r="A385" s="1">
        <v>38</v>
      </c>
      <c r="B385" s="1">
        <v>4</v>
      </c>
      <c r="C385" s="1">
        <v>91</v>
      </c>
      <c r="D385" s="1">
        <v>67</v>
      </c>
      <c r="E385" s="1">
        <v>1965</v>
      </c>
      <c r="F385" s="1">
        <v>15</v>
      </c>
      <c r="G385" s="1">
        <v>82</v>
      </c>
      <c r="H385" s="1" t="s">
        <v>55</v>
      </c>
    </row>
    <row r="386" spans="1:8" x14ac:dyDescent="0.75">
      <c r="A386" s="1">
        <v>32</v>
      </c>
      <c r="B386" s="1">
        <v>4</v>
      </c>
      <c r="C386" s="1">
        <v>91</v>
      </c>
      <c r="D386" s="1">
        <v>67</v>
      </c>
      <c r="E386" s="1">
        <v>1965</v>
      </c>
      <c r="F386" s="1">
        <v>15.7</v>
      </c>
      <c r="G386" s="1">
        <v>82</v>
      </c>
      <c r="H386" s="1" t="s">
        <v>55</v>
      </c>
    </row>
    <row r="387" spans="1:8" x14ac:dyDescent="0.75">
      <c r="A387" s="1">
        <v>38</v>
      </c>
      <c r="B387" s="1">
        <v>4</v>
      </c>
      <c r="C387" s="1">
        <v>91</v>
      </c>
      <c r="D387" s="1">
        <v>67</v>
      </c>
      <c r="E387" s="1">
        <v>1995</v>
      </c>
      <c r="F387" s="1">
        <v>16.2</v>
      </c>
      <c r="G387" s="1">
        <v>82</v>
      </c>
      <c r="H387" s="1" t="s">
        <v>55</v>
      </c>
    </row>
    <row r="388" spans="1:8" x14ac:dyDescent="0.75">
      <c r="A388" s="1">
        <v>25</v>
      </c>
      <c r="B388" s="1">
        <v>6</v>
      </c>
      <c r="C388" s="1">
        <v>181</v>
      </c>
      <c r="D388" s="1">
        <v>110</v>
      </c>
      <c r="E388" s="1">
        <v>2945</v>
      </c>
      <c r="F388" s="1">
        <v>16.399999999999999</v>
      </c>
      <c r="G388" s="1">
        <v>82</v>
      </c>
      <c r="H388" s="1" t="s">
        <v>54</v>
      </c>
    </row>
    <row r="389" spans="1:8" x14ac:dyDescent="0.75">
      <c r="A389" s="1">
        <v>38</v>
      </c>
      <c r="B389" s="1">
        <v>6</v>
      </c>
      <c r="C389" s="1">
        <v>262</v>
      </c>
      <c r="D389" s="1">
        <v>85</v>
      </c>
      <c r="E389" s="1">
        <v>3015</v>
      </c>
      <c r="F389" s="1">
        <v>17</v>
      </c>
      <c r="G389" s="1">
        <v>82</v>
      </c>
      <c r="H389" s="1" t="s">
        <v>54</v>
      </c>
    </row>
    <row r="390" spans="1:8" x14ac:dyDescent="0.75">
      <c r="A390" s="1">
        <v>26</v>
      </c>
      <c r="B390" s="1">
        <v>4</v>
      </c>
      <c r="C390" s="1">
        <v>156</v>
      </c>
      <c r="D390" s="1">
        <v>92</v>
      </c>
      <c r="E390" s="1">
        <v>2585</v>
      </c>
      <c r="F390" s="1">
        <v>14.5</v>
      </c>
      <c r="G390" s="1">
        <v>82</v>
      </c>
      <c r="H390" s="1" t="s">
        <v>54</v>
      </c>
    </row>
    <row r="391" spans="1:8" x14ac:dyDescent="0.75">
      <c r="A391" s="1">
        <v>22</v>
      </c>
      <c r="B391" s="1">
        <v>6</v>
      </c>
      <c r="C391" s="1">
        <v>232</v>
      </c>
      <c r="D391" s="1">
        <v>112</v>
      </c>
      <c r="E391" s="1">
        <v>2835</v>
      </c>
      <c r="F391" s="1">
        <v>14.7</v>
      </c>
      <c r="G391" s="1">
        <v>82</v>
      </c>
      <c r="H391" s="1" t="s">
        <v>54</v>
      </c>
    </row>
    <row r="392" spans="1:8" x14ac:dyDescent="0.75">
      <c r="A392" s="1">
        <v>32</v>
      </c>
      <c r="B392" s="1">
        <v>4</v>
      </c>
      <c r="C392" s="1">
        <v>144</v>
      </c>
      <c r="D392" s="1">
        <v>96</v>
      </c>
      <c r="E392" s="1">
        <v>2665</v>
      </c>
      <c r="F392" s="1">
        <v>13.9</v>
      </c>
      <c r="G392" s="1">
        <v>82</v>
      </c>
      <c r="H392" s="1" t="s">
        <v>55</v>
      </c>
    </row>
    <row r="393" spans="1:8" x14ac:dyDescent="0.75">
      <c r="A393" s="1">
        <v>36</v>
      </c>
      <c r="B393" s="1">
        <v>4</v>
      </c>
      <c r="C393" s="1">
        <v>135</v>
      </c>
      <c r="D393" s="1">
        <v>84</v>
      </c>
      <c r="E393" s="1">
        <v>2370</v>
      </c>
      <c r="F393" s="1">
        <v>13</v>
      </c>
      <c r="G393" s="1">
        <v>82</v>
      </c>
      <c r="H393" s="1" t="s">
        <v>54</v>
      </c>
    </row>
    <row r="394" spans="1:8" x14ac:dyDescent="0.75">
      <c r="A394" s="1">
        <v>27</v>
      </c>
      <c r="B394" s="1">
        <v>4</v>
      </c>
      <c r="C394" s="1">
        <v>151</v>
      </c>
      <c r="D394" s="1">
        <v>90</v>
      </c>
      <c r="E394" s="1">
        <v>2950</v>
      </c>
      <c r="F394" s="1">
        <v>17.3</v>
      </c>
      <c r="G394" s="1">
        <v>82</v>
      </c>
      <c r="H394" s="1" t="s">
        <v>54</v>
      </c>
    </row>
    <row r="395" spans="1:8" x14ac:dyDescent="0.75">
      <c r="A395" s="1">
        <v>27</v>
      </c>
      <c r="B395" s="1">
        <v>4</v>
      </c>
      <c r="C395" s="1">
        <v>140</v>
      </c>
      <c r="D395" s="1">
        <v>86</v>
      </c>
      <c r="E395" s="1">
        <v>2790</v>
      </c>
      <c r="F395" s="1">
        <v>15.6</v>
      </c>
      <c r="G395" s="1">
        <v>82</v>
      </c>
      <c r="H395" s="1" t="s">
        <v>54</v>
      </c>
    </row>
    <row r="396" spans="1:8" x14ac:dyDescent="0.75">
      <c r="A396" s="1">
        <v>44</v>
      </c>
      <c r="B396" s="1">
        <v>4</v>
      </c>
      <c r="C396" s="1">
        <v>97</v>
      </c>
      <c r="D396" s="1">
        <v>52</v>
      </c>
      <c r="E396" s="1">
        <v>2130</v>
      </c>
      <c r="F396" s="1">
        <v>24.6</v>
      </c>
      <c r="G396" s="1">
        <v>82</v>
      </c>
      <c r="H396" s="1" t="s">
        <v>56</v>
      </c>
    </row>
    <row r="397" spans="1:8" x14ac:dyDescent="0.75">
      <c r="A397" s="1">
        <v>32</v>
      </c>
      <c r="B397" s="1">
        <v>4</v>
      </c>
      <c r="C397" s="1">
        <v>135</v>
      </c>
      <c r="D397" s="1">
        <v>84</v>
      </c>
      <c r="E397" s="1">
        <v>2295</v>
      </c>
      <c r="F397" s="1">
        <v>11.6</v>
      </c>
      <c r="G397" s="1">
        <v>82</v>
      </c>
      <c r="H397" s="1" t="s">
        <v>54</v>
      </c>
    </row>
    <row r="398" spans="1:8" x14ac:dyDescent="0.75">
      <c r="A398" s="1">
        <v>28</v>
      </c>
      <c r="B398" s="1">
        <v>4</v>
      </c>
      <c r="C398" s="1">
        <v>120</v>
      </c>
      <c r="D398" s="1">
        <v>79</v>
      </c>
      <c r="E398" s="1">
        <v>2625</v>
      </c>
      <c r="F398" s="1">
        <v>18.600000000000001</v>
      </c>
      <c r="G398" s="1">
        <v>82</v>
      </c>
      <c r="H398" s="1" t="s">
        <v>54</v>
      </c>
    </row>
    <row r="399" spans="1:8" x14ac:dyDescent="0.75">
      <c r="A399" s="1">
        <v>31</v>
      </c>
      <c r="B399" s="1">
        <v>4</v>
      </c>
      <c r="C399" s="1">
        <v>119</v>
      </c>
      <c r="D399" s="1">
        <v>82</v>
      </c>
      <c r="E399" s="1">
        <v>2720</v>
      </c>
      <c r="F399" s="1">
        <v>19.399999999999999</v>
      </c>
      <c r="G399" s="1">
        <v>82</v>
      </c>
      <c r="H399" s="1" t="s">
        <v>54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of Contents</vt:lpstr>
      <vt:lpstr>1-sample-rows</vt:lpstr>
      <vt:lpstr>2-missing-rows</vt:lpstr>
      <vt:lpstr>3-descriptive-stats</vt:lpstr>
      <vt:lpstr>4-correlation-matrix</vt:lpstr>
      <vt:lpstr>5-frequency-tables</vt:lpstr>
      <vt:lpstr>6-resampling</vt:lpstr>
      <vt:lpstr>7-index-number-by-group</vt:lpstr>
      <vt:lpstr>8-leading-lagging-variables</vt:lpstr>
      <vt:lpstr>9-rolling-cumulative-aggregate</vt:lpstr>
      <vt:lpstr>10-conditional-scatterplot</vt:lpstr>
      <vt:lpstr>11-pairplot</vt:lpstr>
      <vt:lpstr>12-jitterplot</vt:lpstr>
      <vt:lpstr>13-small-multiples</vt:lpstr>
      <vt:lpstr>14-jointplot</vt:lpstr>
      <vt:lpstr>15-bubbleplot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2025-05-06T19:26:29Z</dcterms:modified>
</cp:coreProperties>
</file>