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cabanaclube-my.sharepoint.com/personal/paulo_victor_cabanaclube_com_br/Documents/"/>
    </mc:Choice>
  </mc:AlternateContent>
  <xr:revisionPtr revIDLastSave="610" documentId="8_{EF376F35-BF9F-4F91-BC55-73660BF0060E}" xr6:coauthVersionLast="47" xr6:coauthVersionMax="47" xr10:uidLastSave="{C6EA3FD0-B78B-4F55-B06D-B81319456F36}"/>
  <bookViews>
    <workbookView xWindow="-108" yWindow="-108" windowWidth="23256" windowHeight="12720" xr2:uid="{C6B9F9EB-FA76-4837-980D-7E06D0FFE464}"/>
  </bookViews>
  <sheets>
    <sheet name="inicio" sheetId="1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2" i="1" l="1"/>
  <c r="J23" i="1"/>
  <c r="J19" i="1"/>
  <c r="J13" i="1"/>
  <c r="J21" i="1"/>
  <c r="J10" i="1"/>
  <c r="J3" i="1"/>
  <c r="J18" i="1"/>
  <c r="J14" i="1"/>
  <c r="J20" i="1"/>
  <c r="J17" i="1"/>
  <c r="J9" i="1"/>
  <c r="J11" i="1"/>
  <c r="J6" i="1"/>
  <c r="J16" i="1"/>
  <c r="J15" i="1"/>
  <c r="J5" i="1"/>
  <c r="J8" i="1"/>
  <c r="J7" i="1"/>
  <c r="J12" i="1"/>
  <c r="J4" i="1"/>
  <c r="J24" i="1" l="1"/>
  <c r="C29" i="1" s="1" a="1"/>
  <c r="C29" i="1" s="1"/>
  <c r="C27" i="1" l="1" a="1"/>
  <c r="C27" i="1" s="1"/>
  <c r="C28" i="1" a="1"/>
  <c r="C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<sst xmlns="http://schemas.openxmlformats.org/spreadsheetml/2006/main" count="150" uniqueCount="90">
  <si>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Item</t>
  </si>
  <si>
    <t>Nome</t>
  </si>
  <si>
    <t>Produto</t>
  </si>
  <si>
    <t>loja</t>
  </si>
  <si>
    <t>Links</t>
  </si>
  <si>
    <t>Unidade(s)</t>
  </si>
  <si>
    <t>Preço</t>
  </si>
  <si>
    <t>Frete</t>
  </si>
  <si>
    <t>Formas de Pgto</t>
  </si>
  <si>
    <t>Total</t>
  </si>
  <si>
    <t>Ordem de Compra</t>
  </si>
  <si>
    <t>Observação</t>
  </si>
  <si>
    <t>Alicate</t>
  </si>
  <si>
    <t>100pecas Conector Vazado Rj45 Ez Crimp + Alicate De Crimpar</t>
  </si>
  <si>
    <t>Mercado Livre</t>
  </si>
  <si>
    <t>100pecas Conector Vazado Rj45 Ez Crimp + Alicate De Crimpar | MercadoLivre</t>
  </si>
  <si>
    <t>Cartão de Credito |Cartão de Débito| Pix | Boleto</t>
  </si>
  <si>
    <t>1º Compra</t>
  </si>
  <si>
    <t>Rack</t>
  </si>
  <si>
    <t>36ux570 + 3 Bandejas 45 + 1 Régua C/ 12 Tom + 2 Guia De Cabo</t>
  </si>
  <si>
    <t>36ux570 + 3 Bandejas 45 + 1 Régua C/ 12 Tom + 2 Guia De Cabo | Parcelamento sem juros (mercadolivre.com.br)</t>
  </si>
  <si>
    <t>Patch Panel 24p</t>
  </si>
  <si>
    <t>Patch Panel Furukawa 24 Portas Cat5e Sohoplus</t>
  </si>
  <si>
    <t>(1) Patch Panel Furukawa 24 Portas Cat5e Sohoplus Qualidade Top | Frete grátis (mercadolivre.com.br)</t>
  </si>
  <si>
    <t>Snap</t>
  </si>
  <si>
    <t>100 Pçs Capa Protetora Snap In Transparente P/ Conector Rj45</t>
  </si>
  <si>
    <t>(1) 100 Pçs Capa Protetora Snap In Transparente P/ Conector Rj45 | Parcelamento sem juros (mercadolivre.com.br)</t>
  </si>
  <si>
    <t>Conector</t>
  </si>
  <si>
    <t>Conector Rj45 Macho Cat6/cat5e Pra Cabo De Rede Vazado 100un</t>
  </si>
  <si>
    <t>(1) Conector Rj45 Macho Cat6/cat5e Pra Cabo De Rede Vazado 100un | MercadoLivre</t>
  </si>
  <si>
    <t>Kit Localizador</t>
  </si>
  <si>
    <t>Kit Localizador Testador Cabo E Linha Rede Rj45 E Rj11</t>
  </si>
  <si>
    <t>Kit Localizador Testador Cabo E Linha Rede Rj45 E Rj11 | MercadoLivre</t>
  </si>
  <si>
    <t>Cabo</t>
  </si>
  <si>
    <t>Cabo Rede Rj45 U/utp Cat5e Furukawa Sohoplus 305m Cobre Puro Cor Preto</t>
  </si>
  <si>
    <t>Cabo Rede Rj45 U/utp Cat5e Furukawa Sohoplus 305m Cobre Puro Cor Preto | Frete grátis (mercadolivre.com.br)</t>
  </si>
  <si>
    <t>Switch 24p Gerenciavel</t>
  </si>
  <si>
    <t>Switch Intelbras SG 2404 MR L2+ série Switch gerenciável</t>
  </si>
  <si>
    <t>Switch Intelbras SG 2404 MR L2+ série Switch gerenciável | Frete grátis (mercadolivre.com.br)</t>
  </si>
  <si>
    <t>Centralizador Principal</t>
  </si>
  <si>
    <t>Alicate Punch Down Inserção Femea 314b P/ Keystone Rj45 Rj11</t>
  </si>
  <si>
    <t>Alicate Punch Down Inserção Femea 314b P/ Keystone Rj45 Rj11 | MercadoLivre</t>
  </si>
  <si>
    <t>Switch 48p (Não Gerenciavel)</t>
  </si>
  <si>
    <t>Switch Tp-link Tl-sg1048 Preto</t>
  </si>
  <si>
    <t>Switch Tp-link Tl-sg1048 Preto | Frete grátis (mercadolivre.com.br)</t>
  </si>
  <si>
    <t>Para a Recepção ++</t>
  </si>
  <si>
    <t>Nobreak | Servidor</t>
  </si>
  <si>
    <t>Nobreak Ts Shara Ups Senoidal Universal 3200 Va Bivolt Cor Preto</t>
  </si>
  <si>
    <t>Nobreak Ts Shara Ups Senoidal Universal 3200 Va Bivolt Cor Preto | Parcelamento sem juros (mercadolivre.com.br)</t>
  </si>
  <si>
    <t>Frentes Falsas</t>
  </si>
  <si>
    <t>2 Frentes Falsa 1u 19p - Pt + 8 Parafusos +porcas Gaiola M5</t>
  </si>
  <si>
    <t>(1) 2 Frentes Falsa 1u 19p - Pt + 8 Parafusos +porcas Gaiola M5 | Parcelamento sem juros (mercadolivre.com.br)</t>
  </si>
  <si>
    <t>2º Compra</t>
  </si>
  <si>
    <t>Fitas Velcros</t>
  </si>
  <si>
    <t>Organizador De Cabos Ugreen Fita De Velcro - 5 Metros</t>
  </si>
  <si>
    <t>(1) Organizador De Cabos Ugreen Fita De Velcro - 5 Metros | Parcelamento sem juros (mercadolivre.com.br)</t>
  </si>
  <si>
    <t>Regua de Tomadas</t>
  </si>
  <si>
    <t>Calha/régua 12 Tomadas 10a Rack 19 (calha0024)</t>
  </si>
  <si>
    <t>(1) Calha/régua 12 Tomadas 10a Rack 19 (calha0024) | MercadoLivre</t>
  </si>
  <si>
    <t>Servidor Mini - Dell</t>
  </si>
  <si>
    <t>Cpu Computador Dell Optiplex Mini I5 16gb Ssd 480gb Win10pro</t>
  </si>
  <si>
    <t>Cpu Computador Dell Optiplex Mini I5 16gb Ssd 480gb Win10pro | Parcelamento sem juros (mercadolivre.com.br)</t>
  </si>
  <si>
    <t>Vamos usar para o servidor, afim de economizar espaço e testar o desempenho</t>
  </si>
  <si>
    <t>Kit Parafusadeira</t>
  </si>
  <si>
    <t>Parafusadeira Furadeira De Impacto Profissional 21v Modelo TB-21PX 2 Baterias Com Maleta Tb21px The Black Tools</t>
  </si>
  <si>
    <t>Parafusadeira Furadeira De Impacto Profissional 21v Modelo TB-21PX 2 Baterias Com Maleta Tb21px The Black Tools | MercadoLivre</t>
  </si>
  <si>
    <t>Kit para uso geral | TI</t>
  </si>
  <si>
    <t>Parafusos</t>
  </si>
  <si>
    <t>Kit Porca Gaiola + Parafuso P/rack De Telecom C/100 Pçs</t>
  </si>
  <si>
    <t>Kit Porca Gaiola + Parafuso P/rack De Telecom C/100 Pçs | MercadoLivre</t>
  </si>
  <si>
    <t>Servidor Power Edge</t>
  </si>
  <si>
    <t>Servidor Torre Dell PowerEdge T150 MP1 3ª Geração Intel Xeon E-2324G 8GB 4TB HD SATA</t>
  </si>
  <si>
    <t>Amazon</t>
  </si>
  <si>
    <t>https://www.amazon.com.br/gp/product/B0CJ5LX9YY/ref=ox_sc_act_title_1?smid=A2756Y90WFCLVI&amp;psc=1</t>
  </si>
  <si>
    <t>Pensado em escalabilidade futura</t>
  </si>
  <si>
    <t>Rotuladora p/ etiquetas</t>
  </si>
  <si>
    <t>Rotulador Brother Pt-80 Pt80 + Fonte Carregador + Fita Extra Compativel M231 Mk231 M-231</t>
  </si>
  <si>
    <t>Rotulador Brother Pt-80 Pt80 + Fonte Carregador + Fita Extra Compativel M231 Mk231 M-231 | Frete grátis (mercadolivre.com.br)</t>
  </si>
  <si>
    <t>Rotuladora | Etiquetas</t>
  </si>
  <si>
    <t>Total 1º Compra</t>
  </si>
  <si>
    <t>Total 2º Compra</t>
  </si>
  <si>
    <t>Total 3º Compra | Wi-Fi</t>
  </si>
  <si>
    <t>Access Point U6 Pro</t>
  </si>
  <si>
    <t>AC Mesh</t>
  </si>
  <si>
    <t>Access Point AC Mesh – Ubiquiti Store Brazil</t>
  </si>
  <si>
    <t>Ubiquiti </t>
  </si>
  <si>
    <t>3º Compra</t>
  </si>
  <si>
    <t>APs Unifi</t>
  </si>
  <si>
    <t>Access Point U6 Pro – Ubiquiti Store Brazil</t>
  </si>
  <si>
    <t>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</si>
</sst>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0\º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b/>
      <sz val="13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wrapText="1"/>
    </xf>
    <xf numFmtId="164" fontId="3" fillId="2" borderId="0" xfId="0" applyNumberFormat="1" applyFont="1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6" fillId="3" borderId="0" xfId="0" applyNumberFormat="1" applyFont="1" applyFill="1" applyAlignment="1">
      <alignment horizontal="center" vertical="center"/>
    </xf>
    <xf numFmtId="164" fontId="6" fillId="5" borderId="0" xfId="0" applyNumberFormat="1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165" fontId="7" fillId="4" borderId="0" xfId="0" applyNumberFormat="1" applyFont="1" applyFill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65" fontId="5" fillId="6" borderId="0" xfId="0" applyNumberFormat="1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165" fontId="6" fillId="6" borderId="0" xfId="0" applyNumberFormat="1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164" fontId="1" fillId="7" borderId="0" xfId="0" applyNumberFormat="1" applyFont="1" applyFill="1" applyAlignment="1">
      <alignment horizontal="center" vertical="center" wrapText="1"/>
    </xf>
    <xf numFmtId="165" fontId="7" fillId="7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</cellXfs>
  <cellStyles count="2">
    <cellStyle name="Hiperligação" xfId="1" builtinId="8"/>
    <cellStyle name="Normal" xfId="0" builtinId="0"/>
  </cellStyles>
  <dxfs count="25"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0\º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4" formatCode="&quot;R$&quot;\ #,##0.0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  <dxf>
      <numFmt numFmtId="164" formatCode="&quot;R$&quot;\ #,##0.00"/>
      <alignment horizontal="center" vertical="center" textRotation="0" wrapText="1" indent="0" justifyLastLine="0" shrinkToFit="0" readingOrder="0"/>
    </dxf>
    <dxf>
      <numFmt numFmtId="164" formatCode="&quot;R$&quot;\ #,##0.00"/>
      <alignment horizontal="center" vertical="center" textRotation="0" wrapText="0" indent="0" justifyLastLine="0" shrinkToFit="0" readingOrder="0"/>
    </dxf>
    <dxf>
      <numFmt numFmtId="164" formatCode="&quot;R$&quot;\ 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\º"/>
      <alignment horizontal="center" vertical="center" textRotation="0" wrapText="0" indent="0" justifyLastLine="0" shrinkToFit="0" readingOrder="0"/>
    </dxf>
    <dxf>
      <font>
        <i/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b/>
      </font>
    </dxf>
    <dxf>
      <font>
        <b/>
      </font>
    </dxf>
    <dxf>
      <numFmt numFmtId="164" formatCode="&quot;R$&quot;\ #,##0.00"/>
      <alignment horizontal="center" vertical="center" textRotation="0" indent="0" justifyLastLine="0" shrinkToFit="0" readingOrder="0"/>
    </dxf>
    <dxf>
      <numFmt numFmtId="164" formatCode="&quot;R$&quot;\ #,##0.00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5" formatCode="0\º"/>
    </dxf>
    <dxf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 tint="0.1499984740745262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BC1A67-E644-400F-9212-3BA2B3E129A1}" name="Tabela1" displayName="Tabela1" ref="A2:L24" totalsRowCount="1" headerRowDxfId="24" dataDxfId="23">
  <autoFilter ref="A2:L23" xr:uid="{47BC1A67-E644-400F-9212-3BA2B3E129A1}"/>
  <sortState xmlns:xlrd2="http://schemas.microsoft.com/office/spreadsheetml/2017/richdata2" ref="A3:L23">
    <sortCondition ref="K2:K23"/>
  </sortState>
  <tableColumns count="12">
    <tableColumn id="9" xr3:uid="{F5240B9E-A13A-41AE-BCC9-A92BCE7B94F0}" name="Item" totalsRowLabel="Total" dataDxfId="22" totalsRowDxfId="11"/>
    <tableColumn id="12" xr3:uid="{0AF3788A-9C29-491E-8DB4-51D05CDA35EA}" name="Nome" dataDxfId="21" totalsRowDxfId="10"/>
    <tableColumn id="1" xr3:uid="{B0BADDD9-FE7C-4206-834B-165461F2C928}" name="Produto" dataDxfId="20" totalsRowDxfId="9"/>
    <tableColumn id="2" xr3:uid="{5F255A5B-1E3A-4D26-929A-FE14CF749606}" name="loja" dataDxfId="19" totalsRowDxfId="8"/>
    <tableColumn id="11" xr3:uid="{233A0B7A-21FC-4231-85D1-FB65D92D644A}" name="Links" dataDxfId="18" totalsRowDxfId="7"/>
    <tableColumn id="3" xr3:uid="{A614D4FF-1398-4907-82C7-9A19CD37D6A1}" name="Unidade(s)" dataDxfId="17" totalsRowDxfId="6"/>
    <tableColumn id="4" xr3:uid="{FEE6A547-E4BD-4BFB-B40D-650F1C633CAD}" name="Preço" dataDxfId="16" totalsRowDxfId="5"/>
    <tableColumn id="5" xr3:uid="{F5BCDD8C-E008-4638-A96D-92B56FDEE2E2}" name="Frete" dataDxfId="15" totalsRowDxfId="4"/>
    <tableColumn id="6" xr3:uid="{C4D246A5-05CB-46D4-AC8E-761D3EC2F268}" name="Formas de Pgto" totalsRowDxfId="3"/>
    <tableColumn id="7" xr3:uid="{CE1A7D66-BE4C-4557-973A-C736F506537A}" name="Total" totalsRowFunction="custom" dataDxfId="14" totalsRowDxfId="2">
      <calculatedColumnFormula>G3*F3 + Tabela1[[#This Row],[Frete]]</calculatedColumnFormula>
      <totalsRowFormula>SUM(Tabela1[Total])</totalsRowFormula>
    </tableColumn>
    <tableColumn id="10" xr3:uid="{F24AB40B-A9DD-4C2E-AEE9-833BFAD9277D}" name="Ordem de Compra" dataDxfId="13" totalsRowDxfId="1"/>
    <tableColumn id="8" xr3:uid="{921469ED-0B3A-45A5-8764-A9CB60D5C6CF}" name="Observação" dataDxfId="12" totalsRowDxfId="0"/>
  </tableColumns>
  <tableStyleInfo name="TableStyleLight19" showFirstColumn="0" showLastColumn="1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duto.mercadolivre.com.br/MLB-3480749223-36ux570-3-bandejas-45-1-regua-c-12-tom-2-guia-de-cabo-_JM?matt_tool=47678485&amp;matt_word=MLB_ML_ML-PUSHML_GEN_X_AO-ACHO_ALLB_GMV_X_X_DEFAULT_CART-CHECKOUT&amp;matt_track=email_click&amp;utm_medium=notifications&amp;utm_source=mercado_libre&amp;utm_campaign=MLB_ML_ML-PUSHML_GEN_X_AO-ACHO_ALLB_GMV_X_X_DEFAULT_CART-CHECKOUT" TargetMode="External"/><Relationship Id="rId13" Type="http://schemas.openxmlformats.org/officeDocument/2006/relationships/hyperlink" Target="https://produto.mercadolivre.com.br/MLB-2843418062-alicate-punch-down-inserco-femea-314b-p-keystone-rj45-rj11-_JM" TargetMode="External"/><Relationship Id="rId18" Type="http://schemas.openxmlformats.org/officeDocument/2006/relationships/hyperlink" Target="https://www.mercadolivre.com.br/nobreak-ts-shara-ups-senoidal-universal-3200-va-bivolt-cor-preto/p/MLB22961823" TargetMode="External"/><Relationship Id="rId3" Type="http://schemas.openxmlformats.org/officeDocument/2006/relationships/hyperlink" Target="https://www.mercadolivre.com.br/organizador-de-cabos-ugreen-fita-de-velcro-5-metros/p/MLB24657725?pdp_filters=item_id:MLB3512841513" TargetMode="External"/><Relationship Id="rId21" Type="http://schemas.openxmlformats.org/officeDocument/2006/relationships/hyperlink" Target="https://br.store.ui.com/collections/wireless/products/unifi-ap6-professional?_pos=1&amp;_sid=2a199a7e7&amp;_ss=r" TargetMode="External"/><Relationship Id="rId7" Type="http://schemas.openxmlformats.org/officeDocument/2006/relationships/hyperlink" Target="https://www.mercadolivre.com.br/patch-panel-furukawa-24-portas-cat5e-sohoplus-qualidade-top/p/MLB34697185?pdp_filters=item_id:MLB3634984867" TargetMode="External"/><Relationship Id="rId12" Type="http://schemas.openxmlformats.org/officeDocument/2006/relationships/hyperlink" Target="https://produto.mercadolivre.com.br/MLB-3121580192-cpu-computador-dell-optiplex-mini-i5-16gb-ssd-480gb-win10pro-_JM" TargetMode="External"/><Relationship Id="rId17" Type="http://schemas.openxmlformats.org/officeDocument/2006/relationships/hyperlink" Target="https://www.amazon.com.br/gp/product/B0CJ5LX9YY/ref=ox_sc_act_title_1?smid=A2756Y90WFCLVI&amp;psc=1" TargetMode="External"/><Relationship Id="rId2" Type="http://schemas.openxmlformats.org/officeDocument/2006/relationships/hyperlink" Target="https://www.mercadolivre.com.br/kit-localizador-testador-cabo-e-linha-rede-rj45-e-rj11/p/MLB24641235?pdp_filters=item_id:MLB3832761608" TargetMode="External"/><Relationship Id="rId16" Type="http://schemas.openxmlformats.org/officeDocument/2006/relationships/hyperlink" Target="https://www.mercadolivre.com.br/cabo-rede-rj45-uutp-cat5e-furukawa-sohoplus-305m-cobre-puro-cor-preto/p/MLB27062938?pdp_filters=item_id:MLB4222254452" TargetMode="External"/><Relationship Id="rId20" Type="http://schemas.openxmlformats.org/officeDocument/2006/relationships/hyperlink" Target="https://br.store.ui.com/products/unifi-ac-mesh-ap" TargetMode="External"/><Relationship Id="rId1" Type="http://schemas.openxmlformats.org/officeDocument/2006/relationships/hyperlink" Target="https://produto.mercadolivre.com.br/MLB-1546321712-calharegua-12-tomadas-10a-rack-19-calha0024-_JM" TargetMode="External"/><Relationship Id="rId6" Type="http://schemas.openxmlformats.org/officeDocument/2006/relationships/hyperlink" Target="https://produto.mercadolivre.com.br/MLB-2902466679-100-pcs-capa-protetora-snap-in-transparente-p-conector-rj45-_JM" TargetMode="External"/><Relationship Id="rId11" Type="http://schemas.openxmlformats.org/officeDocument/2006/relationships/hyperlink" Target="https://www.mercadolivre.com.br/parafusadeira-furadeira-de-impacto-profissional-21v-modelo-tb-21px-2-baterias-com-maleta-tb21px-the-black-tools/p/MLB30144703?pdp_filters=item_id:MLB4400858714" TargetMode="External"/><Relationship Id="rId5" Type="http://schemas.openxmlformats.org/officeDocument/2006/relationships/hyperlink" Target="https://produto.mercadolivre.com.br/MLB-2889113297-conector-rj45-macho-cat6cat5e-pra-cabo-de-rede-vazado-100un-_JM" TargetMode="External"/><Relationship Id="rId15" Type="http://schemas.openxmlformats.org/officeDocument/2006/relationships/hyperlink" Target="https://www.mercadolivre.com.br/switch-tp-link-tl-sg1048-preto/p/MLB12341337?pdp_filters=category:MLB1708%7Cshipping_cost:free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produto.mercadolivre.com.br/MLB-1817945541-kit-porca-gaiola-parafuso-prack-de-telecom-c100-pcs-_JM" TargetMode="External"/><Relationship Id="rId19" Type="http://schemas.openxmlformats.org/officeDocument/2006/relationships/hyperlink" Target="https://produto.mercadolivre.com.br/MLB-1221118598-rotulador-brother-pt-80-pt80-fonte-carregador-fita-extra-compativel-m231-mk231-m-231-_JM" TargetMode="External"/><Relationship Id="rId4" Type="http://schemas.openxmlformats.org/officeDocument/2006/relationships/hyperlink" Target="https://www.mercadolivre.com.br/2-frentes-falsa-1u-19p-pt-8-parafusos-porcas-gaiola-m5/p/MLB25838855?pdp_filters=item_id:MLB4166186014" TargetMode="External"/><Relationship Id="rId9" Type="http://schemas.openxmlformats.org/officeDocument/2006/relationships/hyperlink" Target="https://produto.mercadolivre.com.br/MLB-2836868922-100pecas-conector-vazado-rj45-ez-crimp-alicate-de-crimpar-_JM" TargetMode="External"/><Relationship Id="rId14" Type="http://schemas.openxmlformats.org/officeDocument/2006/relationships/hyperlink" Target="https://www.mercadolivre.com.br/switch-intelbras-sg-2404-mr-l2-serie-switch-gerenciavel/p/MLB16093818?pdp_filters=item_id:MLB3247328115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1809-0A6C-4BE6-99B6-CEEE95A2FB9C}">
  <sheetPr codeName="Folha1"/>
  <dimension ref="A2:L37"/>
  <sheetViews>
    <sheetView tabSelected="1" topLeftCell="A9" zoomScale="85" zoomScaleNormal="85" workbookViewId="0">
      <selection activeCell="E11" sqref="E11"/>
    </sheetView>
  </sheetViews>
  <sheetFormatPr defaultColWidth="8.88671875" defaultRowHeight="14.4" x14ac:dyDescent="0.3"/>
  <cols>
    <col min="1" max="1" width="9.44140625" style="8" customWidth="1"/>
    <col min="2" max="2" width="20" style="2" customWidth="1"/>
    <col min="3" max="3" width="30.109375" style="1" customWidth="1"/>
    <col min="4" max="4" width="13.6640625" style="2" customWidth="1"/>
    <col min="5" max="5" width="21.88671875" style="2" customWidth="1"/>
    <col min="6" max="6" width="21.5546875" style="2" customWidth="1"/>
    <col min="7" max="7" width="23" style="2" customWidth="1"/>
    <col min="8" max="8" width="14.6640625" style="2" customWidth="1"/>
    <col min="9" max="9" width="22.33203125" style="2" customWidth="1"/>
    <col min="10" max="10" width="16.109375" style="2" customWidth="1"/>
    <col min="11" max="11" width="15.6640625" style="13" customWidth="1"/>
    <col min="12" max="12" width="22.33203125" style="1" customWidth="1"/>
    <col min="13" max="16384" width="8.88671875" style="2"/>
  </cols>
  <sheetData>
    <row r="2" spans="1:12" s="14" customFormat="1" ht="33" customHeight="1" x14ac:dyDescent="0.3">
      <c r="A2" s="17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18" t="s">
        <v>5</v>
      </c>
      <c r="G2" s="18" t="s">
        <v>6</v>
      </c>
      <c r="H2" s="18" t="s">
        <v>7</v>
      </c>
      <c r="I2" s="18" t="s">
        <v>8</v>
      </c>
      <c r="J2" s="18" t="s">
        <v>9</v>
      </c>
      <c r="K2" s="19" t="s">
        <v>10</v>
      </c>
      <c r="L2" s="18" t="s">
        <v>11</v>
      </c>
    </row>
    <row r="3" spans="1:12" ht="40.200000000000003" customHeight="1" x14ac:dyDescent="0.3">
      <c r="A3" s="8">
        <v>15</v>
      </c>
      <c r="B3" s="1" t="s">
        <v>12</v>
      </c>
      <c r="C3" s="5" t="s">
        <v>40</v>
      </c>
      <c r="D3" s="2" t="s">
        <v>14</v>
      </c>
      <c r="E3" s="6" t="s">
        <v>41</v>
      </c>
      <c r="F3" s="2">
        <v>1</v>
      </c>
      <c r="G3" s="3">
        <v>29</v>
      </c>
      <c r="H3" s="3">
        <v>35</v>
      </c>
      <c r="I3" s="4" t="s">
        <v>16</v>
      </c>
      <c r="J3" s="15">
        <f>G3*F3 + Tabela1[[#This Row],[Frete]]</f>
        <v>64</v>
      </c>
      <c r="K3" s="9" t="s">
        <v>17</v>
      </c>
      <c r="L3" s="16"/>
    </row>
    <row r="4" spans="1:12" ht="40.200000000000003" customHeight="1" x14ac:dyDescent="0.3">
      <c r="A4" s="8">
        <v>1</v>
      </c>
      <c r="B4" s="1" t="s">
        <v>12</v>
      </c>
      <c r="C4" s="5" t="s">
        <v>13</v>
      </c>
      <c r="D4" s="2" t="s">
        <v>14</v>
      </c>
      <c r="E4" s="6" t="s">
        <v>15</v>
      </c>
      <c r="F4" s="2">
        <v>1</v>
      </c>
      <c r="G4" s="3">
        <v>78</v>
      </c>
      <c r="H4" s="3">
        <v>0</v>
      </c>
      <c r="I4" s="4" t="s">
        <v>16</v>
      </c>
      <c r="J4" s="15">
        <f>G4*F4 + Tabela1[[#This Row],[Frete]]</f>
        <v>78</v>
      </c>
      <c r="K4" s="9" t="s">
        <v>17</v>
      </c>
      <c r="L4" s="16"/>
    </row>
    <row r="5" spans="1:12" ht="40.200000000000003" customHeight="1" x14ac:dyDescent="0.3">
      <c r="A5" s="8">
        <v>5</v>
      </c>
      <c r="B5" s="1" t="s">
        <v>27</v>
      </c>
      <c r="C5" s="5" t="s">
        <v>28</v>
      </c>
      <c r="D5" s="2" t="s">
        <v>14</v>
      </c>
      <c r="E5" s="6" t="s">
        <v>29</v>
      </c>
      <c r="F5" s="2">
        <v>4</v>
      </c>
      <c r="G5" s="3">
        <v>31</v>
      </c>
      <c r="H5" s="3">
        <v>0</v>
      </c>
      <c r="I5" s="4" t="s">
        <v>16</v>
      </c>
      <c r="J5" s="15">
        <f>G5*F5 + Tabela1[[#This Row],[Frete]]</f>
        <v>124</v>
      </c>
      <c r="K5" s="9" t="s">
        <v>17</v>
      </c>
      <c r="L5" s="16"/>
    </row>
    <row r="6" spans="1:12" ht="40.200000000000003" customHeight="1" x14ac:dyDescent="0.3">
      <c r="A6" s="8">
        <v>8</v>
      </c>
      <c r="B6" s="1" t="s">
        <v>30</v>
      </c>
      <c r="C6" s="5" t="s">
        <v>31</v>
      </c>
      <c r="D6" s="2" t="s">
        <v>14</v>
      </c>
      <c r="E6" s="6" t="s">
        <v>32</v>
      </c>
      <c r="F6" s="2">
        <v>1</v>
      </c>
      <c r="G6" s="3">
        <v>96</v>
      </c>
      <c r="H6" s="3">
        <v>39</v>
      </c>
      <c r="I6" s="4" t="s">
        <v>16</v>
      </c>
      <c r="J6" s="15">
        <f>G6*F6 + Tabela1[[#This Row],[Frete]]</f>
        <v>135</v>
      </c>
      <c r="K6" s="9" t="s">
        <v>17</v>
      </c>
      <c r="L6" s="16"/>
    </row>
    <row r="7" spans="1:12" ht="40.200000000000003" customHeight="1" x14ac:dyDescent="0.3">
      <c r="A7" s="8">
        <v>3</v>
      </c>
      <c r="B7" s="1" t="s">
        <v>21</v>
      </c>
      <c r="C7" s="5" t="s">
        <v>22</v>
      </c>
      <c r="D7" s="2" t="s">
        <v>14</v>
      </c>
      <c r="E7" s="6" t="s">
        <v>23</v>
      </c>
      <c r="F7" s="2">
        <v>1</v>
      </c>
      <c r="G7" s="3">
        <v>240</v>
      </c>
      <c r="H7" s="3">
        <v>0</v>
      </c>
      <c r="I7" s="4" t="s">
        <v>16</v>
      </c>
      <c r="J7" s="15">
        <f>G7*F7 + Tabela1[[#This Row],[Frete]]</f>
        <v>240</v>
      </c>
      <c r="K7" s="9" t="s">
        <v>17</v>
      </c>
      <c r="L7" s="16"/>
    </row>
    <row r="8" spans="1:12" ht="40.200000000000003" customHeight="1" x14ac:dyDescent="0.3">
      <c r="A8" s="8">
        <v>4</v>
      </c>
      <c r="B8" s="1" t="s">
        <v>24</v>
      </c>
      <c r="C8" s="5" t="s">
        <v>25</v>
      </c>
      <c r="D8" s="2" t="s">
        <v>14</v>
      </c>
      <c r="E8" s="6" t="s">
        <v>26</v>
      </c>
      <c r="F8" s="2">
        <v>5</v>
      </c>
      <c r="G8" s="3">
        <v>58</v>
      </c>
      <c r="H8" s="3">
        <v>0</v>
      </c>
      <c r="I8" s="4" t="s">
        <v>16</v>
      </c>
      <c r="J8" s="15">
        <f>G8*F8 + Tabela1[[#This Row],[Frete]]</f>
        <v>290</v>
      </c>
      <c r="K8" s="9" t="s">
        <v>17</v>
      </c>
      <c r="L8" s="16"/>
    </row>
    <row r="9" spans="1:12" ht="40.200000000000003" customHeight="1" x14ac:dyDescent="0.3">
      <c r="A9" s="8">
        <v>10</v>
      </c>
      <c r="B9" s="1" t="s">
        <v>36</v>
      </c>
      <c r="C9" s="5" t="s">
        <v>37</v>
      </c>
      <c r="D9" s="2" t="s">
        <v>14</v>
      </c>
      <c r="E9" s="6" t="s">
        <v>38</v>
      </c>
      <c r="F9" s="2">
        <v>1</v>
      </c>
      <c r="G9" s="3">
        <v>1591</v>
      </c>
      <c r="H9" s="3">
        <v>0</v>
      </c>
      <c r="I9" s="4" t="s">
        <v>16</v>
      </c>
      <c r="J9" s="15">
        <f>G9*F9 + Tabela1[[#This Row],[Frete]]</f>
        <v>1591</v>
      </c>
      <c r="K9" s="9" t="s">
        <v>17</v>
      </c>
      <c r="L9" s="16" t="s">
        <v>39</v>
      </c>
    </row>
    <row r="10" spans="1:12" ht="40.200000000000003" customHeight="1" x14ac:dyDescent="0.3">
      <c r="A10" s="8">
        <v>16</v>
      </c>
      <c r="B10" s="1" t="s">
        <v>42</v>
      </c>
      <c r="C10" s="5" t="s">
        <v>43</v>
      </c>
      <c r="D10" s="2" t="s">
        <v>14</v>
      </c>
      <c r="E10" s="6" t="s">
        <v>44</v>
      </c>
      <c r="F10" s="2">
        <v>1</v>
      </c>
      <c r="G10" s="3">
        <v>1700</v>
      </c>
      <c r="H10" s="3">
        <v>0</v>
      </c>
      <c r="I10" s="4" t="s">
        <v>16</v>
      </c>
      <c r="J10" s="15">
        <f>G10*F10 + Tabela1[[#This Row],[Frete]]</f>
        <v>1700</v>
      </c>
      <c r="K10" s="9" t="s">
        <v>17</v>
      </c>
      <c r="L10" s="16" t="s">
        <v>45</v>
      </c>
    </row>
    <row r="11" spans="1:12" ht="40.200000000000003" customHeight="1" x14ac:dyDescent="0.3">
      <c r="A11" s="8">
        <v>9</v>
      </c>
      <c r="B11" s="1" t="s">
        <v>33</v>
      </c>
      <c r="C11" s="5" t="s">
        <v>34</v>
      </c>
      <c r="D11" s="2" t="s">
        <v>14</v>
      </c>
      <c r="E11" s="6" t="s">
        <v>35</v>
      </c>
      <c r="F11" s="2">
        <v>4</v>
      </c>
      <c r="G11" s="3">
        <v>686</v>
      </c>
      <c r="H11" s="3">
        <v>0</v>
      </c>
      <c r="I11" s="4" t="s">
        <v>16</v>
      </c>
      <c r="J11" s="15">
        <f>G11*F11 + Tabela1[[#This Row],[Frete]]</f>
        <v>2744</v>
      </c>
      <c r="K11" s="9" t="s">
        <v>17</v>
      </c>
      <c r="L11" s="16"/>
    </row>
    <row r="12" spans="1:12" ht="40.200000000000003" customHeight="1" x14ac:dyDescent="0.3">
      <c r="A12" s="8">
        <v>2</v>
      </c>
      <c r="B12" s="1" t="s">
        <v>18</v>
      </c>
      <c r="C12" s="5" t="s">
        <v>19</v>
      </c>
      <c r="D12" s="2" t="s">
        <v>14</v>
      </c>
      <c r="E12" s="6" t="s">
        <v>20</v>
      </c>
      <c r="F12" s="2">
        <v>1</v>
      </c>
      <c r="G12" s="3">
        <v>2271</v>
      </c>
      <c r="H12" s="3">
        <v>250</v>
      </c>
      <c r="I12" s="4" t="s">
        <v>16</v>
      </c>
      <c r="J12" s="15">
        <f>G12*F12 + Tabela1[[#This Row],[Frete]]</f>
        <v>2521</v>
      </c>
      <c r="K12" s="9" t="s">
        <v>17</v>
      </c>
      <c r="L12" s="16"/>
    </row>
    <row r="13" spans="1:12" ht="40.200000000000003" customHeight="1" x14ac:dyDescent="0.3">
      <c r="A13" s="8">
        <v>17</v>
      </c>
      <c r="B13" s="1" t="s">
        <v>46</v>
      </c>
      <c r="C13" s="5" t="s">
        <v>47</v>
      </c>
      <c r="D13" s="2" t="s">
        <v>14</v>
      </c>
      <c r="E13" s="6" t="s">
        <v>48</v>
      </c>
      <c r="F13" s="2">
        <v>1</v>
      </c>
      <c r="G13" s="3">
        <v>3279</v>
      </c>
      <c r="H13" s="3">
        <v>181</v>
      </c>
      <c r="I13" s="4" t="s">
        <v>16</v>
      </c>
      <c r="J13" s="15">
        <f>G13*F13 + Tabela1[[#This Row],[Frete]]</f>
        <v>3460</v>
      </c>
      <c r="K13" s="9" t="s">
        <v>17</v>
      </c>
      <c r="L13" s="16"/>
    </row>
    <row r="14" spans="1:12" ht="40.200000000000003" customHeight="1" x14ac:dyDescent="0.3">
      <c r="A14" s="8">
        <v>14</v>
      </c>
      <c r="B14" s="1" t="s">
        <v>67</v>
      </c>
      <c r="C14" s="5" t="s">
        <v>68</v>
      </c>
      <c r="D14" s="2" t="s">
        <v>14</v>
      </c>
      <c r="E14" s="6" t="s">
        <v>69</v>
      </c>
      <c r="F14" s="2">
        <v>1</v>
      </c>
      <c r="G14" s="3">
        <v>65</v>
      </c>
      <c r="H14" s="3">
        <v>0</v>
      </c>
      <c r="I14" s="4" t="s">
        <v>16</v>
      </c>
      <c r="J14" s="15">
        <f>G14*F14 + Tabela1[[#This Row],[Frete]]</f>
        <v>65</v>
      </c>
      <c r="K14" s="12" t="s">
        <v>52</v>
      </c>
      <c r="L14" s="16"/>
    </row>
    <row r="15" spans="1:12" ht="40.200000000000003" customHeight="1" x14ac:dyDescent="0.3">
      <c r="A15" s="8">
        <v>6</v>
      </c>
      <c r="B15" s="1" t="s">
        <v>49</v>
      </c>
      <c r="C15" s="5" t="s">
        <v>50</v>
      </c>
      <c r="D15" s="2" t="s">
        <v>14</v>
      </c>
      <c r="E15" s="6" t="s">
        <v>51</v>
      </c>
      <c r="F15" s="2">
        <v>1</v>
      </c>
      <c r="G15" s="3">
        <v>31</v>
      </c>
      <c r="H15" s="3">
        <v>47</v>
      </c>
      <c r="I15" s="4" t="s">
        <v>16</v>
      </c>
      <c r="J15" s="15">
        <f>G15*F15 + Tabela1[[#This Row],[Frete]]</f>
        <v>78</v>
      </c>
      <c r="K15" s="12" t="s">
        <v>52</v>
      </c>
      <c r="L15" s="16"/>
    </row>
    <row r="16" spans="1:12" ht="40.200000000000003" customHeight="1" x14ac:dyDescent="0.3">
      <c r="A16" s="8">
        <v>7</v>
      </c>
      <c r="B16" s="1" t="s">
        <v>53</v>
      </c>
      <c r="C16" s="5" t="s">
        <v>54</v>
      </c>
      <c r="D16" s="2" t="s">
        <v>14</v>
      </c>
      <c r="E16" s="6" t="s">
        <v>55</v>
      </c>
      <c r="F16" s="2">
        <v>2</v>
      </c>
      <c r="G16" s="3">
        <v>40</v>
      </c>
      <c r="H16" s="3">
        <v>46</v>
      </c>
      <c r="I16" s="4" t="s">
        <v>16</v>
      </c>
      <c r="J16" s="15">
        <f>G16*F16 + Tabela1[[#This Row],[Frete]]</f>
        <v>126</v>
      </c>
      <c r="K16" s="12" t="s">
        <v>52</v>
      </c>
      <c r="L16" s="16"/>
    </row>
    <row r="17" spans="1:12" ht="40.200000000000003" customHeight="1" x14ac:dyDescent="0.3">
      <c r="A17" s="8">
        <v>11</v>
      </c>
      <c r="B17" s="1" t="s">
        <v>56</v>
      </c>
      <c r="C17" s="5" t="s">
        <v>57</v>
      </c>
      <c r="D17" s="2" t="s">
        <v>14</v>
      </c>
      <c r="E17" s="6" t="s">
        <v>58</v>
      </c>
      <c r="F17" s="2">
        <v>1</v>
      </c>
      <c r="G17" s="3">
        <v>194</v>
      </c>
      <c r="H17" s="3">
        <v>14</v>
      </c>
      <c r="I17" s="4" t="s">
        <v>16</v>
      </c>
      <c r="J17" s="15">
        <f>G17*F17 + Tabela1[[#This Row],[Frete]]</f>
        <v>208</v>
      </c>
      <c r="K17" s="12" t="s">
        <v>52</v>
      </c>
      <c r="L17" s="16"/>
    </row>
    <row r="18" spans="1:12" ht="40.200000000000003" customHeight="1" x14ac:dyDescent="0.3">
      <c r="A18" s="8">
        <v>13</v>
      </c>
      <c r="B18" s="1" t="s">
        <v>63</v>
      </c>
      <c r="C18" s="5" t="s">
        <v>64</v>
      </c>
      <c r="D18" s="2" t="s">
        <v>14</v>
      </c>
      <c r="E18" s="6" t="s">
        <v>65</v>
      </c>
      <c r="F18" s="2">
        <v>1</v>
      </c>
      <c r="G18" s="3">
        <v>280</v>
      </c>
      <c r="H18" s="3">
        <v>0</v>
      </c>
      <c r="I18" s="4" t="s">
        <v>16</v>
      </c>
      <c r="J18" s="15">
        <f>G18*F18 + Tabela1[[#This Row],[Frete]]</f>
        <v>280</v>
      </c>
      <c r="K18" s="12" t="s">
        <v>52</v>
      </c>
      <c r="L18" s="16" t="s">
        <v>66</v>
      </c>
    </row>
    <row r="19" spans="1:12" ht="40.200000000000003" customHeight="1" x14ac:dyDescent="0.3">
      <c r="A19" s="8">
        <v>19</v>
      </c>
      <c r="B19" s="1" t="s">
        <v>75</v>
      </c>
      <c r="C19" s="5" t="s">
        <v>76</v>
      </c>
      <c r="D19" s="2" t="s">
        <v>14</v>
      </c>
      <c r="E19" s="6" t="s">
        <v>77</v>
      </c>
      <c r="F19" s="2">
        <v>1</v>
      </c>
      <c r="G19" s="3">
        <v>327</v>
      </c>
      <c r="H19" s="3">
        <v>0</v>
      </c>
      <c r="I19" s="4" t="s">
        <v>16</v>
      </c>
      <c r="J19" s="15">
        <f>G19*F19 + Tabela1[[#This Row],[Frete]]</f>
        <v>327</v>
      </c>
      <c r="K19" s="12" t="s">
        <v>52</v>
      </c>
      <c r="L19" s="16" t="s">
        <v>78</v>
      </c>
    </row>
    <row r="20" spans="1:12" ht="40.200000000000003" customHeight="1" x14ac:dyDescent="0.3">
      <c r="A20" s="8">
        <v>12</v>
      </c>
      <c r="B20" s="1" t="s">
        <v>59</v>
      </c>
      <c r="C20" s="5" t="s">
        <v>60</v>
      </c>
      <c r="D20" s="2" t="s">
        <v>14</v>
      </c>
      <c r="E20" s="6" t="s">
        <v>61</v>
      </c>
      <c r="F20" s="2">
        <v>3</v>
      </c>
      <c r="G20" s="3">
        <v>1979</v>
      </c>
      <c r="H20" s="3">
        <v>0</v>
      </c>
      <c r="I20" s="4" t="s">
        <v>16</v>
      </c>
      <c r="J20" s="15">
        <f>G20*F20 + Tabela1[[#This Row],[Frete]]</f>
        <v>5937</v>
      </c>
      <c r="K20" s="12" t="s">
        <v>52</v>
      </c>
      <c r="L20" s="16" t="s">
        <v>62</v>
      </c>
    </row>
    <row r="21" spans="1:12" ht="40.200000000000003" customHeight="1" x14ac:dyDescent="0.3">
      <c r="A21" s="8">
        <v>18</v>
      </c>
      <c r="B21" s="1" t="s">
        <v>70</v>
      </c>
      <c r="C21" s="5" t="s">
        <v>71</v>
      </c>
      <c r="D21" s="2" t="s">
        <v>72</v>
      </c>
      <c r="E21" s="6" t="s">
        <v>73</v>
      </c>
      <c r="F21" s="2">
        <v>0</v>
      </c>
      <c r="G21" s="3">
        <v>7299</v>
      </c>
      <c r="H21" s="3">
        <v>0</v>
      </c>
      <c r="I21" s="4" t="s">
        <v>16</v>
      </c>
      <c r="J21" s="15">
        <f>G21*F21 + Tabela1[[#This Row],[Frete]]</f>
        <v>0</v>
      </c>
      <c r="K21" s="12" t="s">
        <v>52</v>
      </c>
      <c r="L21" s="16" t="s">
        <v>74</v>
      </c>
    </row>
    <row r="22" spans="1:12" ht="40.200000000000003" customHeight="1" x14ac:dyDescent="0.3">
      <c r="A22" s="8">
        <v>20</v>
      </c>
      <c r="B22" s="1" t="s">
        <v>87</v>
      </c>
      <c r="C22" s="5" t="s">
        <v>82</v>
      </c>
      <c r="D22" s="2" t="s">
        <v>85</v>
      </c>
      <c r="E22" s="21" t="s">
        <v>88</v>
      </c>
      <c r="F22" s="2">
        <v>9</v>
      </c>
      <c r="G22" s="3">
        <v>1229</v>
      </c>
      <c r="H22" s="3">
        <v>0</v>
      </c>
      <c r="I22" s="4" t="s">
        <v>16</v>
      </c>
      <c r="J22" s="15">
        <f>G22*F22 + Tabela1[[#This Row],[Frete]]</f>
        <v>11061</v>
      </c>
      <c r="K22" s="23" t="s">
        <v>86</v>
      </c>
      <c r="L22" s="16" t="s">
        <v>89</v>
      </c>
    </row>
    <row r="23" spans="1:12" ht="40.200000000000003" customHeight="1" x14ac:dyDescent="0.3">
      <c r="A23" s="8">
        <v>21</v>
      </c>
      <c r="B23" s="1" t="s">
        <v>87</v>
      </c>
      <c r="C23" s="5" t="s">
        <v>83</v>
      </c>
      <c r="D23" s="2" t="s">
        <v>85</v>
      </c>
      <c r="E23" s="21" t="s">
        <v>84</v>
      </c>
      <c r="F23" s="2">
        <v>4</v>
      </c>
      <c r="G23" s="3">
        <v>789</v>
      </c>
      <c r="H23" s="3">
        <v>0</v>
      </c>
      <c r="I23" s="4" t="s">
        <v>16</v>
      </c>
      <c r="J23" s="15">
        <f>G23*F23 + Tabela1[[#This Row],[Frete]]</f>
        <v>3156</v>
      </c>
      <c r="K23" s="23" t="s">
        <v>86</v>
      </c>
      <c r="L23" s="16" t="s">
        <v>89</v>
      </c>
    </row>
    <row r="24" spans="1:12" ht="40.200000000000003" customHeight="1" x14ac:dyDescent="0.3">
      <c r="A24" s="8" t="s">
        <v>9</v>
      </c>
      <c r="C24" s="20"/>
      <c r="G24" s="3"/>
      <c r="H24" s="3"/>
      <c r="I24" s="4"/>
      <c r="J24" s="7">
        <f>SUM(Tabela1[Total])</f>
        <v>34185</v>
      </c>
    </row>
    <row r="25" spans="1:12" ht="10.95" customHeight="1" x14ac:dyDescent="0.3"/>
    <row r="26" spans="1:12" ht="9" customHeight="1" x14ac:dyDescent="0.3"/>
    <row r="27" spans="1:12" ht="40.200000000000003" customHeight="1" x14ac:dyDescent="0.3">
      <c r="A27" s="24" t="s">
        <v>79</v>
      </c>
      <c r="B27" s="24"/>
      <c r="C27" s="10" cm="1">
        <f t="array" ref="C27">SUMPRODUCT((K3:K202="1º Compra")*(J3:J202))</f>
        <v>12947</v>
      </c>
    </row>
    <row r="28" spans="1:12" ht="40.200000000000003" customHeight="1" x14ac:dyDescent="0.3">
      <c r="A28" s="25" t="s">
        <v>80</v>
      </c>
      <c r="B28" s="25"/>
      <c r="C28" s="11" cm="1">
        <f t="array" ref="C28">SUMPRODUCT((K3:K202="2º Compra")*(J3:J202))</f>
        <v>7021</v>
      </c>
    </row>
    <row r="29" spans="1:12" ht="40.200000000000003" customHeight="1" x14ac:dyDescent="0.3">
      <c r="A29" s="26" t="s">
        <v>81</v>
      </c>
      <c r="B29" s="26"/>
      <c r="C29" s="22" cm="1">
        <f t="array" ref="C29">SUMPRODUCT((K4:K203="3º Compra")*(J4:J203))</f>
        <v>14217</v>
      </c>
    </row>
    <row r="30" spans="1:12" ht="40.200000000000003" customHeight="1" x14ac:dyDescent="0.3"/>
    <row r="31" spans="1:12" ht="40.200000000000003" customHeight="1" x14ac:dyDescent="0.3"/>
    <row r="32" spans="1:12" ht="40.200000000000003" customHeight="1" x14ac:dyDescent="0.3"/>
    <row r="33" ht="40.200000000000003" customHeight="1" x14ac:dyDescent="0.3"/>
    <row r="34" ht="40.200000000000003" customHeight="1" x14ac:dyDescent="0.3"/>
    <row r="35" ht="40.200000000000003" customHeight="1" x14ac:dyDescent="0.3"/>
    <row r="36" ht="40.200000000000003" customHeight="1" x14ac:dyDescent="0.3"/>
    <row r="37" ht="40.200000000000003" customHeight="1" x14ac:dyDescent="0.3"/>
  </sheetData>
  <mergeCells count="3">
    <mergeCell ref="A27:B27"/>
    <mergeCell ref="A28:B28"/>
    <mergeCell ref="A29:B29"/>
  </mergeCells>
  <phoneticPr fontId="4" type="noConversion"/>
  <hyperlinks>
    <hyperlink ref="E17" r:id="rId1" display="https://produto.mercadolivre.com.br/MLB-1546321712-calharegua-12-tomadas-10a-rack-19-calha0024-_JM" xr:uid="{79E5926E-CEE0-40F0-B57D-8F66233AC868}"/>
    <hyperlink ref="E6" r:id="rId2" display="https://www.mercadolivre.com.br/kit-localizador-testador-cabo-e-linha-rede-rj45-e-rj11/p/MLB24641235?pdp_filters=item_id:MLB3832761608" xr:uid="{4D87311F-2B04-49FC-8277-848056BE7DAB}"/>
    <hyperlink ref="E16" r:id="rId3" display="https://www.mercadolivre.com.br/organizador-de-cabos-ugreen-fita-de-velcro-5-metros/p/MLB24657725?pdp_filters=item_id:MLB3512841513" xr:uid="{A444624E-9A75-408C-A418-14DCB6B30D88}"/>
    <hyperlink ref="E15" r:id="rId4" display="https://www.mercadolivre.com.br/2-frentes-falsa-1u-19p-pt-8-parafusos-porcas-gaiola-m5/p/MLB25838855?pdp_filters=item_id:MLB4166186014" xr:uid="{7AF85D79-CED9-4CDB-BAC7-900A7B247BE0}"/>
    <hyperlink ref="E5" r:id="rId5" display="https://produto.mercadolivre.com.br/MLB-2889113297-conector-rj45-macho-cat6cat5e-pra-cabo-de-rede-vazado-100un-_JM" xr:uid="{9D3BAC0E-9B71-415B-861A-99CB47889ACF}"/>
    <hyperlink ref="E8" r:id="rId6" display="https://produto.mercadolivre.com.br/MLB-2902466679-100-pcs-capa-protetora-snap-in-transparente-p-conector-rj45-_JM" xr:uid="{668B0E38-9E14-48D8-A4C8-8587CCF1EAB9}"/>
    <hyperlink ref="E7" r:id="rId7" display="https://www.mercadolivre.com.br/patch-panel-furukawa-24-portas-cat5e-sohoplus-qualidade-top/p/MLB34697185?pdp_filters=item_id:MLB3634984867" xr:uid="{75F13B12-2AA1-4D82-B041-C9455F09F0EC}"/>
    <hyperlink ref="E12" r:id="rId8" display="https://produto.mercadolivre.com.br/MLB-3480749223-36ux570-3-bandejas-45-1-regua-c-12-tom-2-guia-de-cabo-_JM?matt_tool=47678485&amp;matt_word=MLB_ML_ML-PUSHML_GEN_X_AO-ACHO_ALLB_GMV_X_X_DEFAULT_CART-CHECKOUT&amp;matt_track=email_click&amp;utm_medium=notifications&amp;utm_source=mercado_libre&amp;utm_campaign=MLB_ML_ML-PUSHML_GEN_X_AO-ACHO_ALLB_GMV_X_X_DEFAULT_CART-CHECKOUT" xr:uid="{BBFDF654-E5F5-4F04-BF57-D829C00C1D55}"/>
    <hyperlink ref="E4" r:id="rId9" display="https://produto.mercadolivre.com.br/MLB-2836868922-100pecas-conector-vazado-rj45-ez-crimp-alicate-de-crimpar-_JM" xr:uid="{76ACAC81-7E83-4441-9373-B7FA9580EDA3}"/>
    <hyperlink ref="E14" r:id="rId10" display="https://produto.mercadolivre.com.br/MLB-1817945541-kit-porca-gaiola-parafuso-prack-de-telecom-c100-pcs-_JM" xr:uid="{0FF713A4-E59F-422C-A08C-4ECFE3366B49}"/>
    <hyperlink ref="E18" r:id="rId11" location="reviews" display="https://www.mercadolivre.com.br/parafusadeira-furadeira-de-impacto-profissional-21v-modelo-tb-21px-2-baterias-com-maleta-tb21px-the-black-tools/p/MLB30144703?pdp_filters=item_id:MLB4400858714 - reviews" xr:uid="{428FBC48-69D3-45DB-A817-F460E1C3AA60}"/>
    <hyperlink ref="E20" r:id="rId12" display="https://produto.mercadolivre.com.br/MLB-3121580192-cpu-computador-dell-optiplex-mini-i5-16gb-ssd-480gb-win10pro-_JM" xr:uid="{9EEA39F1-8344-4E4F-889B-78BE9178E830}"/>
    <hyperlink ref="E3" r:id="rId13" location="position=8&amp;search_layout=grid&amp;type=item&amp;tracking_id=a06e75f0-4332-4d68-bef4-82209ef7d731" display="https://produto.mercadolivre.com.br/MLB-2843418062-alicate-punch-down-inserco-femea-314b-p-keystone-rj45-rj11-_JM - position=8&amp;search_layout=grid&amp;type=item&amp;tracking_id=a06e75f0-4332-4d68-bef4-82209ef7d731" xr:uid="{E7977244-677B-41D3-8EC8-1D5C30F72509}"/>
    <hyperlink ref="E9" r:id="rId14" display="https://www.mercadolivre.com.br/switch-intelbras-sg-2404-mr-l2-serie-switch-gerenciavel/p/MLB16093818?pdp_filters=item_id:MLB3247328115" xr:uid="{68069C03-6BE3-436E-B771-4211817E6BE4}"/>
    <hyperlink ref="E10" r:id="rId15" location="searchVariation=MLB12341337&amp;position=3&amp;search_layout=grid&amp;type=product&amp;tracking_id=21bb47ba-61e8-41cf-b4aa-e3fe4edfe890" display="https://www.mercadolivre.com.br/switch-tp-link-tl-sg1048-preto/p/MLB12341337?pdp_filters=category:MLB1708%7Cshipping_cost:free - searchVariation=MLB12341337&amp;position=3&amp;search_layout=grid&amp;type=product&amp;tracking_id=21bb47ba-61e8-41cf-b4aa-e3fe4edfe890" xr:uid="{DC516FE8-AD36-46F3-8071-DFE910F6C768}"/>
    <hyperlink ref="E11" r:id="rId16" display="https://www.mercadolivre.com.br/cabo-rede-rj45-uutp-cat5e-furukawa-sohoplus-305m-cobre-puro-cor-preto/p/MLB27062938?pdp_filters=item_id:MLB4222254452" xr:uid="{048156E2-02DD-49A8-9A3C-57BD84D2474F}"/>
    <hyperlink ref="E21" r:id="rId17" xr:uid="{4A88E9F8-7D90-4A19-8CF1-B6FC36866F65}"/>
    <hyperlink ref="E13" r:id="rId18" location="searchVariation=MLB22961823&amp;position=1&amp;search_layout=stack&amp;type=product&amp;tracking_id=a8509bd3-5c71-4cf3-a173-af5d8c576746" display="https://www.mercadolivre.com.br/nobreak-ts-shara-ups-senoidal-universal-3200-va-bivolt-cor-preto/p/MLB22961823 - searchVariation=MLB22961823&amp;position=1&amp;search_layout=stack&amp;type=product&amp;tracking_id=a8509bd3-5c71-4cf3-a173-af5d8c576746" xr:uid="{C03C98AC-7EAD-4BCF-A816-7DED36BED215}"/>
    <hyperlink ref="E19" r:id="rId19" location="position=4&amp;search_layout=stack&amp;type=item&amp;tracking_id=12ff290a-5688-4944-8dee-5d36b021925b" xr:uid="{5965399E-1A23-4019-A787-D6148D122CB0}"/>
    <hyperlink ref="E23" r:id="rId20" display="https://br.store.ui.com/products/unifi-ac-mesh-ap" xr:uid="{9740FAB3-4931-47FD-B470-4B44BDB30B93}"/>
    <hyperlink ref="E22" r:id="rId21" display="https://br.store.ui.com/collections/wireless/products/unifi-ap6-professional?_pos=1&amp;_sid=2a199a7e7&amp;_ss=r" xr:uid="{8963B392-2191-4ADD-9CC9-96D417B86CC5}"/>
  </hyperlinks>
  <pageMargins left="0.7" right="0.7" top="0.75" bottom="0.75" header="0.3" footer="0.3"/>
  <pageSetup paperSize="9" orientation="portrait" r:id="rId22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inicio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Paulo Victor</dc:creator>
  <cp:keywords/>
  <dc:description/>
  <cp:lastModifiedBy>Paulo Victor</cp:lastModifiedBy>
  <cp:revision/>
  <dcterms:created xsi:type="dcterms:W3CDTF">2024-04-16T18:23:19Z</dcterms:created>
  <dcterms:modified xsi:type="dcterms:W3CDTF">2024-05-08T19:43:21Z</dcterms:modified>
  <cp:category/>
  <cp:contentStatus/>
</cp:coreProperties>
</file>