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dy/Desktop/Cody Resume/Portfolio Work/"/>
    </mc:Choice>
  </mc:AlternateContent>
  <xr:revisionPtr revIDLastSave="0" documentId="13_ncr:1_{C90AF414-426E-5340-942E-C27AD7F323B5}" xr6:coauthVersionLast="47" xr6:coauthVersionMax="47" xr10:uidLastSave="{00000000-0000-0000-0000-000000000000}"/>
  <workbookProtection workbookAlgorithmName="SHA-512" workbookHashValue="bh/r9v33CmfyDRQ8Zwfy1N2SGA8rKzOIp25Z4IGq8OUHoG/r47ZAq/mRch5pF7+VxdmO6vE4HdLJ1VmgMuI8GQ==" workbookSaltValue="fVVw0KHBIIn87hOCfW2Suw==" workbookSpinCount="100000" lockStructure="1"/>
  <bookViews>
    <workbookView xWindow="0" yWindow="740" windowWidth="29400" windowHeight="16760" xr2:uid="{00000000-000D-0000-FFFF-FFFF00000000}"/>
  </bookViews>
  <sheets>
    <sheet name="Staffing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2" l="1"/>
  <c r="AI27" i="2"/>
  <c r="AB27" i="2"/>
  <c r="AC27" i="2"/>
  <c r="AD27" i="2"/>
  <c r="AE27" i="2"/>
  <c r="AF27" i="2"/>
  <c r="AG27" i="2"/>
  <c r="B27" i="2"/>
  <c r="B21" i="2"/>
  <c r="Q27" i="2" l="1"/>
  <c r="R27" i="2"/>
  <c r="S27" i="2"/>
  <c r="T27" i="2"/>
  <c r="U27" i="2"/>
  <c r="V27" i="2"/>
  <c r="W27" i="2"/>
  <c r="X27" i="2"/>
  <c r="Y27" i="2"/>
  <c r="Z27" i="2"/>
  <c r="AA27" i="2"/>
  <c r="C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4" i="2" l="1"/>
  <c r="B5" i="2" l="1"/>
  <c r="B6" i="2" s="1"/>
  <c r="B19" i="2" l="1"/>
  <c r="B20" i="2" l="1"/>
  <c r="B24" i="2" s="1"/>
  <c r="C24" i="2" l="1"/>
  <c r="B25" i="2"/>
  <c r="B26" i="2" s="1"/>
  <c r="B28" i="2" l="1"/>
  <c r="D24" i="2"/>
  <c r="C25" i="2"/>
  <c r="C26" i="2" s="1"/>
  <c r="C28" i="2" s="1"/>
  <c r="E24" i="2" l="1"/>
  <c r="D25" i="2"/>
  <c r="D26" i="2" s="1"/>
  <c r="D28" i="2" l="1"/>
  <c r="E25" i="2"/>
  <c r="E26" i="2" s="1"/>
  <c r="F24" i="2"/>
  <c r="E28" i="2" l="1"/>
  <c r="G24" i="2"/>
  <c r="F25" i="2"/>
  <c r="F26" i="2" s="1"/>
  <c r="F28" i="2" s="1"/>
  <c r="H24" i="2" l="1"/>
  <c r="G25" i="2"/>
  <c r="G26" i="2" s="1"/>
  <c r="G28" i="2" s="1"/>
  <c r="I24" i="2" l="1"/>
  <c r="H25" i="2"/>
  <c r="H26" i="2" s="1"/>
  <c r="H28" i="2" s="1"/>
  <c r="I25" i="2" l="1"/>
  <c r="I26" i="2" s="1"/>
  <c r="I28" i="2" s="1"/>
  <c r="J24" i="2"/>
  <c r="K24" i="2" l="1"/>
  <c r="J25" i="2"/>
  <c r="J26" i="2" s="1"/>
  <c r="J28" i="2" s="1"/>
  <c r="L24" i="2" l="1"/>
  <c r="K25" i="2"/>
  <c r="K26" i="2" s="1"/>
  <c r="K28" i="2" s="1"/>
  <c r="M24" i="2" l="1"/>
  <c r="L25" i="2"/>
  <c r="L26" i="2" s="1"/>
  <c r="L28" i="2" s="1"/>
  <c r="M25" i="2" l="1"/>
  <c r="M26" i="2" s="1"/>
  <c r="M28" i="2" s="1"/>
  <c r="N24" i="2"/>
  <c r="N25" i="2" l="1"/>
  <c r="N26" i="2" s="1"/>
  <c r="N28" i="2" s="1"/>
  <c r="O24" i="2"/>
  <c r="P24" i="2" l="1"/>
  <c r="O25" i="2"/>
  <c r="O26" i="2" s="1"/>
  <c r="O28" i="2" s="1"/>
  <c r="Q24" i="2" l="1"/>
  <c r="P25" i="2"/>
  <c r="P26" i="2" s="1"/>
  <c r="P28" i="2" s="1"/>
  <c r="Q25" i="2" l="1"/>
  <c r="Q26" i="2" s="1"/>
  <c r="Q28" i="2" s="1"/>
  <c r="R24" i="2"/>
  <c r="S24" i="2" l="1"/>
  <c r="R25" i="2"/>
  <c r="R26" i="2" s="1"/>
  <c r="R28" i="2" s="1"/>
  <c r="T24" i="2" l="1"/>
  <c r="S25" i="2"/>
  <c r="S26" i="2" s="1"/>
  <c r="S28" i="2" s="1"/>
  <c r="U24" i="2" l="1"/>
  <c r="T25" i="2"/>
  <c r="T26" i="2" s="1"/>
  <c r="T28" i="2" s="1"/>
  <c r="U25" i="2" l="1"/>
  <c r="U26" i="2" s="1"/>
  <c r="U28" i="2" s="1"/>
  <c r="V24" i="2"/>
  <c r="W24" i="2" l="1"/>
  <c r="V25" i="2"/>
  <c r="V26" i="2" s="1"/>
  <c r="V28" i="2" s="1"/>
  <c r="X24" i="2" l="1"/>
  <c r="W25" i="2"/>
  <c r="W26" i="2" s="1"/>
  <c r="W28" i="2" s="1"/>
  <c r="Y24" i="2" l="1"/>
  <c r="X25" i="2"/>
  <c r="X26" i="2" s="1"/>
  <c r="X28" i="2" s="1"/>
  <c r="Y25" i="2" l="1"/>
  <c r="Y26" i="2" s="1"/>
  <c r="Y28" i="2" s="1"/>
  <c r="Z24" i="2"/>
  <c r="Z25" i="2" l="1"/>
  <c r="Z26" i="2" s="1"/>
  <c r="Z28" i="2" s="1"/>
  <c r="AA24" i="2"/>
  <c r="AA25" i="2" l="1"/>
  <c r="AA26" i="2" s="1"/>
  <c r="AA28" i="2" s="1"/>
  <c r="AB24" i="2"/>
  <c r="AC24" i="2" l="1"/>
  <c r="AB25" i="2"/>
  <c r="AB26" i="2" s="1"/>
  <c r="AB28" i="2" s="1"/>
  <c r="AD24" i="2" l="1"/>
  <c r="AC25" i="2"/>
  <c r="AC26" i="2" s="1"/>
  <c r="AC28" i="2" s="1"/>
  <c r="AD25" i="2" l="1"/>
  <c r="AD26" i="2" s="1"/>
  <c r="AD28" i="2" s="1"/>
  <c r="AE24" i="2"/>
  <c r="AF24" i="2" l="1"/>
  <c r="AE25" i="2"/>
  <c r="AE26" i="2" s="1"/>
  <c r="AE28" i="2" s="1"/>
  <c r="AG24" i="2" l="1"/>
  <c r="AF25" i="2"/>
  <c r="AF26" i="2" s="1"/>
  <c r="AF28" i="2" s="1"/>
  <c r="AG25" i="2" l="1"/>
  <c r="AG26" i="2" s="1"/>
  <c r="AG28" i="2" s="1"/>
  <c r="AH24" i="2"/>
  <c r="AH25" i="2" l="1"/>
  <c r="AH26" i="2" s="1"/>
  <c r="AH28" i="2" s="1"/>
  <c r="AI24" i="2"/>
  <c r="AI25" i="2" s="1"/>
  <c r="AI26" i="2" s="1"/>
  <c r="AI28" i="2" l="1"/>
  <c r="B31" i="2" s="1"/>
  <c r="B32" i="2" s="1"/>
  <c r="B33" i="2" l="1"/>
</calcChain>
</file>

<file path=xl/sharedStrings.xml><?xml version="1.0" encoding="utf-8"?>
<sst xmlns="http://schemas.openxmlformats.org/spreadsheetml/2006/main" count="31" uniqueCount="31">
  <si>
    <t>Shrinkage</t>
  </si>
  <si>
    <t>Service Level</t>
  </si>
  <si>
    <t>Target Service Level</t>
  </si>
  <si>
    <t>Target Service Level Met?</t>
  </si>
  <si>
    <t>Occupancy</t>
  </si>
  <si>
    <t>Number of calls per Month</t>
  </si>
  <si>
    <t>Number of calls per Week</t>
  </si>
  <si>
    <t>Number of calls per Day</t>
  </si>
  <si>
    <t>Average Handling Time (seconds)</t>
  </si>
  <si>
    <t>Hours of Operation</t>
  </si>
  <si>
    <t>Calls Per Day / ((Closing - Opening Hour) * 24)</t>
  </si>
  <si>
    <t>Shift Length</t>
  </si>
  <si>
    <t>Staffing Requirements</t>
  </si>
  <si>
    <t xml:space="preserve">Number agents needed </t>
  </si>
  <si>
    <t>Acceptable Waiting Time in Seconds</t>
  </si>
  <si>
    <t>Service Level Target</t>
  </si>
  <si>
    <t>Subscribers</t>
  </si>
  <si>
    <t>2. Staffing Requirements</t>
  </si>
  <si>
    <t>Call in Rate</t>
  </si>
  <si>
    <t>Interval Size In Seconds</t>
  </si>
  <si>
    <t>Seconds in Hour</t>
  </si>
  <si>
    <t>WorkLoad</t>
  </si>
  <si>
    <t>Available Work Hours Per Staff Member</t>
  </si>
  <si>
    <t>Calls Per Hour</t>
  </si>
  <si>
    <t>Remaining Staff</t>
  </si>
  <si>
    <t>4. Summary</t>
  </si>
  <si>
    <t>1. Inputs</t>
  </si>
  <si>
    <t>3. Estimate the raw number of agents</t>
  </si>
  <si>
    <t>WorkLoad = Calls Per Day * AverageHandlingTimeInSeconds</t>
  </si>
  <si>
    <t>Service Level (SL)</t>
  </si>
  <si>
    <t>Raw Agents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</si>
</sst>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499984740745262"/>
      <name val="Calibri"/>
      <family val="2"/>
    </font>
    <font>
      <sz val="10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3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0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3" fontId="0" fillId="3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ctr"/>
      <a:lstStyle>
        <a:defPPr marL="0" marR="0" indent="0" algn="ctr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200" b="1" i="0">
            <a:solidFill>
              <a:schemeClr val="lt1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39"/>
  <sheetViews>
    <sheetView tabSelected="1" workbookViewId="0">
      <selection activeCell="B32" sqref="B32"/>
    </sheetView>
  </sheetViews>
  <sheetFormatPr baseColWidth="10" defaultColWidth="9.19921875" defaultRowHeight="14" x14ac:dyDescent="0.2"/>
  <cols>
    <col min="1" max="1" width="57.59765625" customWidth="1"/>
    <col min="2" max="35" width="9.19921875" customWidth="1"/>
    <col min="36" max="46" width="12.796875" customWidth="1"/>
  </cols>
  <sheetData>
    <row r="1" spans="1:29" x14ac:dyDescent="0.2">
      <c r="A1" s="3" t="s">
        <v>26</v>
      </c>
      <c r="B1" s="14"/>
      <c r="C1" s="14"/>
    </row>
    <row r="2" spans="1:29" x14ac:dyDescent="0.2">
      <c r="A2" s="1" t="s">
        <v>16</v>
      </c>
      <c r="B2" s="15">
        <v>100000</v>
      </c>
      <c r="C2" s="14"/>
    </row>
    <row r="3" spans="1:29" x14ac:dyDescent="0.2">
      <c r="A3" s="1" t="s">
        <v>18</v>
      </c>
      <c r="B3" s="16">
        <v>0.35</v>
      </c>
      <c r="C3" s="14"/>
    </row>
    <row r="4" spans="1:29" x14ac:dyDescent="0.2">
      <c r="A4" s="1" t="s">
        <v>5</v>
      </c>
      <c r="B4" s="17">
        <f>B2*B3</f>
        <v>35000</v>
      </c>
      <c r="C4" s="14"/>
      <c r="P4" s="25"/>
      <c r="Q4" s="26"/>
    </row>
    <row r="5" spans="1:29" x14ac:dyDescent="0.2">
      <c r="A5" s="1" t="s">
        <v>6</v>
      </c>
      <c r="B5" s="18">
        <f>B4/4.35</f>
        <v>8045.9770114942539</v>
      </c>
      <c r="C5" s="14"/>
      <c r="P5" s="25"/>
      <c r="Q5" s="26"/>
    </row>
    <row r="6" spans="1:29" x14ac:dyDescent="0.2">
      <c r="A6" s="1" t="s">
        <v>7</v>
      </c>
      <c r="B6" s="19">
        <f>ROUND(B5/7,0)</f>
        <v>1149</v>
      </c>
      <c r="C6" s="14"/>
      <c r="P6" s="25"/>
      <c r="Q6" s="6"/>
      <c r="R6" s="7"/>
    </row>
    <row r="7" spans="1:29" x14ac:dyDescent="0.2">
      <c r="B7" s="20"/>
      <c r="C7" s="14"/>
      <c r="D7" s="4"/>
      <c r="I7" s="5"/>
      <c r="J7" s="5"/>
      <c r="K7" s="5"/>
      <c r="L7" s="5"/>
      <c r="M7" s="5"/>
      <c r="N7" s="5"/>
      <c r="P7" s="25"/>
      <c r="Q7" s="26"/>
      <c r="AC7" s="25"/>
    </row>
    <row r="8" spans="1:29" x14ac:dyDescent="0.2">
      <c r="A8" s="1" t="s">
        <v>14</v>
      </c>
      <c r="B8" s="21">
        <v>20</v>
      </c>
      <c r="C8" s="14"/>
      <c r="D8" s="12"/>
      <c r="E8" s="9"/>
      <c r="P8" s="25"/>
      <c r="Q8" s="6"/>
      <c r="AC8" s="25"/>
    </row>
    <row r="9" spans="1:29" x14ac:dyDescent="0.2">
      <c r="A9" s="1" t="s">
        <v>15</v>
      </c>
      <c r="B9" s="16">
        <v>0.75</v>
      </c>
      <c r="C9" s="14"/>
      <c r="E9" s="10"/>
    </row>
    <row r="10" spans="1:29" x14ac:dyDescent="0.2">
      <c r="A10" s="1" t="s">
        <v>4</v>
      </c>
      <c r="B10" s="16">
        <v>0.7</v>
      </c>
      <c r="C10" s="14"/>
      <c r="E10" s="10"/>
    </row>
    <row r="11" spans="1:29" x14ac:dyDescent="0.2">
      <c r="A11" s="1" t="s">
        <v>0</v>
      </c>
      <c r="B11" s="16">
        <v>0.3</v>
      </c>
      <c r="C11" s="14"/>
      <c r="E11" s="10"/>
    </row>
    <row r="12" spans="1:29" x14ac:dyDescent="0.2">
      <c r="A12" s="1"/>
      <c r="B12" s="14"/>
      <c r="C12" s="14"/>
      <c r="E12" s="11"/>
      <c r="J12" s="24"/>
    </row>
    <row r="13" spans="1:29" x14ac:dyDescent="0.2">
      <c r="A13" s="1" t="s">
        <v>8</v>
      </c>
      <c r="B13" s="21">
        <v>360</v>
      </c>
      <c r="C13" s="14"/>
      <c r="D13" s="13"/>
      <c r="E13" s="11"/>
      <c r="J13" s="25"/>
    </row>
    <row r="14" spans="1:29" x14ac:dyDescent="0.2">
      <c r="A14" s="1" t="s">
        <v>9</v>
      </c>
      <c r="B14" s="22">
        <v>0.20833333333333334</v>
      </c>
      <c r="C14" s="22">
        <v>0.95833333333333337</v>
      </c>
    </row>
    <row r="15" spans="1:29" x14ac:dyDescent="0.2">
      <c r="A15" s="1" t="s">
        <v>11</v>
      </c>
      <c r="B15" s="22">
        <v>0.3125</v>
      </c>
      <c r="C15" s="14"/>
      <c r="J15" s="25"/>
    </row>
    <row r="16" spans="1:29" x14ac:dyDescent="0.2">
      <c r="B16" s="14"/>
      <c r="C16" s="14"/>
    </row>
    <row r="17" spans="1:46" x14ac:dyDescent="0.2">
      <c r="A17" s="3" t="s">
        <v>17</v>
      </c>
      <c r="B17" s="14"/>
      <c r="C17" s="14"/>
    </row>
    <row r="18" spans="1:46" x14ac:dyDescent="0.2">
      <c r="A18" s="1" t="s">
        <v>19</v>
      </c>
      <c r="B18" s="20">
        <v>3600</v>
      </c>
      <c r="C18" s="23" t="s">
        <v>20</v>
      </c>
      <c r="D18" s="7"/>
    </row>
    <row r="19" spans="1:46" x14ac:dyDescent="0.2">
      <c r="A19" s="1" t="s">
        <v>23</v>
      </c>
      <c r="B19" s="34">
        <f>B6/((C14-B14)*24)</f>
        <v>63.833333333333336</v>
      </c>
      <c r="C19" s="1" t="s">
        <v>10</v>
      </c>
    </row>
    <row r="20" spans="1:46" x14ac:dyDescent="0.2">
      <c r="A20" s="1" t="s">
        <v>21</v>
      </c>
      <c r="B20" s="35">
        <f>B19*B13</f>
        <v>22980</v>
      </c>
      <c r="C20" s="23" t="s">
        <v>28</v>
      </c>
      <c r="D20" s="7"/>
    </row>
    <row r="21" spans="1:46" x14ac:dyDescent="0.2">
      <c r="A21" s="1" t="s">
        <v>22</v>
      </c>
      <c r="B21" s="29">
        <f>IF(B10="0", B18, IF( B11="0", B18*B10, B18*B10*(1-B11) ))</f>
        <v>1764</v>
      </c>
      <c r="C21" s="23"/>
      <c r="D21" s="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46" x14ac:dyDescent="0.2">
      <c r="A22" s="3"/>
    </row>
    <row r="23" spans="1:46" x14ac:dyDescent="0.2">
      <c r="A23" s="3" t="s">
        <v>27</v>
      </c>
    </row>
    <row r="24" spans="1:46" x14ac:dyDescent="0.2">
      <c r="A24" s="1" t="s">
        <v>12</v>
      </c>
      <c r="B24" s="35">
        <f>$B$20/$B$21</f>
        <v>13.027210884353741</v>
      </c>
      <c r="C24" s="35">
        <f>B24+1</f>
        <v>14.027210884353741</v>
      </c>
      <c r="D24" s="35">
        <f t="shared" ref="D24:AA24" si="0">C24+1</f>
        <v>15.027210884353741</v>
      </c>
      <c r="E24" s="35">
        <f t="shared" si="0"/>
        <v>16.027210884353742</v>
      </c>
      <c r="F24" s="35">
        <f t="shared" si="0"/>
        <v>17.027210884353742</v>
      </c>
      <c r="G24" s="35">
        <f t="shared" si="0"/>
        <v>18.027210884353742</v>
      </c>
      <c r="H24" s="35">
        <f t="shared" si="0"/>
        <v>19.027210884353742</v>
      </c>
      <c r="I24" s="35">
        <f t="shared" si="0"/>
        <v>20.027210884353742</v>
      </c>
      <c r="J24" s="35">
        <f t="shared" si="0"/>
        <v>21.027210884353742</v>
      </c>
      <c r="K24" s="35">
        <f t="shared" si="0"/>
        <v>22.027210884353742</v>
      </c>
      <c r="L24" s="35">
        <f t="shared" si="0"/>
        <v>23.027210884353742</v>
      </c>
      <c r="M24" s="35">
        <f t="shared" si="0"/>
        <v>24.027210884353742</v>
      </c>
      <c r="N24" s="35">
        <f t="shared" si="0"/>
        <v>25.027210884353742</v>
      </c>
      <c r="O24" s="35">
        <f t="shared" si="0"/>
        <v>26.027210884353742</v>
      </c>
      <c r="P24" s="35">
        <f t="shared" si="0"/>
        <v>27.027210884353742</v>
      </c>
      <c r="Q24" s="35">
        <f t="shared" si="0"/>
        <v>28.027210884353742</v>
      </c>
      <c r="R24" s="35">
        <f t="shared" si="0"/>
        <v>29.027210884353742</v>
      </c>
      <c r="S24" s="35">
        <f t="shared" si="0"/>
        <v>30.027210884353742</v>
      </c>
      <c r="T24" s="35">
        <f t="shared" si="0"/>
        <v>31.027210884353742</v>
      </c>
      <c r="U24" s="35">
        <f t="shared" si="0"/>
        <v>32.027210884353742</v>
      </c>
      <c r="V24" s="35">
        <f t="shared" si="0"/>
        <v>33.027210884353742</v>
      </c>
      <c r="W24" s="35">
        <f t="shared" si="0"/>
        <v>34.027210884353742</v>
      </c>
      <c r="X24" s="35">
        <f t="shared" si="0"/>
        <v>35.027210884353742</v>
      </c>
      <c r="Y24" s="35">
        <f t="shared" si="0"/>
        <v>36.027210884353742</v>
      </c>
      <c r="Z24" s="35">
        <f t="shared" si="0"/>
        <v>37.027210884353742</v>
      </c>
      <c r="AA24" s="35">
        <f t="shared" si="0"/>
        <v>38.027210884353742</v>
      </c>
      <c r="AB24" s="35">
        <f t="shared" ref="AB24:AH24" si="1">AA24+1</f>
        <v>39.027210884353742</v>
      </c>
      <c r="AC24" s="35">
        <f t="shared" si="1"/>
        <v>40.027210884353742</v>
      </c>
      <c r="AD24" s="35">
        <f t="shared" si="1"/>
        <v>41.027210884353742</v>
      </c>
      <c r="AE24" s="35">
        <f t="shared" si="1"/>
        <v>42.027210884353742</v>
      </c>
      <c r="AF24" s="35">
        <f t="shared" si="1"/>
        <v>43.027210884353742</v>
      </c>
      <c r="AG24" s="35">
        <f t="shared" si="1"/>
        <v>44.027210884353742</v>
      </c>
      <c r="AH24" s="35">
        <f t="shared" si="1"/>
        <v>45.027210884353742</v>
      </c>
      <c r="AI24" s="35">
        <f t="shared" ref="AI24" si="2">AH24+1</f>
        <v>46.027210884353742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</row>
    <row r="25" spans="1:46" x14ac:dyDescent="0.2">
      <c r="A25" s="1" t="s">
        <v>24</v>
      </c>
      <c r="B25" s="32">
        <f>IF($B$10="0", B24, IF( $B$11="0", B24*$B$10, B24*$B$10*(1-$B$11) ))</f>
        <v>6.3833333333333329</v>
      </c>
      <c r="C25" s="32">
        <f t="shared" ref="C25:AA25" si="3">IF($B$10="0", C24, IF( $B$11="0", C24*$B$10, C24*$B$10*(1-$B$11) ))</f>
        <v>6.8733333333333322</v>
      </c>
      <c r="D25" s="32">
        <f t="shared" si="3"/>
        <v>7.3633333333333315</v>
      </c>
      <c r="E25" s="32">
        <f t="shared" si="3"/>
        <v>7.8533333333333326</v>
      </c>
      <c r="F25" s="32">
        <f t="shared" si="3"/>
        <v>8.3433333333333337</v>
      </c>
      <c r="G25" s="32">
        <f t="shared" si="3"/>
        <v>8.8333333333333321</v>
      </c>
      <c r="H25" s="32">
        <f t="shared" si="3"/>
        <v>9.3233333333333324</v>
      </c>
      <c r="I25" s="32">
        <f t="shared" si="3"/>
        <v>9.8133333333333326</v>
      </c>
      <c r="J25" s="32">
        <f t="shared" si="3"/>
        <v>10.303333333333333</v>
      </c>
      <c r="K25" s="32">
        <f t="shared" si="3"/>
        <v>10.793333333333333</v>
      </c>
      <c r="L25" s="32">
        <f t="shared" si="3"/>
        <v>11.283333333333333</v>
      </c>
      <c r="M25" s="32">
        <f t="shared" si="3"/>
        <v>11.773333333333333</v>
      </c>
      <c r="N25" s="32">
        <f t="shared" si="3"/>
        <v>12.263333333333332</v>
      </c>
      <c r="O25" s="32">
        <f t="shared" si="3"/>
        <v>12.753333333333332</v>
      </c>
      <c r="P25" s="32">
        <f t="shared" si="3"/>
        <v>13.243333333333332</v>
      </c>
      <c r="Q25" s="32">
        <f t="shared" si="3"/>
        <v>13.733333333333331</v>
      </c>
      <c r="R25" s="32">
        <f t="shared" si="3"/>
        <v>14.223333333333333</v>
      </c>
      <c r="S25" s="32">
        <f t="shared" si="3"/>
        <v>14.713333333333333</v>
      </c>
      <c r="T25" s="32">
        <f t="shared" si="3"/>
        <v>15.203333333333331</v>
      </c>
      <c r="U25" s="32">
        <f t="shared" si="3"/>
        <v>15.693333333333332</v>
      </c>
      <c r="V25" s="32">
        <f t="shared" si="3"/>
        <v>16.18333333333333</v>
      </c>
      <c r="W25" s="32">
        <f t="shared" si="3"/>
        <v>16.673333333333332</v>
      </c>
      <c r="X25" s="32">
        <f t="shared" si="3"/>
        <v>17.16333333333333</v>
      </c>
      <c r="Y25" s="32">
        <f t="shared" si="3"/>
        <v>17.653333333333332</v>
      </c>
      <c r="Z25" s="32">
        <f t="shared" si="3"/>
        <v>18.143333333333331</v>
      </c>
      <c r="AA25" s="32">
        <f t="shared" si="3"/>
        <v>18.633333333333329</v>
      </c>
      <c r="AB25" s="32">
        <f t="shared" ref="AB25" si="4">IF($B$10="0", AB24, IF( $B$11="0", AB24*$B$10, AB24*$B$10*(1-$B$11) ))</f>
        <v>19.123333333333331</v>
      </c>
      <c r="AC25" s="32">
        <f t="shared" ref="AC25" si="5">IF($B$10="0", AC24, IF( $B$11="0", AC24*$B$10, AC24*$B$10*(1-$B$11) ))</f>
        <v>19.613333333333333</v>
      </c>
      <c r="AD25" s="32">
        <f t="shared" ref="AD25" si="6">IF($B$10="0", AD24, IF( $B$11="0", AD24*$B$10, AD24*$B$10*(1-$B$11) ))</f>
        <v>20.103333333333332</v>
      </c>
      <c r="AE25" s="32">
        <f t="shared" ref="AE25" si="7">IF($B$10="0", AE24, IF( $B$11="0", AE24*$B$10, AE24*$B$10*(1-$B$11) ))</f>
        <v>20.59333333333333</v>
      </c>
      <c r="AF25" s="32">
        <f t="shared" ref="AF25" si="8">IF($B$10="0", AF24, IF( $B$11="0", AF24*$B$10, AF24*$B$10*(1-$B$11) ))</f>
        <v>21.083333333333332</v>
      </c>
      <c r="AG25" s="32">
        <f t="shared" ref="AG25" si="9">IF($B$10="0", AG24, IF( $B$11="0", AG24*$B$10, AG24*$B$10*(1-$B$11) ))</f>
        <v>21.573333333333331</v>
      </c>
      <c r="AH25" s="32">
        <f t="shared" ref="AH25" si="10">IF($B$10="0", AH24, IF( $B$11="0", AH24*$B$10, AH24*$B$10*(1-$B$11) ))</f>
        <v>22.063333333333333</v>
      </c>
      <c r="AI25" s="32">
        <f t="shared" ref="AI25" si="11">IF($B$10="0", AI24, IF( $B$11="0", AI24*$B$10, AI24*$B$10*(1-$B$11) ))</f>
        <v>22.553333333333327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s="6" customFormat="1" x14ac:dyDescent="0.2">
      <c r="A26" s="2" t="s">
        <v>29</v>
      </c>
      <c r="B26" s="8">
        <f>(1 - (_xlfn.POISSON.DIST(B25, (($B$19 / $B$18) * $B$13), FALSE) / (_xlfn.POISSON.DIST(B25, (($B$19 / $B$18) * $B$13), FALSE) + (1 - ((($B$19 / $B$18) * $B$13) / B25)) * _xlfn.POISSON.DIST(B25 - 1, (($B$19 / $B$18) * $B$13), TRUE)) * EXP(-(B25 - (($B$19 / $B$18) * $B$13)) * $B$8 / $B$13)))</f>
        <v>-4.4408920985006262E-16</v>
      </c>
      <c r="C26" s="8">
        <f>(1 - (_xlfn.POISSON.DIST(C25, (($B$19 / $B$18) * $B$13), FALSE) / (_xlfn.POISSON.DIST(C25, (($B$19 / $B$18) * $B$13), FALSE) + (1 - ((($B$19 / $B$18) * $B$13) / C25)) * _xlfn.POISSON.DIST(C25 - 1, (($B$19 / $B$18) * $B$13), TRUE)) * EXP(-(C25 - (($B$19 / $B$18) * $B$13)) * $B$8 / $B$13)))</f>
        <v>0.17069465306075959</v>
      </c>
      <c r="D26" s="8">
        <f t="shared" ref="D26:P26" si="12">(1 - (_xlfn.POISSON.DIST(D25, (($B$19 / $B$18) * $B$13), FALSE) / (_xlfn.POISSON.DIST(D25, (($B$19 / $B$18) * $B$13), FALSE) + (1 - ((($B$19 / $B$18) * $B$13) / D25)) * _xlfn.POISSON.DIST(D25 - 1, (($B$19 / $B$18) * $B$13), TRUE)) * EXP(-(D25 - (($B$19 / $B$18) * $B$13)) * $B$8 / $B$13)))</f>
        <v>0.36909608089608714</v>
      </c>
      <c r="E26" s="8">
        <f t="shared" si="12"/>
        <v>0.4593782540674155</v>
      </c>
      <c r="F26" s="8">
        <f t="shared" si="12"/>
        <v>0.62675133744979594</v>
      </c>
      <c r="G26" s="8">
        <f t="shared" si="12"/>
        <v>0.67142987498035311</v>
      </c>
      <c r="H26" s="8">
        <f t="shared" si="12"/>
        <v>0.79282417262113725</v>
      </c>
      <c r="I26" s="8">
        <f t="shared" si="12"/>
        <v>0.81366149219039063</v>
      </c>
      <c r="J26" s="8">
        <f t="shared" si="12"/>
        <v>0.89210197149154458</v>
      </c>
      <c r="K26" s="8">
        <f t="shared" si="12"/>
        <v>0.90131627008708615</v>
      </c>
      <c r="L26" s="8">
        <f t="shared" si="12"/>
        <v>0.94726522880437625</v>
      </c>
      <c r="M26" s="8">
        <f t="shared" si="12"/>
        <v>0.95114678977853462</v>
      </c>
      <c r="N26" s="8">
        <f t="shared" si="12"/>
        <v>0.97579864626652213</v>
      </c>
      <c r="O26" s="8">
        <f t="shared" si="12"/>
        <v>0.97736116402296103</v>
      </c>
      <c r="P26" s="8">
        <f t="shared" si="12"/>
        <v>0.98955992087749234</v>
      </c>
      <c r="Q26" s="8">
        <f t="shared" ref="Q26:AA26" si="13">(1 - (_xlfn.POISSON.DIST(Q25, (($B$19 / $B$18) * $B$13), FALSE) / (_xlfn.POISSON.DIST(Q25, (($B$19 / $B$18) * $B$13), FALSE) + (1 - ((($B$19 / $B$18) * $B$13) / Q25)) * _xlfn.POISSON.DIST(Q25 - 1, (($B$19 / $B$18) * $B$13), TRUE)) * EXP(-(Q25 - (($B$19 / $B$18) * $B$13)) * $B$8 / $B$13)))</f>
        <v>0.99016192577690409</v>
      </c>
      <c r="R26" s="8">
        <f t="shared" si="13"/>
        <v>0.99576019496565493</v>
      </c>
      <c r="S26" s="8">
        <f t="shared" si="13"/>
        <v>0.99598228319334492</v>
      </c>
      <c r="T26" s="8">
        <f t="shared" si="13"/>
        <v>0.99837606478967966</v>
      </c>
      <c r="U26" s="8">
        <f t="shared" si="13"/>
        <v>0.99845450727889584</v>
      </c>
      <c r="V26" s="8">
        <f t="shared" si="13"/>
        <v>0.9994121502444312</v>
      </c>
      <c r="W26" s="8">
        <f t="shared" si="13"/>
        <v>0.99943867123169261</v>
      </c>
      <c r="X26" s="8">
        <f t="shared" si="13"/>
        <v>0.99979845350114938</v>
      </c>
      <c r="Y26" s="8">
        <f t="shared" si="13"/>
        <v>0.99980703643997837</v>
      </c>
      <c r="Z26" s="8">
        <f t="shared" si="13"/>
        <v>0.99993441013429551</v>
      </c>
      <c r="AA26" s="8">
        <f t="shared" si="13"/>
        <v>0.99993706970641261</v>
      </c>
      <c r="AB26" s="8">
        <f t="shared" ref="AB26:AH26" si="14">(1 - (_xlfn.POISSON.DIST(AB25, (($B$19 / $B$18) * $B$13), FALSE) / (_xlfn.POISSON.DIST(AB25, (($B$19 / $B$18) * $B$13), FALSE) + (1 - ((($B$19 / $B$18) * $B$13) / AB25)) * _xlfn.POISSON.DIST(AB25 - 1, (($B$19 / $B$18) * $B$13), TRUE)) * EXP(-(AB25 - (($B$19 / $B$18) * $B$13)) * $B$8 / $B$13)))</f>
        <v>0.99997969647156371</v>
      </c>
      <c r="AC26" s="8">
        <f t="shared" si="14"/>
        <v>0.99998048598311673</v>
      </c>
      <c r="AD26" s="8">
        <f t="shared" si="14"/>
        <v>0.99999400948282779</v>
      </c>
      <c r="AE26" s="8">
        <f t="shared" si="14"/>
        <v>0.99999423418735156</v>
      </c>
      <c r="AF26" s="8">
        <f t="shared" si="14"/>
        <v>0.99999831206501777</v>
      </c>
      <c r="AG26" s="8">
        <f t="shared" si="14"/>
        <v>0.99999837343730003</v>
      </c>
      <c r="AH26" s="8">
        <f t="shared" si="14"/>
        <v>0.99999954497129706</v>
      </c>
      <c r="AI26" s="8">
        <f t="shared" ref="AI26" si="15">(1 - (_xlfn.POISSON.DIST(AI25, (($B$19 / $B$18) * $B$13), FALSE) / (_xlfn.POISSON.DIST(AI25, (($B$19 / $B$18) * $B$13), FALSE) + (1 - ((($B$19 / $B$18) * $B$13) / AI25)) * _xlfn.POISSON.DIST(AI25 - 1, (($B$19 / $B$18) * $B$13), TRUE)) * EXP(-(AI25 - (($B$19 / $B$18) * $B$13)) * $B$8 / $B$13)))</f>
        <v>0.99999956107331334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:46" x14ac:dyDescent="0.2">
      <c r="A27" s="2" t="s">
        <v>2</v>
      </c>
      <c r="B27" s="8">
        <f t="shared" ref="B27:AI27" si="16">$B$9</f>
        <v>0.75</v>
      </c>
      <c r="C27" s="8">
        <f t="shared" si="16"/>
        <v>0.75</v>
      </c>
      <c r="D27" s="8">
        <f t="shared" si="16"/>
        <v>0.75</v>
      </c>
      <c r="E27" s="8">
        <f t="shared" si="16"/>
        <v>0.75</v>
      </c>
      <c r="F27" s="8">
        <f t="shared" si="16"/>
        <v>0.75</v>
      </c>
      <c r="G27" s="8">
        <f t="shared" si="16"/>
        <v>0.75</v>
      </c>
      <c r="H27" s="8">
        <f t="shared" si="16"/>
        <v>0.75</v>
      </c>
      <c r="I27" s="8">
        <f t="shared" si="16"/>
        <v>0.75</v>
      </c>
      <c r="J27" s="8">
        <f t="shared" si="16"/>
        <v>0.75</v>
      </c>
      <c r="K27" s="8">
        <f t="shared" si="16"/>
        <v>0.75</v>
      </c>
      <c r="L27" s="8">
        <f t="shared" si="16"/>
        <v>0.75</v>
      </c>
      <c r="M27" s="8">
        <f t="shared" si="16"/>
        <v>0.75</v>
      </c>
      <c r="N27" s="8">
        <f t="shared" si="16"/>
        <v>0.75</v>
      </c>
      <c r="O27" s="8">
        <f t="shared" si="16"/>
        <v>0.75</v>
      </c>
      <c r="P27" s="8">
        <f t="shared" si="16"/>
        <v>0.75</v>
      </c>
      <c r="Q27" s="8">
        <f t="shared" si="16"/>
        <v>0.75</v>
      </c>
      <c r="R27" s="8">
        <f t="shared" si="16"/>
        <v>0.75</v>
      </c>
      <c r="S27" s="8">
        <f t="shared" si="16"/>
        <v>0.75</v>
      </c>
      <c r="T27" s="8">
        <f t="shared" si="16"/>
        <v>0.75</v>
      </c>
      <c r="U27" s="8">
        <f t="shared" si="16"/>
        <v>0.75</v>
      </c>
      <c r="V27" s="8">
        <f t="shared" si="16"/>
        <v>0.75</v>
      </c>
      <c r="W27" s="8">
        <f t="shared" si="16"/>
        <v>0.75</v>
      </c>
      <c r="X27" s="8">
        <f t="shared" si="16"/>
        <v>0.75</v>
      </c>
      <c r="Y27" s="8">
        <f t="shared" si="16"/>
        <v>0.75</v>
      </c>
      <c r="Z27" s="8">
        <f t="shared" si="16"/>
        <v>0.75</v>
      </c>
      <c r="AA27" s="8">
        <f t="shared" si="16"/>
        <v>0.75</v>
      </c>
      <c r="AB27" s="8">
        <f t="shared" si="16"/>
        <v>0.75</v>
      </c>
      <c r="AC27" s="8">
        <f t="shared" si="16"/>
        <v>0.75</v>
      </c>
      <c r="AD27" s="8">
        <f t="shared" si="16"/>
        <v>0.75</v>
      </c>
      <c r="AE27" s="8">
        <f t="shared" si="16"/>
        <v>0.75</v>
      </c>
      <c r="AF27" s="8">
        <f t="shared" si="16"/>
        <v>0.75</v>
      </c>
      <c r="AG27" s="8">
        <f t="shared" si="16"/>
        <v>0.75</v>
      </c>
      <c r="AH27" s="8">
        <f t="shared" si="16"/>
        <v>0.75</v>
      </c>
      <c r="AI27" s="8">
        <f t="shared" si="16"/>
        <v>0.75</v>
      </c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</row>
    <row r="28" spans="1:46" x14ac:dyDescent="0.2">
      <c r="A28" s="1" t="s">
        <v>3</v>
      </c>
      <c r="B28" t="b">
        <f>B26&gt;=B27</f>
        <v>0</v>
      </c>
      <c r="C28" t="b">
        <f t="shared" ref="C28:P28" si="17">C26&gt;=C27</f>
        <v>0</v>
      </c>
      <c r="D28" t="b">
        <f t="shared" si="17"/>
        <v>0</v>
      </c>
      <c r="E28" t="b">
        <f t="shared" si="17"/>
        <v>0</v>
      </c>
      <c r="F28" t="b">
        <f t="shared" si="17"/>
        <v>0</v>
      </c>
      <c r="G28" t="b">
        <f t="shared" si="17"/>
        <v>0</v>
      </c>
      <c r="H28" t="b">
        <f t="shared" si="17"/>
        <v>1</v>
      </c>
      <c r="I28" t="b">
        <f t="shared" si="17"/>
        <v>1</v>
      </c>
      <c r="J28" t="b">
        <f t="shared" si="17"/>
        <v>1</v>
      </c>
      <c r="K28" t="b">
        <f t="shared" si="17"/>
        <v>1</v>
      </c>
      <c r="L28" t="b">
        <f t="shared" si="17"/>
        <v>1</v>
      </c>
      <c r="M28" t="b">
        <f t="shared" si="17"/>
        <v>1</v>
      </c>
      <c r="N28" t="b">
        <f t="shared" si="17"/>
        <v>1</v>
      </c>
      <c r="O28" t="b">
        <f t="shared" si="17"/>
        <v>1</v>
      </c>
      <c r="P28" t="b">
        <f t="shared" si="17"/>
        <v>1</v>
      </c>
      <c r="Q28" t="b">
        <f t="shared" ref="Q28:AA28" si="18">Q26&gt;=Q27</f>
        <v>1</v>
      </c>
      <c r="R28" t="b">
        <f t="shared" si="18"/>
        <v>1</v>
      </c>
      <c r="S28" t="b">
        <f t="shared" si="18"/>
        <v>1</v>
      </c>
      <c r="T28" t="b">
        <f t="shared" si="18"/>
        <v>1</v>
      </c>
      <c r="U28" t="b">
        <f t="shared" si="18"/>
        <v>1</v>
      </c>
      <c r="V28" t="b">
        <f t="shared" si="18"/>
        <v>1</v>
      </c>
      <c r="W28" t="b">
        <f t="shared" si="18"/>
        <v>1</v>
      </c>
      <c r="X28" t="b">
        <f t="shared" si="18"/>
        <v>1</v>
      </c>
      <c r="Y28" t="b">
        <f t="shared" si="18"/>
        <v>1</v>
      </c>
      <c r="Z28" t="b">
        <f t="shared" si="18"/>
        <v>1</v>
      </c>
      <c r="AA28" t="b">
        <f t="shared" si="18"/>
        <v>1</v>
      </c>
      <c r="AB28" t="b">
        <f t="shared" ref="AB28:AH28" si="19">AB26&gt;=AB27</f>
        <v>1</v>
      </c>
      <c r="AC28" t="b">
        <f t="shared" si="19"/>
        <v>1</v>
      </c>
      <c r="AD28" t="b">
        <f t="shared" si="19"/>
        <v>1</v>
      </c>
      <c r="AE28" t="b">
        <f t="shared" si="19"/>
        <v>1</v>
      </c>
      <c r="AF28" t="b">
        <f t="shared" si="19"/>
        <v>1</v>
      </c>
      <c r="AG28" t="b">
        <f t="shared" si="19"/>
        <v>1</v>
      </c>
      <c r="AH28" t="b">
        <f t="shared" si="19"/>
        <v>1</v>
      </c>
      <c r="AI28" t="b">
        <f t="shared" ref="AI28" si="20">AI26&gt;=AI27</f>
        <v>1</v>
      </c>
    </row>
    <row r="29" spans="1:46" x14ac:dyDescent="0.2">
      <c r="A29" s="3"/>
    </row>
    <row r="30" spans="1:46" x14ac:dyDescent="0.2">
      <c r="A30" s="3" t="s">
        <v>25</v>
      </c>
    </row>
    <row r="31" spans="1:46" x14ac:dyDescent="0.2">
      <c r="A31" s="1" t="s">
        <v>30</v>
      </c>
      <c r="B31" s="32">
        <f>_xlfn.AGGREGATE(15,6,(B24:AT24)/((B28:AT28)),1)</f>
        <v>19.027210884353742</v>
      </c>
      <c r="C31" s="6"/>
    </row>
    <row r="32" spans="1:46" x14ac:dyDescent="0.2">
      <c r="A32" s="1" t="s">
        <v>13</v>
      </c>
      <c r="B32" s="36">
        <f>B31/(B15/(C14-B14))</f>
        <v>45.665306122448982</v>
      </c>
      <c r="C32" s="37"/>
    </row>
    <row r="33" spans="1:2" x14ac:dyDescent="0.2">
      <c r="A33" s="1" t="s">
        <v>1</v>
      </c>
      <c r="B33" s="8">
        <f>_xlfn.AGGREGATE(15,6,(B26:AT26)/((B28:AT28)),1)</f>
        <v>0.79282417262113725</v>
      </c>
    </row>
    <row r="37" spans="1:2" x14ac:dyDescent="0.2">
      <c r="B37" s="31"/>
    </row>
    <row r="38" spans="1:2" x14ac:dyDescent="0.2">
      <c r="B38" s="33"/>
    </row>
    <row r="39" spans="1:2" x14ac:dyDescent="0.2">
      <c r="B39" s="31"/>
    </row>
  </sheetData>
  <sheetProtection algorithmName="SHA-512" hashValue="Q6vD/Qw/AGObA6aX7gcKVJKEd7PZElC5Q4aFQMDBZPnlTbMfQC7e6h/HjmjUA3hWIVrXr2Amy/9Q1qZfkf+N+w==" saltValue="Pyzv+GXSGcaAwuWSXmbc4A==" spinCount="100000" sheet="1" objects="1" scenarios="1"/>
  <conditionalFormatting sqref="B28:AT28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Reps Needed Calcuation</dc:title>
  <dc:subject>Erlang C</dc:subject>
  <dc:creator>Cody Benner</dc:creator>
  <cp:keywords/>
  <dc:description/>
  <cp:lastModifiedBy>Cody Benner</cp:lastModifiedBy>
  <dcterms:created xsi:type="dcterms:W3CDTF">2020-05-14T16:32:56Z</dcterms:created>
  <dcterms:modified xsi:type="dcterms:W3CDTF">2023-11-20T15:24:50Z</dcterms:modified>
  <cp:category/>
</cp:coreProperties>
</file>