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aulasimow/Papers/Magmas Under Pressure book/"/>
    </mc:Choice>
  </mc:AlternateContent>
  <bookViews>
    <workbookView xWindow="0" yWindow="460" windowWidth="26480" windowHeight="13480" tabRatio="500"/>
  </bookViews>
  <sheets>
    <sheet name="Sheet1" sheetId="1" r:id="rId1"/>
  </sheets>
  <definedNames>
    <definedName name="_xlnm.Print_Area" localSheetId="0">Sheet1!$P$4:$AC$80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" i="1" l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Q21" i="1"/>
  <c r="AR21" i="1"/>
  <c r="AQ22" i="1"/>
  <c r="AR22" i="1"/>
  <c r="AQ23" i="1"/>
  <c r="AR23" i="1"/>
  <c r="AE24" i="1"/>
  <c r="AQ24" i="1"/>
  <c r="AR24" i="1"/>
  <c r="AE25" i="1"/>
  <c r="AQ25" i="1"/>
  <c r="AR25" i="1"/>
  <c r="AE26" i="1"/>
  <c r="AQ26" i="1"/>
  <c r="AR26" i="1"/>
  <c r="AE27" i="1"/>
  <c r="AQ27" i="1"/>
  <c r="AR27" i="1"/>
  <c r="AE28" i="1"/>
  <c r="AQ28" i="1"/>
  <c r="AR28" i="1"/>
  <c r="AE29" i="1"/>
  <c r="AQ29" i="1"/>
  <c r="AR29" i="1"/>
  <c r="AE30" i="1"/>
  <c r="AQ30" i="1"/>
  <c r="AR30" i="1"/>
  <c r="AE31" i="1"/>
  <c r="AQ31" i="1"/>
  <c r="AR31" i="1"/>
  <c r="AE32" i="1"/>
  <c r="AQ32" i="1"/>
  <c r="AR32" i="1"/>
  <c r="AE33" i="1"/>
  <c r="AQ33" i="1"/>
  <c r="AR33" i="1"/>
  <c r="AE34" i="1"/>
  <c r="AQ34" i="1"/>
  <c r="AR34" i="1"/>
  <c r="AE35" i="1"/>
  <c r="AQ35" i="1"/>
  <c r="AR35" i="1"/>
  <c r="AE36" i="1"/>
  <c r="AQ36" i="1"/>
  <c r="AR36" i="1"/>
  <c r="AE37" i="1"/>
  <c r="AQ37" i="1"/>
  <c r="AR37" i="1"/>
  <c r="AE38" i="1"/>
  <c r="AQ38" i="1"/>
  <c r="AR38" i="1"/>
  <c r="AE39" i="1"/>
  <c r="AQ39" i="1"/>
  <c r="AR39" i="1"/>
  <c r="AE40" i="1"/>
  <c r="AQ40" i="1"/>
  <c r="AR40" i="1"/>
  <c r="AE41" i="1"/>
  <c r="AQ41" i="1"/>
  <c r="AR41" i="1"/>
  <c r="AE42" i="1"/>
  <c r="AQ42" i="1"/>
  <c r="AR42" i="1"/>
  <c r="AE43" i="1"/>
  <c r="AQ43" i="1"/>
  <c r="AR43" i="1"/>
  <c r="AE44" i="1"/>
  <c r="AQ44" i="1"/>
  <c r="AR44" i="1"/>
  <c r="AE45" i="1"/>
  <c r="AQ45" i="1"/>
  <c r="AR45" i="1"/>
  <c r="AE46" i="1"/>
  <c r="AQ46" i="1"/>
  <c r="AR46" i="1"/>
  <c r="AE47" i="1"/>
  <c r="AQ47" i="1"/>
  <c r="AR47" i="1"/>
  <c r="AE48" i="1"/>
  <c r="AQ48" i="1"/>
  <c r="AR48" i="1"/>
  <c r="AE49" i="1"/>
  <c r="AQ49" i="1"/>
  <c r="AR49" i="1"/>
  <c r="AE50" i="1"/>
  <c r="AQ50" i="1"/>
  <c r="AR50" i="1"/>
  <c r="AE51" i="1"/>
  <c r="AQ51" i="1"/>
  <c r="AR51" i="1"/>
  <c r="AE52" i="1"/>
  <c r="AQ52" i="1"/>
  <c r="AR52" i="1"/>
  <c r="AE53" i="1"/>
  <c r="AQ53" i="1"/>
  <c r="AR53" i="1"/>
  <c r="AE54" i="1"/>
  <c r="AQ54" i="1"/>
  <c r="AR54" i="1"/>
  <c r="AE55" i="1"/>
  <c r="AQ55" i="1"/>
  <c r="AR55" i="1"/>
  <c r="AE56" i="1"/>
  <c r="AQ56" i="1"/>
  <c r="AR56" i="1"/>
  <c r="AQ6" i="1"/>
  <c r="AR6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M46" i="1"/>
  <c r="AM47" i="1"/>
  <c r="AM48" i="1"/>
  <c r="AM49" i="1"/>
  <c r="AM50" i="1"/>
  <c r="AM51" i="1"/>
  <c r="AM52" i="1"/>
  <c r="AM53" i="1"/>
  <c r="AM54" i="1"/>
  <c r="AM55" i="1"/>
  <c r="AM56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O70" i="1"/>
  <c r="AO66" i="1"/>
  <c r="AO65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4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4" i="1"/>
  <c r="AI56" i="1"/>
  <c r="AI55" i="1"/>
  <c r="AI54" i="1"/>
  <c r="AI53" i="1"/>
  <c r="AI52" i="1"/>
  <c r="AI51" i="1"/>
  <c r="AI50" i="1"/>
  <c r="AI49" i="1"/>
  <c r="AI48" i="1"/>
  <c r="AI47" i="1"/>
  <c r="AI46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G46" i="1"/>
  <c r="AG47" i="1"/>
  <c r="AG48" i="1"/>
  <c r="AG49" i="1"/>
  <c r="AG50" i="1"/>
  <c r="AG51" i="1"/>
  <c r="AG52" i="1"/>
  <c r="AG53" i="1"/>
  <c r="AG54" i="1"/>
  <c r="AG55" i="1"/>
  <c r="AG5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6" i="1"/>
  <c r="AE7" i="1"/>
  <c r="D63" i="1"/>
  <c r="D61" i="1"/>
  <c r="D60" i="1"/>
  <c r="D59" i="1"/>
  <c r="D58" i="1"/>
</calcChain>
</file>

<file path=xl/sharedStrings.xml><?xml version="1.0" encoding="utf-8"?>
<sst xmlns="http://schemas.openxmlformats.org/spreadsheetml/2006/main" count="167" uniqueCount="68">
  <si>
    <t>Shot #</t>
  </si>
  <si>
    <t>Flyer/</t>
  </si>
  <si>
    <t>Driver</t>
  </si>
  <si>
    <r>
      <t>u</t>
    </r>
    <r>
      <rPr>
        <vertAlign val="subscript"/>
        <sz val="12"/>
        <color theme="1"/>
        <rFont val="Times New Roman"/>
      </rPr>
      <t>fp</t>
    </r>
    <r>
      <rPr>
        <sz val="12"/>
        <color theme="1"/>
        <rFont val="Times New Roman"/>
      </rPr>
      <t xml:space="preserve"> </t>
    </r>
  </si>
  <si>
    <r>
      <t>km s­</t>
    </r>
    <r>
      <rPr>
        <vertAlign val="superscript"/>
        <sz val="12"/>
        <color theme="1"/>
        <rFont val="Times New Roman"/>
      </rPr>
      <t>–1</t>
    </r>
  </si>
  <si>
    <t>±</t>
  </si>
  <si>
    <r>
      <t>u</t>
    </r>
    <r>
      <rPr>
        <vertAlign val="subscript"/>
        <sz val="12"/>
        <color theme="1"/>
        <rFont val="Times New Roman"/>
      </rPr>
      <t>p</t>
    </r>
  </si>
  <si>
    <r>
      <t>km s</t>
    </r>
    <r>
      <rPr>
        <vertAlign val="superscript"/>
        <sz val="12"/>
        <color theme="1"/>
        <rFont val="Times New Roman"/>
      </rPr>
      <t>–1</t>
    </r>
  </si>
  <si>
    <r>
      <t>U</t>
    </r>
    <r>
      <rPr>
        <vertAlign val="subscript"/>
        <sz val="12"/>
        <color theme="1"/>
        <rFont val="Times New Roman"/>
      </rPr>
      <t>s</t>
    </r>
  </si>
  <si>
    <r>
      <t>ρ</t>
    </r>
    <r>
      <rPr>
        <vertAlign val="subscript"/>
        <sz val="12"/>
        <color theme="1"/>
        <rFont val="Times New Roman"/>
      </rPr>
      <t>H</t>
    </r>
  </si>
  <si>
    <r>
      <t>g cm</t>
    </r>
    <r>
      <rPr>
        <vertAlign val="superscript"/>
        <sz val="12"/>
        <color theme="1"/>
        <rFont val="Times New Roman"/>
      </rPr>
      <t>–3</t>
    </r>
  </si>
  <si>
    <r>
      <t>P</t>
    </r>
    <r>
      <rPr>
        <vertAlign val="subscript"/>
        <sz val="12"/>
        <color theme="1"/>
        <rFont val="Times New Roman"/>
      </rPr>
      <t>H</t>
    </r>
    <r>
      <rPr>
        <sz val="12"/>
        <color theme="1"/>
        <rFont val="Times New Roman"/>
      </rPr>
      <t xml:space="preserve"> </t>
    </r>
  </si>
  <si>
    <t>GPa</t>
  </si>
  <si>
    <t>Chen et al. (2002)</t>
  </si>
  <si>
    <t>Cu/Cu</t>
  </si>
  <si>
    <t>Ta/Ta</t>
  </si>
  <si>
    <t>Ta/Mo</t>
  </si>
  <si>
    <t>W/Mo</t>
  </si>
  <si>
    <t>Thomas et al. (2012)</t>
  </si>
  <si>
    <t>Al/Mo</t>
  </si>
  <si>
    <t>Table 2. Shock compression data on silicate liquids</t>
  </si>
  <si>
    <t>Thomas et al. (2013a)</t>
  </si>
  <si>
    <t>Mosenfelder et al. (2007)</t>
  </si>
  <si>
    <t>Rigden et al. (1989)</t>
  </si>
  <si>
    <t>Asimow and Ahrens (2010)</t>
  </si>
  <si>
    <t>Thomas et al. (2013b)</t>
  </si>
  <si>
    <t>Mo/Mo</t>
  </si>
  <si>
    <t>Cu/Mo</t>
  </si>
  <si>
    <t>+0.08/-0.13</t>
  </si>
  <si>
    <t>+0.04/-0.03</t>
  </si>
  <si>
    <t>+0.3/-1.1</t>
  </si>
  <si>
    <t>+0.12/-0.42</t>
  </si>
  <si>
    <t>+0.14/-0.03</t>
  </si>
  <si>
    <t>+0.12/-0.15</t>
  </si>
  <si>
    <t>+0.3/-0.4</t>
  </si>
  <si>
    <t>+0.18/-0.13</t>
  </si>
  <si>
    <t>+0.05/-0.07</t>
  </si>
  <si>
    <t>Rigden et al. (1988)</t>
  </si>
  <si>
    <r>
      <t>T</t>
    </r>
    <r>
      <rPr>
        <sz val="12"/>
        <color theme="1"/>
        <rFont val="Times New Roman"/>
      </rPr>
      <t xml:space="preserve"> (K)</t>
    </r>
  </si>
  <si>
    <r>
      <t>ρ</t>
    </r>
    <r>
      <rPr>
        <vertAlign val="subscript"/>
        <sz val="12"/>
        <color theme="1"/>
        <rFont val="Times New Roman"/>
      </rPr>
      <t>o</t>
    </r>
  </si>
  <si>
    <r>
      <t>298</t>
    </r>
    <r>
      <rPr>
        <vertAlign val="superscript"/>
        <sz val="12"/>
        <color theme="1"/>
        <rFont val="Times New Roman"/>
      </rPr>
      <t>a</t>
    </r>
  </si>
  <si>
    <r>
      <t>298</t>
    </r>
    <r>
      <rPr>
        <vertAlign val="superscript"/>
        <sz val="12"/>
        <color theme="1"/>
        <rFont val="Times New Roman"/>
      </rPr>
      <t>b</t>
    </r>
  </si>
  <si>
    <t>a. 298 K experiments start with solid fayalite</t>
  </si>
  <si>
    <t>b. 298 K experiment starts with solid forsterite</t>
  </si>
  <si>
    <r>
      <t>298</t>
    </r>
    <r>
      <rPr>
        <vertAlign val="superscript"/>
        <sz val="12"/>
        <color theme="1"/>
        <rFont val="Times New Roman"/>
      </rPr>
      <t>c</t>
    </r>
  </si>
  <si>
    <t>c. 298 K experiment starts with a crystalline anorthite-diopside aggregate</t>
  </si>
  <si>
    <t>Mosenfelder et al. (2009)</t>
  </si>
  <si>
    <t>Akins (2003)</t>
  </si>
  <si>
    <t>Akins et al. (2004)</t>
  </si>
  <si>
    <t>Luo et al. (2004)</t>
  </si>
  <si>
    <t>Simakov and Trunin (1973)</t>
  </si>
  <si>
    <r>
      <t>298</t>
    </r>
    <r>
      <rPr>
        <vertAlign val="superscript"/>
        <sz val="12"/>
        <color theme="1"/>
        <rFont val="Times New Roman"/>
      </rPr>
      <t>d</t>
    </r>
  </si>
  <si>
    <t>b. Starting material is glass. c. Starting material is solid enstatite. d.Starting material is porous enstatite. e.Starting material is porous oxide mix.</t>
  </si>
  <si>
    <t>Marsh (1980)</t>
  </si>
  <si>
    <r>
      <t>298</t>
    </r>
    <r>
      <rPr>
        <vertAlign val="superscript"/>
        <sz val="12"/>
        <color theme="1"/>
        <rFont val="Times New Roman"/>
      </rPr>
      <t>e</t>
    </r>
  </si>
  <si>
    <r>
      <t>Fe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SiO</t>
    </r>
    <r>
      <rPr>
        <b/>
        <vertAlign val="subscript"/>
        <sz val="12"/>
        <color theme="1"/>
        <rFont val="Times New Roman"/>
      </rPr>
      <t xml:space="preserve">4 </t>
    </r>
    <r>
      <rPr>
        <b/>
        <sz val="12"/>
        <color theme="1"/>
        <rFont val="Times New Roman"/>
      </rPr>
      <t>(Fa)</t>
    </r>
  </si>
  <si>
    <r>
      <t>MgSiO</t>
    </r>
    <r>
      <rPr>
        <b/>
        <vertAlign val="subscript"/>
        <sz val="12"/>
        <color theme="1"/>
        <rFont val="Times New Roman"/>
      </rPr>
      <t xml:space="preserve">3 </t>
    </r>
    <r>
      <rPr>
        <b/>
        <sz val="12"/>
        <color theme="1"/>
        <rFont val="Times New Roman"/>
      </rPr>
      <t>(En)</t>
    </r>
  </si>
  <si>
    <r>
      <t>Mg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SiO</t>
    </r>
    <r>
      <rPr>
        <b/>
        <vertAlign val="subscript"/>
        <sz val="12"/>
        <color theme="1"/>
        <rFont val="Times New Roman"/>
      </rPr>
      <t>4</t>
    </r>
    <r>
      <rPr>
        <b/>
        <sz val="12"/>
        <color theme="1"/>
        <rFont val="Times New Roman"/>
      </rPr>
      <t xml:space="preserve"> (Fo)</t>
    </r>
  </si>
  <si>
    <r>
      <t>CaAl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8</t>
    </r>
    <r>
      <rPr>
        <b/>
        <sz val="12"/>
        <color theme="1"/>
        <rFont val="Times New Roman"/>
      </rPr>
      <t xml:space="preserve"> (An)</t>
    </r>
  </si>
  <si>
    <r>
      <t>CaMgSi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6</t>
    </r>
    <r>
      <rPr>
        <b/>
        <sz val="12"/>
        <color theme="1"/>
        <rFont val="Times New Roman"/>
      </rPr>
      <t xml:space="preserve"> (Di)</t>
    </r>
  </si>
  <si>
    <r>
      <t>36% CaAl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8</t>
    </r>
    <r>
      <rPr>
        <b/>
        <sz val="12"/>
        <color theme="1"/>
        <rFont val="Times New Roman"/>
      </rPr>
      <t xml:space="preserve"> + 64% CaMgSi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6</t>
    </r>
    <r>
      <rPr>
        <b/>
        <sz val="12"/>
        <color theme="1"/>
        <rFont val="Times New Roman"/>
      </rPr>
      <t xml:space="preserve"> (AnDi)</t>
    </r>
  </si>
  <si>
    <r>
      <t>CaFeSi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 xml:space="preserve">6 </t>
    </r>
    <r>
      <rPr>
        <b/>
        <sz val="12"/>
        <color theme="1"/>
        <rFont val="Times New Roman"/>
      </rPr>
      <t>(Hd)</t>
    </r>
  </si>
  <si>
    <r>
      <t>50% CaAl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8</t>
    </r>
    <r>
      <rPr>
        <b/>
        <sz val="12"/>
        <color theme="1"/>
        <rFont val="Times New Roman"/>
      </rPr>
      <t xml:space="preserve"> + 50% CaFeSi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 xml:space="preserve">6 </t>
    </r>
    <r>
      <rPr>
        <b/>
        <sz val="12"/>
        <color theme="1"/>
        <rFont val="Times New Roman"/>
      </rPr>
      <t>(AnHd)</t>
    </r>
  </si>
  <si>
    <r>
      <t>33% CaAl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8</t>
    </r>
    <r>
      <rPr>
        <b/>
        <sz val="12"/>
        <color theme="1"/>
        <rFont val="Times New Roman"/>
      </rPr>
      <t xml:space="preserve"> + 33% CaMgSi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6</t>
    </r>
    <r>
      <rPr>
        <b/>
        <sz val="12"/>
        <color theme="1"/>
        <rFont val="Times New Roman"/>
      </rPr>
      <t xml:space="preserve"> + 33% CaFeSi</t>
    </r>
    <r>
      <rPr>
        <b/>
        <vertAlign val="subscript"/>
        <sz val="12"/>
        <color theme="1"/>
        <rFont val="Times New Roman"/>
      </rPr>
      <t>2</t>
    </r>
    <r>
      <rPr>
        <b/>
        <sz val="12"/>
        <color theme="1"/>
        <rFont val="Times New Roman"/>
      </rPr>
      <t>O</t>
    </r>
    <r>
      <rPr>
        <b/>
        <vertAlign val="subscript"/>
        <sz val="12"/>
        <color theme="1"/>
        <rFont val="Times New Roman"/>
      </rPr>
      <t>6</t>
    </r>
    <r>
      <rPr>
        <b/>
        <sz val="12"/>
        <color theme="1"/>
        <rFont val="Times New Roman"/>
      </rPr>
      <t xml:space="preserve"> (AnDiHd)</t>
    </r>
  </si>
  <si>
    <t>Co</t>
  </si>
  <si>
    <t>s</t>
  </si>
  <si>
    <t>Fa liquid</t>
  </si>
  <si>
    <t>Rigden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</si>
</sst>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i/>
      <sz val="12"/>
      <color theme="1"/>
      <name val="Times New Roman"/>
    </font>
    <font>
      <vertAlign val="subscript"/>
      <sz val="12"/>
      <color theme="1"/>
      <name val="Times New Roman"/>
    </font>
    <font>
      <vertAlign val="superscript"/>
      <sz val="12"/>
      <color theme="1"/>
      <name val="Times New Roman"/>
    </font>
    <font>
      <b/>
      <sz val="12"/>
      <color theme="1"/>
      <name val="Times New Roman"/>
    </font>
    <font>
      <b/>
      <vertAlign val="subscript"/>
      <sz val="12"/>
      <color theme="1"/>
      <name val="Times New Roman"/>
    </font>
    <font>
      <sz val="8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1" fillId="0" borderId="0" xfId="0" quotePrefix="1" applyFont="1" applyAlignment="1">
      <alignment horizontal="right" vertical="center"/>
    </xf>
    <xf numFmtId="0" fontId="1" fillId="0" borderId="0" xfId="0" quotePrefix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1" fillId="0" borderId="0" xfId="0" applyNumberFormat="1" applyFont="1" applyBorder="1" applyAlignment="1">
      <alignment horizontal="right" vertical="center"/>
    </xf>
    <xf numFmtId="1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Fa liquid (1573 K)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Sheet1!$K$5:$K$13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0.31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0.54</c:v>
                  </c:pt>
                  <c:pt idx="5">
                    <c:v>0.01</c:v>
                  </c:pt>
                  <c:pt idx="6">
                    <c:v>0.14</c:v>
                  </c:pt>
                  <c:pt idx="7">
                    <c:v>0.03</c:v>
                  </c:pt>
                  <c:pt idx="8">
                    <c:v>0.05</c:v>
                  </c:pt>
                </c:numCache>
              </c:numRef>
            </c:plus>
            <c:minus>
              <c:numRef>
                <c:f>Sheet1!$K$5:$K$13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0.31</c:v>
                  </c:pt>
                  <c:pt idx="2">
                    <c:v>0.01</c:v>
                  </c:pt>
                  <c:pt idx="3">
                    <c:v>0.01</c:v>
                  </c:pt>
                  <c:pt idx="4">
                    <c:v>0.54</c:v>
                  </c:pt>
                  <c:pt idx="5">
                    <c:v>0.01</c:v>
                  </c:pt>
                  <c:pt idx="6">
                    <c:v>0.14</c:v>
                  </c:pt>
                  <c:pt idx="7">
                    <c:v>0.03</c:v>
                  </c:pt>
                  <c:pt idx="8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Sheet1!$I$5:$I$13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0.08</c:v>
                  </c:pt>
                  <c:pt idx="4">
                    <c:v>0.04</c:v>
                  </c:pt>
                  <c:pt idx="5">
                    <c:v>0.01</c:v>
                  </c:pt>
                  <c:pt idx="6">
                    <c:v>0.02</c:v>
                  </c:pt>
                  <c:pt idx="7">
                    <c:v>0.003</c:v>
                  </c:pt>
                  <c:pt idx="8">
                    <c:v>0.01</c:v>
                  </c:pt>
                </c:numCache>
              </c:numRef>
            </c:plus>
            <c:minus>
              <c:numRef>
                <c:f>Sheet1!$I$5:$I$13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0.08</c:v>
                  </c:pt>
                  <c:pt idx="4">
                    <c:v>0.04</c:v>
                  </c:pt>
                  <c:pt idx="5">
                    <c:v>0.01</c:v>
                  </c:pt>
                  <c:pt idx="6">
                    <c:v>0.02</c:v>
                  </c:pt>
                  <c:pt idx="7">
                    <c:v>0.003</c:v>
                  </c:pt>
                  <c:pt idx="8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Sheet1!$H$5:$H$13</c:f>
              <c:numCache>
                <c:formatCode>General</c:formatCode>
                <c:ptCount val="9"/>
                <c:pt idx="0">
                  <c:v>0.43</c:v>
                </c:pt>
                <c:pt idx="1">
                  <c:v>0.81</c:v>
                </c:pt>
                <c:pt idx="2">
                  <c:v>1.24</c:v>
                </c:pt>
                <c:pt idx="3">
                  <c:v>1.53</c:v>
                </c:pt>
                <c:pt idx="4">
                  <c:v>1.63</c:v>
                </c:pt>
                <c:pt idx="5">
                  <c:v>1.99</c:v>
                </c:pt>
                <c:pt idx="6">
                  <c:v>2.17</c:v>
                </c:pt>
                <c:pt idx="7">
                  <c:v>3.82</c:v>
                </c:pt>
                <c:pt idx="8">
                  <c:v>4.58</c:v>
                </c:pt>
              </c:numCache>
            </c:numRef>
          </c:xVal>
          <c:yVal>
            <c:numRef>
              <c:f>Sheet1!$J$5:$J$13</c:f>
              <c:numCache>
                <c:formatCode>General</c:formatCode>
                <c:ptCount val="9"/>
                <c:pt idx="0">
                  <c:v>3.23</c:v>
                </c:pt>
                <c:pt idx="1">
                  <c:v>3.91</c:v>
                </c:pt>
                <c:pt idx="2">
                  <c:v>4.72</c:v>
                </c:pt>
                <c:pt idx="3">
                  <c:v>4.94</c:v>
                </c:pt>
                <c:pt idx="4">
                  <c:v>4.92</c:v>
                </c:pt>
                <c:pt idx="5">
                  <c:v>5.82</c:v>
                </c:pt>
                <c:pt idx="6">
                  <c:v>5.85</c:v>
                </c:pt>
                <c:pt idx="7">
                  <c:v>8.45</c:v>
                </c:pt>
                <c:pt idx="8">
                  <c:v>9.5</c:v>
                </c:pt>
              </c:numCache>
            </c:numRef>
          </c:yVal>
          <c:smooth val="0"/>
        </c:ser>
        <c:ser>
          <c:idx val="1"/>
          <c:order val="1"/>
          <c:tx>
            <c:v>Fa solid (298 K)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Sheet1!$K$14:$K$17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0.11</c:v>
                  </c:pt>
                  <c:pt idx="2">
                    <c:v>0.1</c:v>
                  </c:pt>
                  <c:pt idx="3">
                    <c:v>0.04</c:v>
                  </c:pt>
                </c:numCache>
              </c:numRef>
            </c:plus>
            <c:minus>
              <c:numRef>
                <c:f>Sheet1!$K$14:$K$17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0.11</c:v>
                  </c:pt>
                  <c:pt idx="2">
                    <c:v>0.1</c:v>
                  </c:pt>
                  <c:pt idx="3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Sheet1!$I$14:$I$17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0.019</c:v>
                  </c:pt>
                </c:numCache>
              </c:numRef>
            </c:plus>
            <c:minus>
              <c:numRef>
                <c:f>Sheet1!$I$14:$I$17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Sheet1!$H$14:$H$17</c:f>
              <c:numCache>
                <c:formatCode>General</c:formatCode>
                <c:ptCount val="4"/>
                <c:pt idx="0">
                  <c:v>4.27</c:v>
                </c:pt>
                <c:pt idx="1">
                  <c:v>4.44</c:v>
                </c:pt>
                <c:pt idx="2">
                  <c:v>4.57</c:v>
                </c:pt>
                <c:pt idx="3">
                  <c:v>4.864</c:v>
                </c:pt>
              </c:numCache>
            </c:numRef>
          </c:xVal>
          <c:yVal>
            <c:numRef>
              <c:f>Sheet1!$J$14:$J$17</c:f>
              <c:numCache>
                <c:formatCode>General</c:formatCode>
                <c:ptCount val="4"/>
                <c:pt idx="0">
                  <c:v>10.15</c:v>
                </c:pt>
                <c:pt idx="1">
                  <c:v>10.33</c:v>
                </c:pt>
                <c:pt idx="2">
                  <c:v>10.57</c:v>
                </c:pt>
                <c:pt idx="3">
                  <c:v>10.9</c:v>
                </c:pt>
              </c:numCache>
            </c:numRef>
          </c:yVal>
          <c:smooth val="0"/>
        </c:ser>
        <c:ser>
          <c:idx val="2"/>
          <c:order val="2"/>
          <c:tx>
            <c:v>Fa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Sheet1!$AF$6:$AF$56</c:f>
              <c:numCache>
                <c:formatCode>General</c:formatCode>
                <c:ptCount val="51"/>
                <c:pt idx="0">
                  <c:v>2.438</c:v>
                </c:pt>
                <c:pt idx="1">
                  <c:v>2.596</c:v>
                </c:pt>
                <c:pt idx="2">
                  <c:v>2.754</c:v>
                </c:pt>
                <c:pt idx="3">
                  <c:v>2.912</c:v>
                </c:pt>
                <c:pt idx="4">
                  <c:v>3.07</c:v>
                </c:pt>
                <c:pt idx="5">
                  <c:v>3.228</c:v>
                </c:pt>
                <c:pt idx="6">
                  <c:v>3.386</c:v>
                </c:pt>
                <c:pt idx="7">
                  <c:v>3.544</c:v>
                </c:pt>
                <c:pt idx="8">
                  <c:v>3.702</c:v>
                </c:pt>
                <c:pt idx="9">
                  <c:v>3.86</c:v>
                </c:pt>
                <c:pt idx="10">
                  <c:v>4.018</c:v>
                </c:pt>
                <c:pt idx="11">
                  <c:v>4.176</c:v>
                </c:pt>
                <c:pt idx="12">
                  <c:v>4.334</c:v>
                </c:pt>
                <c:pt idx="13">
                  <c:v>4.492000000000001</c:v>
                </c:pt>
                <c:pt idx="14">
                  <c:v>4.65</c:v>
                </c:pt>
                <c:pt idx="15">
                  <c:v>4.808000000000001</c:v>
                </c:pt>
                <c:pt idx="16">
                  <c:v>4.966000000000001</c:v>
                </c:pt>
                <c:pt idx="17">
                  <c:v>5.187200000000001</c:v>
                </c:pt>
                <c:pt idx="18">
                  <c:v>5.3452</c:v>
                </c:pt>
                <c:pt idx="19">
                  <c:v>5.5032</c:v>
                </c:pt>
                <c:pt idx="20">
                  <c:v>5.661200000000001</c:v>
                </c:pt>
                <c:pt idx="21">
                  <c:v>5.8192</c:v>
                </c:pt>
                <c:pt idx="22">
                  <c:v>5.9772</c:v>
                </c:pt>
                <c:pt idx="23">
                  <c:v>6.135200000000001</c:v>
                </c:pt>
                <c:pt idx="24">
                  <c:v>6.2932</c:v>
                </c:pt>
                <c:pt idx="25">
                  <c:v>6.451200000000001</c:v>
                </c:pt>
                <c:pt idx="26">
                  <c:v>6.609200000000001</c:v>
                </c:pt>
                <c:pt idx="27">
                  <c:v>6.767200000000001</c:v>
                </c:pt>
                <c:pt idx="28">
                  <c:v>6.925200000000002</c:v>
                </c:pt>
                <c:pt idx="29">
                  <c:v>7.083200000000001</c:v>
                </c:pt>
                <c:pt idx="30">
                  <c:v>7.2412</c:v>
                </c:pt>
                <c:pt idx="31">
                  <c:v>7.399200000000002</c:v>
                </c:pt>
                <c:pt idx="32">
                  <c:v>7.557200000000002</c:v>
                </c:pt>
                <c:pt idx="33">
                  <c:v>7.715200000000003</c:v>
                </c:pt>
                <c:pt idx="34">
                  <c:v>7.873200000000002</c:v>
                </c:pt>
                <c:pt idx="35">
                  <c:v>8.031200000000002</c:v>
                </c:pt>
                <c:pt idx="36">
                  <c:v>8.189200000000003</c:v>
                </c:pt>
                <c:pt idx="37">
                  <c:v>8.347200000000003</c:v>
                </c:pt>
                <c:pt idx="38">
                  <c:v>8.505200000000003</c:v>
                </c:pt>
                <c:pt idx="39">
                  <c:v>8.663200000000003</c:v>
                </c:pt>
                <c:pt idx="40">
                  <c:v>8.821200000000003</c:v>
                </c:pt>
                <c:pt idx="41">
                  <c:v>8.979200000000002</c:v>
                </c:pt>
                <c:pt idx="42">
                  <c:v>9.137200000000002</c:v>
                </c:pt>
                <c:pt idx="43">
                  <c:v>9.295200000000001</c:v>
                </c:pt>
                <c:pt idx="44">
                  <c:v>9.4532</c:v>
                </c:pt>
                <c:pt idx="45">
                  <c:v>9.6112</c:v>
                </c:pt>
                <c:pt idx="46">
                  <c:v>9.7692</c:v>
                </c:pt>
                <c:pt idx="47">
                  <c:v>9.9272</c:v>
                </c:pt>
                <c:pt idx="48">
                  <c:v>10.0852</c:v>
                </c:pt>
                <c:pt idx="49">
                  <c:v>10.2432</c:v>
                </c:pt>
                <c:pt idx="50">
                  <c:v>10.4012</c:v>
                </c:pt>
              </c:numCache>
            </c:numRef>
          </c:yVal>
          <c:smooth val="0"/>
        </c:ser>
        <c:ser>
          <c:idx val="3"/>
          <c:order val="3"/>
          <c:tx>
            <c:v>Fa solid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Sheet1!$AG$6:$AG$56</c:f>
              <c:numCache>
                <c:formatCode>General</c:formatCode>
                <c:ptCount val="51"/>
                <c:pt idx="40">
                  <c:v>9.683200000000003</c:v>
                </c:pt>
                <c:pt idx="41">
                  <c:v>9.841200000000002</c:v>
                </c:pt>
                <c:pt idx="42">
                  <c:v>9.999200000000001</c:v>
                </c:pt>
                <c:pt idx="43">
                  <c:v>10.1572</c:v>
                </c:pt>
                <c:pt idx="44">
                  <c:v>10.3152</c:v>
                </c:pt>
                <c:pt idx="45">
                  <c:v>10.4732</c:v>
                </c:pt>
                <c:pt idx="46">
                  <c:v>10.6312</c:v>
                </c:pt>
                <c:pt idx="47">
                  <c:v>10.7892</c:v>
                </c:pt>
                <c:pt idx="48">
                  <c:v>10.9472</c:v>
                </c:pt>
                <c:pt idx="49">
                  <c:v>11.1052</c:v>
                </c:pt>
                <c:pt idx="50">
                  <c:v>11.2632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8205392"/>
        <c:axId val="-2049790272"/>
      </c:scatterChart>
      <c:valAx>
        <c:axId val="-1878205392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790272"/>
        <c:crosses val="autoZero"/>
        <c:crossBetween val="midCat"/>
      </c:valAx>
      <c:valAx>
        <c:axId val="-2049790272"/>
        <c:scaling>
          <c:orientation val="minMax"/>
          <c:max val="1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205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 liquid (2273 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Sheet1!$K$35:$K$40</c:f>
                <c:numCache>
                  <c:formatCode>General</c:formatCode>
                  <c:ptCount val="6"/>
                  <c:pt idx="0">
                    <c:v>0.02</c:v>
                  </c:pt>
                  <c:pt idx="1">
                    <c:v>0.11</c:v>
                  </c:pt>
                  <c:pt idx="2">
                    <c:v>0.17</c:v>
                  </c:pt>
                  <c:pt idx="3">
                    <c:v>0.44</c:v>
                  </c:pt>
                  <c:pt idx="4">
                    <c:v>0.12</c:v>
                  </c:pt>
                  <c:pt idx="5">
                    <c:v>0.17</c:v>
                  </c:pt>
                </c:numCache>
              </c:numRef>
            </c:plus>
            <c:minus>
              <c:numRef>
                <c:f>Sheet1!$K$35:$K$40</c:f>
                <c:numCache>
                  <c:formatCode>General</c:formatCode>
                  <c:ptCount val="6"/>
                  <c:pt idx="0">
                    <c:v>0.02</c:v>
                  </c:pt>
                  <c:pt idx="1">
                    <c:v>0.11</c:v>
                  </c:pt>
                  <c:pt idx="2">
                    <c:v>0.17</c:v>
                  </c:pt>
                  <c:pt idx="3">
                    <c:v>0.44</c:v>
                  </c:pt>
                  <c:pt idx="4">
                    <c:v>0.12</c:v>
                  </c:pt>
                  <c:pt idx="5">
                    <c:v>0.17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Sheet1!$I$35:$I$40</c:f>
                <c:numCache>
                  <c:formatCode>General</c:formatCode>
                  <c:ptCount val="6"/>
                  <c:pt idx="0">
                    <c:v>0.001</c:v>
                  </c:pt>
                  <c:pt idx="1">
                    <c:v>0.004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0.01</c:v>
                  </c:pt>
                  <c:pt idx="5">
                    <c:v>0.02</c:v>
                  </c:pt>
                </c:numCache>
              </c:numRef>
            </c:plus>
            <c:minus>
              <c:numRef>
                <c:f>Sheet1!$I$35:$I$40</c:f>
                <c:numCache>
                  <c:formatCode>General</c:formatCode>
                  <c:ptCount val="6"/>
                  <c:pt idx="0">
                    <c:v>0.001</c:v>
                  </c:pt>
                  <c:pt idx="1">
                    <c:v>0.004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0.01</c:v>
                  </c:pt>
                  <c:pt idx="5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Sheet1!$H$35:$H$40</c:f>
              <c:numCache>
                <c:formatCode>General</c:formatCode>
                <c:ptCount val="6"/>
                <c:pt idx="0">
                  <c:v>1.644</c:v>
                </c:pt>
                <c:pt idx="1">
                  <c:v>0.886</c:v>
                </c:pt>
                <c:pt idx="2">
                  <c:v>4.08</c:v>
                </c:pt>
                <c:pt idx="3">
                  <c:v>2.59</c:v>
                </c:pt>
                <c:pt idx="4">
                  <c:v>3.41</c:v>
                </c:pt>
                <c:pt idx="5">
                  <c:v>4.43</c:v>
                </c:pt>
              </c:numCache>
            </c:numRef>
          </c:xVal>
          <c:yVal>
            <c:numRef>
              <c:f>Sheet1!$J$35:$J$40</c:f>
              <c:numCache>
                <c:formatCode>General</c:formatCode>
                <c:ptCount val="6"/>
                <c:pt idx="0">
                  <c:v>5.38</c:v>
                </c:pt>
                <c:pt idx="1">
                  <c:v>4.0</c:v>
                </c:pt>
                <c:pt idx="2">
                  <c:v>9.140000000000001</c:v>
                </c:pt>
                <c:pt idx="3">
                  <c:v>7.1</c:v>
                </c:pt>
                <c:pt idx="4">
                  <c:v>8.47</c:v>
                </c:pt>
                <c:pt idx="5">
                  <c:v>9.95</c:v>
                </c:pt>
              </c:numCache>
            </c:numRef>
          </c:yVal>
          <c:smooth val="0"/>
        </c:ser>
        <c:ser>
          <c:idx val="1"/>
          <c:order val="1"/>
          <c:tx>
            <c:v>Fo solid (298 K)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Sheet1!$K$41</c:f>
                <c:numCache>
                  <c:formatCode>General</c:formatCode>
                  <c:ptCount val="1"/>
                  <c:pt idx="0">
                    <c:v>0.13</c:v>
                  </c:pt>
                </c:numCache>
              </c:numRef>
            </c:plus>
            <c:minus>
              <c:numRef>
                <c:f>Sheet1!$K$41</c:f>
                <c:numCache>
                  <c:formatCode>General</c:formatCode>
                  <c:ptCount val="1"/>
                  <c:pt idx="0">
                    <c:v>0.13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Sheet1!$I$41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plus>
            <c:minus>
              <c:numRef>
                <c:f>Sheet1!$I$41</c:f>
                <c:numCache>
                  <c:formatCode>General</c:formatCode>
                  <c:ptCount val="1"/>
                  <c:pt idx="0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Sheet1!$H$41:$H$41</c:f>
              <c:numCache>
                <c:formatCode>General</c:formatCode>
                <c:ptCount val="1"/>
                <c:pt idx="0">
                  <c:v>4.91</c:v>
                </c:pt>
              </c:numCache>
            </c:numRef>
          </c:xVal>
          <c:yVal>
            <c:numRef>
              <c:f>Sheet1!$J$41:$J$41</c:f>
              <c:numCache>
                <c:formatCode>General</c:formatCode>
                <c:ptCount val="1"/>
                <c:pt idx="0">
                  <c:v>11.91</c:v>
                </c:pt>
              </c:numCache>
            </c:numRef>
          </c:yVal>
          <c:smooth val="0"/>
        </c:ser>
        <c:ser>
          <c:idx val="2"/>
          <c:order val="2"/>
          <c:tx>
            <c:v>Fa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Sheet1!$AH$6:$AH$56</c:f>
              <c:numCache>
                <c:formatCode>General</c:formatCode>
                <c:ptCount val="51"/>
                <c:pt idx="0">
                  <c:v>2.674</c:v>
                </c:pt>
                <c:pt idx="1">
                  <c:v>2.838</c:v>
                </c:pt>
                <c:pt idx="2">
                  <c:v>3.002</c:v>
                </c:pt>
                <c:pt idx="3">
                  <c:v>3.166</c:v>
                </c:pt>
                <c:pt idx="4">
                  <c:v>3.33</c:v>
                </c:pt>
                <c:pt idx="5">
                  <c:v>3.494</c:v>
                </c:pt>
                <c:pt idx="6">
                  <c:v>3.658</c:v>
                </c:pt>
                <c:pt idx="7">
                  <c:v>3.822</c:v>
                </c:pt>
                <c:pt idx="8">
                  <c:v>3.986</c:v>
                </c:pt>
                <c:pt idx="9">
                  <c:v>4.149999999999999</c:v>
                </c:pt>
                <c:pt idx="10">
                  <c:v>4.314</c:v>
                </c:pt>
                <c:pt idx="11">
                  <c:v>4.478</c:v>
                </c:pt>
                <c:pt idx="12">
                  <c:v>4.641999999999999</c:v>
                </c:pt>
                <c:pt idx="13">
                  <c:v>4.806</c:v>
                </c:pt>
                <c:pt idx="14">
                  <c:v>4.97</c:v>
                </c:pt>
                <c:pt idx="15">
                  <c:v>5.134</c:v>
                </c:pt>
                <c:pt idx="16">
                  <c:v>5.298</c:v>
                </c:pt>
                <c:pt idx="17">
                  <c:v>5.5276</c:v>
                </c:pt>
                <c:pt idx="18">
                  <c:v>5.691599999999999</c:v>
                </c:pt>
                <c:pt idx="19">
                  <c:v>5.8556</c:v>
                </c:pt>
                <c:pt idx="20">
                  <c:v>6.0196</c:v>
                </c:pt>
                <c:pt idx="21">
                  <c:v>6.1836</c:v>
                </c:pt>
                <c:pt idx="22">
                  <c:v>6.3476</c:v>
                </c:pt>
                <c:pt idx="23">
                  <c:v>6.5116</c:v>
                </c:pt>
                <c:pt idx="24">
                  <c:v>6.675600000000001</c:v>
                </c:pt>
                <c:pt idx="25">
                  <c:v>6.8396</c:v>
                </c:pt>
                <c:pt idx="26">
                  <c:v>7.0036</c:v>
                </c:pt>
                <c:pt idx="27">
                  <c:v>7.1676</c:v>
                </c:pt>
                <c:pt idx="28">
                  <c:v>7.331600000000001</c:v>
                </c:pt>
                <c:pt idx="29">
                  <c:v>7.495600000000001</c:v>
                </c:pt>
                <c:pt idx="30">
                  <c:v>7.659600000000001</c:v>
                </c:pt>
                <c:pt idx="31">
                  <c:v>7.823600000000001</c:v>
                </c:pt>
                <c:pt idx="32">
                  <c:v>7.987600000000002</c:v>
                </c:pt>
                <c:pt idx="33">
                  <c:v>8.151600000000001</c:v>
                </c:pt>
                <c:pt idx="34">
                  <c:v>8.3156</c:v>
                </c:pt>
                <c:pt idx="35">
                  <c:v>8.4796</c:v>
                </c:pt>
                <c:pt idx="36">
                  <c:v>8.643600000000003</c:v>
                </c:pt>
                <c:pt idx="37">
                  <c:v>8.807600000000002</c:v>
                </c:pt>
                <c:pt idx="38">
                  <c:v>8.971600000000002</c:v>
                </c:pt>
                <c:pt idx="39">
                  <c:v>9.135600000000001</c:v>
                </c:pt>
                <c:pt idx="40">
                  <c:v>9.299600000000001</c:v>
                </c:pt>
                <c:pt idx="41">
                  <c:v>9.4636</c:v>
                </c:pt>
                <c:pt idx="42">
                  <c:v>9.627600000000001</c:v>
                </c:pt>
                <c:pt idx="43">
                  <c:v>9.791600000000001</c:v>
                </c:pt>
                <c:pt idx="44">
                  <c:v>9.9556</c:v>
                </c:pt>
                <c:pt idx="45">
                  <c:v>10.1196</c:v>
                </c:pt>
                <c:pt idx="46">
                  <c:v>10.2836</c:v>
                </c:pt>
                <c:pt idx="47">
                  <c:v>10.4476</c:v>
                </c:pt>
                <c:pt idx="48">
                  <c:v>10.6116</c:v>
                </c:pt>
                <c:pt idx="49">
                  <c:v>10.7756</c:v>
                </c:pt>
                <c:pt idx="50">
                  <c:v>10.9396</c:v>
                </c:pt>
              </c:numCache>
            </c:numRef>
          </c:yVal>
          <c:smooth val="0"/>
        </c:ser>
        <c:ser>
          <c:idx val="3"/>
          <c:order val="3"/>
          <c:tx>
            <c:v>Fa solid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Sheet1!$AI$6:$AI$56</c:f>
              <c:numCache>
                <c:formatCode>General</c:formatCode>
                <c:ptCount val="51"/>
                <c:pt idx="40">
                  <c:v>10.4256</c:v>
                </c:pt>
                <c:pt idx="41">
                  <c:v>10.5896</c:v>
                </c:pt>
                <c:pt idx="42">
                  <c:v>10.7536</c:v>
                </c:pt>
                <c:pt idx="43">
                  <c:v>10.9176</c:v>
                </c:pt>
                <c:pt idx="44">
                  <c:v>11.0816</c:v>
                </c:pt>
                <c:pt idx="45">
                  <c:v>11.2456</c:v>
                </c:pt>
                <c:pt idx="46">
                  <c:v>11.4096</c:v>
                </c:pt>
                <c:pt idx="47">
                  <c:v>11.5736</c:v>
                </c:pt>
                <c:pt idx="48">
                  <c:v>11.7376</c:v>
                </c:pt>
                <c:pt idx="49">
                  <c:v>11.9016</c:v>
                </c:pt>
                <c:pt idx="50">
                  <c:v>12.0656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9630672"/>
        <c:axId val="-1985850304"/>
      </c:scatterChart>
      <c:valAx>
        <c:axId val="-1909630672"/>
        <c:scaling>
          <c:orientation val="minMax"/>
          <c:max val="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50304"/>
        <c:crosses val="autoZero"/>
        <c:crossBetween val="midCat"/>
      </c:valAx>
      <c:valAx>
        <c:axId val="-1985850304"/>
        <c:scaling>
          <c:orientation val="minMax"/>
          <c:max val="12.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6306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Sheet1!$K$44:$K$53</c:f>
                <c:numCache>
                  <c:formatCode>General</c:formatCode>
                  <c:ptCount val="10"/>
                  <c:pt idx="0">
                    <c:v>0.05</c:v>
                  </c:pt>
                  <c:pt idx="1">
                    <c:v>0.02</c:v>
                  </c:pt>
                  <c:pt idx="2">
                    <c:v>0.08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0.05</c:v>
                  </c:pt>
                  <c:pt idx="8">
                    <c:v>0.08</c:v>
                  </c:pt>
                  <c:pt idx="9">
                    <c:v>0.23</c:v>
                  </c:pt>
                </c:numCache>
              </c:numRef>
            </c:plus>
            <c:minus>
              <c:numRef>
                <c:f>Sheet1!$K$44:$K$53</c:f>
                <c:numCache>
                  <c:formatCode>General</c:formatCode>
                  <c:ptCount val="10"/>
                  <c:pt idx="0">
                    <c:v>0.05</c:v>
                  </c:pt>
                  <c:pt idx="1">
                    <c:v>0.02</c:v>
                  </c:pt>
                  <c:pt idx="2">
                    <c:v>0.08</c:v>
                  </c:pt>
                  <c:pt idx="3">
                    <c:v>0.01</c:v>
                  </c:pt>
                  <c:pt idx="4">
                    <c:v>0.02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0.05</c:v>
                  </c:pt>
                  <c:pt idx="8">
                    <c:v>0.08</c:v>
                  </c:pt>
                  <c:pt idx="9">
                    <c:v>0.23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Sheet1!$I$44:$I$53</c:f>
                <c:numCache>
                  <c:formatCode>General</c:formatCode>
                  <c:ptCount val="10"/>
                  <c:pt idx="0">
                    <c:v>0.02</c:v>
                  </c:pt>
                  <c:pt idx="1">
                    <c:v>0.02</c:v>
                  </c:pt>
                  <c:pt idx="2">
                    <c:v>0.023</c:v>
                  </c:pt>
                  <c:pt idx="3">
                    <c:v>0.025</c:v>
                  </c:pt>
                  <c:pt idx="4">
                    <c:v>0.04</c:v>
                  </c:pt>
                  <c:pt idx="5">
                    <c:v>0.005</c:v>
                  </c:pt>
                  <c:pt idx="6">
                    <c:v>0.003</c:v>
                  </c:pt>
                  <c:pt idx="7">
                    <c:v>0.005</c:v>
                  </c:pt>
                  <c:pt idx="8">
                    <c:v>0.007</c:v>
                  </c:pt>
                  <c:pt idx="9">
                    <c:v>0.024</c:v>
                  </c:pt>
                </c:numCache>
              </c:numRef>
            </c:plus>
            <c:minus>
              <c:numRef>
                <c:f>Sheet1!$I$44:$I$53</c:f>
                <c:numCache>
                  <c:formatCode>General</c:formatCode>
                  <c:ptCount val="10"/>
                  <c:pt idx="0">
                    <c:v>0.02</c:v>
                  </c:pt>
                  <c:pt idx="1">
                    <c:v>0.02</c:v>
                  </c:pt>
                  <c:pt idx="2">
                    <c:v>0.023</c:v>
                  </c:pt>
                  <c:pt idx="3">
                    <c:v>0.025</c:v>
                  </c:pt>
                  <c:pt idx="4">
                    <c:v>0.04</c:v>
                  </c:pt>
                  <c:pt idx="5">
                    <c:v>0.005</c:v>
                  </c:pt>
                  <c:pt idx="6">
                    <c:v>0.003</c:v>
                  </c:pt>
                  <c:pt idx="7">
                    <c:v>0.005</c:v>
                  </c:pt>
                  <c:pt idx="8">
                    <c:v>0.007</c:v>
                  </c:pt>
                  <c:pt idx="9">
                    <c:v>0.024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Sheet1!$H$44:$H$53</c:f>
              <c:numCache>
                <c:formatCode>General</c:formatCode>
                <c:ptCount val="10"/>
                <c:pt idx="0">
                  <c:v>0.92</c:v>
                </c:pt>
                <c:pt idx="1">
                  <c:v>0.969</c:v>
                </c:pt>
                <c:pt idx="2">
                  <c:v>1.133</c:v>
                </c:pt>
                <c:pt idx="3">
                  <c:v>1.325</c:v>
                </c:pt>
                <c:pt idx="4">
                  <c:v>1.96</c:v>
                </c:pt>
                <c:pt idx="5">
                  <c:v>2.363</c:v>
                </c:pt>
                <c:pt idx="6">
                  <c:v>3.816</c:v>
                </c:pt>
                <c:pt idx="7">
                  <c:v>4.501</c:v>
                </c:pt>
                <c:pt idx="8">
                  <c:v>4.094</c:v>
                </c:pt>
                <c:pt idx="9">
                  <c:v>4.868</c:v>
                </c:pt>
              </c:numCache>
            </c:numRef>
          </c:xVal>
          <c:yVal>
            <c:numRef>
              <c:f>Sheet1!$J$44:$J$53</c:f>
              <c:numCache>
                <c:formatCode>General</c:formatCode>
                <c:ptCount val="10"/>
                <c:pt idx="0">
                  <c:v>3.98</c:v>
                </c:pt>
                <c:pt idx="1">
                  <c:v>3.94</c:v>
                </c:pt>
                <c:pt idx="2">
                  <c:v>4.12</c:v>
                </c:pt>
                <c:pt idx="3">
                  <c:v>4.68</c:v>
                </c:pt>
                <c:pt idx="4">
                  <c:v>5.32</c:v>
                </c:pt>
                <c:pt idx="5">
                  <c:v>5.88</c:v>
                </c:pt>
                <c:pt idx="6">
                  <c:v>8.49</c:v>
                </c:pt>
                <c:pt idx="7">
                  <c:v>9.56</c:v>
                </c:pt>
                <c:pt idx="8">
                  <c:v>9.09</c:v>
                </c:pt>
                <c:pt idx="9">
                  <c:v>10.06</c:v>
                </c:pt>
              </c:numCache>
            </c:numRef>
          </c:yVal>
          <c:smooth val="0"/>
        </c:ser>
        <c:ser>
          <c:idx val="2"/>
          <c:order val="1"/>
          <c:tx>
            <c:v>An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Sheet1!$AJ$6:$AJ$56</c:f>
              <c:numCache>
                <c:formatCode>General</c:formatCode>
                <c:ptCount val="51"/>
                <c:pt idx="0">
                  <c:v>2.778966759426963</c:v>
                </c:pt>
                <c:pt idx="1">
                  <c:v>2.928966759426963</c:v>
                </c:pt>
                <c:pt idx="2">
                  <c:v>3.078966759426963</c:v>
                </c:pt>
                <c:pt idx="3">
                  <c:v>3.228966759426963</c:v>
                </c:pt>
                <c:pt idx="4">
                  <c:v>3.378966759426964</c:v>
                </c:pt>
                <c:pt idx="5">
                  <c:v>3.528966759426963</c:v>
                </c:pt>
                <c:pt idx="6">
                  <c:v>3.678966759426963</c:v>
                </c:pt>
                <c:pt idx="7">
                  <c:v>3.828966759426963</c:v>
                </c:pt>
                <c:pt idx="8">
                  <c:v>3.978966759426964</c:v>
                </c:pt>
                <c:pt idx="9">
                  <c:v>4.128966759426963</c:v>
                </c:pt>
                <c:pt idx="10">
                  <c:v>4.278966759426964</c:v>
                </c:pt>
                <c:pt idx="11">
                  <c:v>4.428966759426963</c:v>
                </c:pt>
                <c:pt idx="12">
                  <c:v>4.578966759426963</c:v>
                </c:pt>
                <c:pt idx="13">
                  <c:v>4.728966759426964</c:v>
                </c:pt>
                <c:pt idx="14">
                  <c:v>4.878966759426964</c:v>
                </c:pt>
                <c:pt idx="15">
                  <c:v>5.028966759426964</c:v>
                </c:pt>
                <c:pt idx="16">
                  <c:v>5.178966759426964</c:v>
                </c:pt>
                <c:pt idx="17">
                  <c:v>5.388966759426964</c:v>
                </c:pt>
                <c:pt idx="18">
                  <c:v>5.538966759426964</c:v>
                </c:pt>
                <c:pt idx="19">
                  <c:v>5.688966759426964</c:v>
                </c:pt>
                <c:pt idx="20">
                  <c:v>5.838966759426963</c:v>
                </c:pt>
                <c:pt idx="21">
                  <c:v>5.988966759426964</c:v>
                </c:pt>
                <c:pt idx="22">
                  <c:v>6.138966759426964</c:v>
                </c:pt>
                <c:pt idx="23">
                  <c:v>6.288966759426964</c:v>
                </c:pt>
                <c:pt idx="24">
                  <c:v>6.438966759426964</c:v>
                </c:pt>
                <c:pt idx="25">
                  <c:v>6.588966759426964</c:v>
                </c:pt>
                <c:pt idx="26">
                  <c:v>6.738966759426964</c:v>
                </c:pt>
                <c:pt idx="27">
                  <c:v>6.888966759426965</c:v>
                </c:pt>
                <c:pt idx="28">
                  <c:v>7.038966759426965</c:v>
                </c:pt>
                <c:pt idx="29">
                  <c:v>7.188966759426965</c:v>
                </c:pt>
                <c:pt idx="30">
                  <c:v>7.338966759426965</c:v>
                </c:pt>
                <c:pt idx="31">
                  <c:v>7.488966759426965</c:v>
                </c:pt>
                <c:pt idx="32">
                  <c:v>7.638966759426965</c:v>
                </c:pt>
                <c:pt idx="33">
                  <c:v>7.788966759426965</c:v>
                </c:pt>
                <c:pt idx="34">
                  <c:v>7.938966759426965</c:v>
                </c:pt>
                <c:pt idx="35">
                  <c:v>8.088966759426966</c:v>
                </c:pt>
                <c:pt idx="36">
                  <c:v>8.238966759426965</c:v>
                </c:pt>
                <c:pt idx="37">
                  <c:v>8.388966759426965</c:v>
                </c:pt>
                <c:pt idx="38">
                  <c:v>8.538966759426966</c:v>
                </c:pt>
                <c:pt idx="39">
                  <c:v>8.688966759426966</c:v>
                </c:pt>
                <c:pt idx="40">
                  <c:v>8.838966759426966</c:v>
                </c:pt>
                <c:pt idx="41">
                  <c:v>8.988966759426965</c:v>
                </c:pt>
                <c:pt idx="42">
                  <c:v>9.138966759426963</c:v>
                </c:pt>
                <c:pt idx="43">
                  <c:v>9.288966759426966</c:v>
                </c:pt>
                <c:pt idx="44">
                  <c:v>9.438966759426964</c:v>
                </c:pt>
                <c:pt idx="45">
                  <c:v>9.588966759426963</c:v>
                </c:pt>
                <c:pt idx="46">
                  <c:v>9.738966759426961</c:v>
                </c:pt>
                <c:pt idx="47">
                  <c:v>9.888966759426963</c:v>
                </c:pt>
                <c:pt idx="48">
                  <c:v>10.03896675942696</c:v>
                </c:pt>
                <c:pt idx="49">
                  <c:v>10.18896675942696</c:v>
                </c:pt>
                <c:pt idx="50">
                  <c:v>10.33896675942696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3186976"/>
        <c:axId val="-1878446032"/>
      </c:scatterChart>
      <c:valAx>
        <c:axId val="-1923186976"/>
        <c:scaling>
          <c:orientation val="minMax"/>
          <c:max val="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8446032"/>
        <c:crosses val="autoZero"/>
        <c:crossBetween val="midCat"/>
      </c:valAx>
      <c:valAx>
        <c:axId val="-1878446032"/>
        <c:scaling>
          <c:orientation val="minMax"/>
          <c:max val="1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186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Sheet1!$K$55:$K$63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0.09</c:v>
                  </c:pt>
                  <c:pt idx="3">
                    <c:v>0.12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0.08</c:v>
                  </c:pt>
                  <c:pt idx="7">
                    <c:v>0.1</c:v>
                  </c:pt>
                  <c:pt idx="8">
                    <c:v>0.02</c:v>
                  </c:pt>
                </c:numCache>
              </c:numRef>
            </c:plus>
            <c:minus>
              <c:numRef>
                <c:f>Sheet1!$K$55:$K$63</c:f>
                <c:numCache>
                  <c:formatCode>General</c:formatCode>
                  <c:ptCount val="9"/>
                  <c:pt idx="0">
                    <c:v>0.01</c:v>
                  </c:pt>
                  <c:pt idx="1">
                    <c:v>0.01</c:v>
                  </c:pt>
                  <c:pt idx="2">
                    <c:v>0.09</c:v>
                  </c:pt>
                  <c:pt idx="3">
                    <c:v>0.12</c:v>
                  </c:pt>
                  <c:pt idx="4">
                    <c:v>0.05</c:v>
                  </c:pt>
                  <c:pt idx="5">
                    <c:v>0.05</c:v>
                  </c:pt>
                  <c:pt idx="6">
                    <c:v>0.08</c:v>
                  </c:pt>
                  <c:pt idx="7">
                    <c:v>0.1</c:v>
                  </c:pt>
                  <c:pt idx="8">
                    <c:v>0.02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Sheet1!$I$55:$I$63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0.03</c:v>
                  </c:pt>
                  <c:pt idx="7">
                    <c:v>0.008</c:v>
                  </c:pt>
                  <c:pt idx="8">
                    <c:v>0.002</c:v>
                  </c:pt>
                </c:numCache>
              </c:numRef>
            </c:plus>
            <c:minus>
              <c:numRef>
                <c:f>Sheet1!$I$55:$I$63</c:f>
                <c:numCache>
                  <c:formatCode>General</c:formatCode>
                  <c:ptCount val="9"/>
                  <c:pt idx="0">
                    <c:v>0.02</c:v>
                  </c:pt>
                  <c:pt idx="1">
                    <c:v>0.03</c:v>
                  </c:pt>
                  <c:pt idx="2">
                    <c:v>0.03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  <c:pt idx="6">
                    <c:v>0.03</c:v>
                  </c:pt>
                  <c:pt idx="7">
                    <c:v>0.008</c:v>
                  </c:pt>
                  <c:pt idx="8">
                    <c:v>0.002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Sheet1!$H$55:$H$63</c:f>
              <c:numCache>
                <c:formatCode>General</c:formatCode>
                <c:ptCount val="9"/>
                <c:pt idx="0">
                  <c:v>0.739</c:v>
                </c:pt>
                <c:pt idx="1">
                  <c:v>1.076</c:v>
                </c:pt>
                <c:pt idx="2">
                  <c:v>1.119</c:v>
                </c:pt>
                <c:pt idx="3">
                  <c:v>1.414</c:v>
                </c:pt>
                <c:pt idx="4">
                  <c:v>1.96</c:v>
                </c:pt>
                <c:pt idx="5">
                  <c:v>2.237</c:v>
                </c:pt>
                <c:pt idx="6">
                  <c:v>2.265</c:v>
                </c:pt>
                <c:pt idx="7">
                  <c:v>3.697</c:v>
                </c:pt>
                <c:pt idx="8">
                  <c:v>4.403</c:v>
                </c:pt>
              </c:numCache>
            </c:numRef>
          </c:xVal>
          <c:yVal>
            <c:numRef>
              <c:f>Sheet1!$J$55:$J$63</c:f>
              <c:numCache>
                <c:formatCode>General</c:formatCode>
                <c:ptCount val="9"/>
                <c:pt idx="0">
                  <c:v>4.47</c:v>
                </c:pt>
                <c:pt idx="1">
                  <c:v>4.92</c:v>
                </c:pt>
                <c:pt idx="2">
                  <c:v>4.8</c:v>
                </c:pt>
                <c:pt idx="3">
                  <c:v>5.79</c:v>
                </c:pt>
                <c:pt idx="4">
                  <c:v>6.39</c:v>
                </c:pt>
                <c:pt idx="5">
                  <c:v>6.51</c:v>
                </c:pt>
                <c:pt idx="6">
                  <c:v>6.61</c:v>
                </c:pt>
                <c:pt idx="7">
                  <c:v>9.33</c:v>
                </c:pt>
                <c:pt idx="8">
                  <c:v>9.89</c:v>
                </c:pt>
              </c:numCache>
            </c:numRef>
          </c:yVal>
          <c:smooth val="0"/>
        </c:ser>
        <c:ser>
          <c:idx val="2"/>
          <c:order val="1"/>
          <c:tx>
            <c:v>An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Sheet1!$AK$6:$AK$56</c:f>
              <c:numCache>
                <c:formatCode>General</c:formatCode>
                <c:ptCount val="51"/>
                <c:pt idx="0">
                  <c:v>3.048975935708033</c:v>
                </c:pt>
                <c:pt idx="1">
                  <c:v>3.206075935708033</c:v>
                </c:pt>
                <c:pt idx="2">
                  <c:v>3.363175935708033</c:v>
                </c:pt>
                <c:pt idx="3">
                  <c:v>3.520275935708033</c:v>
                </c:pt>
                <c:pt idx="4">
                  <c:v>3.677375935708033</c:v>
                </c:pt>
                <c:pt idx="5">
                  <c:v>3.834475935708033</c:v>
                </c:pt>
                <c:pt idx="6">
                  <c:v>3.991575935708033</c:v>
                </c:pt>
                <c:pt idx="7">
                  <c:v>4.148675935708033</c:v>
                </c:pt>
                <c:pt idx="8">
                  <c:v>4.305775935708032</c:v>
                </c:pt>
                <c:pt idx="9">
                  <c:v>4.462875935708032</c:v>
                </c:pt>
                <c:pt idx="10">
                  <c:v>4.619975935708032</c:v>
                </c:pt>
                <c:pt idx="11">
                  <c:v>4.777075935708033</c:v>
                </c:pt>
                <c:pt idx="12">
                  <c:v>4.934175935708033</c:v>
                </c:pt>
                <c:pt idx="13">
                  <c:v>5.091275935708033</c:v>
                </c:pt>
                <c:pt idx="14">
                  <c:v>5.248375935708033</c:v>
                </c:pt>
                <c:pt idx="15">
                  <c:v>5.405475935708033</c:v>
                </c:pt>
                <c:pt idx="16">
                  <c:v>5.562575935708033</c:v>
                </c:pt>
                <c:pt idx="17">
                  <c:v>5.782515935708033</c:v>
                </c:pt>
                <c:pt idx="18">
                  <c:v>5.939615935708032</c:v>
                </c:pt>
                <c:pt idx="19">
                  <c:v>6.096715935708033</c:v>
                </c:pt>
                <c:pt idx="20">
                  <c:v>6.253815935708033</c:v>
                </c:pt>
                <c:pt idx="21">
                  <c:v>6.410915935708033</c:v>
                </c:pt>
                <c:pt idx="22">
                  <c:v>6.568015935708033</c:v>
                </c:pt>
                <c:pt idx="23">
                  <c:v>6.725115935708032</c:v>
                </c:pt>
                <c:pt idx="24">
                  <c:v>6.882215935708033</c:v>
                </c:pt>
                <c:pt idx="25">
                  <c:v>7.039315935708034</c:v>
                </c:pt>
                <c:pt idx="26">
                  <c:v>7.196415935708034</c:v>
                </c:pt>
                <c:pt idx="27">
                  <c:v>7.353515935708033</c:v>
                </c:pt>
                <c:pt idx="28">
                  <c:v>7.510615935708033</c:v>
                </c:pt>
                <c:pt idx="29">
                  <c:v>7.667715935708033</c:v>
                </c:pt>
                <c:pt idx="30">
                  <c:v>7.824815935708035</c:v>
                </c:pt>
                <c:pt idx="31">
                  <c:v>7.981915935708034</c:v>
                </c:pt>
                <c:pt idx="32">
                  <c:v>8.139015935708034</c:v>
                </c:pt>
                <c:pt idx="33">
                  <c:v>8.296115935708034</c:v>
                </c:pt>
                <c:pt idx="34">
                  <c:v>8.453215935708033</c:v>
                </c:pt>
                <c:pt idx="35">
                  <c:v>8.610315935708035</c:v>
                </c:pt>
                <c:pt idx="36">
                  <c:v>8.767415935708035</c:v>
                </c:pt>
                <c:pt idx="37">
                  <c:v>8.924515935708035</c:v>
                </c:pt>
                <c:pt idx="38">
                  <c:v>9.081615935708034</c:v>
                </c:pt>
                <c:pt idx="39">
                  <c:v>9.238715935708035</c:v>
                </c:pt>
                <c:pt idx="40">
                  <c:v>9.395815935708036</c:v>
                </c:pt>
                <c:pt idx="41">
                  <c:v>9.552915935708034</c:v>
                </c:pt>
                <c:pt idx="42">
                  <c:v>9.710015935708033</c:v>
                </c:pt>
                <c:pt idx="43">
                  <c:v>9.867115935708033</c:v>
                </c:pt>
                <c:pt idx="44">
                  <c:v>10.02421593570803</c:v>
                </c:pt>
                <c:pt idx="45">
                  <c:v>10.18131593570803</c:v>
                </c:pt>
                <c:pt idx="46">
                  <c:v>10.33841593570803</c:v>
                </c:pt>
                <c:pt idx="47">
                  <c:v>10.49551593570803</c:v>
                </c:pt>
                <c:pt idx="48">
                  <c:v>10.65261593570803</c:v>
                </c:pt>
                <c:pt idx="49">
                  <c:v>10.80971593570803</c:v>
                </c:pt>
                <c:pt idx="50">
                  <c:v>10.96681593570803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1122624"/>
        <c:axId val="-1985394896"/>
      </c:scatterChart>
      <c:valAx>
        <c:axId val="-1781122624"/>
        <c:scaling>
          <c:orientation val="minMax"/>
          <c:max val="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94896"/>
        <c:crosses val="autoZero"/>
        <c:crossBetween val="midCat"/>
      </c:valAx>
      <c:valAx>
        <c:axId val="-19853948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1226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AnDi liquid (1673 K)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Sheet1!$AN$65:$AN$76</c:f>
                <c:numCache>
                  <c:formatCode>General</c:formatCode>
                  <c:ptCount val="12"/>
                  <c:pt idx="0">
                    <c:v>0.06</c:v>
                  </c:pt>
                  <c:pt idx="1">
                    <c:v>0.06</c:v>
                  </c:pt>
                  <c:pt idx="2">
                    <c:v>0.08</c:v>
                  </c:pt>
                  <c:pt idx="3">
                    <c:v>0.12</c:v>
                  </c:pt>
                  <c:pt idx="4">
                    <c:v>0.12</c:v>
                  </c:pt>
                  <c:pt idx="5">
                    <c:v>0.01</c:v>
                  </c:pt>
                  <c:pt idx="6">
                    <c:v>0.18</c:v>
                  </c:pt>
                  <c:pt idx="7">
                    <c:v>0.01</c:v>
                  </c:pt>
                  <c:pt idx="8">
                    <c:v>0.05</c:v>
                  </c:pt>
                  <c:pt idx="9">
                    <c:v>0.05</c:v>
                  </c:pt>
                  <c:pt idx="10">
                    <c:v>0.03</c:v>
                  </c:pt>
                  <c:pt idx="11">
                    <c:v>0.04</c:v>
                  </c:pt>
                </c:numCache>
              </c:numRef>
            </c:plus>
            <c:minus>
              <c:numRef>
                <c:f>Sheet1!$AO$65:$AO$76</c:f>
                <c:numCache>
                  <c:formatCode>General</c:formatCode>
                  <c:ptCount val="12"/>
                  <c:pt idx="0">
                    <c:v>0.06</c:v>
                  </c:pt>
                  <c:pt idx="1">
                    <c:v>0.06</c:v>
                  </c:pt>
                  <c:pt idx="2">
                    <c:v>0.13</c:v>
                  </c:pt>
                  <c:pt idx="3">
                    <c:v>0.42</c:v>
                  </c:pt>
                  <c:pt idx="4">
                    <c:v>0.15</c:v>
                  </c:pt>
                  <c:pt idx="5">
                    <c:v>0.01</c:v>
                  </c:pt>
                  <c:pt idx="6">
                    <c:v>0.13</c:v>
                  </c:pt>
                  <c:pt idx="7">
                    <c:v>0.01</c:v>
                  </c:pt>
                  <c:pt idx="8">
                    <c:v>0.05</c:v>
                  </c:pt>
                  <c:pt idx="9">
                    <c:v>0.05</c:v>
                  </c:pt>
                  <c:pt idx="10">
                    <c:v>0.03</c:v>
                  </c:pt>
                  <c:pt idx="11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Sheet1!$I$65:$I$76</c:f>
                <c:numCache>
                  <c:formatCode>General</c:formatCode>
                  <c:ptCount val="12"/>
                  <c:pt idx="0">
                    <c:v>0.02</c:v>
                  </c:pt>
                  <c:pt idx="1">
                    <c:v>0.01</c:v>
                  </c:pt>
                  <c:pt idx="2">
                    <c:v>0.024</c:v>
                  </c:pt>
                  <c:pt idx="3">
                    <c:v>0.02</c:v>
                  </c:pt>
                  <c:pt idx="4">
                    <c:v>0.023</c:v>
                  </c:pt>
                  <c:pt idx="5">
                    <c:v>0.04</c:v>
                  </c:pt>
                  <c:pt idx="6">
                    <c:v>0.05</c:v>
                  </c:pt>
                  <c:pt idx="7">
                    <c:v>0.05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0.003</c:v>
                  </c:pt>
                  <c:pt idx="11">
                    <c:v>0.004</c:v>
                  </c:pt>
                </c:numCache>
              </c:numRef>
            </c:plus>
            <c:minus>
              <c:numRef>
                <c:f>Sheet1!$I$65:$I$76</c:f>
                <c:numCache>
                  <c:formatCode>General</c:formatCode>
                  <c:ptCount val="12"/>
                  <c:pt idx="0">
                    <c:v>0.02</c:v>
                  </c:pt>
                  <c:pt idx="1">
                    <c:v>0.01</c:v>
                  </c:pt>
                  <c:pt idx="2">
                    <c:v>0.024</c:v>
                  </c:pt>
                  <c:pt idx="3">
                    <c:v>0.02</c:v>
                  </c:pt>
                  <c:pt idx="4">
                    <c:v>0.023</c:v>
                  </c:pt>
                  <c:pt idx="5">
                    <c:v>0.04</c:v>
                  </c:pt>
                  <c:pt idx="6">
                    <c:v>0.05</c:v>
                  </c:pt>
                  <c:pt idx="7">
                    <c:v>0.05</c:v>
                  </c:pt>
                  <c:pt idx="8">
                    <c:v>0.003</c:v>
                  </c:pt>
                  <c:pt idx="9">
                    <c:v>0.004</c:v>
                  </c:pt>
                  <c:pt idx="10">
                    <c:v>0.003</c:v>
                  </c:pt>
                  <c:pt idx="11">
                    <c:v>0.004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Sheet1!$H$65:$H$76</c:f>
              <c:numCache>
                <c:formatCode>General</c:formatCode>
                <c:ptCount val="12"/>
                <c:pt idx="0">
                  <c:v>0.446</c:v>
                </c:pt>
                <c:pt idx="1">
                  <c:v>0.651</c:v>
                </c:pt>
                <c:pt idx="2">
                  <c:v>0.873</c:v>
                </c:pt>
                <c:pt idx="3">
                  <c:v>1.232</c:v>
                </c:pt>
                <c:pt idx="4">
                  <c:v>1.219</c:v>
                </c:pt>
                <c:pt idx="5">
                  <c:v>1.722</c:v>
                </c:pt>
                <c:pt idx="6">
                  <c:v>1.924</c:v>
                </c:pt>
                <c:pt idx="7">
                  <c:v>2.067</c:v>
                </c:pt>
                <c:pt idx="8">
                  <c:v>2.429</c:v>
                </c:pt>
                <c:pt idx="9">
                  <c:v>3.716</c:v>
                </c:pt>
                <c:pt idx="10">
                  <c:v>4.385</c:v>
                </c:pt>
                <c:pt idx="11">
                  <c:v>4.763</c:v>
                </c:pt>
              </c:numCache>
            </c:numRef>
          </c:xVal>
          <c:yVal>
            <c:numRef>
              <c:f>Sheet1!$J$65:$J$76</c:f>
              <c:numCache>
                <c:formatCode>General</c:formatCode>
                <c:ptCount val="12"/>
                <c:pt idx="0">
                  <c:v>3.87</c:v>
                </c:pt>
                <c:pt idx="1">
                  <c:v>3.94</c:v>
                </c:pt>
                <c:pt idx="2">
                  <c:v>4.38</c:v>
                </c:pt>
                <c:pt idx="3">
                  <c:v>4.83</c:v>
                </c:pt>
                <c:pt idx="4">
                  <c:v>4.95</c:v>
                </c:pt>
                <c:pt idx="5">
                  <c:v>5.37</c:v>
                </c:pt>
                <c:pt idx="6">
                  <c:v>5.82</c:v>
                </c:pt>
                <c:pt idx="7">
                  <c:v>6.24</c:v>
                </c:pt>
                <c:pt idx="8">
                  <c:v>6.5</c:v>
                </c:pt>
                <c:pt idx="9">
                  <c:v>8.83</c:v>
                </c:pt>
                <c:pt idx="10">
                  <c:v>9.57</c:v>
                </c:pt>
                <c:pt idx="11">
                  <c:v>10.23</c:v>
                </c:pt>
              </c:numCache>
            </c:numRef>
          </c:yVal>
          <c:smooth val="0"/>
        </c:ser>
        <c:ser>
          <c:idx val="1"/>
          <c:order val="1"/>
          <c:tx>
            <c:v>Fa solid (298 K)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Sheet1!$K$14:$K$17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0.11</c:v>
                  </c:pt>
                  <c:pt idx="2">
                    <c:v>0.1</c:v>
                  </c:pt>
                  <c:pt idx="3">
                    <c:v>0.04</c:v>
                  </c:pt>
                </c:numCache>
              </c:numRef>
            </c:plus>
            <c:minus>
              <c:numRef>
                <c:f>Sheet1!$K$14:$K$17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0.11</c:v>
                  </c:pt>
                  <c:pt idx="2">
                    <c:v>0.1</c:v>
                  </c:pt>
                  <c:pt idx="3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Sheet1!$I$14:$I$17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0.019</c:v>
                  </c:pt>
                </c:numCache>
              </c:numRef>
            </c:plus>
            <c:minus>
              <c:numRef>
                <c:f>Sheet1!$I$14:$I$17</c:f>
                <c:numCache>
                  <c:formatCode>General</c:formatCode>
                  <c:ptCount val="4"/>
                  <c:pt idx="0">
                    <c:v>0.01</c:v>
                  </c:pt>
                  <c:pt idx="1">
                    <c:v>0.01</c:v>
                  </c:pt>
                  <c:pt idx="2">
                    <c:v>0.02</c:v>
                  </c:pt>
                  <c:pt idx="3">
                    <c:v>0.019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Sheet1!$H$77:$H$77</c:f>
              <c:numCache>
                <c:formatCode>General</c:formatCode>
                <c:ptCount val="1"/>
                <c:pt idx="0">
                  <c:v>4.212</c:v>
                </c:pt>
              </c:numCache>
            </c:numRef>
          </c:xVal>
          <c:yVal>
            <c:numRef>
              <c:f>Sheet1!$J$77:$J$77</c:f>
              <c:numCache>
                <c:formatCode>General</c:formatCode>
                <c:ptCount val="1"/>
                <c:pt idx="0">
                  <c:v>10.29</c:v>
                </c:pt>
              </c:numCache>
            </c:numRef>
          </c:yVal>
          <c:smooth val="0"/>
        </c:ser>
        <c:ser>
          <c:idx val="2"/>
          <c:order val="2"/>
          <c:tx>
            <c:v>Fa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Sheet1!$AL$6:$AL$56</c:f>
              <c:numCache>
                <c:formatCode>General</c:formatCode>
                <c:ptCount val="51"/>
                <c:pt idx="0">
                  <c:v>2.963</c:v>
                </c:pt>
                <c:pt idx="1">
                  <c:v>3.1164</c:v>
                </c:pt>
                <c:pt idx="2">
                  <c:v>3.2698</c:v>
                </c:pt>
                <c:pt idx="3">
                  <c:v>3.4232</c:v>
                </c:pt>
                <c:pt idx="4">
                  <c:v>3.5766</c:v>
                </c:pt>
                <c:pt idx="5">
                  <c:v>3.73</c:v>
                </c:pt>
                <c:pt idx="6">
                  <c:v>3.8834</c:v>
                </c:pt>
                <c:pt idx="7">
                  <c:v>4.0368</c:v>
                </c:pt>
                <c:pt idx="8">
                  <c:v>4.1902</c:v>
                </c:pt>
                <c:pt idx="9">
                  <c:v>4.3436</c:v>
                </c:pt>
                <c:pt idx="10">
                  <c:v>4.497</c:v>
                </c:pt>
                <c:pt idx="11">
                  <c:v>4.650399999999999</c:v>
                </c:pt>
                <c:pt idx="12">
                  <c:v>4.8038</c:v>
                </c:pt>
                <c:pt idx="13">
                  <c:v>4.9572</c:v>
                </c:pt>
                <c:pt idx="14">
                  <c:v>5.1106</c:v>
                </c:pt>
                <c:pt idx="15">
                  <c:v>5.264000000000001</c:v>
                </c:pt>
                <c:pt idx="16">
                  <c:v>5.417400000000001</c:v>
                </c:pt>
                <c:pt idx="17">
                  <c:v>5.632160000000001</c:v>
                </c:pt>
                <c:pt idx="18">
                  <c:v>5.78556</c:v>
                </c:pt>
                <c:pt idx="19">
                  <c:v>5.93896</c:v>
                </c:pt>
                <c:pt idx="20">
                  <c:v>6.09236</c:v>
                </c:pt>
                <c:pt idx="21">
                  <c:v>6.24576</c:v>
                </c:pt>
                <c:pt idx="22">
                  <c:v>6.39916</c:v>
                </c:pt>
                <c:pt idx="23">
                  <c:v>6.552560000000001</c:v>
                </c:pt>
                <c:pt idx="24">
                  <c:v>6.705960000000001</c:v>
                </c:pt>
                <c:pt idx="25">
                  <c:v>6.85936</c:v>
                </c:pt>
                <c:pt idx="26">
                  <c:v>7.012760000000001</c:v>
                </c:pt>
                <c:pt idx="27">
                  <c:v>7.166160000000001</c:v>
                </c:pt>
                <c:pt idx="28">
                  <c:v>7.319560000000001</c:v>
                </c:pt>
                <c:pt idx="29">
                  <c:v>7.472960000000001</c:v>
                </c:pt>
                <c:pt idx="30">
                  <c:v>7.626360000000002</c:v>
                </c:pt>
                <c:pt idx="31">
                  <c:v>7.77976</c:v>
                </c:pt>
                <c:pt idx="32">
                  <c:v>7.933160000000001</c:v>
                </c:pt>
                <c:pt idx="33">
                  <c:v>8.086560000000002</c:v>
                </c:pt>
                <c:pt idx="34">
                  <c:v>8.239960000000002</c:v>
                </c:pt>
                <c:pt idx="35">
                  <c:v>8.393360000000001</c:v>
                </c:pt>
                <c:pt idx="36">
                  <c:v>8.546760000000003</c:v>
                </c:pt>
                <c:pt idx="37">
                  <c:v>8.700160000000004</c:v>
                </c:pt>
                <c:pt idx="38">
                  <c:v>8.85356</c:v>
                </c:pt>
                <c:pt idx="39">
                  <c:v>9.006960000000003</c:v>
                </c:pt>
                <c:pt idx="40">
                  <c:v>9.160360000000004</c:v>
                </c:pt>
                <c:pt idx="41">
                  <c:v>9.313760000000001</c:v>
                </c:pt>
                <c:pt idx="42">
                  <c:v>9.467160000000001</c:v>
                </c:pt>
                <c:pt idx="43">
                  <c:v>9.620560000000001</c:v>
                </c:pt>
                <c:pt idx="44">
                  <c:v>9.773960000000001</c:v>
                </c:pt>
                <c:pt idx="45">
                  <c:v>9.92736</c:v>
                </c:pt>
                <c:pt idx="46">
                  <c:v>10.08076</c:v>
                </c:pt>
                <c:pt idx="47">
                  <c:v>10.23416</c:v>
                </c:pt>
                <c:pt idx="48">
                  <c:v>10.38756</c:v>
                </c:pt>
                <c:pt idx="49">
                  <c:v>10.54096</c:v>
                </c:pt>
                <c:pt idx="50">
                  <c:v>10.69436</c:v>
                </c:pt>
              </c:numCache>
            </c:numRef>
          </c:yVal>
          <c:smooth val="0"/>
        </c:ser>
        <c:ser>
          <c:idx val="3"/>
          <c:order val="3"/>
          <c:tx>
            <c:v>Fa solid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Sheet1!$AM$6:$AM$56</c:f>
              <c:numCache>
                <c:formatCode>General</c:formatCode>
                <c:ptCount val="51"/>
                <c:pt idx="40">
                  <c:v>9.997360000000004</c:v>
                </c:pt>
                <c:pt idx="41">
                  <c:v>10.15076</c:v>
                </c:pt>
                <c:pt idx="42">
                  <c:v>10.30416</c:v>
                </c:pt>
                <c:pt idx="43">
                  <c:v>10.45756</c:v>
                </c:pt>
                <c:pt idx="44">
                  <c:v>10.61096</c:v>
                </c:pt>
                <c:pt idx="45">
                  <c:v>10.76436</c:v>
                </c:pt>
                <c:pt idx="46">
                  <c:v>10.91776</c:v>
                </c:pt>
                <c:pt idx="47">
                  <c:v>11.07116</c:v>
                </c:pt>
                <c:pt idx="48">
                  <c:v>11.22456</c:v>
                </c:pt>
                <c:pt idx="49">
                  <c:v>11.37796</c:v>
                </c:pt>
                <c:pt idx="50">
                  <c:v>11.53136</c:v>
                </c:pt>
              </c:numCache>
            </c:numRef>
          </c:yVal>
          <c:smooth val="0"/>
        </c:ser>
        <c:ser>
          <c:idx val="4"/>
          <c:order val="4"/>
          <c:tx>
            <c:v>Rigden 1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Sheet1!$AE$6:$AE$23</c:f>
              <c:numCache>
                <c:formatCode>General</c:formatCode>
                <c:ptCount val="18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</c:numCache>
            </c:numRef>
          </c:xVal>
          <c:yVal>
            <c:numRef>
              <c:f>Sheet1!$AQ$6:$AQ$23</c:f>
              <c:numCache>
                <c:formatCode>General</c:formatCode>
                <c:ptCount val="18"/>
                <c:pt idx="0">
                  <c:v>3.06</c:v>
                </c:pt>
                <c:pt idx="1">
                  <c:v>3.196</c:v>
                </c:pt>
                <c:pt idx="2">
                  <c:v>3.332</c:v>
                </c:pt>
                <c:pt idx="3">
                  <c:v>3.468</c:v>
                </c:pt>
                <c:pt idx="4">
                  <c:v>3.604</c:v>
                </c:pt>
                <c:pt idx="5">
                  <c:v>3.74</c:v>
                </c:pt>
                <c:pt idx="6">
                  <c:v>3.876</c:v>
                </c:pt>
                <c:pt idx="7">
                  <c:v>4.012</c:v>
                </c:pt>
                <c:pt idx="8">
                  <c:v>4.148</c:v>
                </c:pt>
                <c:pt idx="9">
                  <c:v>4.284</c:v>
                </c:pt>
                <c:pt idx="10">
                  <c:v>4.42</c:v>
                </c:pt>
                <c:pt idx="11">
                  <c:v>4.556</c:v>
                </c:pt>
                <c:pt idx="12">
                  <c:v>4.692</c:v>
                </c:pt>
                <c:pt idx="13">
                  <c:v>4.828</c:v>
                </c:pt>
                <c:pt idx="14">
                  <c:v>4.964</c:v>
                </c:pt>
                <c:pt idx="15">
                  <c:v>5.100000000000001</c:v>
                </c:pt>
                <c:pt idx="16">
                  <c:v>5.236</c:v>
                </c:pt>
                <c:pt idx="17">
                  <c:v>5.4264</c:v>
                </c:pt>
              </c:numCache>
            </c:numRef>
          </c:yVal>
          <c:smooth val="0"/>
        </c:ser>
        <c:ser>
          <c:idx val="5"/>
          <c:order val="5"/>
          <c:tx>
            <c:v>Rigden 2</c:v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Sheet1!$AE$23:$AE$56</c:f>
              <c:numCache>
                <c:formatCode>General</c:formatCode>
                <c:ptCount val="34"/>
                <c:pt idx="0">
                  <c:v>1.74</c:v>
                </c:pt>
                <c:pt idx="1">
                  <c:v>1.84</c:v>
                </c:pt>
                <c:pt idx="2">
                  <c:v>1.94</c:v>
                </c:pt>
                <c:pt idx="3">
                  <c:v>2.04</c:v>
                </c:pt>
                <c:pt idx="4">
                  <c:v>2.14</c:v>
                </c:pt>
                <c:pt idx="5">
                  <c:v>2.24</c:v>
                </c:pt>
                <c:pt idx="6">
                  <c:v>2.34</c:v>
                </c:pt>
                <c:pt idx="7">
                  <c:v>2.44</c:v>
                </c:pt>
                <c:pt idx="8">
                  <c:v>2.54</c:v>
                </c:pt>
                <c:pt idx="9">
                  <c:v>2.64</c:v>
                </c:pt>
                <c:pt idx="10">
                  <c:v>2.740000000000001</c:v>
                </c:pt>
                <c:pt idx="11">
                  <c:v>2.840000000000001</c:v>
                </c:pt>
                <c:pt idx="12">
                  <c:v>2.940000000000001</c:v>
                </c:pt>
                <c:pt idx="13">
                  <c:v>3.040000000000001</c:v>
                </c:pt>
                <c:pt idx="14">
                  <c:v>3.140000000000001</c:v>
                </c:pt>
                <c:pt idx="15">
                  <c:v>3.240000000000001</c:v>
                </c:pt>
                <c:pt idx="16">
                  <c:v>3.340000000000001</c:v>
                </c:pt>
                <c:pt idx="17">
                  <c:v>3.440000000000001</c:v>
                </c:pt>
                <c:pt idx="18">
                  <c:v>3.540000000000001</c:v>
                </c:pt>
                <c:pt idx="19">
                  <c:v>3.640000000000001</c:v>
                </c:pt>
                <c:pt idx="20">
                  <c:v>3.740000000000001</c:v>
                </c:pt>
                <c:pt idx="21">
                  <c:v>3.840000000000002</c:v>
                </c:pt>
                <c:pt idx="22">
                  <c:v>3.940000000000002</c:v>
                </c:pt>
                <c:pt idx="23">
                  <c:v>4.040000000000002</c:v>
                </c:pt>
                <c:pt idx="24">
                  <c:v>4.140000000000001</c:v>
                </c:pt>
                <c:pt idx="25">
                  <c:v>4.240000000000001</c:v>
                </c:pt>
                <c:pt idx="26">
                  <c:v>4.340000000000001</c:v>
                </c:pt>
                <c:pt idx="27">
                  <c:v>4.44</c:v>
                </c:pt>
                <c:pt idx="28">
                  <c:v>4.54</c:v>
                </c:pt>
                <c:pt idx="29">
                  <c:v>4.64</c:v>
                </c:pt>
                <c:pt idx="30">
                  <c:v>4.74</c:v>
                </c:pt>
                <c:pt idx="31">
                  <c:v>4.839999999999999</c:v>
                </c:pt>
                <c:pt idx="32">
                  <c:v>4.939999999999998</c:v>
                </c:pt>
                <c:pt idx="33">
                  <c:v>5.039999999999998</c:v>
                </c:pt>
              </c:numCache>
            </c:numRef>
          </c:xVal>
          <c:yVal>
            <c:numRef>
              <c:f>Sheet1!$AR$23:$AR$56</c:f>
              <c:numCache>
                <c:formatCode>General</c:formatCode>
                <c:ptCount val="34"/>
                <c:pt idx="0">
                  <c:v>5.4262</c:v>
                </c:pt>
                <c:pt idx="1">
                  <c:v>5.689199999999999</c:v>
                </c:pt>
                <c:pt idx="2">
                  <c:v>5.952199999999999</c:v>
                </c:pt>
                <c:pt idx="3">
                  <c:v>6.215199999999999</c:v>
                </c:pt>
                <c:pt idx="4">
                  <c:v>6.4782</c:v>
                </c:pt>
                <c:pt idx="5">
                  <c:v>6.7412</c:v>
                </c:pt>
                <c:pt idx="6">
                  <c:v>7.0042</c:v>
                </c:pt>
                <c:pt idx="7">
                  <c:v>7.267200000000001</c:v>
                </c:pt>
                <c:pt idx="8">
                  <c:v>7.5302</c:v>
                </c:pt>
                <c:pt idx="9">
                  <c:v>7.7932</c:v>
                </c:pt>
                <c:pt idx="10">
                  <c:v>8.056200000000002</c:v>
                </c:pt>
                <c:pt idx="11">
                  <c:v>8.319200000000002</c:v>
                </c:pt>
                <c:pt idx="12">
                  <c:v>8.582200000000002</c:v>
                </c:pt>
                <c:pt idx="13">
                  <c:v>8.845200000000001</c:v>
                </c:pt>
                <c:pt idx="14">
                  <c:v>9.108200000000002</c:v>
                </c:pt>
                <c:pt idx="15">
                  <c:v>9.371200000000001</c:v>
                </c:pt>
                <c:pt idx="16">
                  <c:v>9.634200000000002</c:v>
                </c:pt>
                <c:pt idx="17">
                  <c:v>9.897200000000003</c:v>
                </c:pt>
                <c:pt idx="18">
                  <c:v>10.1602</c:v>
                </c:pt>
                <c:pt idx="19">
                  <c:v>10.4232</c:v>
                </c:pt>
                <c:pt idx="20">
                  <c:v>10.6862</c:v>
                </c:pt>
                <c:pt idx="21">
                  <c:v>10.9492</c:v>
                </c:pt>
                <c:pt idx="22">
                  <c:v>11.2122</c:v>
                </c:pt>
                <c:pt idx="23">
                  <c:v>11.4752</c:v>
                </c:pt>
                <c:pt idx="24">
                  <c:v>11.7382</c:v>
                </c:pt>
                <c:pt idx="25">
                  <c:v>12.0012</c:v>
                </c:pt>
                <c:pt idx="26">
                  <c:v>12.2642</c:v>
                </c:pt>
                <c:pt idx="27">
                  <c:v>12.5272</c:v>
                </c:pt>
                <c:pt idx="28">
                  <c:v>12.7902</c:v>
                </c:pt>
                <c:pt idx="29">
                  <c:v>13.0532</c:v>
                </c:pt>
                <c:pt idx="30">
                  <c:v>13.3162</c:v>
                </c:pt>
                <c:pt idx="31">
                  <c:v>13.5792</c:v>
                </c:pt>
                <c:pt idx="32">
                  <c:v>13.84219999999999</c:v>
                </c:pt>
                <c:pt idx="33">
                  <c:v>14.10519999999999</c:v>
                </c:pt>
              </c:numCache>
            </c:numRef>
          </c:yVal>
          <c:smooth val="0"/>
        </c:ser>
        <c:ser>
          <c:idx val="6"/>
          <c:order val="6"/>
          <c:tx>
            <c:v>Chang Su 716 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Sheet1!$K$100</c:f>
                <c:numCache>
                  <c:formatCode>General</c:formatCode>
                  <c:ptCount val="1"/>
                  <c:pt idx="0">
                    <c:v>0.009</c:v>
                  </c:pt>
                </c:numCache>
              </c:numRef>
            </c:plus>
            <c:minus>
              <c:numRef>
                <c:f>Sheet1!$K$100</c:f>
                <c:numCache>
                  <c:formatCode>General</c:formatCode>
                  <c:ptCount val="1"/>
                  <c:pt idx="0">
                    <c:v>0.009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Sheet1!$I$100</c:f>
                <c:numCache>
                  <c:formatCode>General</c:formatCode>
                  <c:ptCount val="1"/>
                  <c:pt idx="0">
                    <c:v>0.04</c:v>
                  </c:pt>
                </c:numCache>
              </c:numRef>
            </c:plus>
            <c:minus>
              <c:numRef>
                <c:f>Sheet1!$I$100</c:f>
                <c:numCache>
                  <c:formatCode>General</c:formatCode>
                  <c:ptCount val="1"/>
                  <c:pt idx="0">
                    <c:v>0.04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Sheet1!$H$100</c:f>
              <c:numCache>
                <c:formatCode>General</c:formatCode>
                <c:ptCount val="1"/>
                <c:pt idx="0">
                  <c:v>3.725</c:v>
                </c:pt>
              </c:numCache>
            </c:numRef>
          </c:xVal>
          <c:yVal>
            <c:numRef>
              <c:f>Sheet1!$J$100</c:f>
              <c:numCache>
                <c:formatCode>General</c:formatCode>
                <c:ptCount val="1"/>
                <c:pt idx="0">
                  <c:v>8.691000000000001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2731376"/>
        <c:axId val="-2049589824"/>
      </c:scatterChart>
      <c:valAx>
        <c:axId val="-1982731376"/>
        <c:scaling>
          <c:orientation val="minMax"/>
          <c:max val="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89824"/>
        <c:crosses val="autoZero"/>
        <c:crossBetween val="midCat"/>
      </c:valAx>
      <c:valAx>
        <c:axId val="-2049589824"/>
        <c:scaling>
          <c:orientation val="minMax"/>
          <c:max val="1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27313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Sheet1!$K$80:$K$87</c:f>
                <c:numCache>
                  <c:formatCode>General</c:formatCode>
                  <c:ptCount val="8"/>
                  <c:pt idx="0">
                    <c:v>0.11</c:v>
                  </c:pt>
                  <c:pt idx="1">
                    <c:v>0.07</c:v>
                  </c:pt>
                  <c:pt idx="2">
                    <c:v>0.24</c:v>
                  </c:pt>
                  <c:pt idx="3">
                    <c:v>0.06</c:v>
                  </c:pt>
                  <c:pt idx="4">
                    <c:v>0.1</c:v>
                  </c:pt>
                  <c:pt idx="5">
                    <c:v>0.09</c:v>
                  </c:pt>
                  <c:pt idx="6">
                    <c:v>0.05</c:v>
                  </c:pt>
                  <c:pt idx="7">
                    <c:v>0.05</c:v>
                  </c:pt>
                </c:numCache>
              </c:numRef>
            </c:plus>
            <c:minus>
              <c:numRef>
                <c:f>Sheet1!$K$80:$K$87</c:f>
                <c:numCache>
                  <c:formatCode>General</c:formatCode>
                  <c:ptCount val="8"/>
                  <c:pt idx="0">
                    <c:v>0.11</c:v>
                  </c:pt>
                  <c:pt idx="1">
                    <c:v>0.07</c:v>
                  </c:pt>
                  <c:pt idx="2">
                    <c:v>0.24</c:v>
                  </c:pt>
                  <c:pt idx="3">
                    <c:v>0.06</c:v>
                  </c:pt>
                  <c:pt idx="4">
                    <c:v>0.1</c:v>
                  </c:pt>
                  <c:pt idx="5">
                    <c:v>0.09</c:v>
                  </c:pt>
                  <c:pt idx="6">
                    <c:v>0.05</c:v>
                  </c:pt>
                  <c:pt idx="7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Sheet1!$I$80:$I$87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0.005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</c:numCache>
              </c:numRef>
            </c:plus>
            <c:minus>
              <c:numRef>
                <c:f>Sheet1!$I$80:$I$87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0.005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Sheet1!$H$80:$H$87</c:f>
              <c:numCache>
                <c:formatCode>General</c:formatCode>
                <c:ptCount val="8"/>
                <c:pt idx="0">
                  <c:v>1.58</c:v>
                </c:pt>
                <c:pt idx="1">
                  <c:v>2.006</c:v>
                </c:pt>
                <c:pt idx="2">
                  <c:v>2.68</c:v>
                </c:pt>
                <c:pt idx="3">
                  <c:v>3.05</c:v>
                </c:pt>
                <c:pt idx="4">
                  <c:v>3.65</c:v>
                </c:pt>
                <c:pt idx="5">
                  <c:v>4.1</c:v>
                </c:pt>
                <c:pt idx="6">
                  <c:v>4.46</c:v>
                </c:pt>
                <c:pt idx="7">
                  <c:v>4.88</c:v>
                </c:pt>
              </c:numCache>
            </c:numRef>
          </c:xVal>
          <c:yVal>
            <c:numRef>
              <c:f>Sheet1!$J$80:$J$87</c:f>
              <c:numCache>
                <c:formatCode>General</c:formatCode>
                <c:ptCount val="8"/>
                <c:pt idx="0">
                  <c:v>5.12</c:v>
                </c:pt>
                <c:pt idx="1">
                  <c:v>5.56</c:v>
                </c:pt>
                <c:pt idx="2">
                  <c:v>6.59</c:v>
                </c:pt>
                <c:pt idx="3">
                  <c:v>7.5</c:v>
                </c:pt>
                <c:pt idx="4">
                  <c:v>8.29</c:v>
                </c:pt>
                <c:pt idx="5">
                  <c:v>9.01</c:v>
                </c:pt>
                <c:pt idx="6">
                  <c:v>9.46</c:v>
                </c:pt>
                <c:pt idx="7">
                  <c:v>10.1</c:v>
                </c:pt>
              </c:numCache>
            </c:numRef>
          </c:yVal>
          <c:smooth val="0"/>
        </c:ser>
        <c:ser>
          <c:idx val="2"/>
          <c:order val="1"/>
          <c:tx>
            <c:v>An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Sheet1!$AN$6:$AN$56</c:f>
              <c:numCache>
                <c:formatCode>General</c:formatCode>
                <c:ptCount val="51"/>
                <c:pt idx="0">
                  <c:v>2.613</c:v>
                </c:pt>
                <c:pt idx="1">
                  <c:v>2.767</c:v>
                </c:pt>
                <c:pt idx="2">
                  <c:v>2.921</c:v>
                </c:pt>
                <c:pt idx="3">
                  <c:v>3.075</c:v>
                </c:pt>
                <c:pt idx="4">
                  <c:v>3.229</c:v>
                </c:pt>
                <c:pt idx="5">
                  <c:v>3.383</c:v>
                </c:pt>
                <c:pt idx="6">
                  <c:v>3.537</c:v>
                </c:pt>
                <c:pt idx="7">
                  <c:v>3.691</c:v>
                </c:pt>
                <c:pt idx="8">
                  <c:v>3.845</c:v>
                </c:pt>
                <c:pt idx="9">
                  <c:v>3.999</c:v>
                </c:pt>
                <c:pt idx="10">
                  <c:v>4.153</c:v>
                </c:pt>
                <c:pt idx="11">
                  <c:v>4.306999999999999</c:v>
                </c:pt>
                <c:pt idx="12">
                  <c:v>4.461</c:v>
                </c:pt>
                <c:pt idx="13">
                  <c:v>4.615</c:v>
                </c:pt>
                <c:pt idx="14">
                  <c:v>4.769</c:v>
                </c:pt>
                <c:pt idx="15">
                  <c:v>4.923</c:v>
                </c:pt>
                <c:pt idx="16">
                  <c:v>5.077</c:v>
                </c:pt>
                <c:pt idx="17">
                  <c:v>5.2926</c:v>
                </c:pt>
                <c:pt idx="18">
                  <c:v>5.4466</c:v>
                </c:pt>
                <c:pt idx="19">
                  <c:v>5.6006</c:v>
                </c:pt>
                <c:pt idx="20">
                  <c:v>5.7546</c:v>
                </c:pt>
                <c:pt idx="21">
                  <c:v>5.9086</c:v>
                </c:pt>
                <c:pt idx="22">
                  <c:v>6.0626</c:v>
                </c:pt>
                <c:pt idx="23">
                  <c:v>6.2166</c:v>
                </c:pt>
                <c:pt idx="24">
                  <c:v>6.3706</c:v>
                </c:pt>
                <c:pt idx="25">
                  <c:v>6.524600000000001</c:v>
                </c:pt>
                <c:pt idx="26">
                  <c:v>6.678600000000001</c:v>
                </c:pt>
                <c:pt idx="27">
                  <c:v>6.832600000000001</c:v>
                </c:pt>
                <c:pt idx="28">
                  <c:v>6.9866</c:v>
                </c:pt>
                <c:pt idx="29">
                  <c:v>7.140600000000001</c:v>
                </c:pt>
                <c:pt idx="30">
                  <c:v>7.294600000000001</c:v>
                </c:pt>
                <c:pt idx="31">
                  <c:v>7.4486</c:v>
                </c:pt>
                <c:pt idx="32">
                  <c:v>7.602600000000002</c:v>
                </c:pt>
                <c:pt idx="33">
                  <c:v>7.756600000000002</c:v>
                </c:pt>
                <c:pt idx="34">
                  <c:v>7.910600000000002</c:v>
                </c:pt>
                <c:pt idx="35">
                  <c:v>8.064600000000002</c:v>
                </c:pt>
                <c:pt idx="36">
                  <c:v>8.218600000000002</c:v>
                </c:pt>
                <c:pt idx="37">
                  <c:v>8.3726</c:v>
                </c:pt>
                <c:pt idx="38">
                  <c:v>8.526600000000001</c:v>
                </c:pt>
                <c:pt idx="39">
                  <c:v>8.680600000000003</c:v>
                </c:pt>
                <c:pt idx="40">
                  <c:v>8.834600000000003</c:v>
                </c:pt>
                <c:pt idx="41">
                  <c:v>8.988600000000001</c:v>
                </c:pt>
                <c:pt idx="42">
                  <c:v>9.142600000000001</c:v>
                </c:pt>
                <c:pt idx="43">
                  <c:v>9.296600000000001</c:v>
                </c:pt>
                <c:pt idx="44">
                  <c:v>9.4506</c:v>
                </c:pt>
                <c:pt idx="45">
                  <c:v>9.6046</c:v>
                </c:pt>
                <c:pt idx="46">
                  <c:v>9.7586</c:v>
                </c:pt>
                <c:pt idx="47">
                  <c:v>9.9126</c:v>
                </c:pt>
                <c:pt idx="48">
                  <c:v>10.0666</c:v>
                </c:pt>
                <c:pt idx="49">
                  <c:v>10.2206</c:v>
                </c:pt>
                <c:pt idx="50">
                  <c:v>10.3746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1630752"/>
        <c:axId val="-1740932128"/>
      </c:scatterChart>
      <c:valAx>
        <c:axId val="-1741630752"/>
        <c:scaling>
          <c:orientation val="minMax"/>
          <c:max val="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932128"/>
        <c:crosses val="autoZero"/>
        <c:crossBetween val="midCat"/>
      </c:valAx>
      <c:valAx>
        <c:axId val="-17409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1630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Sheet1!$K$89:$K$93</c:f>
                <c:numCache>
                  <c:formatCode>General</c:formatCode>
                  <c:ptCount val="5"/>
                  <c:pt idx="0">
                    <c:v>0.12</c:v>
                  </c:pt>
                  <c:pt idx="1">
                    <c:v>0.28</c:v>
                  </c:pt>
                  <c:pt idx="2">
                    <c:v>0.15</c:v>
                  </c:pt>
                  <c:pt idx="3">
                    <c:v>0.1</c:v>
                  </c:pt>
                  <c:pt idx="4">
                    <c:v>0.11</c:v>
                  </c:pt>
                </c:numCache>
              </c:numRef>
            </c:plus>
            <c:minus>
              <c:numRef>
                <c:f>Sheet1!$K$89:$K$93</c:f>
                <c:numCache>
                  <c:formatCode>General</c:formatCode>
                  <c:ptCount val="5"/>
                  <c:pt idx="0">
                    <c:v>0.12</c:v>
                  </c:pt>
                  <c:pt idx="1">
                    <c:v>0.28</c:v>
                  </c:pt>
                  <c:pt idx="2">
                    <c:v>0.15</c:v>
                  </c:pt>
                  <c:pt idx="3">
                    <c:v>0.1</c:v>
                  </c:pt>
                  <c:pt idx="4">
                    <c:v>0.11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Sheet1!$I$80:$I$87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0.005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</c:numCache>
              </c:numRef>
            </c:plus>
            <c:minus>
              <c:numRef>
                <c:f>Sheet1!$I$80:$I$87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0.005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Sheet1!$H$89:$H$93</c:f>
              <c:numCache>
                <c:formatCode>General</c:formatCode>
                <c:ptCount val="5"/>
                <c:pt idx="0">
                  <c:v>1.62</c:v>
                </c:pt>
                <c:pt idx="1">
                  <c:v>1.211</c:v>
                </c:pt>
                <c:pt idx="2">
                  <c:v>2.82</c:v>
                </c:pt>
                <c:pt idx="3">
                  <c:v>3.55</c:v>
                </c:pt>
                <c:pt idx="4">
                  <c:v>4.37</c:v>
                </c:pt>
              </c:numCache>
            </c:numRef>
          </c:xVal>
          <c:yVal>
            <c:numRef>
              <c:f>Sheet1!$J$89:$J$93</c:f>
              <c:numCache>
                <c:formatCode>General</c:formatCode>
                <c:ptCount val="5"/>
                <c:pt idx="0">
                  <c:v>5.17</c:v>
                </c:pt>
                <c:pt idx="1">
                  <c:v>4.27</c:v>
                </c:pt>
                <c:pt idx="2">
                  <c:v>6.56</c:v>
                </c:pt>
                <c:pt idx="3">
                  <c:v>7.99</c:v>
                </c:pt>
                <c:pt idx="4">
                  <c:v>8.66</c:v>
                </c:pt>
              </c:numCache>
            </c:numRef>
          </c:yVal>
          <c:smooth val="0"/>
        </c:ser>
        <c:ser>
          <c:idx val="2"/>
          <c:order val="1"/>
          <c:tx>
            <c:v>An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Sheet1!$AO$6:$AO$56</c:f>
              <c:numCache>
                <c:formatCode>General</c:formatCode>
                <c:ptCount val="51"/>
                <c:pt idx="0">
                  <c:v>2.772</c:v>
                </c:pt>
                <c:pt idx="1">
                  <c:v>2.911</c:v>
                </c:pt>
                <c:pt idx="2">
                  <c:v>3.05</c:v>
                </c:pt>
                <c:pt idx="3">
                  <c:v>3.189</c:v>
                </c:pt>
                <c:pt idx="4">
                  <c:v>3.328</c:v>
                </c:pt>
                <c:pt idx="5">
                  <c:v>3.467</c:v>
                </c:pt>
                <c:pt idx="6">
                  <c:v>3.606</c:v>
                </c:pt>
                <c:pt idx="7">
                  <c:v>3.745</c:v>
                </c:pt>
                <c:pt idx="8">
                  <c:v>3.883999999999999</c:v>
                </c:pt>
                <c:pt idx="9">
                  <c:v>4.023</c:v>
                </c:pt>
                <c:pt idx="10">
                  <c:v>4.161999999999999</c:v>
                </c:pt>
                <c:pt idx="11">
                  <c:v>4.300999999999999</c:v>
                </c:pt>
                <c:pt idx="12">
                  <c:v>4.44</c:v>
                </c:pt>
                <c:pt idx="13">
                  <c:v>4.579</c:v>
                </c:pt>
                <c:pt idx="14">
                  <c:v>4.718</c:v>
                </c:pt>
                <c:pt idx="15">
                  <c:v>4.856999999999999</c:v>
                </c:pt>
                <c:pt idx="16">
                  <c:v>4.996</c:v>
                </c:pt>
                <c:pt idx="17">
                  <c:v>5.1906</c:v>
                </c:pt>
                <c:pt idx="18">
                  <c:v>5.329599999999999</c:v>
                </c:pt>
                <c:pt idx="19">
                  <c:v>5.4686</c:v>
                </c:pt>
                <c:pt idx="20">
                  <c:v>5.6076</c:v>
                </c:pt>
                <c:pt idx="21">
                  <c:v>5.7466</c:v>
                </c:pt>
                <c:pt idx="22">
                  <c:v>5.8856</c:v>
                </c:pt>
                <c:pt idx="23">
                  <c:v>6.0246</c:v>
                </c:pt>
                <c:pt idx="24">
                  <c:v>6.163600000000001</c:v>
                </c:pt>
                <c:pt idx="25">
                  <c:v>6.3026</c:v>
                </c:pt>
                <c:pt idx="26">
                  <c:v>6.4416</c:v>
                </c:pt>
                <c:pt idx="27">
                  <c:v>6.5806</c:v>
                </c:pt>
                <c:pt idx="28">
                  <c:v>6.7196</c:v>
                </c:pt>
                <c:pt idx="29">
                  <c:v>6.858600000000001</c:v>
                </c:pt>
                <c:pt idx="30">
                  <c:v>6.9976</c:v>
                </c:pt>
                <c:pt idx="31">
                  <c:v>7.136600000000001</c:v>
                </c:pt>
                <c:pt idx="32">
                  <c:v>7.2756</c:v>
                </c:pt>
                <c:pt idx="33">
                  <c:v>7.414600000000002</c:v>
                </c:pt>
                <c:pt idx="34">
                  <c:v>7.553600000000001</c:v>
                </c:pt>
                <c:pt idx="35">
                  <c:v>7.6926</c:v>
                </c:pt>
                <c:pt idx="36">
                  <c:v>7.831600000000001</c:v>
                </c:pt>
                <c:pt idx="37">
                  <c:v>7.9706</c:v>
                </c:pt>
                <c:pt idx="38">
                  <c:v>8.109600000000002</c:v>
                </c:pt>
                <c:pt idx="39">
                  <c:v>8.248600000000001</c:v>
                </c:pt>
                <c:pt idx="40">
                  <c:v>8.387600000000002</c:v>
                </c:pt>
                <c:pt idx="41">
                  <c:v>8.526600000000001</c:v>
                </c:pt>
                <c:pt idx="42">
                  <c:v>8.6656</c:v>
                </c:pt>
                <c:pt idx="43">
                  <c:v>8.8046</c:v>
                </c:pt>
                <c:pt idx="44">
                  <c:v>8.9436</c:v>
                </c:pt>
                <c:pt idx="45">
                  <c:v>9.0826</c:v>
                </c:pt>
                <c:pt idx="46">
                  <c:v>9.221599999999998</c:v>
                </c:pt>
                <c:pt idx="47">
                  <c:v>9.360599999999997</c:v>
                </c:pt>
                <c:pt idx="48">
                  <c:v>9.499599999999997</c:v>
                </c:pt>
                <c:pt idx="49">
                  <c:v>9.638599999999996</c:v>
                </c:pt>
                <c:pt idx="50">
                  <c:v>9.777599999999995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4448448"/>
        <c:axId val="-1924445056"/>
      </c:scatterChart>
      <c:valAx>
        <c:axId val="-1924448448"/>
        <c:scaling>
          <c:orientation val="minMax"/>
          <c:max val="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5056"/>
        <c:crosses val="autoZero"/>
        <c:crossBetween val="midCat"/>
      </c:valAx>
      <c:valAx>
        <c:axId val="-19244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4448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Sheet1!$K$95:$K$98</c:f>
                <c:numCache>
                  <c:formatCode>General</c:formatCode>
                  <c:ptCount val="4"/>
                  <c:pt idx="0">
                    <c:v>0.47</c:v>
                  </c:pt>
                  <c:pt idx="1">
                    <c:v>0.3</c:v>
                  </c:pt>
                  <c:pt idx="2">
                    <c:v>0.07</c:v>
                  </c:pt>
                  <c:pt idx="3">
                    <c:v>0.16</c:v>
                  </c:pt>
                </c:numCache>
              </c:numRef>
            </c:plus>
            <c:minus>
              <c:numRef>
                <c:f>Sheet1!$K$95:$K$98</c:f>
                <c:numCache>
                  <c:formatCode>General</c:formatCode>
                  <c:ptCount val="4"/>
                  <c:pt idx="0">
                    <c:v>0.47</c:v>
                  </c:pt>
                  <c:pt idx="1">
                    <c:v>0.3</c:v>
                  </c:pt>
                  <c:pt idx="2">
                    <c:v>0.07</c:v>
                  </c:pt>
                  <c:pt idx="3">
                    <c:v>0.16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Sheet1!$I$80:$I$87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0.005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</c:numCache>
              </c:numRef>
            </c:plus>
            <c:minus>
              <c:numRef>
                <c:f>Sheet1!$I$80:$I$87</c:f>
                <c:numCache>
                  <c:formatCode>General</c:formatCode>
                  <c:ptCount val="8"/>
                  <c:pt idx="0">
                    <c:v>0.01</c:v>
                  </c:pt>
                  <c:pt idx="1">
                    <c:v>0.005</c:v>
                  </c:pt>
                  <c:pt idx="2">
                    <c:v>0.02</c:v>
                  </c:pt>
                  <c:pt idx="3">
                    <c:v>0.01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0.01</c:v>
                  </c:pt>
                  <c:pt idx="7">
                    <c:v>0.01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Sheet1!$H$95:$H$98</c:f>
              <c:numCache>
                <c:formatCode>General</c:formatCode>
                <c:ptCount val="4"/>
                <c:pt idx="0">
                  <c:v>1.63</c:v>
                </c:pt>
                <c:pt idx="1">
                  <c:v>1.2</c:v>
                </c:pt>
                <c:pt idx="2">
                  <c:v>2.7</c:v>
                </c:pt>
                <c:pt idx="3">
                  <c:v>3.61</c:v>
                </c:pt>
              </c:numCache>
            </c:numRef>
          </c:xVal>
          <c:yVal>
            <c:numRef>
              <c:f>Sheet1!$J$95:$J$98</c:f>
              <c:numCache>
                <c:formatCode>General</c:formatCode>
                <c:ptCount val="4"/>
                <c:pt idx="0">
                  <c:v>5.48</c:v>
                </c:pt>
                <c:pt idx="1">
                  <c:v>4.769999999999999</c:v>
                </c:pt>
                <c:pt idx="2">
                  <c:v>7.0</c:v>
                </c:pt>
                <c:pt idx="3">
                  <c:v>8.31</c:v>
                </c:pt>
              </c:numCache>
            </c:numRef>
          </c:yVal>
          <c:smooth val="0"/>
        </c:ser>
        <c:ser>
          <c:idx val="2"/>
          <c:order val="1"/>
          <c:tx>
            <c:v>An liquid fit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Sheet1!$AE$6:$AE$56</c:f>
              <c:numCache>
                <c:formatCode>General</c:formatCode>
                <c:ptCount val="5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1.74</c:v>
                </c:pt>
                <c:pt idx="18">
                  <c:v>1.84</c:v>
                </c:pt>
                <c:pt idx="19">
                  <c:v>1.94</c:v>
                </c:pt>
                <c:pt idx="20">
                  <c:v>2.04</c:v>
                </c:pt>
                <c:pt idx="21">
                  <c:v>2.14</c:v>
                </c:pt>
                <c:pt idx="22">
                  <c:v>2.24</c:v>
                </c:pt>
                <c:pt idx="23">
                  <c:v>2.34</c:v>
                </c:pt>
                <c:pt idx="24">
                  <c:v>2.44</c:v>
                </c:pt>
                <c:pt idx="25">
                  <c:v>2.54</c:v>
                </c:pt>
                <c:pt idx="26">
                  <c:v>2.64</c:v>
                </c:pt>
                <c:pt idx="27">
                  <c:v>2.740000000000001</c:v>
                </c:pt>
                <c:pt idx="28">
                  <c:v>2.840000000000001</c:v>
                </c:pt>
                <c:pt idx="29">
                  <c:v>2.940000000000001</c:v>
                </c:pt>
                <c:pt idx="30">
                  <c:v>3.040000000000001</c:v>
                </c:pt>
                <c:pt idx="31">
                  <c:v>3.140000000000001</c:v>
                </c:pt>
                <c:pt idx="32">
                  <c:v>3.240000000000001</c:v>
                </c:pt>
                <c:pt idx="33">
                  <c:v>3.340000000000001</c:v>
                </c:pt>
                <c:pt idx="34">
                  <c:v>3.440000000000001</c:v>
                </c:pt>
                <c:pt idx="35">
                  <c:v>3.540000000000001</c:v>
                </c:pt>
                <c:pt idx="36">
                  <c:v>3.640000000000001</c:v>
                </c:pt>
                <c:pt idx="37">
                  <c:v>3.740000000000001</c:v>
                </c:pt>
                <c:pt idx="38">
                  <c:v>3.840000000000002</c:v>
                </c:pt>
                <c:pt idx="39">
                  <c:v>3.940000000000002</c:v>
                </c:pt>
                <c:pt idx="40">
                  <c:v>4.040000000000002</c:v>
                </c:pt>
                <c:pt idx="41">
                  <c:v>4.140000000000001</c:v>
                </c:pt>
                <c:pt idx="42">
                  <c:v>4.240000000000001</c:v>
                </c:pt>
                <c:pt idx="43">
                  <c:v>4.340000000000001</c:v>
                </c:pt>
                <c:pt idx="44">
                  <c:v>4.44</c:v>
                </c:pt>
                <c:pt idx="45">
                  <c:v>4.54</c:v>
                </c:pt>
                <c:pt idx="46">
                  <c:v>4.64</c:v>
                </c:pt>
                <c:pt idx="47">
                  <c:v>4.74</c:v>
                </c:pt>
                <c:pt idx="48">
                  <c:v>4.839999999999999</c:v>
                </c:pt>
                <c:pt idx="49">
                  <c:v>4.939999999999998</c:v>
                </c:pt>
                <c:pt idx="50">
                  <c:v>5.039999999999998</c:v>
                </c:pt>
              </c:numCache>
            </c:numRef>
          </c:xVal>
          <c:yVal>
            <c:numRef>
              <c:f>Sheet1!$AP$6:$AP$56</c:f>
              <c:numCache>
                <c:formatCode>General</c:formatCode>
                <c:ptCount val="51"/>
                <c:pt idx="0">
                  <c:v>2.846</c:v>
                </c:pt>
                <c:pt idx="1">
                  <c:v>3.0</c:v>
                </c:pt>
                <c:pt idx="2">
                  <c:v>3.154</c:v>
                </c:pt>
                <c:pt idx="3">
                  <c:v>3.308</c:v>
                </c:pt>
                <c:pt idx="4">
                  <c:v>3.462</c:v>
                </c:pt>
                <c:pt idx="5">
                  <c:v>3.616</c:v>
                </c:pt>
                <c:pt idx="6">
                  <c:v>3.77</c:v>
                </c:pt>
                <c:pt idx="7">
                  <c:v>3.924</c:v>
                </c:pt>
                <c:pt idx="8">
                  <c:v>4.078</c:v>
                </c:pt>
                <c:pt idx="9">
                  <c:v>4.232</c:v>
                </c:pt>
                <c:pt idx="10">
                  <c:v>4.386</c:v>
                </c:pt>
                <c:pt idx="11">
                  <c:v>4.54</c:v>
                </c:pt>
                <c:pt idx="12">
                  <c:v>4.694</c:v>
                </c:pt>
                <c:pt idx="13">
                  <c:v>4.848000000000001</c:v>
                </c:pt>
                <c:pt idx="14">
                  <c:v>5.002000000000001</c:v>
                </c:pt>
                <c:pt idx="15">
                  <c:v>5.156000000000001</c:v>
                </c:pt>
                <c:pt idx="16">
                  <c:v>5.31</c:v>
                </c:pt>
                <c:pt idx="17">
                  <c:v>5.525600000000001</c:v>
                </c:pt>
                <c:pt idx="18">
                  <c:v>5.6796</c:v>
                </c:pt>
                <c:pt idx="19">
                  <c:v>5.8336</c:v>
                </c:pt>
                <c:pt idx="20">
                  <c:v>5.9876</c:v>
                </c:pt>
                <c:pt idx="21">
                  <c:v>6.1416</c:v>
                </c:pt>
                <c:pt idx="22">
                  <c:v>6.2956</c:v>
                </c:pt>
                <c:pt idx="23">
                  <c:v>6.4496</c:v>
                </c:pt>
                <c:pt idx="24">
                  <c:v>6.6036</c:v>
                </c:pt>
                <c:pt idx="25">
                  <c:v>6.757600000000001</c:v>
                </c:pt>
                <c:pt idx="26">
                  <c:v>6.9116</c:v>
                </c:pt>
                <c:pt idx="27">
                  <c:v>7.065600000000001</c:v>
                </c:pt>
                <c:pt idx="28">
                  <c:v>7.219600000000001</c:v>
                </c:pt>
                <c:pt idx="29">
                  <c:v>7.373600000000001</c:v>
                </c:pt>
                <c:pt idx="30">
                  <c:v>7.527600000000001</c:v>
                </c:pt>
                <c:pt idx="31">
                  <c:v>7.681600000000001</c:v>
                </c:pt>
                <c:pt idx="32">
                  <c:v>7.835600000000002</c:v>
                </c:pt>
                <c:pt idx="33">
                  <c:v>7.989600000000001</c:v>
                </c:pt>
                <c:pt idx="34">
                  <c:v>8.143600000000003</c:v>
                </c:pt>
                <c:pt idx="35">
                  <c:v>8.297600000000003</c:v>
                </c:pt>
                <c:pt idx="36">
                  <c:v>8.451600000000002</c:v>
                </c:pt>
                <c:pt idx="37">
                  <c:v>8.605600000000002</c:v>
                </c:pt>
                <c:pt idx="38">
                  <c:v>8.759600000000002</c:v>
                </c:pt>
                <c:pt idx="39">
                  <c:v>8.913600000000002</c:v>
                </c:pt>
                <c:pt idx="40">
                  <c:v>9.067600000000002</c:v>
                </c:pt>
                <c:pt idx="41">
                  <c:v>9.221600000000002</c:v>
                </c:pt>
                <c:pt idx="42">
                  <c:v>9.3756</c:v>
                </c:pt>
                <c:pt idx="43">
                  <c:v>9.529600000000002</c:v>
                </c:pt>
                <c:pt idx="44">
                  <c:v>9.683600000000001</c:v>
                </c:pt>
                <c:pt idx="45">
                  <c:v>9.8376</c:v>
                </c:pt>
                <c:pt idx="46">
                  <c:v>9.9916</c:v>
                </c:pt>
                <c:pt idx="47">
                  <c:v>10.1456</c:v>
                </c:pt>
                <c:pt idx="48">
                  <c:v>10.2996</c:v>
                </c:pt>
                <c:pt idx="49">
                  <c:v>10.4536</c:v>
                </c:pt>
                <c:pt idx="50">
                  <c:v>10.6076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3420976"/>
        <c:axId val="-1981990976"/>
      </c:scatterChart>
      <c:valAx>
        <c:axId val="-1923420976"/>
        <c:scaling>
          <c:orientation val="minMax"/>
          <c:max val="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p</a:t>
                </a:r>
                <a:r>
                  <a:rPr lang="en-US" sz="1200" baseline="0"/>
                  <a:t> (km/s)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1990976"/>
        <c:crosses val="autoZero"/>
        <c:crossBetween val="midCat"/>
      </c:valAx>
      <c:valAx>
        <c:axId val="-1981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U</a:t>
                </a:r>
                <a:r>
                  <a:rPr lang="en-US" sz="1200"/>
                  <a:t>S (km/s)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3420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215900</xdr:colOff>
      <xdr:row>3</xdr:row>
      <xdr:rowOff>158750</xdr:rowOff>
    </xdr:from>
    <xdr:to>
      <xdr:col>21</xdr:col>
      <xdr:colOff>787400</xdr:colOff>
      <xdr:row>22</xdr:row>
      <xdr:rowOff>215900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780211</xdr:colOff>
      <xdr:row>3</xdr:row>
      <xdr:rowOff>152400</xdr:rowOff>
    </xdr:from>
    <xdr:to>
      <xdr:col>28</xdr:col>
      <xdr:colOff>525013</xdr:colOff>
      <xdr:row>22</xdr:row>
      <xdr:rowOff>209550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215659</xdr:colOff>
      <xdr:row>22</xdr:row>
      <xdr:rowOff>107829</xdr:rowOff>
    </xdr:from>
    <xdr:to>
      <xdr:col>21</xdr:col>
      <xdr:colOff>787160</xdr:colOff>
      <xdr:row>41</xdr:row>
      <xdr:rowOff>57149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778774</xdr:colOff>
      <xdr:row>22</xdr:row>
      <xdr:rowOff>107830</xdr:rowOff>
    </xdr:from>
    <xdr:to>
      <xdr:col>28</xdr:col>
      <xdr:colOff>523576</xdr:colOff>
      <xdr:row>41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215661</xdr:colOff>
      <xdr:row>40</xdr:row>
      <xdr:rowOff>143774</xdr:rowOff>
    </xdr:from>
    <xdr:to>
      <xdr:col>21</xdr:col>
      <xdr:colOff>787161</xdr:colOff>
      <xdr:row>60</xdr:row>
      <xdr:rowOff>57151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778774</xdr:colOff>
      <xdr:row>40</xdr:row>
      <xdr:rowOff>143773</xdr:rowOff>
    </xdr:from>
    <xdr:to>
      <xdr:col>28</xdr:col>
      <xdr:colOff>523576</xdr:colOff>
      <xdr:row>60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215660</xdr:colOff>
      <xdr:row>59</xdr:row>
      <xdr:rowOff>131793</xdr:rowOff>
    </xdr:from>
    <xdr:to>
      <xdr:col>21</xdr:col>
      <xdr:colOff>787161</xdr:colOff>
      <xdr:row>79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778774</xdr:colOff>
      <xdr:row>59</xdr:row>
      <xdr:rowOff>131793</xdr:rowOff>
    </xdr:from>
    <xdr:to>
      <xdr:col>28</xdr:col>
      <xdr:colOff>523576</xdr:colOff>
      <xdr:row>79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0.03206</cdr:y>
    </cdr:from>
    <cdr:to>
      <cdr:x>0.28966</cdr:x>
      <cdr:y>0.25191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5800" y="133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(a) Fa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0.12874</cdr:x>
      <cdr:y>0.02748</cdr:y>
    </cdr:from>
    <cdr:to>
      <cdr:x>0.29425</cdr:x>
      <cdr:y>0.24733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2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(b) Fo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0.12874</cdr:x>
      <cdr:y>0.02748</cdr:y>
    </cdr:from>
    <cdr:to>
      <cdr:x>0.29425</cdr:x>
      <cdr:y>0.24733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2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(c) An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0.12874</cdr:x>
      <cdr:y>0.02748</cdr:y>
    </cdr:from>
    <cdr:to>
      <cdr:x>0.29425</cdr:x>
      <cdr:y>0.24733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2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(d) Di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0.03206</cdr:y>
    </cdr:from>
    <cdr:to>
      <cdr:x>0.28966</cdr:x>
      <cdr:y>0.25191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5800" y="1333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(e) AnDi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0.12874</cdr:x>
      <cdr:y>0.02748</cdr:y>
    </cdr:from>
    <cdr:to>
      <cdr:x>0.29425</cdr:x>
      <cdr:y>0.24733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2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(f) Hd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0.12874</cdr:x>
      <cdr:y>0.02748</cdr:y>
    </cdr:from>
    <cdr:to>
      <cdr:x>0.29425</cdr:x>
      <cdr:y>0.24733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2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(g) AnHd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0.12874</cdr:x>
      <cdr:y>0.02748</cdr:y>
    </cdr:from>
    <cdr:to>
      <cdr:x>0.29425</cdr:x>
      <cdr:y>0.24733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1200" y="114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3600"/>
            <a:t>(h) AnDiHd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100"/>
  <sheetViews>
    <sheetView showGridLines="0" tabSelected="1" topLeftCell="K1" zoomScale="138" zoomScaleNormal="400" zoomScalePageLayoutView="400" workbookViewId="0">
      <pane ySplit="2100" topLeftCell="A40" activePane="bottomLeft"/>
      <selection pane="bottomLeft" activeCell="O101" sqref="O101"/>
    </sheetView>
  </sheetViews>
  <sheetFormatPr baseColWidth="10" defaultRowHeight="16" x14ac:dyDescent="0.2"/>
  <cols>
    <col min="1" max="1" width="23.83203125" customWidth="1"/>
  </cols>
  <sheetData>
    <row r="1" spans="1:44" ht="17" thickBot="1" x14ac:dyDescent="0.25">
      <c r="A1" s="1" t="s">
        <v>20</v>
      </c>
    </row>
    <row r="2" spans="1:44" ht="19" thickTop="1" x14ac:dyDescent="0.2">
      <c r="A2" s="19"/>
      <c r="B2" s="19" t="s">
        <v>0</v>
      </c>
      <c r="C2" s="3" t="s">
        <v>1</v>
      </c>
      <c r="D2" s="22" t="s">
        <v>38</v>
      </c>
      <c r="E2" s="5" t="s">
        <v>39</v>
      </c>
      <c r="F2" s="5" t="s">
        <v>3</v>
      </c>
      <c r="G2" s="19" t="s">
        <v>5</v>
      </c>
      <c r="H2" s="5" t="s">
        <v>6</v>
      </c>
      <c r="I2" s="19" t="s">
        <v>5</v>
      </c>
      <c r="J2" s="5" t="s">
        <v>8</v>
      </c>
      <c r="K2" s="19" t="s">
        <v>5</v>
      </c>
      <c r="L2" s="5" t="s">
        <v>9</v>
      </c>
      <c r="M2" s="19" t="s">
        <v>5</v>
      </c>
      <c r="N2" s="5" t="s">
        <v>11</v>
      </c>
      <c r="O2" s="19" t="s">
        <v>5</v>
      </c>
    </row>
    <row r="3" spans="1:44" ht="19" thickBot="1" x14ac:dyDescent="0.25">
      <c r="A3" s="20"/>
      <c r="B3" s="20"/>
      <c r="C3" s="4" t="s">
        <v>2</v>
      </c>
      <c r="D3" s="23"/>
      <c r="E3" s="4" t="s">
        <v>10</v>
      </c>
      <c r="F3" s="4" t="s">
        <v>4</v>
      </c>
      <c r="G3" s="20"/>
      <c r="H3" s="4" t="s">
        <v>7</v>
      </c>
      <c r="I3" s="20"/>
      <c r="J3" s="4" t="s">
        <v>7</v>
      </c>
      <c r="K3" s="20"/>
      <c r="L3" s="4" t="s">
        <v>10</v>
      </c>
      <c r="M3" s="20"/>
      <c r="N3" s="4" t="s">
        <v>12</v>
      </c>
      <c r="O3" s="20"/>
      <c r="AF3" t="s">
        <v>66</v>
      </c>
      <c r="AQ3" t="s">
        <v>67</v>
      </c>
    </row>
    <row r="4" spans="1:44" ht="20" thickTop="1" thickBot="1" x14ac:dyDescent="0.25">
      <c r="A4" s="21" t="s">
        <v>55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AE4" t="s">
        <v>64</v>
      </c>
      <c r="AF4">
        <v>2.4380000000000002</v>
      </c>
      <c r="AG4">
        <v>3.3</v>
      </c>
      <c r="AH4">
        <v>2.6739999999999999</v>
      </c>
      <c r="AI4">
        <v>3.8</v>
      </c>
      <c r="AJ4">
        <f>SQRT(19.77/2.56)</f>
        <v>2.7789667594269636</v>
      </c>
      <c r="AK4">
        <f>SQRT(24.57/2.643)</f>
        <v>3.0489759357080328</v>
      </c>
      <c r="AL4">
        <v>2.9630000000000001</v>
      </c>
      <c r="AM4">
        <v>3.8</v>
      </c>
      <c r="AN4">
        <v>2.613</v>
      </c>
      <c r="AO4">
        <v>2.7719999999999998</v>
      </c>
      <c r="AP4">
        <v>2.8460000000000001</v>
      </c>
      <c r="AQ4">
        <v>3.06</v>
      </c>
      <c r="AR4">
        <v>0.85</v>
      </c>
    </row>
    <row r="5" spans="1:44" ht="17" thickTop="1" x14ac:dyDescent="0.2">
      <c r="A5" s="2" t="s">
        <v>13</v>
      </c>
      <c r="B5" s="2">
        <v>995</v>
      </c>
      <c r="C5" s="2" t="s">
        <v>19</v>
      </c>
      <c r="D5" s="2">
        <v>1573</v>
      </c>
      <c r="E5" s="2">
        <v>3.6989999999999998</v>
      </c>
      <c r="F5" s="2">
        <v>1.05</v>
      </c>
      <c r="G5" s="2">
        <v>4.0000000000000001E-3</v>
      </c>
      <c r="H5" s="2">
        <v>0.43</v>
      </c>
      <c r="I5" s="2">
        <v>0.02</v>
      </c>
      <c r="J5" s="2">
        <v>3.23</v>
      </c>
      <c r="K5" s="2">
        <v>0.02</v>
      </c>
      <c r="L5" s="2">
        <v>4.33</v>
      </c>
      <c r="M5" s="2">
        <v>0.12</v>
      </c>
      <c r="N5" s="2">
        <v>5.25</v>
      </c>
      <c r="O5" s="2">
        <v>0.03</v>
      </c>
      <c r="AE5" t="s">
        <v>65</v>
      </c>
      <c r="AF5">
        <v>1.58</v>
      </c>
      <c r="AG5">
        <v>1.58</v>
      </c>
      <c r="AH5">
        <v>1.64</v>
      </c>
      <c r="AI5">
        <v>1.64</v>
      </c>
      <c r="AJ5">
        <v>1.5</v>
      </c>
      <c r="AK5">
        <v>1.571</v>
      </c>
      <c r="AL5">
        <v>1.534</v>
      </c>
      <c r="AM5">
        <v>1.534</v>
      </c>
      <c r="AN5">
        <v>1.54</v>
      </c>
      <c r="AO5">
        <v>1.39</v>
      </c>
      <c r="AP5">
        <v>1.54</v>
      </c>
      <c r="AQ5">
        <v>1.36</v>
      </c>
      <c r="AR5">
        <v>2.63</v>
      </c>
    </row>
    <row r="6" spans="1:44" x14ac:dyDescent="0.2">
      <c r="A6" s="2"/>
      <c r="B6" s="2">
        <v>996</v>
      </c>
      <c r="C6" s="2" t="s">
        <v>19</v>
      </c>
      <c r="D6" s="2">
        <v>1573</v>
      </c>
      <c r="E6" s="2">
        <v>3.6989999999999998</v>
      </c>
      <c r="F6" s="2">
        <v>1.95</v>
      </c>
      <c r="G6" s="2">
        <v>0.01</v>
      </c>
      <c r="H6" s="2">
        <v>0.81</v>
      </c>
      <c r="I6" s="2">
        <v>0.01</v>
      </c>
      <c r="J6" s="2">
        <v>3.91</v>
      </c>
      <c r="K6" s="2">
        <v>0.31</v>
      </c>
      <c r="L6" s="2">
        <v>4.7300000000000004</v>
      </c>
      <c r="M6" s="2">
        <v>0.05</v>
      </c>
      <c r="N6" s="2">
        <v>11.9</v>
      </c>
      <c r="O6" s="2">
        <v>0.7</v>
      </c>
      <c r="AE6">
        <v>0</v>
      </c>
      <c r="AF6">
        <f t="shared" ref="AF6:AF37" si="0">AF$4+AF$5*$AE6</f>
        <v>2.4380000000000002</v>
      </c>
      <c r="AH6">
        <f t="shared" ref="AH6:AH37" si="1">AH$4+AH$5*$AE6</f>
        <v>2.6739999999999999</v>
      </c>
      <c r="AJ6">
        <f t="shared" ref="AJ6:AL25" si="2">AJ$4+AJ$5*$AE6</f>
        <v>2.7789667594269636</v>
      </c>
      <c r="AK6">
        <f t="shared" si="2"/>
        <v>3.0489759357080328</v>
      </c>
      <c r="AL6">
        <f t="shared" si="2"/>
        <v>2.9630000000000001</v>
      </c>
      <c r="AN6">
        <f t="shared" ref="AN6:AR25" si="3">AN$4+AN$5*$AE6</f>
        <v>2.613</v>
      </c>
      <c r="AO6">
        <f t="shared" si="3"/>
        <v>2.7719999999999998</v>
      </c>
      <c r="AP6">
        <f t="shared" si="3"/>
        <v>2.8460000000000001</v>
      </c>
      <c r="AQ6">
        <f t="shared" si="3"/>
        <v>3.06</v>
      </c>
      <c r="AR6">
        <f t="shared" si="3"/>
        <v>0.85</v>
      </c>
    </row>
    <row r="7" spans="1:44" x14ac:dyDescent="0.2">
      <c r="A7" s="2"/>
      <c r="B7" s="2">
        <v>981</v>
      </c>
      <c r="C7" s="2" t="s">
        <v>16</v>
      </c>
      <c r="D7" s="2">
        <v>1573</v>
      </c>
      <c r="E7" s="2">
        <v>3.6989999999999998</v>
      </c>
      <c r="F7" s="2">
        <v>1.52</v>
      </c>
      <c r="G7" s="2">
        <v>0.02</v>
      </c>
      <c r="H7" s="2">
        <v>1.24</v>
      </c>
      <c r="I7" s="2">
        <v>0.02</v>
      </c>
      <c r="J7" s="2">
        <v>4.72</v>
      </c>
      <c r="K7" s="2">
        <v>0.01</v>
      </c>
      <c r="L7" s="2">
        <v>5.09</v>
      </c>
      <c r="M7" s="2">
        <v>0.03</v>
      </c>
      <c r="N7" s="2">
        <v>21.9</v>
      </c>
      <c r="O7" s="2">
        <v>0.3</v>
      </c>
      <c r="AE7">
        <f>AE6+0.1</f>
        <v>0.1</v>
      </c>
      <c r="AF7">
        <f t="shared" si="0"/>
        <v>2.5960000000000001</v>
      </c>
      <c r="AH7">
        <f t="shared" si="1"/>
        <v>2.8380000000000001</v>
      </c>
      <c r="AJ7">
        <f t="shared" si="2"/>
        <v>2.9289667594269635</v>
      </c>
      <c r="AK7">
        <f t="shared" si="2"/>
        <v>3.2060759357080331</v>
      </c>
      <c r="AL7">
        <f t="shared" si="2"/>
        <v>3.1164000000000001</v>
      </c>
      <c r="AN7">
        <f t="shared" si="3"/>
        <v>2.7669999999999999</v>
      </c>
      <c r="AO7">
        <f t="shared" si="3"/>
        <v>2.9109999999999996</v>
      </c>
      <c r="AP7">
        <f t="shared" si="3"/>
        <v>3</v>
      </c>
      <c r="AQ7">
        <f t="shared" si="3"/>
        <v>3.1960000000000002</v>
      </c>
      <c r="AR7">
        <f t="shared" si="3"/>
        <v>1.113</v>
      </c>
    </row>
    <row r="8" spans="1:44" x14ac:dyDescent="0.2">
      <c r="A8" s="2"/>
      <c r="B8" s="2">
        <v>993</v>
      </c>
      <c r="C8" s="2" t="s">
        <v>16</v>
      </c>
      <c r="D8" s="2">
        <v>1573</v>
      </c>
      <c r="E8" s="2">
        <v>3.6989999999999998</v>
      </c>
      <c r="F8" s="2">
        <v>1.89</v>
      </c>
      <c r="G8" s="2">
        <v>2E-3</v>
      </c>
      <c r="H8" s="2">
        <v>1.53</v>
      </c>
      <c r="I8" s="2">
        <v>0.08</v>
      </c>
      <c r="J8" s="2">
        <v>4.9400000000000004</v>
      </c>
      <c r="K8" s="2">
        <v>0.01</v>
      </c>
      <c r="L8" s="2">
        <v>5.43</v>
      </c>
      <c r="M8" s="2">
        <v>0.14000000000000001</v>
      </c>
      <c r="N8" s="2">
        <v>28.3</v>
      </c>
      <c r="O8" s="2">
        <v>1.5</v>
      </c>
      <c r="AE8">
        <f t="shared" ref="AE8:AE56" si="4">AE7+0.1</f>
        <v>0.2</v>
      </c>
      <c r="AF8">
        <f t="shared" si="0"/>
        <v>2.7540000000000004</v>
      </c>
      <c r="AH8">
        <f t="shared" si="1"/>
        <v>3.0019999999999998</v>
      </c>
      <c r="AJ8">
        <f t="shared" si="2"/>
        <v>3.0789667594269634</v>
      </c>
      <c r="AK8">
        <f t="shared" si="2"/>
        <v>3.3631759357080329</v>
      </c>
      <c r="AL8">
        <f t="shared" si="2"/>
        <v>3.2698</v>
      </c>
      <c r="AN8">
        <f t="shared" si="3"/>
        <v>2.9210000000000003</v>
      </c>
      <c r="AO8">
        <f t="shared" si="3"/>
        <v>3.05</v>
      </c>
      <c r="AP8">
        <f t="shared" si="3"/>
        <v>3.1539999999999999</v>
      </c>
      <c r="AQ8">
        <f t="shared" si="3"/>
        <v>3.3319999999999999</v>
      </c>
      <c r="AR8">
        <f t="shared" si="3"/>
        <v>1.3759999999999999</v>
      </c>
    </row>
    <row r="9" spans="1:44" x14ac:dyDescent="0.2">
      <c r="A9" s="2"/>
      <c r="B9" s="2">
        <v>990</v>
      </c>
      <c r="C9" s="2" t="s">
        <v>16</v>
      </c>
      <c r="D9" s="2">
        <v>1573</v>
      </c>
      <c r="E9" s="2">
        <v>3.6989999999999998</v>
      </c>
      <c r="F9" s="2">
        <v>2</v>
      </c>
      <c r="G9" s="2">
        <v>0.02</v>
      </c>
      <c r="H9" s="2">
        <v>1.63</v>
      </c>
      <c r="I9" s="2">
        <v>0.04</v>
      </c>
      <c r="J9" s="2">
        <v>4.92</v>
      </c>
      <c r="K9" s="2">
        <v>0.54</v>
      </c>
      <c r="L9" s="2">
        <v>5.61</v>
      </c>
      <c r="M9" s="2">
        <v>0.34</v>
      </c>
      <c r="N9" s="2">
        <v>30.1</v>
      </c>
      <c r="O9" s="2">
        <v>2.5</v>
      </c>
      <c r="AE9">
        <f t="shared" si="4"/>
        <v>0.30000000000000004</v>
      </c>
      <c r="AF9">
        <f t="shared" si="0"/>
        <v>2.9120000000000004</v>
      </c>
      <c r="AH9">
        <f t="shared" si="1"/>
        <v>3.1659999999999999</v>
      </c>
      <c r="AJ9">
        <f t="shared" si="2"/>
        <v>3.2289667594269638</v>
      </c>
      <c r="AK9">
        <f t="shared" si="2"/>
        <v>3.5202759357080327</v>
      </c>
      <c r="AL9">
        <f t="shared" si="2"/>
        <v>3.4232</v>
      </c>
      <c r="AN9">
        <f t="shared" si="3"/>
        <v>3.0750000000000002</v>
      </c>
      <c r="AO9">
        <f t="shared" si="3"/>
        <v>3.1890000000000001</v>
      </c>
      <c r="AP9">
        <f t="shared" si="3"/>
        <v>3.3080000000000003</v>
      </c>
      <c r="AQ9">
        <f t="shared" si="3"/>
        <v>3.468</v>
      </c>
      <c r="AR9">
        <f t="shared" si="3"/>
        <v>1.639</v>
      </c>
    </row>
    <row r="10" spans="1:44" x14ac:dyDescent="0.2">
      <c r="A10" s="2"/>
      <c r="B10" s="2">
        <v>994</v>
      </c>
      <c r="C10" s="2" t="s">
        <v>16</v>
      </c>
      <c r="D10" s="2">
        <v>1573</v>
      </c>
      <c r="E10" s="2">
        <v>3.6989999999999998</v>
      </c>
      <c r="F10" s="2">
        <v>2.52</v>
      </c>
      <c r="G10" s="2">
        <v>0.01</v>
      </c>
      <c r="H10" s="2">
        <v>1.99</v>
      </c>
      <c r="I10" s="2">
        <v>0.01</v>
      </c>
      <c r="J10" s="2">
        <v>5.82</v>
      </c>
      <c r="K10" s="2">
        <v>0.01</v>
      </c>
      <c r="L10" s="2">
        <v>5.7</v>
      </c>
      <c r="M10" s="2">
        <v>0.02</v>
      </c>
      <c r="N10" s="2">
        <v>43.4</v>
      </c>
      <c r="O10" s="2">
        <v>0.2</v>
      </c>
      <c r="AE10">
        <f t="shared" si="4"/>
        <v>0.4</v>
      </c>
      <c r="AF10">
        <f t="shared" si="0"/>
        <v>3.0700000000000003</v>
      </c>
      <c r="AH10">
        <f t="shared" si="1"/>
        <v>3.33</v>
      </c>
      <c r="AJ10">
        <f t="shared" si="2"/>
        <v>3.3789667594269637</v>
      </c>
      <c r="AK10">
        <f t="shared" si="2"/>
        <v>3.6773759357080329</v>
      </c>
      <c r="AL10">
        <f t="shared" si="2"/>
        <v>3.5766</v>
      </c>
      <c r="AN10">
        <f t="shared" si="3"/>
        <v>3.2290000000000001</v>
      </c>
      <c r="AO10">
        <f t="shared" si="3"/>
        <v>3.3279999999999998</v>
      </c>
      <c r="AP10">
        <f t="shared" si="3"/>
        <v>3.4620000000000002</v>
      </c>
      <c r="AQ10">
        <f t="shared" si="3"/>
        <v>3.6040000000000001</v>
      </c>
      <c r="AR10">
        <f t="shared" si="3"/>
        <v>1.9020000000000001</v>
      </c>
    </row>
    <row r="11" spans="1:44" x14ac:dyDescent="0.2">
      <c r="A11" s="2"/>
      <c r="B11" s="2">
        <v>998</v>
      </c>
      <c r="C11" s="2" t="s">
        <v>17</v>
      </c>
      <c r="D11" s="2">
        <v>1573</v>
      </c>
      <c r="E11" s="2">
        <v>3.6989999999999998</v>
      </c>
      <c r="F11" s="2">
        <v>2.5</v>
      </c>
      <c r="G11" s="2">
        <v>0.01</v>
      </c>
      <c r="H11" s="2">
        <v>2.17</v>
      </c>
      <c r="I11" s="2">
        <v>0.02</v>
      </c>
      <c r="J11" s="2">
        <v>5.85</v>
      </c>
      <c r="K11" s="2">
        <v>0.14000000000000001</v>
      </c>
      <c r="L11" s="2">
        <v>5.96</v>
      </c>
      <c r="M11" s="2">
        <v>0.1</v>
      </c>
      <c r="N11" s="2">
        <v>47.6</v>
      </c>
      <c r="O11" s="2">
        <v>0.9</v>
      </c>
      <c r="AE11">
        <f t="shared" si="4"/>
        <v>0.5</v>
      </c>
      <c r="AF11">
        <f t="shared" si="0"/>
        <v>3.2280000000000002</v>
      </c>
      <c r="AH11">
        <f t="shared" si="1"/>
        <v>3.4939999999999998</v>
      </c>
      <c r="AJ11">
        <f t="shared" si="2"/>
        <v>3.5289667594269636</v>
      </c>
      <c r="AK11">
        <f t="shared" si="2"/>
        <v>3.8344759357080327</v>
      </c>
      <c r="AL11">
        <f t="shared" si="2"/>
        <v>3.73</v>
      </c>
      <c r="AN11">
        <f t="shared" si="3"/>
        <v>3.383</v>
      </c>
      <c r="AO11">
        <f t="shared" si="3"/>
        <v>3.4669999999999996</v>
      </c>
      <c r="AP11">
        <f t="shared" si="3"/>
        <v>3.6160000000000001</v>
      </c>
      <c r="AQ11">
        <f t="shared" si="3"/>
        <v>3.74</v>
      </c>
      <c r="AR11">
        <f t="shared" si="3"/>
        <v>2.165</v>
      </c>
    </row>
    <row r="12" spans="1:44" x14ac:dyDescent="0.2">
      <c r="A12" s="6" t="s">
        <v>18</v>
      </c>
      <c r="B12" s="2">
        <v>396</v>
      </c>
      <c r="C12" s="2" t="s">
        <v>16</v>
      </c>
      <c r="D12" s="2">
        <v>1573</v>
      </c>
      <c r="E12" s="2">
        <v>3.6989999999999998</v>
      </c>
      <c r="F12" s="2">
        <v>4.9969999999999999</v>
      </c>
      <c r="G12" s="2">
        <v>3.0000000000000001E-3</v>
      </c>
      <c r="H12" s="2">
        <v>3.82</v>
      </c>
      <c r="I12" s="2">
        <v>3.0000000000000001E-3</v>
      </c>
      <c r="J12" s="2">
        <v>8.4499999999999993</v>
      </c>
      <c r="K12" s="2">
        <v>0.03</v>
      </c>
      <c r="L12" s="2">
        <v>6.76</v>
      </c>
      <c r="M12" s="2">
        <v>0.02</v>
      </c>
      <c r="N12" s="2">
        <v>119.5</v>
      </c>
      <c r="O12" s="2">
        <v>0.3</v>
      </c>
      <c r="AE12">
        <f t="shared" si="4"/>
        <v>0.6</v>
      </c>
      <c r="AF12">
        <f t="shared" si="0"/>
        <v>3.3860000000000001</v>
      </c>
      <c r="AH12">
        <f t="shared" si="1"/>
        <v>3.6579999999999999</v>
      </c>
      <c r="AJ12">
        <f t="shared" si="2"/>
        <v>3.6789667594269635</v>
      </c>
      <c r="AK12">
        <f t="shared" si="2"/>
        <v>3.9915759357080329</v>
      </c>
      <c r="AL12">
        <f t="shared" si="2"/>
        <v>3.8834</v>
      </c>
      <c r="AN12">
        <f t="shared" si="3"/>
        <v>3.5369999999999999</v>
      </c>
      <c r="AO12">
        <f t="shared" si="3"/>
        <v>3.6059999999999999</v>
      </c>
      <c r="AP12">
        <f t="shared" si="3"/>
        <v>3.77</v>
      </c>
      <c r="AQ12">
        <f t="shared" si="3"/>
        <v>3.8760000000000003</v>
      </c>
      <c r="AR12">
        <f t="shared" si="3"/>
        <v>2.4279999999999999</v>
      </c>
    </row>
    <row r="13" spans="1:44" x14ac:dyDescent="0.2">
      <c r="A13" s="6"/>
      <c r="B13" s="6">
        <v>409</v>
      </c>
      <c r="C13" s="6" t="s">
        <v>16</v>
      </c>
      <c r="D13" s="2">
        <v>1573</v>
      </c>
      <c r="E13" s="2">
        <v>3.6989999999999998</v>
      </c>
      <c r="F13" s="6">
        <v>6.05</v>
      </c>
      <c r="G13" s="6">
        <v>2E-3</v>
      </c>
      <c r="H13" s="6">
        <v>4.58</v>
      </c>
      <c r="I13" s="6">
        <v>0.01</v>
      </c>
      <c r="J13" s="6">
        <v>9.5</v>
      </c>
      <c r="K13" s="6">
        <v>0.05</v>
      </c>
      <c r="L13" s="6">
        <v>7.15</v>
      </c>
      <c r="M13" s="6">
        <v>0.04</v>
      </c>
      <c r="N13" s="6">
        <v>161</v>
      </c>
      <c r="O13" s="6">
        <v>0.6</v>
      </c>
      <c r="AE13">
        <f t="shared" si="4"/>
        <v>0.7</v>
      </c>
      <c r="AF13">
        <f t="shared" si="0"/>
        <v>3.544</v>
      </c>
      <c r="AH13">
        <f t="shared" si="1"/>
        <v>3.8220000000000001</v>
      </c>
      <c r="AJ13">
        <f t="shared" si="2"/>
        <v>3.8289667594269634</v>
      </c>
      <c r="AK13">
        <f t="shared" si="2"/>
        <v>4.1486759357080327</v>
      </c>
      <c r="AL13">
        <f t="shared" si="2"/>
        <v>4.0367999999999995</v>
      </c>
      <c r="AN13">
        <f t="shared" si="3"/>
        <v>3.6909999999999998</v>
      </c>
      <c r="AO13">
        <f t="shared" si="3"/>
        <v>3.7449999999999997</v>
      </c>
      <c r="AP13">
        <f t="shared" si="3"/>
        <v>3.9239999999999999</v>
      </c>
      <c r="AQ13">
        <f t="shared" si="3"/>
        <v>4.0120000000000005</v>
      </c>
      <c r="AR13">
        <f t="shared" si="3"/>
        <v>2.6909999999999998</v>
      </c>
    </row>
    <row r="14" spans="1:44" ht="18" x14ac:dyDescent="0.2">
      <c r="A14" s="2" t="s">
        <v>13</v>
      </c>
      <c r="B14" s="2">
        <v>107</v>
      </c>
      <c r="C14" s="2" t="s">
        <v>15</v>
      </c>
      <c r="D14" s="2" t="s">
        <v>40</v>
      </c>
      <c r="E14" s="2">
        <v>4.375</v>
      </c>
      <c r="F14" s="2">
        <v>6.25</v>
      </c>
      <c r="G14" s="2">
        <v>1E-3</v>
      </c>
      <c r="H14" s="2">
        <v>4.2699999999999996</v>
      </c>
      <c r="I14" s="2">
        <v>0.01</v>
      </c>
      <c r="J14" s="2">
        <v>10.15</v>
      </c>
      <c r="K14" s="2">
        <v>0.1</v>
      </c>
      <c r="L14" s="2">
        <v>7.59</v>
      </c>
      <c r="M14" s="2">
        <v>7.0000000000000007E-2</v>
      </c>
      <c r="N14" s="2">
        <v>190.5</v>
      </c>
      <c r="O14" s="2">
        <v>1.5</v>
      </c>
      <c r="AE14">
        <f t="shared" si="4"/>
        <v>0.79999999999999993</v>
      </c>
      <c r="AF14">
        <f t="shared" si="0"/>
        <v>3.702</v>
      </c>
      <c r="AH14">
        <f t="shared" si="1"/>
        <v>3.9859999999999998</v>
      </c>
      <c r="AJ14">
        <f t="shared" si="2"/>
        <v>3.9789667594269638</v>
      </c>
      <c r="AK14">
        <f t="shared" si="2"/>
        <v>4.3057759357080325</v>
      </c>
      <c r="AL14">
        <f t="shared" si="2"/>
        <v>4.1901999999999999</v>
      </c>
      <c r="AN14">
        <f t="shared" si="3"/>
        <v>3.8449999999999998</v>
      </c>
      <c r="AO14">
        <f t="shared" si="3"/>
        <v>3.8839999999999995</v>
      </c>
      <c r="AP14">
        <f t="shared" si="3"/>
        <v>4.0780000000000003</v>
      </c>
      <c r="AQ14">
        <f t="shared" si="3"/>
        <v>4.1479999999999997</v>
      </c>
      <c r="AR14">
        <f t="shared" si="3"/>
        <v>2.9539999999999997</v>
      </c>
    </row>
    <row r="15" spans="1:44" x14ac:dyDescent="0.2">
      <c r="A15" s="2"/>
      <c r="B15" s="2">
        <v>161</v>
      </c>
      <c r="C15" s="2" t="s">
        <v>15</v>
      </c>
      <c r="D15" s="2">
        <v>298</v>
      </c>
      <c r="E15" s="2">
        <v>4.375</v>
      </c>
      <c r="F15" s="2">
        <v>6.4939999999999998</v>
      </c>
      <c r="G15" s="2">
        <v>1E-3</v>
      </c>
      <c r="H15" s="2">
        <v>4.4400000000000004</v>
      </c>
      <c r="I15" s="2">
        <v>0.01</v>
      </c>
      <c r="J15" s="2">
        <v>10.33</v>
      </c>
      <c r="K15" s="2">
        <v>0.11</v>
      </c>
      <c r="L15" s="2">
        <v>7.65</v>
      </c>
      <c r="M15" s="2">
        <v>0.06</v>
      </c>
      <c r="N15" s="2">
        <v>200.3</v>
      </c>
      <c r="O15" s="2">
        <v>2.1</v>
      </c>
      <c r="AE15">
        <f t="shared" si="4"/>
        <v>0.89999999999999991</v>
      </c>
      <c r="AF15">
        <f t="shared" si="0"/>
        <v>3.8600000000000003</v>
      </c>
      <c r="AH15">
        <f t="shared" si="1"/>
        <v>4.1499999999999995</v>
      </c>
      <c r="AJ15">
        <f t="shared" si="2"/>
        <v>4.1289667594269632</v>
      </c>
      <c r="AK15">
        <f t="shared" si="2"/>
        <v>4.4628759357080323</v>
      </c>
      <c r="AL15">
        <f t="shared" si="2"/>
        <v>4.3436000000000003</v>
      </c>
      <c r="AN15">
        <f t="shared" si="3"/>
        <v>3.9989999999999997</v>
      </c>
      <c r="AO15">
        <f t="shared" si="3"/>
        <v>4.0229999999999997</v>
      </c>
      <c r="AP15">
        <f t="shared" si="3"/>
        <v>4.2320000000000002</v>
      </c>
      <c r="AQ15">
        <f t="shared" si="3"/>
        <v>4.2839999999999998</v>
      </c>
      <c r="AR15">
        <f t="shared" si="3"/>
        <v>3.2169999999999996</v>
      </c>
    </row>
    <row r="16" spans="1:44" x14ac:dyDescent="0.2">
      <c r="A16" s="2"/>
      <c r="B16" s="2">
        <v>126</v>
      </c>
      <c r="C16" s="2" t="s">
        <v>15</v>
      </c>
      <c r="D16" s="2">
        <v>298</v>
      </c>
      <c r="E16" s="2">
        <v>4.375</v>
      </c>
      <c r="F16" s="2">
        <v>6.51</v>
      </c>
      <c r="G16" s="2">
        <v>5.0000000000000001E-3</v>
      </c>
      <c r="H16" s="2">
        <v>4.57</v>
      </c>
      <c r="I16" s="2">
        <v>0.02</v>
      </c>
      <c r="J16" s="2">
        <v>10.57</v>
      </c>
      <c r="K16" s="2">
        <v>0.1</v>
      </c>
      <c r="L16" s="2">
        <v>7.73</v>
      </c>
      <c r="M16" s="2">
        <v>0.08</v>
      </c>
      <c r="N16" s="2">
        <v>211.9</v>
      </c>
      <c r="O16" s="2">
        <v>1.6</v>
      </c>
      <c r="AE16">
        <f t="shared" si="4"/>
        <v>0.99999999999999989</v>
      </c>
      <c r="AF16">
        <f t="shared" si="0"/>
        <v>4.0179999999999998</v>
      </c>
      <c r="AH16">
        <f t="shared" si="1"/>
        <v>4.3140000000000001</v>
      </c>
      <c r="AJ16">
        <f t="shared" si="2"/>
        <v>4.2789667594269636</v>
      </c>
      <c r="AK16">
        <f t="shared" si="2"/>
        <v>4.6199759357080321</v>
      </c>
      <c r="AL16">
        <f t="shared" si="2"/>
        <v>4.4969999999999999</v>
      </c>
      <c r="AN16">
        <f t="shared" si="3"/>
        <v>4.1529999999999996</v>
      </c>
      <c r="AO16">
        <f t="shared" si="3"/>
        <v>4.161999999999999</v>
      </c>
      <c r="AP16">
        <f t="shared" si="3"/>
        <v>4.3860000000000001</v>
      </c>
      <c r="AQ16">
        <f t="shared" si="3"/>
        <v>4.42</v>
      </c>
      <c r="AR16">
        <f t="shared" si="3"/>
        <v>3.4799999999999995</v>
      </c>
    </row>
    <row r="17" spans="1:44" x14ac:dyDescent="0.2">
      <c r="A17" s="6" t="s">
        <v>18</v>
      </c>
      <c r="B17" s="6">
        <v>412</v>
      </c>
      <c r="C17" s="6" t="s">
        <v>15</v>
      </c>
      <c r="D17" s="2">
        <v>298</v>
      </c>
      <c r="E17" s="2">
        <v>4.375</v>
      </c>
      <c r="F17" s="6">
        <v>7.085</v>
      </c>
      <c r="G17" s="6">
        <v>1.2E-2</v>
      </c>
      <c r="H17" s="6">
        <v>4.8639999999999999</v>
      </c>
      <c r="I17" s="6">
        <v>1.9E-2</v>
      </c>
      <c r="J17" s="6">
        <v>10.9</v>
      </c>
      <c r="K17" s="6">
        <v>0.04</v>
      </c>
      <c r="L17" s="6">
        <v>7.81</v>
      </c>
      <c r="M17" s="6">
        <v>7.0000000000000007E-2</v>
      </c>
      <c r="N17" s="6">
        <v>229.2</v>
      </c>
      <c r="O17" s="6">
        <v>2.1</v>
      </c>
      <c r="AE17">
        <f t="shared" si="4"/>
        <v>1.0999999999999999</v>
      </c>
      <c r="AF17">
        <f t="shared" si="0"/>
        <v>4.1760000000000002</v>
      </c>
      <c r="AH17">
        <f t="shared" si="1"/>
        <v>4.4779999999999998</v>
      </c>
      <c r="AJ17">
        <f t="shared" si="2"/>
        <v>4.4289667594269631</v>
      </c>
      <c r="AK17">
        <f t="shared" si="2"/>
        <v>4.7770759357080328</v>
      </c>
      <c r="AL17">
        <f t="shared" si="2"/>
        <v>4.6503999999999994</v>
      </c>
      <c r="AN17">
        <f t="shared" si="3"/>
        <v>4.3069999999999995</v>
      </c>
      <c r="AO17">
        <f t="shared" si="3"/>
        <v>4.3009999999999993</v>
      </c>
      <c r="AP17">
        <f t="shared" si="3"/>
        <v>4.54</v>
      </c>
      <c r="AQ17">
        <f t="shared" si="3"/>
        <v>4.556</v>
      </c>
      <c r="AR17">
        <f t="shared" si="3"/>
        <v>3.7429999999999994</v>
      </c>
    </row>
    <row r="18" spans="1:44" ht="17" thickBot="1" x14ac:dyDescent="0.25">
      <c r="A18" s="24" t="s">
        <v>42</v>
      </c>
      <c r="B18" s="24"/>
      <c r="C18" s="24"/>
      <c r="D18" s="24"/>
      <c r="E18" s="2"/>
      <c r="F18" s="6"/>
      <c r="G18" s="6"/>
      <c r="H18" s="6"/>
      <c r="I18" s="6"/>
      <c r="J18" s="6"/>
      <c r="K18" s="6"/>
      <c r="L18" s="6"/>
      <c r="M18" s="6"/>
      <c r="N18" s="6"/>
      <c r="O18" s="6"/>
      <c r="AE18">
        <f t="shared" si="4"/>
        <v>1.2</v>
      </c>
      <c r="AF18">
        <f t="shared" si="0"/>
        <v>4.3339999999999996</v>
      </c>
      <c r="AH18">
        <f t="shared" si="1"/>
        <v>4.6419999999999995</v>
      </c>
      <c r="AJ18">
        <f t="shared" si="2"/>
        <v>4.5789667594269634</v>
      </c>
      <c r="AK18">
        <f t="shared" si="2"/>
        <v>4.9341759357080326</v>
      </c>
      <c r="AL18">
        <f t="shared" si="2"/>
        <v>4.8037999999999998</v>
      </c>
      <c r="AN18">
        <f t="shared" si="3"/>
        <v>4.4610000000000003</v>
      </c>
      <c r="AO18">
        <f t="shared" si="3"/>
        <v>4.4399999999999995</v>
      </c>
      <c r="AP18">
        <f t="shared" si="3"/>
        <v>4.694</v>
      </c>
      <c r="AQ18">
        <f t="shared" si="3"/>
        <v>4.6920000000000002</v>
      </c>
      <c r="AR18">
        <f t="shared" si="3"/>
        <v>4.0059999999999993</v>
      </c>
    </row>
    <row r="19" spans="1:44" ht="20" thickTop="1" thickBot="1" x14ac:dyDescent="0.25">
      <c r="A19" s="21" t="s">
        <v>56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AE19">
        <f t="shared" si="4"/>
        <v>1.3</v>
      </c>
      <c r="AF19">
        <f t="shared" si="0"/>
        <v>4.4920000000000009</v>
      </c>
      <c r="AH19">
        <f t="shared" si="1"/>
        <v>4.806</v>
      </c>
      <c r="AJ19">
        <f t="shared" si="2"/>
        <v>4.7289667594269638</v>
      </c>
      <c r="AK19">
        <f t="shared" si="2"/>
        <v>5.0912759357080333</v>
      </c>
      <c r="AL19">
        <f t="shared" si="2"/>
        <v>4.9572000000000003</v>
      </c>
      <c r="AN19">
        <f t="shared" si="3"/>
        <v>4.6150000000000002</v>
      </c>
      <c r="AO19">
        <f t="shared" si="3"/>
        <v>4.5789999999999997</v>
      </c>
      <c r="AP19">
        <f t="shared" si="3"/>
        <v>4.8480000000000008</v>
      </c>
      <c r="AQ19">
        <f t="shared" si="3"/>
        <v>4.8280000000000003</v>
      </c>
      <c r="AR19">
        <f t="shared" si="3"/>
        <v>4.2690000000000001</v>
      </c>
    </row>
    <row r="20" spans="1:44" ht="19" thickTop="1" x14ac:dyDescent="0.2">
      <c r="A20" s="6" t="s">
        <v>46</v>
      </c>
      <c r="B20" s="6">
        <v>365</v>
      </c>
      <c r="C20" s="6" t="s">
        <v>15</v>
      </c>
      <c r="D20" s="6" t="s">
        <v>41</v>
      </c>
      <c r="E20" s="6">
        <v>2.7410000000000001</v>
      </c>
      <c r="F20" s="6">
        <v>6.2</v>
      </c>
      <c r="G20" s="6">
        <v>0.01</v>
      </c>
      <c r="H20" s="6">
        <v>4.66</v>
      </c>
      <c r="I20" s="6">
        <v>0.01</v>
      </c>
      <c r="J20" s="6">
        <v>10.6</v>
      </c>
      <c r="K20" s="6">
        <v>0.06</v>
      </c>
      <c r="L20" s="6">
        <v>4.9000000000000004</v>
      </c>
      <c r="M20" s="6">
        <v>0.03</v>
      </c>
      <c r="N20" s="6">
        <v>135.5</v>
      </c>
      <c r="O20" s="6">
        <v>0.9</v>
      </c>
      <c r="AE20">
        <f t="shared" si="4"/>
        <v>1.4000000000000001</v>
      </c>
      <c r="AF20">
        <f t="shared" si="0"/>
        <v>4.6500000000000004</v>
      </c>
      <c r="AH20">
        <f t="shared" si="1"/>
        <v>4.9700000000000006</v>
      </c>
      <c r="AJ20">
        <f t="shared" si="2"/>
        <v>4.8789667594269641</v>
      </c>
      <c r="AK20">
        <f t="shared" si="2"/>
        <v>5.2483759357080331</v>
      </c>
      <c r="AL20">
        <f t="shared" si="2"/>
        <v>5.1105999999999998</v>
      </c>
      <c r="AN20">
        <f t="shared" si="3"/>
        <v>4.7690000000000001</v>
      </c>
      <c r="AO20">
        <f t="shared" si="3"/>
        <v>4.718</v>
      </c>
      <c r="AP20">
        <f t="shared" si="3"/>
        <v>5.0020000000000007</v>
      </c>
      <c r="AQ20">
        <f t="shared" si="3"/>
        <v>4.9640000000000004</v>
      </c>
      <c r="AR20">
        <f t="shared" si="3"/>
        <v>4.532</v>
      </c>
    </row>
    <row r="21" spans="1:44" ht="18" x14ac:dyDescent="0.2">
      <c r="B21" s="12">
        <v>366</v>
      </c>
      <c r="C21" s="6" t="s">
        <v>15</v>
      </c>
      <c r="D21" s="6" t="s">
        <v>41</v>
      </c>
      <c r="E21" s="6">
        <v>2.7309999999999999</v>
      </c>
      <c r="F21" s="6">
        <v>5.17</v>
      </c>
      <c r="G21" s="6">
        <v>0.01</v>
      </c>
      <c r="H21" s="6">
        <v>3.93</v>
      </c>
      <c r="I21" s="6">
        <v>0.01</v>
      </c>
      <c r="J21" s="6">
        <v>9.4700000000000006</v>
      </c>
      <c r="K21" s="6">
        <v>0.06</v>
      </c>
      <c r="L21" s="6">
        <v>4.67</v>
      </c>
      <c r="M21" s="6">
        <v>0.03</v>
      </c>
      <c r="N21" s="6">
        <v>101.6</v>
      </c>
      <c r="O21" s="6">
        <v>0.6</v>
      </c>
      <c r="AE21">
        <f t="shared" si="4"/>
        <v>1.5000000000000002</v>
      </c>
      <c r="AF21">
        <f t="shared" si="0"/>
        <v>4.8080000000000007</v>
      </c>
      <c r="AH21">
        <f t="shared" si="1"/>
        <v>5.1340000000000003</v>
      </c>
      <c r="AJ21">
        <f t="shared" si="2"/>
        <v>5.0289667594269645</v>
      </c>
      <c r="AK21">
        <f t="shared" si="2"/>
        <v>5.4054759357080329</v>
      </c>
      <c r="AL21">
        <f t="shared" si="2"/>
        <v>5.2640000000000011</v>
      </c>
      <c r="AN21">
        <f t="shared" si="3"/>
        <v>4.923</v>
      </c>
      <c r="AO21">
        <f t="shared" si="3"/>
        <v>4.8569999999999993</v>
      </c>
      <c r="AP21">
        <f t="shared" si="3"/>
        <v>5.1560000000000006</v>
      </c>
      <c r="AQ21">
        <f t="shared" si="3"/>
        <v>5.1000000000000005</v>
      </c>
      <c r="AR21">
        <f t="shared" si="3"/>
        <v>4.7949999999999999</v>
      </c>
    </row>
    <row r="22" spans="1:44" ht="18" x14ac:dyDescent="0.2">
      <c r="B22" s="12">
        <v>369</v>
      </c>
      <c r="C22" s="6" t="s">
        <v>15</v>
      </c>
      <c r="D22" s="6" t="s">
        <v>41</v>
      </c>
      <c r="E22" s="6">
        <v>2.7309999999999999</v>
      </c>
      <c r="F22" s="6">
        <v>6.96</v>
      </c>
      <c r="G22" s="6">
        <v>0.01</v>
      </c>
      <c r="H22" s="6">
        <v>5.23</v>
      </c>
      <c r="I22" s="6">
        <v>0.02</v>
      </c>
      <c r="J22" s="6">
        <v>11.2</v>
      </c>
      <c r="K22" s="6">
        <v>0.1</v>
      </c>
      <c r="L22" s="6">
        <v>5.12</v>
      </c>
      <c r="M22" s="6">
        <v>0.05</v>
      </c>
      <c r="N22" s="6">
        <v>160</v>
      </c>
      <c r="O22" s="6">
        <v>1.2</v>
      </c>
      <c r="AE22">
        <f t="shared" si="4"/>
        <v>1.6000000000000003</v>
      </c>
      <c r="AF22">
        <f t="shared" si="0"/>
        <v>4.9660000000000011</v>
      </c>
      <c r="AH22">
        <f t="shared" si="1"/>
        <v>5.298</v>
      </c>
      <c r="AJ22">
        <f t="shared" si="2"/>
        <v>5.1789667594269639</v>
      </c>
      <c r="AK22">
        <f t="shared" si="2"/>
        <v>5.5625759357080327</v>
      </c>
      <c r="AL22">
        <f t="shared" si="2"/>
        <v>5.4174000000000007</v>
      </c>
      <c r="AN22">
        <f t="shared" si="3"/>
        <v>5.077</v>
      </c>
      <c r="AO22">
        <f t="shared" si="3"/>
        <v>4.9960000000000004</v>
      </c>
      <c r="AP22">
        <f t="shared" si="3"/>
        <v>5.3100000000000005</v>
      </c>
      <c r="AQ22">
        <f t="shared" si="3"/>
        <v>5.2360000000000007</v>
      </c>
      <c r="AR22">
        <f t="shared" si="3"/>
        <v>5.0580000000000007</v>
      </c>
    </row>
    <row r="23" spans="1:44" ht="18" x14ac:dyDescent="0.2">
      <c r="A23" s="6" t="s">
        <v>47</v>
      </c>
      <c r="B23" s="6">
        <v>311</v>
      </c>
      <c r="C23" s="6" t="s">
        <v>14</v>
      </c>
      <c r="D23" s="6" t="s">
        <v>41</v>
      </c>
      <c r="E23" s="6">
        <v>2.7370000000000001</v>
      </c>
      <c r="F23" s="6">
        <v>5.97</v>
      </c>
      <c r="G23" s="6">
        <v>0.01</v>
      </c>
      <c r="H23" s="6">
        <v>4.17</v>
      </c>
      <c r="I23" s="6">
        <v>0.03</v>
      </c>
      <c r="J23" s="6">
        <v>9.3800000000000008</v>
      </c>
      <c r="K23" s="6">
        <v>0.3</v>
      </c>
      <c r="L23" s="6">
        <v>4.92</v>
      </c>
      <c r="M23" s="6">
        <v>0.1</v>
      </c>
      <c r="N23" s="6">
        <v>107</v>
      </c>
      <c r="O23" s="6">
        <v>4</v>
      </c>
      <c r="AE23">
        <v>1.74</v>
      </c>
      <c r="AF23">
        <f t="shared" si="0"/>
        <v>5.1872000000000007</v>
      </c>
      <c r="AH23">
        <f t="shared" si="1"/>
        <v>5.5275999999999996</v>
      </c>
      <c r="AJ23">
        <f t="shared" si="2"/>
        <v>5.3889667594269639</v>
      </c>
      <c r="AK23">
        <f t="shared" si="2"/>
        <v>5.7825159357080329</v>
      </c>
      <c r="AL23">
        <f t="shared" si="2"/>
        <v>5.6321600000000007</v>
      </c>
      <c r="AN23">
        <f t="shared" si="3"/>
        <v>5.2926000000000002</v>
      </c>
      <c r="AO23">
        <f t="shared" si="3"/>
        <v>5.1905999999999999</v>
      </c>
      <c r="AP23">
        <f t="shared" si="3"/>
        <v>5.5256000000000007</v>
      </c>
      <c r="AQ23">
        <f t="shared" si="3"/>
        <v>5.4264000000000001</v>
      </c>
      <c r="AR23">
        <f t="shared" si="3"/>
        <v>5.4261999999999997</v>
      </c>
    </row>
    <row r="24" spans="1:44" ht="18" x14ac:dyDescent="0.2">
      <c r="A24" s="6" t="s">
        <v>48</v>
      </c>
      <c r="B24" s="6">
        <v>312</v>
      </c>
      <c r="C24" s="6" t="s">
        <v>14</v>
      </c>
      <c r="D24" s="6" t="s">
        <v>41</v>
      </c>
      <c r="E24" s="6">
        <v>2.74</v>
      </c>
      <c r="F24" s="6">
        <v>6.07</v>
      </c>
      <c r="G24" s="6">
        <v>0.01</v>
      </c>
      <c r="H24" s="6">
        <v>4.2300000000000004</v>
      </c>
      <c r="I24" s="6">
        <v>0.02</v>
      </c>
      <c r="J24" s="6">
        <v>9.49</v>
      </c>
      <c r="K24" s="6">
        <v>0.13</v>
      </c>
      <c r="L24" s="6">
        <v>4.9400000000000004</v>
      </c>
      <c r="M24" s="6">
        <v>7.0000000000000007E-2</v>
      </c>
      <c r="N24" s="6">
        <v>110</v>
      </c>
      <c r="O24" s="6">
        <v>1.2</v>
      </c>
      <c r="AE24">
        <f t="shared" si="4"/>
        <v>1.84</v>
      </c>
      <c r="AF24">
        <f t="shared" si="0"/>
        <v>5.3452000000000002</v>
      </c>
      <c r="AH24">
        <f t="shared" si="1"/>
        <v>5.6915999999999993</v>
      </c>
      <c r="AJ24">
        <f t="shared" si="2"/>
        <v>5.5389667594269643</v>
      </c>
      <c r="AK24">
        <f t="shared" si="2"/>
        <v>5.9396159357080327</v>
      </c>
      <c r="AL24">
        <f t="shared" si="2"/>
        <v>5.7855600000000003</v>
      </c>
      <c r="AN24">
        <f t="shared" si="3"/>
        <v>5.4466000000000001</v>
      </c>
      <c r="AO24">
        <f t="shared" si="3"/>
        <v>5.3295999999999992</v>
      </c>
      <c r="AP24">
        <f t="shared" si="3"/>
        <v>5.6796000000000006</v>
      </c>
      <c r="AQ24">
        <f t="shared" si="3"/>
        <v>5.5624000000000002</v>
      </c>
      <c r="AR24">
        <f t="shared" si="3"/>
        <v>5.6891999999999996</v>
      </c>
    </row>
    <row r="25" spans="1:44" ht="18" x14ac:dyDescent="0.2">
      <c r="A25" s="6" t="s">
        <v>49</v>
      </c>
      <c r="B25" s="6">
        <v>335</v>
      </c>
      <c r="C25" s="6" t="s">
        <v>15</v>
      </c>
      <c r="D25" s="6" t="s">
        <v>41</v>
      </c>
      <c r="E25" s="6">
        <v>2.7469999999999999</v>
      </c>
      <c r="F25" s="6">
        <v>5.67</v>
      </c>
      <c r="G25" s="6">
        <v>0.01</v>
      </c>
      <c r="H25" s="6">
        <v>4.3</v>
      </c>
      <c r="I25" s="6">
        <v>0.02</v>
      </c>
      <c r="J25" s="6">
        <v>9.85</v>
      </c>
      <c r="K25" s="6">
        <v>0.1</v>
      </c>
      <c r="L25" s="6">
        <v>4.88</v>
      </c>
      <c r="M25" s="6">
        <v>0.05</v>
      </c>
      <c r="N25" s="6">
        <v>116.4</v>
      </c>
      <c r="O25" s="6">
        <v>1.1000000000000001</v>
      </c>
      <c r="AE25">
        <f t="shared" si="4"/>
        <v>1.9400000000000002</v>
      </c>
      <c r="AF25">
        <f t="shared" si="0"/>
        <v>5.5032000000000005</v>
      </c>
      <c r="AH25">
        <f t="shared" si="1"/>
        <v>5.8555999999999999</v>
      </c>
      <c r="AJ25">
        <f t="shared" si="2"/>
        <v>5.6889667594269637</v>
      </c>
      <c r="AK25">
        <f t="shared" si="2"/>
        <v>6.0967159357080334</v>
      </c>
      <c r="AL25">
        <f t="shared" si="2"/>
        <v>5.9389599999999998</v>
      </c>
      <c r="AN25">
        <f t="shared" si="3"/>
        <v>5.6006</v>
      </c>
      <c r="AO25">
        <f t="shared" si="3"/>
        <v>5.4686000000000003</v>
      </c>
      <c r="AP25">
        <f t="shared" si="3"/>
        <v>5.8336000000000006</v>
      </c>
      <c r="AQ25">
        <f t="shared" si="3"/>
        <v>5.6984000000000004</v>
      </c>
      <c r="AR25">
        <f t="shared" si="3"/>
        <v>5.9521999999999995</v>
      </c>
    </row>
    <row r="26" spans="1:44" ht="18" x14ac:dyDescent="0.2">
      <c r="A26" s="6"/>
      <c r="B26" s="6">
        <v>336</v>
      </c>
      <c r="C26" s="6" t="s">
        <v>15</v>
      </c>
      <c r="D26" s="6" t="s">
        <v>41</v>
      </c>
      <c r="E26" s="6">
        <v>2.734</v>
      </c>
      <c r="F26" s="6">
        <v>5.88</v>
      </c>
      <c r="G26" s="6">
        <v>0.01</v>
      </c>
      <c r="H26" s="6">
        <v>4.47</v>
      </c>
      <c r="I26" s="6">
        <v>0.02</v>
      </c>
      <c r="J26" s="6">
        <v>9.92</v>
      </c>
      <c r="K26" s="6">
        <v>0.16</v>
      </c>
      <c r="L26" s="6">
        <v>4.97</v>
      </c>
      <c r="M26" s="6">
        <v>0.08</v>
      </c>
      <c r="N26" s="6">
        <v>121</v>
      </c>
      <c r="O26" s="6">
        <v>1.7</v>
      </c>
      <c r="AE26">
        <f t="shared" si="4"/>
        <v>2.04</v>
      </c>
      <c r="AF26">
        <f t="shared" si="0"/>
        <v>5.6612000000000009</v>
      </c>
      <c r="AH26">
        <f t="shared" si="1"/>
        <v>6.0195999999999996</v>
      </c>
      <c r="AJ26">
        <f t="shared" ref="AJ26:AL45" si="5">AJ$4+AJ$5*$AE26</f>
        <v>5.8389667594269632</v>
      </c>
      <c r="AK26">
        <f t="shared" si="5"/>
        <v>6.2538159357080332</v>
      </c>
      <c r="AL26">
        <f t="shared" si="5"/>
        <v>6.0923600000000002</v>
      </c>
      <c r="AN26">
        <f t="shared" ref="AN26:AR45" si="6">AN$4+AN$5*$AE26</f>
        <v>5.7545999999999999</v>
      </c>
      <c r="AO26">
        <f t="shared" si="6"/>
        <v>5.6075999999999997</v>
      </c>
      <c r="AP26">
        <f t="shared" si="6"/>
        <v>5.9876000000000005</v>
      </c>
      <c r="AQ26">
        <f t="shared" si="6"/>
        <v>5.8344000000000005</v>
      </c>
      <c r="AR26">
        <f t="shared" si="6"/>
        <v>6.2151999999999994</v>
      </c>
    </row>
    <row r="27" spans="1:44" ht="18" x14ac:dyDescent="0.2">
      <c r="A27" s="6" t="s">
        <v>48</v>
      </c>
      <c r="B27" s="6">
        <v>318</v>
      </c>
      <c r="C27" s="6" t="s">
        <v>15</v>
      </c>
      <c r="D27" s="6" t="s">
        <v>44</v>
      </c>
      <c r="E27" s="6">
        <v>3.1989999999999998</v>
      </c>
      <c r="F27" s="6">
        <v>6.71</v>
      </c>
      <c r="G27" s="6">
        <v>0.01</v>
      </c>
      <c r="H27" s="6">
        <v>4.87</v>
      </c>
      <c r="I27" s="6">
        <v>0.02</v>
      </c>
      <c r="J27" s="6">
        <v>11.16</v>
      </c>
      <c r="K27" s="6">
        <v>0.09</v>
      </c>
      <c r="L27" s="6">
        <v>5.68</v>
      </c>
      <c r="M27" s="6">
        <v>0.05</v>
      </c>
      <c r="N27" s="6">
        <v>174</v>
      </c>
      <c r="O27" s="6">
        <v>1.3</v>
      </c>
      <c r="AE27">
        <f t="shared" si="4"/>
        <v>2.14</v>
      </c>
      <c r="AF27">
        <f t="shared" si="0"/>
        <v>5.8192000000000004</v>
      </c>
      <c r="AH27">
        <f t="shared" si="1"/>
        <v>6.1836000000000002</v>
      </c>
      <c r="AJ27">
        <f t="shared" si="5"/>
        <v>5.9889667594269635</v>
      </c>
      <c r="AK27">
        <f t="shared" si="5"/>
        <v>6.410915935708033</v>
      </c>
      <c r="AL27">
        <f t="shared" si="5"/>
        <v>6.2457600000000006</v>
      </c>
      <c r="AN27">
        <f t="shared" si="6"/>
        <v>5.9085999999999999</v>
      </c>
      <c r="AO27">
        <f t="shared" si="6"/>
        <v>5.7465999999999999</v>
      </c>
      <c r="AP27">
        <f t="shared" si="6"/>
        <v>6.1416000000000004</v>
      </c>
      <c r="AQ27">
        <f t="shared" si="6"/>
        <v>5.9704000000000006</v>
      </c>
      <c r="AR27">
        <f t="shared" si="6"/>
        <v>6.4782000000000002</v>
      </c>
    </row>
    <row r="28" spans="1:44" ht="18" x14ac:dyDescent="0.2">
      <c r="A28" s="6"/>
      <c r="B28" s="6">
        <v>319</v>
      </c>
      <c r="C28" s="6" t="s">
        <v>15</v>
      </c>
      <c r="D28" s="6" t="s">
        <v>44</v>
      </c>
      <c r="E28" s="6">
        <v>3.1989999999999998</v>
      </c>
      <c r="F28" s="6">
        <v>7.38</v>
      </c>
      <c r="G28" s="6">
        <v>0.01</v>
      </c>
      <c r="H28" s="6">
        <v>5.33</v>
      </c>
      <c r="I28" s="6">
        <v>0.02</v>
      </c>
      <c r="J28" s="6">
        <v>11.99</v>
      </c>
      <c r="K28" s="6">
        <v>0.19</v>
      </c>
      <c r="L28" s="6">
        <v>5.76</v>
      </c>
      <c r="M28" s="6">
        <v>0.09</v>
      </c>
      <c r="N28" s="6">
        <v>204.3</v>
      </c>
      <c r="O28" s="6">
        <v>2.7</v>
      </c>
      <c r="AE28">
        <f t="shared" si="4"/>
        <v>2.2400000000000002</v>
      </c>
      <c r="AF28">
        <f t="shared" si="0"/>
        <v>5.9772000000000007</v>
      </c>
      <c r="AH28">
        <f t="shared" si="1"/>
        <v>6.3475999999999999</v>
      </c>
      <c r="AJ28">
        <f t="shared" si="5"/>
        <v>6.1389667594269639</v>
      </c>
      <c r="AK28">
        <f t="shared" si="5"/>
        <v>6.5680159357080328</v>
      </c>
      <c r="AL28">
        <f t="shared" si="5"/>
        <v>6.3991600000000002</v>
      </c>
      <c r="AN28">
        <f t="shared" si="6"/>
        <v>6.0625999999999998</v>
      </c>
      <c r="AO28">
        <f t="shared" si="6"/>
        <v>5.8856000000000002</v>
      </c>
      <c r="AP28">
        <f t="shared" si="6"/>
        <v>6.2956000000000003</v>
      </c>
      <c r="AQ28">
        <f t="shared" si="6"/>
        <v>6.1064000000000007</v>
      </c>
      <c r="AR28">
        <f t="shared" si="6"/>
        <v>6.7412000000000001</v>
      </c>
    </row>
    <row r="29" spans="1:44" ht="18" x14ac:dyDescent="0.2">
      <c r="A29" s="6"/>
      <c r="B29" s="6">
        <v>322</v>
      </c>
      <c r="C29" s="6" t="s">
        <v>15</v>
      </c>
      <c r="D29" s="6" t="s">
        <v>44</v>
      </c>
      <c r="E29" s="6">
        <v>3.1989999999999998</v>
      </c>
      <c r="F29" s="6">
        <v>7.22</v>
      </c>
      <c r="G29" s="6">
        <v>0.01</v>
      </c>
      <c r="H29" s="6">
        <v>5.23</v>
      </c>
      <c r="I29" s="6">
        <v>0.02</v>
      </c>
      <c r="J29" s="6">
        <v>11.69</v>
      </c>
      <c r="K29" s="6">
        <v>0.05</v>
      </c>
      <c r="L29" s="6">
        <v>5.79</v>
      </c>
      <c r="M29" s="6">
        <v>0.03</v>
      </c>
      <c r="N29" s="6">
        <v>195.5</v>
      </c>
      <c r="O29" s="6">
        <v>1</v>
      </c>
      <c r="AE29">
        <f t="shared" si="4"/>
        <v>2.3400000000000003</v>
      </c>
      <c r="AF29">
        <f t="shared" si="0"/>
        <v>6.1352000000000011</v>
      </c>
      <c r="AH29">
        <f t="shared" si="1"/>
        <v>6.5115999999999996</v>
      </c>
      <c r="AJ29">
        <f t="shared" si="5"/>
        <v>6.2889667594269643</v>
      </c>
      <c r="AK29">
        <f t="shared" si="5"/>
        <v>6.7251159357080326</v>
      </c>
      <c r="AL29">
        <f t="shared" si="5"/>
        <v>6.5525600000000006</v>
      </c>
      <c r="AN29">
        <f t="shared" si="6"/>
        <v>6.2166000000000006</v>
      </c>
      <c r="AO29">
        <f t="shared" si="6"/>
        <v>6.0245999999999995</v>
      </c>
      <c r="AP29">
        <f t="shared" si="6"/>
        <v>6.4496000000000002</v>
      </c>
      <c r="AQ29">
        <f t="shared" si="6"/>
        <v>6.2424000000000008</v>
      </c>
      <c r="AR29">
        <f t="shared" si="6"/>
        <v>7.0042</v>
      </c>
    </row>
    <row r="30" spans="1:44" ht="18" x14ac:dyDescent="0.2">
      <c r="A30" s="6" t="s">
        <v>50</v>
      </c>
      <c r="B30" s="6"/>
      <c r="C30" s="6"/>
      <c r="D30" s="6" t="s">
        <v>51</v>
      </c>
      <c r="E30" s="6">
        <v>3.04</v>
      </c>
      <c r="F30" s="6"/>
      <c r="G30" s="6"/>
      <c r="H30" s="6">
        <v>6.03</v>
      </c>
      <c r="I30" s="6"/>
      <c r="J30" s="6">
        <v>12.56</v>
      </c>
      <c r="L30" s="6">
        <v>5.85</v>
      </c>
      <c r="M30" s="6">
        <v>0.06</v>
      </c>
      <c r="N30" s="6">
        <v>230</v>
      </c>
      <c r="O30" s="6">
        <v>1</v>
      </c>
      <c r="AE30">
        <f t="shared" si="4"/>
        <v>2.4400000000000004</v>
      </c>
      <c r="AF30">
        <f t="shared" si="0"/>
        <v>6.2932000000000006</v>
      </c>
      <c r="AH30">
        <f t="shared" si="1"/>
        <v>6.6756000000000011</v>
      </c>
      <c r="AJ30">
        <f t="shared" si="5"/>
        <v>6.4389667594269646</v>
      </c>
      <c r="AK30">
        <f t="shared" si="5"/>
        <v>6.8822159357080332</v>
      </c>
      <c r="AL30">
        <f t="shared" si="5"/>
        <v>6.705960000000001</v>
      </c>
      <c r="AN30">
        <f t="shared" si="6"/>
        <v>6.3706000000000005</v>
      </c>
      <c r="AO30">
        <f t="shared" si="6"/>
        <v>6.1636000000000006</v>
      </c>
      <c r="AP30">
        <f t="shared" si="6"/>
        <v>6.6036000000000001</v>
      </c>
      <c r="AQ30">
        <f t="shared" si="6"/>
        <v>6.378400000000001</v>
      </c>
      <c r="AR30">
        <f t="shared" si="6"/>
        <v>7.2672000000000008</v>
      </c>
    </row>
    <row r="31" spans="1:44" ht="18" x14ac:dyDescent="0.2">
      <c r="A31" s="6" t="s">
        <v>53</v>
      </c>
      <c r="B31" s="6"/>
      <c r="C31" s="6"/>
      <c r="D31" s="6" t="s">
        <v>54</v>
      </c>
      <c r="E31" s="6">
        <v>1.56</v>
      </c>
      <c r="F31" s="6"/>
      <c r="G31" s="6"/>
      <c r="H31" s="6">
        <v>3.52</v>
      </c>
      <c r="I31" s="6"/>
      <c r="J31" s="6">
        <v>6.1639999999999997</v>
      </c>
      <c r="K31" s="6"/>
      <c r="L31" s="6">
        <v>3.641</v>
      </c>
      <c r="M31" s="6">
        <v>3.5999999999999997E-2</v>
      </c>
      <c r="N31" s="6">
        <v>33.9</v>
      </c>
      <c r="O31" s="6">
        <v>1</v>
      </c>
      <c r="AE31">
        <f t="shared" si="4"/>
        <v>2.5400000000000005</v>
      </c>
      <c r="AF31">
        <f t="shared" si="0"/>
        <v>6.4512000000000018</v>
      </c>
      <c r="AH31">
        <f t="shared" si="1"/>
        <v>6.8396000000000008</v>
      </c>
      <c r="AJ31">
        <f t="shared" si="5"/>
        <v>6.5889667594269641</v>
      </c>
      <c r="AK31">
        <f t="shared" si="5"/>
        <v>7.0393159357080339</v>
      </c>
      <c r="AL31">
        <f t="shared" si="5"/>
        <v>6.8593600000000006</v>
      </c>
      <c r="AN31">
        <f t="shared" si="6"/>
        <v>6.5246000000000013</v>
      </c>
      <c r="AO31">
        <f t="shared" si="6"/>
        <v>6.3026</v>
      </c>
      <c r="AP31">
        <f t="shared" si="6"/>
        <v>6.7576000000000009</v>
      </c>
      <c r="AQ31">
        <f t="shared" si="6"/>
        <v>6.5144000000000011</v>
      </c>
      <c r="AR31">
        <f t="shared" si="6"/>
        <v>7.5302000000000007</v>
      </c>
    </row>
    <row r="32" spans="1:44" ht="18" x14ac:dyDescent="0.2">
      <c r="A32" s="6"/>
      <c r="B32" s="6"/>
      <c r="C32" s="6"/>
      <c r="D32" s="6" t="s">
        <v>54</v>
      </c>
      <c r="E32" s="6">
        <v>1.57</v>
      </c>
      <c r="F32" s="6"/>
      <c r="G32" s="6"/>
      <c r="H32" s="6">
        <v>3.87</v>
      </c>
      <c r="I32" s="6"/>
      <c r="J32" s="6">
        <v>6.6749999999999998</v>
      </c>
      <c r="K32" s="6"/>
      <c r="L32" s="6">
        <v>3.7330000000000001</v>
      </c>
      <c r="M32" s="6">
        <v>3.6999999999999998E-2</v>
      </c>
      <c r="N32" s="6">
        <v>40.5</v>
      </c>
      <c r="O32" s="6">
        <v>1</v>
      </c>
      <c r="AE32">
        <f t="shared" si="4"/>
        <v>2.6400000000000006</v>
      </c>
      <c r="AF32">
        <f t="shared" si="0"/>
        <v>6.6092000000000013</v>
      </c>
      <c r="AH32">
        <f t="shared" si="1"/>
        <v>7.0036000000000005</v>
      </c>
      <c r="AJ32">
        <f t="shared" si="5"/>
        <v>6.7389667594269644</v>
      </c>
      <c r="AK32">
        <f t="shared" si="5"/>
        <v>7.1964159357080337</v>
      </c>
      <c r="AL32">
        <f t="shared" si="5"/>
        <v>7.012760000000001</v>
      </c>
      <c r="AN32">
        <f t="shared" si="6"/>
        <v>6.6786000000000012</v>
      </c>
      <c r="AO32">
        <f t="shared" si="6"/>
        <v>6.4416000000000002</v>
      </c>
      <c r="AP32">
        <f t="shared" si="6"/>
        <v>6.9116000000000009</v>
      </c>
      <c r="AQ32">
        <f t="shared" si="6"/>
        <v>6.6504000000000012</v>
      </c>
      <c r="AR32">
        <f t="shared" si="6"/>
        <v>7.7932000000000006</v>
      </c>
    </row>
    <row r="33" spans="1:44" ht="17" thickBot="1" x14ac:dyDescent="0.25">
      <c r="A33" s="11" t="s">
        <v>52</v>
      </c>
      <c r="B33" s="11"/>
      <c r="C33" s="1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AE33">
        <f t="shared" si="4"/>
        <v>2.7400000000000007</v>
      </c>
      <c r="AF33">
        <f t="shared" si="0"/>
        <v>6.7672000000000008</v>
      </c>
      <c r="AH33">
        <f t="shared" si="1"/>
        <v>7.1676000000000002</v>
      </c>
      <c r="AJ33">
        <f t="shared" si="5"/>
        <v>6.8889667594269648</v>
      </c>
      <c r="AK33">
        <f t="shared" si="5"/>
        <v>7.3535159357080335</v>
      </c>
      <c r="AL33">
        <f t="shared" si="5"/>
        <v>7.1661600000000014</v>
      </c>
      <c r="AN33">
        <f t="shared" si="6"/>
        <v>6.8326000000000011</v>
      </c>
      <c r="AO33">
        <f t="shared" si="6"/>
        <v>6.5806000000000004</v>
      </c>
      <c r="AP33">
        <f t="shared" si="6"/>
        <v>7.0656000000000008</v>
      </c>
      <c r="AQ33">
        <f t="shared" si="6"/>
        <v>6.7864000000000013</v>
      </c>
      <c r="AR33">
        <f t="shared" si="6"/>
        <v>8.0562000000000022</v>
      </c>
    </row>
    <row r="34" spans="1:44" ht="20" thickTop="1" thickBot="1" x14ac:dyDescent="0.25">
      <c r="A34" s="21" t="s">
        <v>57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AE34">
        <f t="shared" si="4"/>
        <v>2.8400000000000007</v>
      </c>
      <c r="AF34">
        <f t="shared" si="0"/>
        <v>6.925200000000002</v>
      </c>
      <c r="AH34">
        <f t="shared" si="1"/>
        <v>7.3316000000000017</v>
      </c>
      <c r="AJ34">
        <f t="shared" si="5"/>
        <v>7.0389667594269651</v>
      </c>
      <c r="AK34">
        <f t="shared" si="5"/>
        <v>7.5106159357080333</v>
      </c>
      <c r="AL34">
        <f t="shared" si="5"/>
        <v>7.319560000000001</v>
      </c>
      <c r="AN34">
        <f t="shared" si="6"/>
        <v>6.986600000000001</v>
      </c>
      <c r="AO34">
        <f t="shared" si="6"/>
        <v>6.7196000000000007</v>
      </c>
      <c r="AP34">
        <f t="shared" si="6"/>
        <v>7.2196000000000016</v>
      </c>
      <c r="AQ34">
        <f t="shared" si="6"/>
        <v>6.9224000000000014</v>
      </c>
      <c r="AR34">
        <f t="shared" si="6"/>
        <v>8.3192000000000021</v>
      </c>
    </row>
    <row r="35" spans="1:44" ht="17" thickTop="1" x14ac:dyDescent="0.2">
      <c r="A35" s="2" t="s">
        <v>21</v>
      </c>
      <c r="B35" s="2">
        <v>1075</v>
      </c>
      <c r="C35" s="2" t="s">
        <v>26</v>
      </c>
      <c r="D35" s="2">
        <v>2274</v>
      </c>
      <c r="E35" s="2">
        <v>2.597</v>
      </c>
      <c r="F35" s="2">
        <v>2.0190000000000001</v>
      </c>
      <c r="G35" s="2">
        <v>3.0000000000000001E-3</v>
      </c>
      <c r="H35" s="2">
        <v>1.6439999999999999</v>
      </c>
      <c r="I35" s="2">
        <v>1E-3</v>
      </c>
      <c r="J35" s="2">
        <v>5.38</v>
      </c>
      <c r="K35" s="2">
        <v>0.02</v>
      </c>
      <c r="L35" s="2">
        <v>3.74</v>
      </c>
      <c r="M35" s="2">
        <v>0.01</v>
      </c>
      <c r="N35" s="2">
        <v>22.98</v>
      </c>
      <c r="O35" s="2">
        <v>7.0000000000000007E-2</v>
      </c>
      <c r="AE35">
        <f t="shared" si="4"/>
        <v>2.9400000000000008</v>
      </c>
      <c r="AF35">
        <f t="shared" si="0"/>
        <v>7.0832000000000015</v>
      </c>
      <c r="AH35">
        <f t="shared" si="1"/>
        <v>7.4956000000000014</v>
      </c>
      <c r="AJ35">
        <f t="shared" si="5"/>
        <v>7.1889667594269646</v>
      </c>
      <c r="AK35">
        <f t="shared" si="5"/>
        <v>7.6677159357080331</v>
      </c>
      <c r="AL35">
        <f t="shared" si="5"/>
        <v>7.4729600000000014</v>
      </c>
      <c r="AN35">
        <f t="shared" si="6"/>
        <v>7.1406000000000009</v>
      </c>
      <c r="AO35">
        <f t="shared" si="6"/>
        <v>6.8586000000000009</v>
      </c>
      <c r="AP35">
        <f t="shared" si="6"/>
        <v>7.3736000000000015</v>
      </c>
      <c r="AQ35">
        <f t="shared" si="6"/>
        <v>7.0584000000000016</v>
      </c>
      <c r="AR35">
        <f t="shared" si="6"/>
        <v>8.582200000000002</v>
      </c>
    </row>
    <row r="36" spans="1:44" x14ac:dyDescent="0.2">
      <c r="A36" s="2"/>
      <c r="B36" s="2">
        <v>1077</v>
      </c>
      <c r="C36" s="2" t="s">
        <v>26</v>
      </c>
      <c r="D36" s="2">
        <v>2273</v>
      </c>
      <c r="E36" s="2">
        <v>2.597</v>
      </c>
      <c r="F36" s="2">
        <v>1.04</v>
      </c>
      <c r="G36" s="2">
        <v>0.02</v>
      </c>
      <c r="H36" s="2">
        <v>0.88600000000000001</v>
      </c>
      <c r="I36" s="2">
        <v>4.0000000000000001E-3</v>
      </c>
      <c r="J36" s="2">
        <v>4</v>
      </c>
      <c r="K36" s="2">
        <v>0.11</v>
      </c>
      <c r="L36" s="2">
        <v>3.34</v>
      </c>
      <c r="M36" s="2">
        <v>0.03</v>
      </c>
      <c r="N36" s="2">
        <v>9.2100000000000009</v>
      </c>
      <c r="O36" s="2">
        <v>0.2</v>
      </c>
      <c r="AE36">
        <f t="shared" si="4"/>
        <v>3.0400000000000009</v>
      </c>
      <c r="AF36">
        <f t="shared" si="0"/>
        <v>7.241200000000001</v>
      </c>
      <c r="AH36">
        <f t="shared" si="1"/>
        <v>7.6596000000000011</v>
      </c>
      <c r="AJ36">
        <f t="shared" si="5"/>
        <v>7.338966759426965</v>
      </c>
      <c r="AK36">
        <f t="shared" si="5"/>
        <v>7.8248159357080347</v>
      </c>
      <c r="AL36">
        <f t="shared" si="5"/>
        <v>7.6263600000000018</v>
      </c>
      <c r="AN36">
        <f t="shared" si="6"/>
        <v>7.2946000000000009</v>
      </c>
      <c r="AO36">
        <f t="shared" si="6"/>
        <v>6.9976000000000003</v>
      </c>
      <c r="AP36">
        <f t="shared" si="6"/>
        <v>7.5276000000000014</v>
      </c>
      <c r="AQ36">
        <f t="shared" si="6"/>
        <v>7.1944000000000017</v>
      </c>
      <c r="AR36">
        <f t="shared" si="6"/>
        <v>8.8452000000000019</v>
      </c>
    </row>
    <row r="37" spans="1:44" x14ac:dyDescent="0.2">
      <c r="A37" s="2"/>
      <c r="B37" s="2">
        <v>455</v>
      </c>
      <c r="C37" s="2" t="s">
        <v>26</v>
      </c>
      <c r="D37" s="2">
        <v>2273</v>
      </c>
      <c r="E37" s="2">
        <v>2.597</v>
      </c>
      <c r="F37" s="2">
        <v>5.4260000000000002</v>
      </c>
      <c r="G37" s="2">
        <v>7.0000000000000001E-3</v>
      </c>
      <c r="H37" s="2">
        <v>4.08</v>
      </c>
      <c r="I37" s="2">
        <v>0.02</v>
      </c>
      <c r="J37" s="2">
        <v>9.14</v>
      </c>
      <c r="K37" s="2">
        <v>0.17</v>
      </c>
      <c r="L37" s="2">
        <v>4.68</v>
      </c>
      <c r="M37" s="2">
        <v>0.09</v>
      </c>
      <c r="N37" s="2">
        <v>96.7</v>
      </c>
      <c r="O37" s="2">
        <v>1.4</v>
      </c>
      <c r="AE37">
        <f t="shared" si="4"/>
        <v>3.140000000000001</v>
      </c>
      <c r="AF37">
        <f t="shared" si="0"/>
        <v>7.3992000000000022</v>
      </c>
      <c r="AH37">
        <f t="shared" si="1"/>
        <v>7.8236000000000008</v>
      </c>
      <c r="AJ37">
        <f t="shared" si="5"/>
        <v>7.4889667594269653</v>
      </c>
      <c r="AK37">
        <f t="shared" si="5"/>
        <v>7.9819159357080345</v>
      </c>
      <c r="AL37">
        <f t="shared" si="5"/>
        <v>7.7797600000000013</v>
      </c>
      <c r="AN37">
        <f t="shared" si="6"/>
        <v>7.4486000000000008</v>
      </c>
      <c r="AO37">
        <f t="shared" si="6"/>
        <v>7.1366000000000014</v>
      </c>
      <c r="AP37">
        <f t="shared" si="6"/>
        <v>7.6816000000000013</v>
      </c>
      <c r="AQ37">
        <f t="shared" si="6"/>
        <v>7.3304000000000009</v>
      </c>
      <c r="AR37">
        <f t="shared" si="6"/>
        <v>9.1082000000000019</v>
      </c>
    </row>
    <row r="38" spans="1:44" x14ac:dyDescent="0.2">
      <c r="A38" s="2"/>
      <c r="B38" s="2">
        <v>457</v>
      </c>
      <c r="C38" s="2" t="s">
        <v>26</v>
      </c>
      <c r="D38" s="2">
        <v>2273</v>
      </c>
      <c r="E38" s="2">
        <v>2.597</v>
      </c>
      <c r="F38" s="2">
        <v>3.32</v>
      </c>
      <c r="G38" s="2">
        <v>0.01</v>
      </c>
      <c r="H38" s="2">
        <v>2.59</v>
      </c>
      <c r="I38" s="2">
        <v>0.03</v>
      </c>
      <c r="J38" s="2">
        <v>7.1</v>
      </c>
      <c r="K38" s="2">
        <v>0.44</v>
      </c>
      <c r="L38" s="2">
        <v>4.0999999999999996</v>
      </c>
      <c r="M38" s="2">
        <v>0.17</v>
      </c>
      <c r="N38" s="2">
        <v>47.6</v>
      </c>
      <c r="O38" s="2">
        <v>2.2999999999999998</v>
      </c>
      <c r="AE38">
        <f t="shared" si="4"/>
        <v>3.2400000000000011</v>
      </c>
      <c r="AF38">
        <f t="shared" ref="AF38:AF56" si="7">AF$4+AF$5*$AE38</f>
        <v>7.5572000000000017</v>
      </c>
      <c r="AH38">
        <f t="shared" ref="AH38:AH56" si="8">AH$4+AH$5*$AE38</f>
        <v>7.9876000000000023</v>
      </c>
      <c r="AJ38">
        <f t="shared" si="5"/>
        <v>7.6389667594269648</v>
      </c>
      <c r="AK38">
        <f t="shared" si="5"/>
        <v>8.1390159357080343</v>
      </c>
      <c r="AL38">
        <f t="shared" si="5"/>
        <v>7.9331600000000018</v>
      </c>
      <c r="AN38">
        <f t="shared" si="6"/>
        <v>7.6026000000000025</v>
      </c>
      <c r="AO38">
        <f t="shared" si="6"/>
        <v>7.2756000000000007</v>
      </c>
      <c r="AP38">
        <f t="shared" si="6"/>
        <v>7.8356000000000021</v>
      </c>
      <c r="AQ38">
        <f t="shared" si="6"/>
        <v>7.4664000000000019</v>
      </c>
      <c r="AR38">
        <f t="shared" si="6"/>
        <v>9.3712000000000018</v>
      </c>
    </row>
    <row r="39" spans="1:44" x14ac:dyDescent="0.2">
      <c r="A39" s="2"/>
      <c r="B39" s="2">
        <v>458</v>
      </c>
      <c r="C39" s="2" t="s">
        <v>26</v>
      </c>
      <c r="D39" s="2">
        <v>2273</v>
      </c>
      <c r="E39" s="2">
        <v>2.597</v>
      </c>
      <c r="F39" s="2">
        <v>4.5220000000000002</v>
      </c>
      <c r="G39" s="2">
        <v>8.0000000000000002E-3</v>
      </c>
      <c r="H39" s="2">
        <v>3.41</v>
      </c>
      <c r="I39" s="2">
        <v>0.01</v>
      </c>
      <c r="J39" s="2">
        <v>8.4700000000000006</v>
      </c>
      <c r="K39" s="2">
        <v>0.12</v>
      </c>
      <c r="L39" s="2">
        <v>5.29</v>
      </c>
      <c r="M39" s="2">
        <v>0.05</v>
      </c>
      <c r="N39" s="2">
        <v>75</v>
      </c>
      <c r="O39" s="2">
        <v>0.8</v>
      </c>
      <c r="AE39">
        <f t="shared" si="4"/>
        <v>3.3400000000000012</v>
      </c>
      <c r="AF39">
        <f t="shared" si="7"/>
        <v>7.7152000000000029</v>
      </c>
      <c r="AH39">
        <f t="shared" si="8"/>
        <v>8.151600000000002</v>
      </c>
      <c r="AJ39">
        <f t="shared" si="5"/>
        <v>7.7889667594269651</v>
      </c>
      <c r="AK39">
        <f t="shared" si="5"/>
        <v>8.2961159357080341</v>
      </c>
      <c r="AL39">
        <f t="shared" si="5"/>
        <v>8.0865600000000022</v>
      </c>
      <c r="AN39">
        <f t="shared" si="6"/>
        <v>7.7566000000000024</v>
      </c>
      <c r="AO39">
        <f t="shared" si="6"/>
        <v>7.4146000000000019</v>
      </c>
      <c r="AP39">
        <f t="shared" si="6"/>
        <v>7.989600000000002</v>
      </c>
      <c r="AQ39">
        <f t="shared" si="6"/>
        <v>7.6024000000000012</v>
      </c>
      <c r="AR39">
        <f t="shared" si="6"/>
        <v>9.6342000000000017</v>
      </c>
    </row>
    <row r="40" spans="1:44" x14ac:dyDescent="0.2">
      <c r="A40" s="2"/>
      <c r="B40" s="2">
        <v>459</v>
      </c>
      <c r="C40" s="2" t="s">
        <v>26</v>
      </c>
      <c r="D40" s="2">
        <v>2273</v>
      </c>
      <c r="E40" s="2">
        <v>2.597</v>
      </c>
      <c r="F40" s="2">
        <v>5.9640000000000004</v>
      </c>
      <c r="G40" s="2">
        <v>2E-3</v>
      </c>
      <c r="H40" s="2">
        <v>4.43</v>
      </c>
      <c r="I40" s="2">
        <v>0.02</v>
      </c>
      <c r="J40" s="2">
        <v>9.9499999999999993</v>
      </c>
      <c r="K40" s="2">
        <v>0.17</v>
      </c>
      <c r="L40" s="2">
        <v>5.42</v>
      </c>
      <c r="M40" s="2">
        <v>0.08</v>
      </c>
      <c r="N40" s="2">
        <v>114.3</v>
      </c>
      <c r="O40" s="2">
        <v>1.5</v>
      </c>
      <c r="AE40">
        <f t="shared" si="4"/>
        <v>3.4400000000000013</v>
      </c>
      <c r="AF40">
        <f t="shared" si="7"/>
        <v>7.8732000000000024</v>
      </c>
      <c r="AH40">
        <f t="shared" si="8"/>
        <v>8.3156000000000017</v>
      </c>
      <c r="AJ40">
        <f t="shared" si="5"/>
        <v>7.9389667594269655</v>
      </c>
      <c r="AK40">
        <f t="shared" si="5"/>
        <v>8.4532159357080339</v>
      </c>
      <c r="AL40">
        <f t="shared" si="5"/>
        <v>8.2399600000000017</v>
      </c>
      <c r="AN40">
        <f t="shared" si="6"/>
        <v>7.9106000000000023</v>
      </c>
      <c r="AO40">
        <f t="shared" si="6"/>
        <v>7.5536000000000012</v>
      </c>
      <c r="AP40">
        <f t="shared" si="6"/>
        <v>8.1436000000000028</v>
      </c>
      <c r="AQ40">
        <f t="shared" si="6"/>
        <v>7.7384000000000022</v>
      </c>
      <c r="AR40">
        <f t="shared" si="6"/>
        <v>9.8972000000000033</v>
      </c>
    </row>
    <row r="41" spans="1:44" ht="18" x14ac:dyDescent="0.2">
      <c r="A41" s="6" t="s">
        <v>22</v>
      </c>
      <c r="B41" s="6">
        <v>350</v>
      </c>
      <c r="C41" s="6" t="s">
        <v>15</v>
      </c>
      <c r="D41" s="6" t="s">
        <v>41</v>
      </c>
      <c r="E41" s="6">
        <v>3.22</v>
      </c>
      <c r="F41" s="6">
        <v>6.86</v>
      </c>
      <c r="G41" s="6">
        <v>0.01</v>
      </c>
      <c r="H41" s="6">
        <v>4.91</v>
      </c>
      <c r="I41" s="6">
        <v>0.02</v>
      </c>
      <c r="J41" s="6">
        <v>11.91</v>
      </c>
      <c r="K41" s="6">
        <v>0.13</v>
      </c>
      <c r="L41" s="6">
        <v>5.48</v>
      </c>
      <c r="M41" s="6">
        <v>0.06</v>
      </c>
      <c r="N41" s="6">
        <v>188.5</v>
      </c>
      <c r="O41" s="6">
        <v>2</v>
      </c>
      <c r="AE41">
        <f t="shared" si="4"/>
        <v>3.5400000000000014</v>
      </c>
      <c r="AF41">
        <f t="shared" si="7"/>
        <v>8.0312000000000019</v>
      </c>
      <c r="AH41">
        <f t="shared" si="8"/>
        <v>8.4796000000000014</v>
      </c>
      <c r="AJ41">
        <f t="shared" si="5"/>
        <v>8.0889667594269667</v>
      </c>
      <c r="AK41">
        <f t="shared" si="5"/>
        <v>8.6103159357080354</v>
      </c>
      <c r="AL41">
        <f t="shared" si="5"/>
        <v>8.3933600000000013</v>
      </c>
      <c r="AN41">
        <f t="shared" si="6"/>
        <v>8.0646000000000022</v>
      </c>
      <c r="AO41">
        <f t="shared" si="6"/>
        <v>7.6926000000000005</v>
      </c>
      <c r="AP41">
        <f t="shared" si="6"/>
        <v>8.2976000000000028</v>
      </c>
      <c r="AQ41">
        <f t="shared" si="6"/>
        <v>7.8744000000000014</v>
      </c>
      <c r="AR41">
        <f t="shared" si="6"/>
        <v>10.160200000000003</v>
      </c>
    </row>
    <row r="42" spans="1:44" ht="17" thickBot="1" x14ac:dyDescent="0.25">
      <c r="A42" s="24" t="s">
        <v>43</v>
      </c>
      <c r="B42" s="24"/>
      <c r="C42" s="24"/>
      <c r="D42" s="24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AE42">
        <f t="shared" si="4"/>
        <v>3.6400000000000015</v>
      </c>
      <c r="AF42">
        <f t="shared" si="7"/>
        <v>8.1892000000000031</v>
      </c>
      <c r="AH42">
        <f t="shared" si="8"/>
        <v>8.6436000000000028</v>
      </c>
      <c r="AJ42">
        <f t="shared" si="5"/>
        <v>8.2389667594269653</v>
      </c>
      <c r="AK42">
        <f t="shared" si="5"/>
        <v>8.7674159357080352</v>
      </c>
      <c r="AL42">
        <f t="shared" si="5"/>
        <v>8.5467600000000026</v>
      </c>
      <c r="AN42">
        <f t="shared" si="6"/>
        <v>8.2186000000000021</v>
      </c>
      <c r="AO42">
        <f t="shared" si="6"/>
        <v>7.8316000000000017</v>
      </c>
      <c r="AP42">
        <f t="shared" si="6"/>
        <v>8.4516000000000027</v>
      </c>
      <c r="AQ42">
        <f t="shared" si="6"/>
        <v>8.0104000000000024</v>
      </c>
      <c r="AR42">
        <f t="shared" si="6"/>
        <v>10.423200000000003</v>
      </c>
    </row>
    <row r="43" spans="1:44" ht="20" thickTop="1" thickBot="1" x14ac:dyDescent="0.25">
      <c r="A43" s="21" t="s">
        <v>58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AE43">
        <f t="shared" si="4"/>
        <v>3.7400000000000015</v>
      </c>
      <c r="AF43">
        <f t="shared" si="7"/>
        <v>8.3472000000000026</v>
      </c>
      <c r="AH43">
        <f t="shared" si="8"/>
        <v>8.8076000000000025</v>
      </c>
      <c r="AJ43">
        <f t="shared" si="5"/>
        <v>8.3889667594269657</v>
      </c>
      <c r="AK43">
        <f t="shared" si="5"/>
        <v>8.924515935708035</v>
      </c>
      <c r="AL43">
        <f t="shared" si="5"/>
        <v>8.7001600000000039</v>
      </c>
      <c r="AN43">
        <f t="shared" si="6"/>
        <v>8.372600000000002</v>
      </c>
      <c r="AO43">
        <f t="shared" si="6"/>
        <v>7.970600000000001</v>
      </c>
      <c r="AP43">
        <f t="shared" si="6"/>
        <v>8.6056000000000026</v>
      </c>
      <c r="AQ43">
        <f t="shared" si="6"/>
        <v>8.1464000000000016</v>
      </c>
      <c r="AR43">
        <f t="shared" si="6"/>
        <v>10.686200000000003</v>
      </c>
    </row>
    <row r="44" spans="1:44" ht="17" thickTop="1" x14ac:dyDescent="0.2">
      <c r="A44" s="2" t="s">
        <v>23</v>
      </c>
      <c r="B44" s="2">
        <v>666</v>
      </c>
      <c r="C44" s="2" t="s">
        <v>27</v>
      </c>
      <c r="D44" s="13">
        <v>1919.6</v>
      </c>
      <c r="E44" s="16">
        <v>2.56</v>
      </c>
      <c r="F44" s="2">
        <v>1.24</v>
      </c>
      <c r="G44" s="2">
        <v>0.03</v>
      </c>
      <c r="H44" s="2">
        <v>0.92</v>
      </c>
      <c r="I44" s="2">
        <v>0.02</v>
      </c>
      <c r="J44" s="2">
        <v>3.98</v>
      </c>
      <c r="K44" s="2">
        <v>0.05</v>
      </c>
      <c r="L44" s="2">
        <v>3.33</v>
      </c>
      <c r="M44" s="2">
        <v>0.03</v>
      </c>
      <c r="N44" s="2">
        <v>9.4</v>
      </c>
      <c r="O44" s="6">
        <v>0.3</v>
      </c>
      <c r="AE44">
        <f t="shared" si="4"/>
        <v>3.8400000000000016</v>
      </c>
      <c r="AF44">
        <f t="shared" si="7"/>
        <v>8.5052000000000039</v>
      </c>
      <c r="AH44">
        <f t="shared" si="8"/>
        <v>8.9716000000000022</v>
      </c>
      <c r="AJ44">
        <f t="shared" si="5"/>
        <v>8.538966759426966</v>
      </c>
      <c r="AK44">
        <f t="shared" si="5"/>
        <v>9.0816159357080348</v>
      </c>
      <c r="AL44">
        <f t="shared" si="5"/>
        <v>8.8535600000000017</v>
      </c>
      <c r="AN44">
        <f t="shared" si="6"/>
        <v>8.526600000000002</v>
      </c>
      <c r="AO44">
        <f t="shared" si="6"/>
        <v>8.1096000000000021</v>
      </c>
      <c r="AP44">
        <f t="shared" si="6"/>
        <v>8.7596000000000025</v>
      </c>
      <c r="AQ44">
        <f t="shared" si="6"/>
        <v>8.2824000000000026</v>
      </c>
      <c r="AR44">
        <f t="shared" si="6"/>
        <v>10.949200000000003</v>
      </c>
    </row>
    <row r="45" spans="1:44" x14ac:dyDescent="0.2">
      <c r="A45" s="2"/>
      <c r="B45" s="2">
        <v>673</v>
      </c>
      <c r="C45" s="2" t="s">
        <v>27</v>
      </c>
      <c r="D45" s="13">
        <v>1919.4</v>
      </c>
      <c r="E45" s="16">
        <v>2.56</v>
      </c>
      <c r="F45" s="2">
        <v>1.3</v>
      </c>
      <c r="G45" s="2">
        <v>0.02</v>
      </c>
      <c r="H45" s="2">
        <v>0.96899999999999997</v>
      </c>
      <c r="I45" s="2">
        <v>0.02</v>
      </c>
      <c r="J45" s="2">
        <v>3.94</v>
      </c>
      <c r="K45" s="2">
        <v>0.02</v>
      </c>
      <c r="L45" s="2">
        <v>3.4</v>
      </c>
      <c r="M45" s="2">
        <v>0.02</v>
      </c>
      <c r="N45" s="2">
        <v>9.8000000000000007</v>
      </c>
      <c r="O45" s="6">
        <v>0.2</v>
      </c>
      <c r="AE45">
        <f t="shared" si="4"/>
        <v>3.9400000000000017</v>
      </c>
      <c r="AF45">
        <f t="shared" si="7"/>
        <v>8.6632000000000033</v>
      </c>
      <c r="AH45">
        <f t="shared" si="8"/>
        <v>9.1356000000000019</v>
      </c>
      <c r="AJ45">
        <f t="shared" si="5"/>
        <v>8.6889667594269664</v>
      </c>
      <c r="AK45">
        <f t="shared" si="5"/>
        <v>9.2387159357080346</v>
      </c>
      <c r="AL45">
        <f t="shared" si="5"/>
        <v>9.006960000000003</v>
      </c>
      <c r="AN45">
        <f t="shared" si="6"/>
        <v>8.6806000000000036</v>
      </c>
      <c r="AO45">
        <f t="shared" si="6"/>
        <v>8.2486000000000015</v>
      </c>
      <c r="AP45">
        <f t="shared" si="6"/>
        <v>8.9136000000000024</v>
      </c>
      <c r="AQ45">
        <f t="shared" si="6"/>
        <v>8.4184000000000037</v>
      </c>
      <c r="AR45">
        <f t="shared" si="6"/>
        <v>11.212200000000005</v>
      </c>
    </row>
    <row r="46" spans="1:44" x14ac:dyDescent="0.2">
      <c r="A46" s="2"/>
      <c r="B46" s="2">
        <v>664</v>
      </c>
      <c r="C46" s="2" t="s">
        <v>27</v>
      </c>
      <c r="D46" s="13">
        <v>1922.2</v>
      </c>
      <c r="E46" s="16">
        <v>2.56</v>
      </c>
      <c r="F46" s="2">
        <v>1.52</v>
      </c>
      <c r="G46" s="2">
        <v>0.03</v>
      </c>
      <c r="H46" s="2">
        <v>1.133</v>
      </c>
      <c r="I46" s="2">
        <v>2.3E-2</v>
      </c>
      <c r="J46" s="2">
        <v>4.12</v>
      </c>
      <c r="K46" s="2">
        <v>0.08</v>
      </c>
      <c r="L46" s="2">
        <v>3.54</v>
      </c>
      <c r="M46" s="2">
        <v>0.04</v>
      </c>
      <c r="N46" s="2">
        <v>12</v>
      </c>
      <c r="O46" s="6">
        <v>0.4</v>
      </c>
      <c r="AE46">
        <f t="shared" si="4"/>
        <v>4.0400000000000018</v>
      </c>
      <c r="AF46">
        <f t="shared" si="7"/>
        <v>8.8212000000000028</v>
      </c>
      <c r="AG46">
        <f t="shared" ref="AG46:AG56" si="9">AG$4+AG$5*$AE46</f>
        <v>9.6832000000000029</v>
      </c>
      <c r="AH46">
        <f t="shared" si="8"/>
        <v>9.2996000000000016</v>
      </c>
      <c r="AI46">
        <f t="shared" ref="AI46:AI56" si="10">AI$4+AI$5*$AE46</f>
        <v>10.425600000000003</v>
      </c>
      <c r="AJ46">
        <f t="shared" ref="AJ46:AL56" si="11">AJ$4+AJ$5*$AE46</f>
        <v>8.8389667594269667</v>
      </c>
      <c r="AK46">
        <f t="shared" si="11"/>
        <v>9.3958159357080362</v>
      </c>
      <c r="AL46">
        <f t="shared" si="11"/>
        <v>9.1603600000000043</v>
      </c>
      <c r="AM46">
        <f t="shared" ref="AM46:AM56" si="12">AM$4+AM$5*$AE46</f>
        <v>9.997360000000004</v>
      </c>
      <c r="AN46">
        <f t="shared" ref="AN46:AR56" si="13">AN$4+AN$5*$AE46</f>
        <v>8.8346000000000036</v>
      </c>
      <c r="AO46">
        <f t="shared" si="13"/>
        <v>8.3876000000000026</v>
      </c>
      <c r="AP46">
        <f t="shared" si="13"/>
        <v>9.0676000000000023</v>
      </c>
      <c r="AQ46">
        <f t="shared" si="13"/>
        <v>8.5544000000000029</v>
      </c>
      <c r="AR46">
        <f t="shared" si="13"/>
        <v>11.475200000000005</v>
      </c>
    </row>
    <row r="47" spans="1:44" x14ac:dyDescent="0.2">
      <c r="A47" s="2"/>
      <c r="B47" s="2">
        <v>665</v>
      </c>
      <c r="C47" s="2" t="s">
        <v>27</v>
      </c>
      <c r="D47" s="13">
        <v>1922.2</v>
      </c>
      <c r="E47" s="16">
        <v>2.56</v>
      </c>
      <c r="F47" s="2">
        <v>1.8</v>
      </c>
      <c r="G47" s="2">
        <v>0.03</v>
      </c>
      <c r="H47" s="2">
        <v>1.325</v>
      </c>
      <c r="I47" s="2">
        <v>2.5000000000000001E-2</v>
      </c>
      <c r="J47" s="2">
        <v>4.68</v>
      </c>
      <c r="K47" s="2">
        <v>0.01</v>
      </c>
      <c r="L47" s="2">
        <v>3.57</v>
      </c>
      <c r="M47" s="2">
        <v>0.03</v>
      </c>
      <c r="N47" s="2">
        <v>15.9</v>
      </c>
      <c r="O47" s="6">
        <v>0.3</v>
      </c>
      <c r="AE47">
        <f t="shared" si="4"/>
        <v>4.1400000000000015</v>
      </c>
      <c r="AF47">
        <f t="shared" si="7"/>
        <v>8.9792000000000023</v>
      </c>
      <c r="AG47">
        <f t="shared" si="9"/>
        <v>9.8412000000000024</v>
      </c>
      <c r="AH47">
        <f t="shared" si="8"/>
        <v>9.4636000000000013</v>
      </c>
      <c r="AI47">
        <f t="shared" si="10"/>
        <v>10.589600000000001</v>
      </c>
      <c r="AJ47">
        <f t="shared" si="11"/>
        <v>8.9889667594269653</v>
      </c>
      <c r="AK47">
        <f t="shared" si="11"/>
        <v>9.5529159357080342</v>
      </c>
      <c r="AL47">
        <f t="shared" si="11"/>
        <v>9.313760000000002</v>
      </c>
      <c r="AM47">
        <f t="shared" si="12"/>
        <v>10.150760000000002</v>
      </c>
      <c r="AN47">
        <f t="shared" si="13"/>
        <v>8.9886000000000017</v>
      </c>
      <c r="AO47">
        <f t="shared" si="13"/>
        <v>8.526600000000002</v>
      </c>
      <c r="AP47">
        <f t="shared" si="13"/>
        <v>9.2216000000000022</v>
      </c>
      <c r="AQ47">
        <f t="shared" si="13"/>
        <v>8.6904000000000021</v>
      </c>
      <c r="AR47">
        <f t="shared" si="13"/>
        <v>11.738200000000003</v>
      </c>
    </row>
    <row r="48" spans="1:44" x14ac:dyDescent="0.2">
      <c r="A48" s="2"/>
      <c r="B48" s="2">
        <v>663</v>
      </c>
      <c r="C48" s="2" t="s">
        <v>17</v>
      </c>
      <c r="D48" s="13">
        <v>1902.7</v>
      </c>
      <c r="E48" s="16">
        <v>2.56</v>
      </c>
      <c r="F48" s="2">
        <v>2.0299999999999998</v>
      </c>
      <c r="G48" s="2">
        <v>0.04</v>
      </c>
      <c r="H48" s="2">
        <v>1.96</v>
      </c>
      <c r="I48" s="2">
        <v>0.04</v>
      </c>
      <c r="J48" s="2">
        <v>5.32</v>
      </c>
      <c r="K48" s="2">
        <v>0.02</v>
      </c>
      <c r="L48" s="2">
        <v>4.0599999999999996</v>
      </c>
      <c r="M48" s="2">
        <v>0.05</v>
      </c>
      <c r="N48" s="2">
        <v>26.7</v>
      </c>
      <c r="O48" s="6">
        <v>0.5</v>
      </c>
      <c r="AE48">
        <f t="shared" si="4"/>
        <v>4.2400000000000011</v>
      </c>
      <c r="AF48">
        <f t="shared" si="7"/>
        <v>9.1372000000000018</v>
      </c>
      <c r="AG48">
        <f t="shared" si="9"/>
        <v>9.9992000000000019</v>
      </c>
      <c r="AH48">
        <f t="shared" si="8"/>
        <v>9.627600000000001</v>
      </c>
      <c r="AI48">
        <f t="shared" si="10"/>
        <v>10.753600000000002</v>
      </c>
      <c r="AJ48">
        <f t="shared" si="11"/>
        <v>9.1389667594269639</v>
      </c>
      <c r="AK48">
        <f t="shared" si="11"/>
        <v>9.710015935708034</v>
      </c>
      <c r="AL48">
        <f t="shared" si="11"/>
        <v>9.4671600000000016</v>
      </c>
      <c r="AM48">
        <f t="shared" si="12"/>
        <v>10.304160000000001</v>
      </c>
      <c r="AN48">
        <f t="shared" si="13"/>
        <v>9.1426000000000016</v>
      </c>
      <c r="AO48">
        <f t="shared" si="13"/>
        <v>8.6656000000000013</v>
      </c>
      <c r="AP48">
        <f t="shared" si="13"/>
        <v>9.3756000000000022</v>
      </c>
      <c r="AQ48">
        <f t="shared" si="13"/>
        <v>8.8264000000000014</v>
      </c>
      <c r="AR48">
        <f t="shared" si="13"/>
        <v>12.001200000000003</v>
      </c>
    </row>
    <row r="49" spans="1:44" x14ac:dyDescent="0.2">
      <c r="A49" s="2"/>
      <c r="B49" s="2">
        <v>672</v>
      </c>
      <c r="C49" s="2" t="s">
        <v>17</v>
      </c>
      <c r="D49" s="13">
        <v>1924.2</v>
      </c>
      <c r="E49" s="16">
        <v>2.56</v>
      </c>
      <c r="F49" s="2">
        <v>2.4900000000000002</v>
      </c>
      <c r="G49" s="2">
        <v>0.03</v>
      </c>
      <c r="H49" s="2">
        <v>2.363</v>
      </c>
      <c r="I49" s="2">
        <v>5.0000000000000001E-3</v>
      </c>
      <c r="J49" s="2">
        <v>5.88</v>
      </c>
      <c r="K49" s="2">
        <v>0.06</v>
      </c>
      <c r="L49" s="2">
        <v>4.29</v>
      </c>
      <c r="M49" s="2">
        <v>0.04</v>
      </c>
      <c r="N49" s="2">
        <v>35.6</v>
      </c>
      <c r="O49" s="6">
        <v>0.3</v>
      </c>
      <c r="AE49">
        <f t="shared" si="4"/>
        <v>4.3400000000000007</v>
      </c>
      <c r="AF49">
        <f t="shared" si="7"/>
        <v>9.2952000000000012</v>
      </c>
      <c r="AG49">
        <f t="shared" si="9"/>
        <v>10.157200000000001</v>
      </c>
      <c r="AH49">
        <f t="shared" si="8"/>
        <v>9.7916000000000007</v>
      </c>
      <c r="AI49">
        <f t="shared" si="10"/>
        <v>10.9176</v>
      </c>
      <c r="AJ49">
        <f t="shared" si="11"/>
        <v>9.288966759426966</v>
      </c>
      <c r="AK49">
        <f t="shared" si="11"/>
        <v>9.8671159357080338</v>
      </c>
      <c r="AL49">
        <f t="shared" si="11"/>
        <v>9.6205600000000011</v>
      </c>
      <c r="AM49">
        <f t="shared" si="12"/>
        <v>10.457560000000001</v>
      </c>
      <c r="AN49">
        <f t="shared" si="13"/>
        <v>9.2966000000000015</v>
      </c>
      <c r="AO49">
        <f t="shared" si="13"/>
        <v>8.8046000000000006</v>
      </c>
      <c r="AP49">
        <f t="shared" si="13"/>
        <v>9.5296000000000021</v>
      </c>
      <c r="AQ49">
        <f t="shared" si="13"/>
        <v>8.9624000000000024</v>
      </c>
      <c r="AR49">
        <f t="shared" si="13"/>
        <v>12.264200000000001</v>
      </c>
    </row>
    <row r="50" spans="1:44" x14ac:dyDescent="0.2">
      <c r="A50" s="2" t="s">
        <v>24</v>
      </c>
      <c r="B50" s="2">
        <v>364</v>
      </c>
      <c r="C50" s="2" t="s">
        <v>26</v>
      </c>
      <c r="D50" s="13">
        <v>1930</v>
      </c>
      <c r="E50" s="16">
        <v>2.56</v>
      </c>
      <c r="F50" s="2">
        <v>4.9969999999999999</v>
      </c>
      <c r="G50" s="2">
        <v>5.0000000000000001E-3</v>
      </c>
      <c r="H50" s="2">
        <v>3.8159999999999998</v>
      </c>
      <c r="I50" s="2">
        <v>3.0000000000000001E-3</v>
      </c>
      <c r="J50" s="2">
        <v>8.49</v>
      </c>
      <c r="K50" s="2">
        <v>0.04</v>
      </c>
      <c r="L50" s="2">
        <v>4.6399999999999997</v>
      </c>
      <c r="M50" s="2">
        <v>0.02</v>
      </c>
      <c r="N50" s="2">
        <v>82.8</v>
      </c>
      <c r="O50" s="2">
        <v>0.28000000000000003</v>
      </c>
      <c r="AE50">
        <f t="shared" si="4"/>
        <v>4.4400000000000004</v>
      </c>
      <c r="AF50">
        <f t="shared" si="7"/>
        <v>9.4532000000000007</v>
      </c>
      <c r="AG50">
        <f t="shared" si="9"/>
        <v>10.315200000000001</v>
      </c>
      <c r="AH50">
        <f t="shared" si="8"/>
        <v>9.9556000000000004</v>
      </c>
      <c r="AI50">
        <f t="shared" si="10"/>
        <v>11.0816</v>
      </c>
      <c r="AJ50">
        <f t="shared" si="11"/>
        <v>9.4389667594269646</v>
      </c>
      <c r="AK50">
        <f t="shared" si="11"/>
        <v>10.024215935708034</v>
      </c>
      <c r="AL50">
        <f t="shared" si="11"/>
        <v>9.7739600000000006</v>
      </c>
      <c r="AM50">
        <f t="shared" si="12"/>
        <v>10.61096</v>
      </c>
      <c r="AN50">
        <f t="shared" si="13"/>
        <v>9.4506000000000014</v>
      </c>
      <c r="AO50">
        <f t="shared" si="13"/>
        <v>8.9436</v>
      </c>
      <c r="AP50">
        <f t="shared" si="13"/>
        <v>9.683600000000002</v>
      </c>
      <c r="AQ50">
        <f t="shared" si="13"/>
        <v>9.0984000000000016</v>
      </c>
      <c r="AR50">
        <f t="shared" si="13"/>
        <v>12.527200000000001</v>
      </c>
    </row>
    <row r="51" spans="1:44" x14ac:dyDescent="0.2">
      <c r="A51" s="2"/>
      <c r="B51" s="2">
        <v>380</v>
      </c>
      <c r="C51" s="2" t="s">
        <v>26</v>
      </c>
      <c r="D51" s="13">
        <v>1932</v>
      </c>
      <c r="E51" s="16">
        <v>2.56</v>
      </c>
      <c r="F51" s="2">
        <v>5.4340000000000002</v>
      </c>
      <c r="G51" s="2">
        <v>3.0000000000000001E-3</v>
      </c>
      <c r="H51" s="2">
        <v>4.5010000000000003</v>
      </c>
      <c r="I51" s="2">
        <v>5.0000000000000001E-3</v>
      </c>
      <c r="J51" s="2">
        <v>9.56</v>
      </c>
      <c r="K51" s="2">
        <v>0.05</v>
      </c>
      <c r="L51" s="2">
        <v>4.84</v>
      </c>
      <c r="M51" s="2">
        <v>0.03</v>
      </c>
      <c r="N51" s="2">
        <v>95.3</v>
      </c>
      <c r="O51" s="2">
        <v>0.63</v>
      </c>
      <c r="AE51">
        <f t="shared" si="4"/>
        <v>4.54</v>
      </c>
      <c r="AF51">
        <f t="shared" si="7"/>
        <v>9.6112000000000002</v>
      </c>
      <c r="AG51">
        <f t="shared" si="9"/>
        <v>10.4732</v>
      </c>
      <c r="AH51">
        <f t="shared" si="8"/>
        <v>10.1196</v>
      </c>
      <c r="AI51">
        <f t="shared" si="10"/>
        <v>11.2456</v>
      </c>
      <c r="AJ51">
        <f t="shared" si="11"/>
        <v>9.5889667594269632</v>
      </c>
      <c r="AK51">
        <f t="shared" si="11"/>
        <v>10.181315935708033</v>
      </c>
      <c r="AL51">
        <f t="shared" si="11"/>
        <v>9.9273600000000002</v>
      </c>
      <c r="AM51">
        <f t="shared" si="12"/>
        <v>10.76436</v>
      </c>
      <c r="AN51">
        <f t="shared" si="13"/>
        <v>9.6045999999999996</v>
      </c>
      <c r="AO51">
        <f t="shared" si="13"/>
        <v>9.0825999999999993</v>
      </c>
      <c r="AP51">
        <f t="shared" si="13"/>
        <v>9.8376000000000001</v>
      </c>
      <c r="AQ51">
        <f t="shared" si="13"/>
        <v>9.2344000000000008</v>
      </c>
      <c r="AR51">
        <f t="shared" si="13"/>
        <v>12.790199999999999</v>
      </c>
    </row>
    <row r="52" spans="1:44" x14ac:dyDescent="0.2">
      <c r="A52" s="2"/>
      <c r="B52" s="2">
        <v>379</v>
      </c>
      <c r="C52" s="2" t="s">
        <v>26</v>
      </c>
      <c r="D52" s="13">
        <v>1932</v>
      </c>
      <c r="E52" s="16">
        <v>2.56</v>
      </c>
      <c r="F52" s="2">
        <v>6.0069999999999997</v>
      </c>
      <c r="G52" s="2">
        <v>2.5000000000000001E-2</v>
      </c>
      <c r="H52" s="2">
        <v>4.0940000000000003</v>
      </c>
      <c r="I52" s="2">
        <v>7.0000000000000001E-3</v>
      </c>
      <c r="J52" s="2">
        <v>9.09</v>
      </c>
      <c r="K52" s="2">
        <v>0.08</v>
      </c>
      <c r="L52" s="2">
        <v>4.66</v>
      </c>
      <c r="M52" s="2">
        <v>0.04</v>
      </c>
      <c r="N52" s="2">
        <v>110</v>
      </c>
      <c r="O52" s="2">
        <v>0.44</v>
      </c>
      <c r="AE52">
        <f t="shared" si="4"/>
        <v>4.6399999999999997</v>
      </c>
      <c r="AF52">
        <f t="shared" si="7"/>
        <v>9.7691999999999997</v>
      </c>
      <c r="AG52">
        <f t="shared" si="9"/>
        <v>10.6312</v>
      </c>
      <c r="AH52">
        <f t="shared" si="8"/>
        <v>10.283599999999998</v>
      </c>
      <c r="AI52">
        <f t="shared" si="10"/>
        <v>11.409599999999998</v>
      </c>
      <c r="AJ52">
        <f t="shared" si="11"/>
        <v>9.7389667594269618</v>
      </c>
      <c r="AK52">
        <f t="shared" si="11"/>
        <v>10.338415935708031</v>
      </c>
      <c r="AL52">
        <f t="shared" si="11"/>
        <v>10.08076</v>
      </c>
      <c r="AM52">
        <f t="shared" si="12"/>
        <v>10.917759999999999</v>
      </c>
      <c r="AN52">
        <f t="shared" si="13"/>
        <v>9.7585999999999995</v>
      </c>
      <c r="AO52">
        <f t="shared" si="13"/>
        <v>9.2215999999999987</v>
      </c>
      <c r="AP52">
        <f t="shared" si="13"/>
        <v>9.9916</v>
      </c>
      <c r="AQ52">
        <f t="shared" si="13"/>
        <v>9.3704000000000001</v>
      </c>
      <c r="AR52">
        <f t="shared" si="13"/>
        <v>13.053199999999999</v>
      </c>
    </row>
    <row r="53" spans="1:44" ht="17" thickBot="1" x14ac:dyDescent="0.25">
      <c r="A53" s="2"/>
      <c r="B53" s="2">
        <v>382</v>
      </c>
      <c r="C53" s="2" t="s">
        <v>26</v>
      </c>
      <c r="D53" s="13">
        <v>1932</v>
      </c>
      <c r="E53" s="16">
        <v>2.56</v>
      </c>
      <c r="F53" s="2">
        <v>6.5330000000000004</v>
      </c>
      <c r="G53" s="2">
        <v>1.2999999999999999E-2</v>
      </c>
      <c r="H53" s="2">
        <v>4.8680000000000003</v>
      </c>
      <c r="I53" s="2">
        <v>2.4E-2</v>
      </c>
      <c r="J53" s="2">
        <v>10.06</v>
      </c>
      <c r="K53" s="2">
        <v>0.23</v>
      </c>
      <c r="L53" s="2">
        <v>4.97</v>
      </c>
      <c r="M53" s="2">
        <v>0.13</v>
      </c>
      <c r="N53" s="2">
        <v>126</v>
      </c>
      <c r="O53" s="2">
        <v>2.2999999999999998</v>
      </c>
      <c r="AE53">
        <f t="shared" si="4"/>
        <v>4.7399999999999993</v>
      </c>
      <c r="AF53">
        <f t="shared" si="7"/>
        <v>9.9271999999999991</v>
      </c>
      <c r="AG53">
        <f t="shared" si="9"/>
        <v>10.789199999999999</v>
      </c>
      <c r="AH53">
        <f t="shared" si="8"/>
        <v>10.447599999999998</v>
      </c>
      <c r="AI53">
        <f t="shared" si="10"/>
        <v>11.573599999999999</v>
      </c>
      <c r="AJ53">
        <f t="shared" si="11"/>
        <v>9.8889667594269639</v>
      </c>
      <c r="AK53">
        <f t="shared" si="11"/>
        <v>10.495515935708031</v>
      </c>
      <c r="AL53">
        <f t="shared" si="11"/>
        <v>10.234159999999999</v>
      </c>
      <c r="AM53">
        <f t="shared" si="12"/>
        <v>11.071159999999999</v>
      </c>
      <c r="AN53">
        <f t="shared" si="13"/>
        <v>9.9125999999999994</v>
      </c>
      <c r="AO53">
        <f t="shared" si="13"/>
        <v>9.360599999999998</v>
      </c>
      <c r="AP53">
        <f t="shared" si="13"/>
        <v>10.145599999999998</v>
      </c>
      <c r="AQ53">
        <f t="shared" si="13"/>
        <v>9.5063999999999993</v>
      </c>
      <c r="AR53">
        <f t="shared" si="13"/>
        <v>13.316199999999997</v>
      </c>
    </row>
    <row r="54" spans="1:44" ht="20" thickTop="1" thickBot="1" x14ac:dyDescent="0.25">
      <c r="A54" s="21" t="s">
        <v>59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AE54">
        <f t="shared" si="4"/>
        <v>4.839999999999999</v>
      </c>
      <c r="AF54">
        <f t="shared" si="7"/>
        <v>10.085199999999999</v>
      </c>
      <c r="AG54">
        <f t="shared" si="9"/>
        <v>10.947199999999999</v>
      </c>
      <c r="AH54">
        <f t="shared" si="8"/>
        <v>10.611599999999997</v>
      </c>
      <c r="AI54">
        <f t="shared" si="10"/>
        <v>11.737599999999997</v>
      </c>
      <c r="AJ54">
        <f t="shared" si="11"/>
        <v>10.038966759426962</v>
      </c>
      <c r="AK54">
        <f t="shared" si="11"/>
        <v>10.652615935708031</v>
      </c>
      <c r="AL54">
        <f t="shared" si="11"/>
        <v>10.387559999999999</v>
      </c>
      <c r="AM54">
        <f t="shared" si="12"/>
        <v>11.224559999999999</v>
      </c>
      <c r="AN54">
        <f t="shared" si="13"/>
        <v>10.066599999999999</v>
      </c>
      <c r="AO54">
        <f t="shared" si="13"/>
        <v>9.4995999999999974</v>
      </c>
      <c r="AP54">
        <f t="shared" si="13"/>
        <v>10.299599999999998</v>
      </c>
      <c r="AQ54">
        <f t="shared" si="13"/>
        <v>9.6423999999999985</v>
      </c>
      <c r="AR54">
        <f t="shared" si="13"/>
        <v>13.579199999999997</v>
      </c>
    </row>
    <row r="55" spans="1:44" ht="17" thickTop="1" x14ac:dyDescent="0.2">
      <c r="A55" s="2" t="s">
        <v>23</v>
      </c>
      <c r="B55" s="2">
        <v>660</v>
      </c>
      <c r="C55" s="2" t="s">
        <v>27</v>
      </c>
      <c r="D55" s="13">
        <v>1771.5</v>
      </c>
      <c r="E55" s="16">
        <v>2.6429999999999998</v>
      </c>
      <c r="F55" s="2">
        <v>1.03</v>
      </c>
      <c r="G55" s="2">
        <v>0.03</v>
      </c>
      <c r="H55" s="2">
        <v>0.73899999999999999</v>
      </c>
      <c r="I55" s="2">
        <v>0.02</v>
      </c>
      <c r="J55" s="2">
        <v>4.47</v>
      </c>
      <c r="K55" s="2">
        <v>0.01</v>
      </c>
      <c r="L55" s="2">
        <v>3.14</v>
      </c>
      <c r="M55" s="2">
        <v>0.02</v>
      </c>
      <c r="N55" s="2">
        <v>8.6999999999999993</v>
      </c>
      <c r="O55" s="6">
        <v>0.3</v>
      </c>
      <c r="AE55">
        <f t="shared" si="4"/>
        <v>4.9399999999999986</v>
      </c>
      <c r="AF55">
        <f t="shared" si="7"/>
        <v>10.243199999999998</v>
      </c>
      <c r="AG55">
        <f t="shared" si="9"/>
        <v>11.105199999999998</v>
      </c>
      <c r="AH55">
        <f t="shared" si="8"/>
        <v>10.775599999999997</v>
      </c>
      <c r="AI55">
        <f t="shared" si="10"/>
        <v>11.901599999999998</v>
      </c>
      <c r="AJ55">
        <f t="shared" si="11"/>
        <v>10.188966759426961</v>
      </c>
      <c r="AK55">
        <f t="shared" si="11"/>
        <v>10.809715935708031</v>
      </c>
      <c r="AL55">
        <f t="shared" si="11"/>
        <v>10.540959999999998</v>
      </c>
      <c r="AM55">
        <f t="shared" si="12"/>
        <v>11.377959999999998</v>
      </c>
      <c r="AN55">
        <f t="shared" si="13"/>
        <v>10.220599999999997</v>
      </c>
      <c r="AO55">
        <f t="shared" si="13"/>
        <v>9.6385999999999967</v>
      </c>
      <c r="AP55">
        <f t="shared" si="13"/>
        <v>10.453599999999998</v>
      </c>
      <c r="AQ55">
        <f t="shared" si="13"/>
        <v>9.7783999999999995</v>
      </c>
      <c r="AR55">
        <f t="shared" si="13"/>
        <v>13.842199999999995</v>
      </c>
    </row>
    <row r="56" spans="1:44" x14ac:dyDescent="0.2">
      <c r="A56" s="8"/>
      <c r="B56" s="2">
        <v>656</v>
      </c>
      <c r="C56" s="2" t="s">
        <v>27</v>
      </c>
      <c r="D56" s="13">
        <v>1772.3</v>
      </c>
      <c r="E56" s="16">
        <v>2.6429999999999998</v>
      </c>
      <c r="F56" s="2">
        <v>1.5</v>
      </c>
      <c r="G56" s="2">
        <v>0.03</v>
      </c>
      <c r="H56" s="2">
        <v>1.0760000000000001</v>
      </c>
      <c r="I56" s="2">
        <v>0.03</v>
      </c>
      <c r="J56" s="2">
        <v>4.92</v>
      </c>
      <c r="K56" s="2">
        <v>0.01</v>
      </c>
      <c r="L56" s="2">
        <v>3.36</v>
      </c>
      <c r="M56" s="2">
        <v>0.02</v>
      </c>
      <c r="N56" s="2">
        <v>13.9</v>
      </c>
      <c r="O56" s="6">
        <v>0.3</v>
      </c>
      <c r="AE56">
        <f t="shared" si="4"/>
        <v>5.0399999999999983</v>
      </c>
      <c r="AF56">
        <f t="shared" si="7"/>
        <v>10.401199999999998</v>
      </c>
      <c r="AG56">
        <f t="shared" si="9"/>
        <v>11.263199999999998</v>
      </c>
      <c r="AH56">
        <f t="shared" si="8"/>
        <v>10.939599999999997</v>
      </c>
      <c r="AI56">
        <f t="shared" si="10"/>
        <v>12.065599999999996</v>
      </c>
      <c r="AJ56">
        <f t="shared" si="11"/>
        <v>10.33896675942696</v>
      </c>
      <c r="AK56">
        <f t="shared" si="11"/>
        <v>10.966815935708031</v>
      </c>
      <c r="AL56">
        <f t="shared" si="11"/>
        <v>10.694359999999998</v>
      </c>
      <c r="AM56">
        <f t="shared" si="12"/>
        <v>11.531359999999998</v>
      </c>
      <c r="AN56">
        <f t="shared" si="13"/>
        <v>10.374599999999997</v>
      </c>
      <c r="AO56">
        <f t="shared" si="13"/>
        <v>9.7775999999999961</v>
      </c>
      <c r="AP56">
        <f t="shared" si="13"/>
        <v>10.607599999999998</v>
      </c>
      <c r="AQ56">
        <f t="shared" si="13"/>
        <v>9.9143999999999988</v>
      </c>
      <c r="AR56">
        <f t="shared" si="13"/>
        <v>14.105199999999995</v>
      </c>
    </row>
    <row r="57" spans="1:44" x14ac:dyDescent="0.2">
      <c r="A57" s="8"/>
      <c r="B57" s="2">
        <v>629</v>
      </c>
      <c r="C57" s="2" t="s">
        <v>27</v>
      </c>
      <c r="D57" s="13">
        <v>1717.6</v>
      </c>
      <c r="E57" s="16">
        <v>2.6429999999999998</v>
      </c>
      <c r="F57" s="2">
        <v>1.55</v>
      </c>
      <c r="G57" s="2">
        <v>0.04</v>
      </c>
      <c r="H57" s="2">
        <v>1.119</v>
      </c>
      <c r="I57" s="2">
        <v>0.03</v>
      </c>
      <c r="J57" s="2">
        <v>4.8</v>
      </c>
      <c r="K57" s="2">
        <v>0.09</v>
      </c>
      <c r="L57" s="2">
        <v>3.42</v>
      </c>
      <c r="M57" s="2">
        <v>0.04</v>
      </c>
      <c r="N57" s="2">
        <v>14.1</v>
      </c>
      <c r="O57" s="6">
        <v>0.5</v>
      </c>
    </row>
    <row r="58" spans="1:44" x14ac:dyDescent="0.2">
      <c r="A58" s="8"/>
      <c r="B58" s="2">
        <v>630</v>
      </c>
      <c r="C58" s="2" t="s">
        <v>27</v>
      </c>
      <c r="D58" s="13">
        <f>1448.4+273.15</f>
        <v>1721.5500000000002</v>
      </c>
      <c r="E58" s="16">
        <v>2.6429999999999998</v>
      </c>
      <c r="F58" s="2">
        <v>2</v>
      </c>
      <c r="G58" s="2">
        <v>0.04</v>
      </c>
      <c r="H58" s="2">
        <v>1.4139999999999999</v>
      </c>
      <c r="I58" s="2">
        <v>0.03</v>
      </c>
      <c r="J58" s="2">
        <v>5.79</v>
      </c>
      <c r="K58" s="2">
        <v>0.12</v>
      </c>
      <c r="L58" s="2">
        <v>3.47</v>
      </c>
      <c r="M58" s="2">
        <v>0.03</v>
      </c>
      <c r="N58" s="2">
        <v>21.5</v>
      </c>
      <c r="O58" s="6">
        <v>0.5</v>
      </c>
    </row>
    <row r="59" spans="1:44" x14ac:dyDescent="0.2">
      <c r="A59" s="8"/>
      <c r="B59" s="2">
        <v>658</v>
      </c>
      <c r="C59" s="2" t="s">
        <v>17</v>
      </c>
      <c r="D59" s="13">
        <f>1503.5+273.15</f>
        <v>1776.65</v>
      </c>
      <c r="E59" s="16">
        <v>2.6429999999999998</v>
      </c>
      <c r="F59" s="2">
        <v>2.12</v>
      </c>
      <c r="G59" s="2">
        <v>0.04</v>
      </c>
      <c r="H59" s="2">
        <v>1.96</v>
      </c>
      <c r="I59" s="2">
        <v>0.04</v>
      </c>
      <c r="J59" s="2">
        <v>6.39</v>
      </c>
      <c r="K59" s="2">
        <v>0.05</v>
      </c>
      <c r="L59" s="2">
        <v>3.79</v>
      </c>
      <c r="M59" s="2">
        <v>0.03</v>
      </c>
      <c r="N59" s="2">
        <v>32.799999999999997</v>
      </c>
      <c r="O59" s="6">
        <v>0.6</v>
      </c>
    </row>
    <row r="60" spans="1:44" x14ac:dyDescent="0.2">
      <c r="A60" s="8"/>
      <c r="B60" s="2">
        <v>659</v>
      </c>
      <c r="C60" s="2" t="s">
        <v>17</v>
      </c>
      <c r="D60" s="13">
        <f>1499.9+273.15</f>
        <v>1773.0500000000002</v>
      </c>
      <c r="E60" s="16">
        <v>2.6429999999999998</v>
      </c>
      <c r="F60" s="2">
        <v>2.42</v>
      </c>
      <c r="G60" s="2">
        <v>0.04</v>
      </c>
      <c r="H60" s="2">
        <v>2.2370000000000001</v>
      </c>
      <c r="I60" s="2">
        <v>0.04</v>
      </c>
      <c r="J60" s="2">
        <v>6.51</v>
      </c>
      <c r="K60" s="2">
        <v>0.05</v>
      </c>
      <c r="L60" s="2">
        <v>4</v>
      </c>
      <c r="M60" s="2">
        <v>0.04</v>
      </c>
      <c r="N60" s="2">
        <v>38.200000000000003</v>
      </c>
      <c r="O60" s="6">
        <v>0.6</v>
      </c>
    </row>
    <row r="61" spans="1:44" x14ac:dyDescent="0.2">
      <c r="A61" s="8"/>
      <c r="B61" s="2">
        <v>655</v>
      </c>
      <c r="C61" s="2" t="s">
        <v>17</v>
      </c>
      <c r="D61" s="13">
        <f>1498.8+273.15</f>
        <v>1771.9499999999998</v>
      </c>
      <c r="E61" s="16">
        <v>2.6429999999999998</v>
      </c>
      <c r="F61" s="2">
        <v>2.46</v>
      </c>
      <c r="G61" s="2">
        <v>0.03</v>
      </c>
      <c r="H61" s="2">
        <v>2.2650000000000001</v>
      </c>
      <c r="I61" s="2">
        <v>0.03</v>
      </c>
      <c r="J61" s="2">
        <v>6.61</v>
      </c>
      <c r="K61" s="2">
        <v>0.08</v>
      </c>
      <c r="L61" s="2">
        <v>3.99</v>
      </c>
      <c r="M61" s="2">
        <v>0.03</v>
      </c>
      <c r="N61" s="2">
        <v>39.299999999999997</v>
      </c>
      <c r="O61" s="6">
        <v>0.6</v>
      </c>
    </row>
    <row r="62" spans="1:44" x14ac:dyDescent="0.2">
      <c r="A62" s="2" t="s">
        <v>24</v>
      </c>
      <c r="B62" s="2">
        <v>363</v>
      </c>
      <c r="C62" s="2" t="s">
        <v>26</v>
      </c>
      <c r="D62" s="13">
        <v>1781</v>
      </c>
      <c r="E62" s="16">
        <v>2.6429999999999998</v>
      </c>
      <c r="F62" s="2">
        <v>4.984</v>
      </c>
      <c r="G62" s="2">
        <v>3.0000000000000001E-3</v>
      </c>
      <c r="H62" s="2">
        <v>3.6970000000000001</v>
      </c>
      <c r="I62" s="2">
        <v>8.0000000000000002E-3</v>
      </c>
      <c r="J62" s="2">
        <v>9.33</v>
      </c>
      <c r="K62" s="2">
        <v>0.1</v>
      </c>
      <c r="L62" s="2">
        <v>4.34</v>
      </c>
      <c r="M62" s="2">
        <v>0.03</v>
      </c>
      <c r="N62" s="2">
        <v>90.84</v>
      </c>
      <c r="O62" s="6">
        <v>0.72</v>
      </c>
    </row>
    <row r="63" spans="1:44" ht="17" thickBot="1" x14ac:dyDescent="0.25">
      <c r="A63" s="4"/>
      <c r="B63" s="4">
        <v>378</v>
      </c>
      <c r="C63" s="4" t="s">
        <v>26</v>
      </c>
      <c r="D63" s="15">
        <f>1508+273.15</f>
        <v>1781.15</v>
      </c>
      <c r="E63" s="16">
        <v>2.6429999999999998</v>
      </c>
      <c r="F63" s="4">
        <v>5.9569999999999999</v>
      </c>
      <c r="G63" s="4">
        <v>3.0000000000000001E-3</v>
      </c>
      <c r="H63" s="4">
        <v>4.4029999999999996</v>
      </c>
      <c r="I63" s="4">
        <v>2E-3</v>
      </c>
      <c r="J63" s="4">
        <v>9.89</v>
      </c>
      <c r="K63" s="4">
        <v>0.02</v>
      </c>
      <c r="L63" s="4">
        <v>4.7300000000000004</v>
      </c>
      <c r="M63" s="4">
        <v>0.01</v>
      </c>
      <c r="N63" s="4">
        <v>114.3</v>
      </c>
      <c r="O63" s="4">
        <v>0.2</v>
      </c>
      <c r="Q63" s="12"/>
    </row>
    <row r="64" spans="1:44" ht="20" thickTop="1" thickBot="1" x14ac:dyDescent="0.25">
      <c r="A64" s="21" t="s">
        <v>60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1:41" ht="17" thickTop="1" x14ac:dyDescent="0.2">
      <c r="A65" s="2" t="s">
        <v>37</v>
      </c>
      <c r="B65" s="2">
        <v>592</v>
      </c>
      <c r="C65" s="1" t="s">
        <v>19</v>
      </c>
      <c r="D65" s="13">
        <v>1652.15</v>
      </c>
      <c r="E65" s="16">
        <v>2.6179999999999999</v>
      </c>
      <c r="F65" s="2">
        <v>1.05</v>
      </c>
      <c r="G65" s="2">
        <v>0.03</v>
      </c>
      <c r="H65" s="2">
        <v>0.44600000000000001</v>
      </c>
      <c r="I65" s="2">
        <v>0.02</v>
      </c>
      <c r="J65" s="2">
        <v>3.87</v>
      </c>
      <c r="K65" s="2">
        <v>0.06</v>
      </c>
      <c r="L65" s="2">
        <v>2.96</v>
      </c>
      <c r="M65" s="2">
        <v>0.01</v>
      </c>
      <c r="N65" s="2">
        <v>4.5</v>
      </c>
      <c r="O65" s="6">
        <v>0.2</v>
      </c>
      <c r="AN65" s="2">
        <v>0.06</v>
      </c>
      <c r="AO65">
        <f>AN65</f>
        <v>0.06</v>
      </c>
    </row>
    <row r="66" spans="1:41" x14ac:dyDescent="0.2">
      <c r="A66" s="2"/>
      <c r="B66" s="2">
        <v>593</v>
      </c>
      <c r="C66" s="1" t="s">
        <v>19</v>
      </c>
      <c r="D66" s="13">
        <v>1663.15</v>
      </c>
      <c r="E66" s="16">
        <v>2.6179999999999999</v>
      </c>
      <c r="F66" s="2">
        <v>1.5</v>
      </c>
      <c r="G66" s="2">
        <v>0.02</v>
      </c>
      <c r="H66" s="2">
        <v>0.65100000000000002</v>
      </c>
      <c r="I66" s="2">
        <v>0.01</v>
      </c>
      <c r="J66" s="2">
        <v>3.94</v>
      </c>
      <c r="K66" s="2">
        <v>0.06</v>
      </c>
      <c r="L66" s="2">
        <v>3.14</v>
      </c>
      <c r="M66" s="2">
        <v>0.02</v>
      </c>
      <c r="N66" s="2">
        <v>6.7</v>
      </c>
      <c r="O66" s="6">
        <v>0.2</v>
      </c>
      <c r="AN66" s="2">
        <v>0.06</v>
      </c>
      <c r="AO66">
        <f>AN66</f>
        <v>0.06</v>
      </c>
    </row>
    <row r="67" spans="1:41" x14ac:dyDescent="0.2">
      <c r="A67" s="2"/>
      <c r="B67" s="2">
        <v>605</v>
      </c>
      <c r="C67" s="1" t="s">
        <v>19</v>
      </c>
      <c r="D67" s="13">
        <v>1670.15</v>
      </c>
      <c r="E67" s="16">
        <v>2.6179999999999999</v>
      </c>
      <c r="F67" s="2">
        <v>2</v>
      </c>
      <c r="G67" s="2">
        <v>0.05</v>
      </c>
      <c r="H67" s="2">
        <v>0.873</v>
      </c>
      <c r="I67" s="2">
        <v>2.4E-2</v>
      </c>
      <c r="J67" s="2">
        <v>4.38</v>
      </c>
      <c r="K67" s="9" t="s">
        <v>28</v>
      </c>
      <c r="L67" s="2">
        <v>3.27</v>
      </c>
      <c r="M67" s="9" t="s">
        <v>29</v>
      </c>
      <c r="N67" s="2">
        <v>10</v>
      </c>
      <c r="O67" s="10" t="s">
        <v>30</v>
      </c>
      <c r="AN67" s="9">
        <v>0.08</v>
      </c>
      <c r="AO67">
        <v>0.13</v>
      </c>
    </row>
    <row r="68" spans="1:41" x14ac:dyDescent="0.2">
      <c r="A68" s="2"/>
      <c r="B68" s="2">
        <v>606</v>
      </c>
      <c r="C68" s="1" t="s">
        <v>26</v>
      </c>
      <c r="D68" s="13">
        <v>1660.15</v>
      </c>
      <c r="E68" s="16">
        <v>2.6179999999999999</v>
      </c>
      <c r="F68" s="2">
        <v>1.5</v>
      </c>
      <c r="G68" s="2">
        <v>2.5000000000000001E-2</v>
      </c>
      <c r="H68" s="2">
        <v>1.232</v>
      </c>
      <c r="I68" s="2">
        <v>0.02</v>
      </c>
      <c r="J68" s="2">
        <v>4.83</v>
      </c>
      <c r="K68" s="9" t="s">
        <v>31</v>
      </c>
      <c r="L68" s="2">
        <v>3.52</v>
      </c>
      <c r="M68" s="9" t="s">
        <v>32</v>
      </c>
      <c r="N68" s="2">
        <v>15.6</v>
      </c>
      <c r="O68" s="10" t="s">
        <v>30</v>
      </c>
      <c r="AN68" s="9">
        <v>0.12</v>
      </c>
      <c r="AO68">
        <v>0.42</v>
      </c>
    </row>
    <row r="69" spans="1:41" x14ac:dyDescent="0.2">
      <c r="A69" s="2"/>
      <c r="B69" s="2">
        <v>627</v>
      </c>
      <c r="C69" s="1" t="s">
        <v>27</v>
      </c>
      <c r="D69" s="13">
        <v>1677.75</v>
      </c>
      <c r="E69" s="16">
        <v>2.6179999999999999</v>
      </c>
      <c r="F69" s="2">
        <v>1.69</v>
      </c>
      <c r="G69" s="2">
        <v>0.03</v>
      </c>
      <c r="H69" s="2">
        <v>1.2190000000000001</v>
      </c>
      <c r="I69" s="2">
        <v>2.3E-2</v>
      </c>
      <c r="J69" s="2">
        <v>4.95</v>
      </c>
      <c r="K69" s="9" t="s">
        <v>33</v>
      </c>
      <c r="L69" s="2">
        <v>3.47</v>
      </c>
      <c r="M69" s="9" t="s">
        <v>29</v>
      </c>
      <c r="N69" s="2">
        <v>15.8</v>
      </c>
      <c r="O69" s="10" t="s">
        <v>34</v>
      </c>
      <c r="AN69" s="9">
        <v>0.12</v>
      </c>
      <c r="AO69">
        <v>0.15</v>
      </c>
    </row>
    <row r="70" spans="1:41" x14ac:dyDescent="0.2">
      <c r="A70" s="2"/>
      <c r="B70" s="2">
        <v>607</v>
      </c>
      <c r="C70" s="1" t="s">
        <v>17</v>
      </c>
      <c r="D70" s="13">
        <v>1663.15</v>
      </c>
      <c r="E70" s="16">
        <v>2.6179999999999999</v>
      </c>
      <c r="F70" s="2">
        <v>1.8</v>
      </c>
      <c r="G70" s="2">
        <v>0.04</v>
      </c>
      <c r="H70" s="2">
        <v>1.722</v>
      </c>
      <c r="I70" s="2">
        <v>0.04</v>
      </c>
      <c r="J70" s="2">
        <v>5.37</v>
      </c>
      <c r="K70" s="2">
        <v>0.01</v>
      </c>
      <c r="L70" s="2">
        <v>3.85</v>
      </c>
      <c r="M70" s="2">
        <v>0.04</v>
      </c>
      <c r="N70" s="2">
        <v>24.2</v>
      </c>
      <c r="O70" s="6">
        <v>0.5</v>
      </c>
      <c r="AN70" s="2">
        <v>0.01</v>
      </c>
      <c r="AO70">
        <f>AN70</f>
        <v>0.01</v>
      </c>
    </row>
    <row r="71" spans="1:41" x14ac:dyDescent="0.2">
      <c r="A71" s="2"/>
      <c r="B71" s="2">
        <v>654</v>
      </c>
      <c r="C71" s="1" t="s">
        <v>17</v>
      </c>
      <c r="D71" s="13">
        <v>1677.35</v>
      </c>
      <c r="E71" s="16">
        <v>2.6179999999999999</v>
      </c>
      <c r="F71" s="2">
        <v>2.04</v>
      </c>
      <c r="G71" s="2">
        <v>0.05</v>
      </c>
      <c r="H71" s="2">
        <v>1.9239999999999999</v>
      </c>
      <c r="I71" s="2">
        <v>0.05</v>
      </c>
      <c r="J71" s="2">
        <v>5.82</v>
      </c>
      <c r="K71" s="9" t="s">
        <v>35</v>
      </c>
      <c r="L71" s="2">
        <v>3.91</v>
      </c>
      <c r="M71" s="9" t="s">
        <v>36</v>
      </c>
      <c r="N71" s="2">
        <v>29.3</v>
      </c>
      <c r="O71" s="6">
        <v>0.7</v>
      </c>
      <c r="AN71" s="9">
        <v>0.18</v>
      </c>
      <c r="AO71">
        <v>0.13</v>
      </c>
    </row>
    <row r="72" spans="1:41" x14ac:dyDescent="0.2">
      <c r="A72" s="2"/>
      <c r="B72" s="2">
        <v>628</v>
      </c>
      <c r="C72" s="1" t="s">
        <v>17</v>
      </c>
      <c r="D72" s="13">
        <v>1671.85</v>
      </c>
      <c r="E72" s="16">
        <v>2.6179999999999999</v>
      </c>
      <c r="F72" s="2">
        <v>2.2200000000000002</v>
      </c>
      <c r="G72" s="2">
        <v>0.05</v>
      </c>
      <c r="H72" s="2">
        <v>2.0670000000000002</v>
      </c>
      <c r="I72" s="2">
        <v>0.05</v>
      </c>
      <c r="J72" s="2">
        <v>6.24</v>
      </c>
      <c r="K72" s="2">
        <v>0.01</v>
      </c>
      <c r="L72" s="2">
        <v>3.91</v>
      </c>
      <c r="M72" s="2">
        <v>0.05</v>
      </c>
      <c r="N72" s="2">
        <v>33.799999999999997</v>
      </c>
      <c r="O72" s="6">
        <v>0.8</v>
      </c>
      <c r="AN72" s="2">
        <v>0.01</v>
      </c>
      <c r="AO72" s="2">
        <v>0.01</v>
      </c>
    </row>
    <row r="73" spans="1:41" x14ac:dyDescent="0.2">
      <c r="A73" s="2" t="s">
        <v>24</v>
      </c>
      <c r="B73" s="2">
        <v>1061</v>
      </c>
      <c r="C73" s="1" t="s">
        <v>17</v>
      </c>
      <c r="D73" s="13">
        <v>1673.15</v>
      </c>
      <c r="E73" s="16">
        <v>2.6179999999999999</v>
      </c>
      <c r="F73" s="2">
        <v>2.64</v>
      </c>
      <c r="G73" s="2">
        <v>0.02</v>
      </c>
      <c r="H73" s="2">
        <v>2.4289999999999998</v>
      </c>
      <c r="I73" s="2">
        <v>3.0000000000000001E-3</v>
      </c>
      <c r="J73" s="2">
        <v>6.5</v>
      </c>
      <c r="K73" s="2">
        <v>0.05</v>
      </c>
      <c r="L73" s="2">
        <v>4.17</v>
      </c>
      <c r="M73" s="2">
        <v>0.01</v>
      </c>
      <c r="N73" s="2">
        <v>41.3</v>
      </c>
      <c r="O73" s="6">
        <v>0.5</v>
      </c>
      <c r="AN73" s="2">
        <v>0.05</v>
      </c>
      <c r="AO73" s="2">
        <v>0.05</v>
      </c>
    </row>
    <row r="74" spans="1:41" x14ac:dyDescent="0.2">
      <c r="A74" s="2"/>
      <c r="B74" s="2">
        <v>357</v>
      </c>
      <c r="C74" s="1" t="s">
        <v>26</v>
      </c>
      <c r="D74" s="13">
        <v>1678.15</v>
      </c>
      <c r="E74" s="16">
        <v>2.6179999999999999</v>
      </c>
      <c r="F74" s="2">
        <v>4.9509999999999996</v>
      </c>
      <c r="G74" s="2">
        <v>8.0000000000000002E-3</v>
      </c>
      <c r="H74" s="2">
        <v>3.7160000000000002</v>
      </c>
      <c r="I74" s="2">
        <v>4.0000000000000001E-3</v>
      </c>
      <c r="J74" s="2">
        <v>8.83</v>
      </c>
      <c r="K74" s="2">
        <v>0.05</v>
      </c>
      <c r="L74" s="2">
        <v>4.51</v>
      </c>
      <c r="M74" s="2">
        <v>0.02</v>
      </c>
      <c r="N74" s="2">
        <v>85.8</v>
      </c>
      <c r="O74" s="6">
        <v>0.3</v>
      </c>
      <c r="AN74" s="2">
        <v>0.05</v>
      </c>
      <c r="AO74" s="2">
        <v>0.05</v>
      </c>
    </row>
    <row r="75" spans="1:41" x14ac:dyDescent="0.2">
      <c r="A75" s="2"/>
      <c r="B75" s="2">
        <v>361</v>
      </c>
      <c r="C75" s="1" t="s">
        <v>26</v>
      </c>
      <c r="D75" s="13">
        <v>1676.15</v>
      </c>
      <c r="E75" s="16">
        <v>2.6179999999999999</v>
      </c>
      <c r="F75" s="2">
        <v>5.8819999999999997</v>
      </c>
      <c r="G75" s="2">
        <v>3.0000000000000001E-3</v>
      </c>
      <c r="H75" s="2">
        <v>4.3849999999999998</v>
      </c>
      <c r="I75" s="2">
        <v>3.0000000000000001E-3</v>
      </c>
      <c r="J75" s="2">
        <v>9.57</v>
      </c>
      <c r="K75" s="2">
        <v>0.03</v>
      </c>
      <c r="L75" s="2">
        <v>4.83</v>
      </c>
      <c r="M75" s="2">
        <v>0.02</v>
      </c>
      <c r="N75" s="2">
        <v>109.9</v>
      </c>
      <c r="O75" s="6">
        <v>0.3</v>
      </c>
      <c r="AN75" s="2">
        <v>0.03</v>
      </c>
      <c r="AO75" s="2">
        <v>0.03</v>
      </c>
    </row>
    <row r="76" spans="1:41" x14ac:dyDescent="0.2">
      <c r="A76" s="2"/>
      <c r="B76" s="6">
        <v>381</v>
      </c>
      <c r="C76" s="11" t="s">
        <v>26</v>
      </c>
      <c r="D76" s="14">
        <v>1679.15</v>
      </c>
      <c r="E76" s="16">
        <v>2.6179999999999999</v>
      </c>
      <c r="F76" s="6">
        <v>6.4589999999999996</v>
      </c>
      <c r="G76" s="6">
        <v>8.9999999999999993E-3</v>
      </c>
      <c r="H76" s="6">
        <v>4.7629999999999999</v>
      </c>
      <c r="I76" s="6">
        <v>4.0000000000000001E-3</v>
      </c>
      <c r="J76" s="6">
        <v>10.23</v>
      </c>
      <c r="K76" s="6">
        <v>0.04</v>
      </c>
      <c r="L76" s="6">
        <v>4.9000000000000004</v>
      </c>
      <c r="M76" s="6">
        <v>0.02</v>
      </c>
      <c r="N76" s="6">
        <v>127.5</v>
      </c>
      <c r="O76" s="6">
        <v>0.4</v>
      </c>
      <c r="AN76" s="6">
        <v>0.04</v>
      </c>
      <c r="AO76" s="6">
        <v>0.04</v>
      </c>
    </row>
    <row r="77" spans="1:41" ht="18" x14ac:dyDescent="0.2">
      <c r="A77" s="6"/>
      <c r="B77" s="6">
        <v>368</v>
      </c>
      <c r="C77" s="11" t="s">
        <v>26</v>
      </c>
      <c r="D77" s="14" t="s">
        <v>44</v>
      </c>
      <c r="E77" s="17">
        <v>3.0779999999999998</v>
      </c>
      <c r="F77" s="6">
        <v>6.31</v>
      </c>
      <c r="G77" s="6">
        <v>0.01</v>
      </c>
      <c r="H77" s="6">
        <v>4.2119999999999997</v>
      </c>
      <c r="I77" s="6">
        <v>1.6E-2</v>
      </c>
      <c r="J77" s="6">
        <v>10.29</v>
      </c>
      <c r="K77" s="6">
        <v>0.1</v>
      </c>
      <c r="L77" s="6">
        <v>5.21</v>
      </c>
      <c r="M77" s="6">
        <v>0.04</v>
      </c>
      <c r="N77" s="6">
        <v>133.4</v>
      </c>
      <c r="O77" s="6">
        <v>1</v>
      </c>
      <c r="AN77" s="6">
        <v>0.1</v>
      </c>
      <c r="AO77" s="6">
        <v>0.1</v>
      </c>
    </row>
    <row r="78" spans="1:41" ht="17" thickBot="1" x14ac:dyDescent="0.25">
      <c r="A78" s="24" t="s">
        <v>45</v>
      </c>
      <c r="B78" s="24"/>
      <c r="C78" s="24"/>
      <c r="D78" s="24"/>
      <c r="E78" s="24"/>
      <c r="F78" s="24"/>
      <c r="G78" s="6"/>
      <c r="H78" s="6"/>
      <c r="I78" s="6"/>
      <c r="J78" s="6"/>
      <c r="K78" s="6"/>
      <c r="L78" s="6"/>
      <c r="M78" s="6"/>
      <c r="N78" s="6"/>
      <c r="O78" s="4"/>
    </row>
    <row r="79" spans="1:41" ht="20" thickTop="1" thickBot="1" x14ac:dyDescent="0.25">
      <c r="A79" s="21" t="s">
        <v>61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5"/>
    </row>
    <row r="80" spans="1:41" ht="17" thickTop="1" x14ac:dyDescent="0.2">
      <c r="A80" s="2" t="s">
        <v>25</v>
      </c>
      <c r="B80" s="2">
        <v>1068</v>
      </c>
      <c r="C80" s="2" t="s">
        <v>26</v>
      </c>
      <c r="D80" s="2">
        <v>1673</v>
      </c>
      <c r="E80" s="2">
        <v>2.9129999999999998</v>
      </c>
      <c r="F80" s="2">
        <v>1.976</v>
      </c>
      <c r="G80" s="2">
        <v>2E-3</v>
      </c>
      <c r="H80" s="2">
        <v>1.58</v>
      </c>
      <c r="I80" s="2">
        <v>0.01</v>
      </c>
      <c r="J80" s="2">
        <v>5.12</v>
      </c>
      <c r="K80" s="2">
        <v>0.11</v>
      </c>
      <c r="L80" s="2">
        <v>4.2699999999999996</v>
      </c>
      <c r="M80" s="2">
        <v>0.05</v>
      </c>
      <c r="N80" s="2">
        <v>23.8</v>
      </c>
      <c r="O80" s="2">
        <v>0.4</v>
      </c>
    </row>
    <row r="81" spans="1:15" x14ac:dyDescent="0.2">
      <c r="A81" s="2"/>
      <c r="B81" s="2">
        <v>413</v>
      </c>
      <c r="C81" s="2" t="s">
        <v>19</v>
      </c>
      <c r="D81" s="2">
        <v>1673</v>
      </c>
      <c r="E81" s="2">
        <v>2.9129999999999998</v>
      </c>
      <c r="F81" s="2">
        <v>4.4710000000000001</v>
      </c>
      <c r="G81" s="2">
        <v>2E-3</v>
      </c>
      <c r="H81" s="2">
        <v>2.0059999999999998</v>
      </c>
      <c r="I81" s="2">
        <v>5.0000000000000001E-3</v>
      </c>
      <c r="J81" s="2">
        <v>5.56</v>
      </c>
      <c r="K81" s="2">
        <v>7.0000000000000007E-2</v>
      </c>
      <c r="L81" s="2">
        <v>4.62</v>
      </c>
      <c r="M81" s="2">
        <v>0.04</v>
      </c>
      <c r="N81" s="2">
        <v>32.9</v>
      </c>
      <c r="O81" s="2">
        <v>0.3</v>
      </c>
    </row>
    <row r="82" spans="1:15" x14ac:dyDescent="0.2">
      <c r="A82" s="2"/>
      <c r="B82" s="2">
        <v>419</v>
      </c>
      <c r="C82" s="2" t="s">
        <v>26</v>
      </c>
      <c r="D82" s="2">
        <v>1674</v>
      </c>
      <c r="E82" s="2">
        <v>2.9129999999999998</v>
      </c>
      <c r="F82" s="2">
        <v>3.4969999999999999</v>
      </c>
      <c r="G82" s="2">
        <v>1E-3</v>
      </c>
      <c r="H82" s="2">
        <v>2.68</v>
      </c>
      <c r="I82" s="2">
        <v>0.02</v>
      </c>
      <c r="J82" s="2">
        <v>6.59</v>
      </c>
      <c r="K82" s="2">
        <v>0.24</v>
      </c>
      <c r="L82" s="2">
        <v>4.99</v>
      </c>
      <c r="M82" s="2">
        <v>0.17</v>
      </c>
      <c r="N82" s="2">
        <v>52.2</v>
      </c>
      <c r="O82" s="2">
        <v>1.5</v>
      </c>
    </row>
    <row r="83" spans="1:15" x14ac:dyDescent="0.2">
      <c r="A83" s="2"/>
      <c r="B83" s="2">
        <v>418</v>
      </c>
      <c r="C83" s="2" t="s">
        <v>26</v>
      </c>
      <c r="D83" s="2">
        <v>1673</v>
      </c>
      <c r="E83" s="2">
        <v>2.9129999999999998</v>
      </c>
      <c r="F83" s="2">
        <v>4.0659999999999998</v>
      </c>
      <c r="G83" s="2">
        <v>0.14799999999999999</v>
      </c>
      <c r="H83" s="2">
        <v>3.05</v>
      </c>
      <c r="I83" s="2">
        <v>0.01</v>
      </c>
      <c r="J83" s="2">
        <v>7.5</v>
      </c>
      <c r="K83" s="2">
        <v>0.06</v>
      </c>
      <c r="L83" s="2">
        <v>4.9800000000000004</v>
      </c>
      <c r="M83" s="2">
        <v>0.03</v>
      </c>
      <c r="N83" s="2">
        <v>67.599999999999994</v>
      </c>
      <c r="O83" s="2">
        <v>0.4</v>
      </c>
    </row>
    <row r="84" spans="1:15" x14ac:dyDescent="0.2">
      <c r="A84" s="2"/>
      <c r="B84" s="2">
        <v>417</v>
      </c>
      <c r="C84" s="2" t="s">
        <v>16</v>
      </c>
      <c r="D84" s="2">
        <v>1677</v>
      </c>
      <c r="E84" s="2">
        <v>2.9129999999999998</v>
      </c>
      <c r="F84" s="2">
        <v>4.5350000000000001</v>
      </c>
      <c r="G84" s="2">
        <v>5.0000000000000001E-3</v>
      </c>
      <c r="H84" s="2">
        <v>3.65</v>
      </c>
      <c r="I84" s="2">
        <v>0.01</v>
      </c>
      <c r="J84" s="2">
        <v>8.2899999999999991</v>
      </c>
      <c r="K84" s="2">
        <v>0.1</v>
      </c>
      <c r="L84" s="2">
        <v>5.29</v>
      </c>
      <c r="M84" s="2">
        <v>0.05</v>
      </c>
      <c r="N84" s="2">
        <v>89.1</v>
      </c>
      <c r="O84" s="2">
        <v>0.6</v>
      </c>
    </row>
    <row r="85" spans="1:15" x14ac:dyDescent="0.2">
      <c r="A85" s="2"/>
      <c r="B85" s="2">
        <v>416</v>
      </c>
      <c r="C85" s="2" t="s">
        <v>16</v>
      </c>
      <c r="D85" s="2">
        <v>1672</v>
      </c>
      <c r="E85" s="2">
        <v>2.9129999999999998</v>
      </c>
      <c r="F85" s="2">
        <v>5.1440000000000001</v>
      </c>
      <c r="G85" s="2">
        <v>1.2E-2</v>
      </c>
      <c r="H85" s="2">
        <v>4.0999999999999996</v>
      </c>
      <c r="I85" s="2">
        <v>0.01</v>
      </c>
      <c r="J85" s="2">
        <v>9.01</v>
      </c>
      <c r="K85" s="2">
        <v>0.09</v>
      </c>
      <c r="L85" s="2">
        <v>5.42</v>
      </c>
      <c r="M85" s="2">
        <v>0.06</v>
      </c>
      <c r="N85" s="2">
        <v>109.1</v>
      </c>
      <c r="O85" s="2">
        <v>0.9</v>
      </c>
    </row>
    <row r="86" spans="1:15" x14ac:dyDescent="0.2">
      <c r="A86" s="2"/>
      <c r="B86" s="2">
        <v>415</v>
      </c>
      <c r="C86" s="2" t="s">
        <v>16</v>
      </c>
      <c r="D86" s="2">
        <v>1673</v>
      </c>
      <c r="E86" s="2">
        <v>2.9129999999999998</v>
      </c>
      <c r="F86" s="2">
        <v>5.6130000000000004</v>
      </c>
      <c r="G86" s="2">
        <v>1E-3</v>
      </c>
      <c r="H86" s="2">
        <v>4.46</v>
      </c>
      <c r="I86" s="2">
        <v>0.01</v>
      </c>
      <c r="J86" s="2">
        <v>9.4600000000000009</v>
      </c>
      <c r="K86" s="2">
        <v>0.05</v>
      </c>
      <c r="L86" s="2">
        <v>5.59</v>
      </c>
      <c r="M86" s="2">
        <v>0.03</v>
      </c>
      <c r="N86" s="2">
        <v>124.5</v>
      </c>
      <c r="O86" s="2">
        <v>0.5</v>
      </c>
    </row>
    <row r="87" spans="1:15" ht="17" thickBot="1" x14ac:dyDescent="0.25">
      <c r="A87" s="2"/>
      <c r="B87" s="2">
        <v>414</v>
      </c>
      <c r="C87" s="2" t="s">
        <v>16</v>
      </c>
      <c r="D87" s="2">
        <v>1675</v>
      </c>
      <c r="E87" s="2">
        <v>2.9129999999999998</v>
      </c>
      <c r="F87" s="2">
        <v>6.1870000000000003</v>
      </c>
      <c r="G87" s="2">
        <v>0.02</v>
      </c>
      <c r="H87" s="2">
        <v>4.88</v>
      </c>
      <c r="I87" s="2">
        <v>0.01</v>
      </c>
      <c r="J87" s="2">
        <v>10.1</v>
      </c>
      <c r="K87" s="2">
        <v>0.05</v>
      </c>
      <c r="L87" s="2">
        <v>5.72</v>
      </c>
      <c r="M87" s="2">
        <v>0.03</v>
      </c>
      <c r="N87" s="2">
        <v>145.6</v>
      </c>
      <c r="O87" s="2">
        <v>0.9</v>
      </c>
    </row>
    <row r="88" spans="1:15" ht="20" thickTop="1" thickBot="1" x14ac:dyDescent="0.25">
      <c r="A88" s="21" t="s">
        <v>62</v>
      </c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1:15" ht="17" thickTop="1" x14ac:dyDescent="0.2">
      <c r="A89" s="2" t="s">
        <v>25</v>
      </c>
      <c r="B89" s="2">
        <v>1070</v>
      </c>
      <c r="C89" s="2" t="s">
        <v>26</v>
      </c>
      <c r="D89" s="2">
        <v>1673</v>
      </c>
      <c r="E89" s="2">
        <v>2.7719999999999998</v>
      </c>
      <c r="F89" s="2">
        <v>2.0059999999999998</v>
      </c>
      <c r="G89" s="2">
        <v>3.0000000000000001E-3</v>
      </c>
      <c r="H89" s="2">
        <v>1.62</v>
      </c>
      <c r="I89" s="2">
        <v>0.01</v>
      </c>
      <c r="J89" s="2">
        <v>5.17</v>
      </c>
      <c r="K89" s="2">
        <v>0.12</v>
      </c>
      <c r="L89" s="2">
        <v>4.04</v>
      </c>
      <c r="M89" s="2">
        <v>0.05</v>
      </c>
      <c r="N89" s="2">
        <v>23.2</v>
      </c>
      <c r="O89" s="2">
        <v>0.4</v>
      </c>
    </row>
    <row r="90" spans="1:15" x14ac:dyDescent="0.2">
      <c r="A90" s="2"/>
      <c r="B90" s="2">
        <v>1074</v>
      </c>
      <c r="C90" s="2" t="s">
        <v>26</v>
      </c>
      <c r="D90" s="2">
        <v>1673</v>
      </c>
      <c r="E90" s="2">
        <v>2.7719999999999998</v>
      </c>
      <c r="F90" s="2">
        <v>1.456</v>
      </c>
      <c r="G90" s="2">
        <v>2E-3</v>
      </c>
      <c r="H90" s="2">
        <v>1.2110000000000001</v>
      </c>
      <c r="I90" s="2">
        <v>1.4E-2</v>
      </c>
      <c r="J90" s="2">
        <v>4.2699999999999996</v>
      </c>
      <c r="K90" s="2">
        <v>0.28000000000000003</v>
      </c>
      <c r="L90" s="2">
        <v>3.87</v>
      </c>
      <c r="M90" s="2">
        <v>0.13</v>
      </c>
      <c r="N90" s="2">
        <v>14.3</v>
      </c>
      <c r="O90" s="2">
        <v>0.8</v>
      </c>
    </row>
    <row r="91" spans="1:15" x14ac:dyDescent="0.2">
      <c r="A91" s="2"/>
      <c r="B91" s="2">
        <v>466</v>
      </c>
      <c r="C91" s="2" t="s">
        <v>26</v>
      </c>
      <c r="D91" s="2">
        <v>1675</v>
      </c>
      <c r="E91" s="2">
        <v>2.7719999999999998</v>
      </c>
      <c r="F91" s="2">
        <v>3.6179999999999999</v>
      </c>
      <c r="G91" s="2">
        <v>3.0000000000000001E-3</v>
      </c>
      <c r="H91" s="2">
        <v>2.82</v>
      </c>
      <c r="I91" s="2">
        <v>0.01</v>
      </c>
      <c r="J91" s="2">
        <v>6.56</v>
      </c>
      <c r="K91" s="2">
        <v>0.15</v>
      </c>
      <c r="L91" s="2">
        <v>4.87</v>
      </c>
      <c r="M91" s="2">
        <v>0.1</v>
      </c>
      <c r="N91" s="2">
        <v>51.3</v>
      </c>
      <c r="O91" s="2">
        <v>0.9</v>
      </c>
    </row>
    <row r="92" spans="1:15" x14ac:dyDescent="0.2">
      <c r="A92" s="2"/>
      <c r="B92" s="2">
        <v>469</v>
      </c>
      <c r="C92" s="2" t="s">
        <v>26</v>
      </c>
      <c r="D92" s="2">
        <v>1673</v>
      </c>
      <c r="E92" s="2">
        <v>2.7719999999999998</v>
      </c>
      <c r="F92" s="2">
        <v>4.7</v>
      </c>
      <c r="G92" s="2">
        <v>3.0000000000000001E-3</v>
      </c>
      <c r="H92" s="2">
        <v>3.55</v>
      </c>
      <c r="I92" s="2">
        <v>0.01</v>
      </c>
      <c r="J92" s="2">
        <v>7.99</v>
      </c>
      <c r="K92" s="2">
        <v>0.1</v>
      </c>
      <c r="L92" s="2">
        <v>4.99</v>
      </c>
      <c r="M92" s="2">
        <v>0.06</v>
      </c>
      <c r="N92" s="2">
        <v>78.7</v>
      </c>
      <c r="O92" s="2">
        <v>0.8</v>
      </c>
    </row>
    <row r="93" spans="1:15" ht="17" thickBot="1" x14ac:dyDescent="0.25">
      <c r="A93" s="2"/>
      <c r="B93" s="2">
        <v>471</v>
      </c>
      <c r="C93" s="2" t="s">
        <v>26</v>
      </c>
      <c r="D93" s="2">
        <v>1674</v>
      </c>
      <c r="E93" s="2">
        <v>2.7719999999999998</v>
      </c>
      <c r="F93" s="2">
        <v>5.8150000000000004</v>
      </c>
      <c r="G93" s="2">
        <v>1.6E-2</v>
      </c>
      <c r="H93" s="2">
        <v>4.37</v>
      </c>
      <c r="I93" s="2">
        <v>0.01</v>
      </c>
      <c r="J93" s="2">
        <v>8.66</v>
      </c>
      <c r="K93" s="2">
        <v>0.11</v>
      </c>
      <c r="L93" s="2">
        <v>5.59</v>
      </c>
      <c r="M93" s="2">
        <v>0.08</v>
      </c>
      <c r="N93" s="2">
        <v>104.8</v>
      </c>
      <c r="O93" s="2">
        <v>1</v>
      </c>
    </row>
    <row r="94" spans="1:15" ht="20" thickTop="1" thickBot="1" x14ac:dyDescent="0.25">
      <c r="A94" s="21" t="s">
        <v>63</v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spans="1:15" ht="17" thickTop="1" x14ac:dyDescent="0.2">
      <c r="A95" s="2" t="s">
        <v>25</v>
      </c>
      <c r="B95" s="2">
        <v>1069</v>
      </c>
      <c r="C95" s="2" t="s">
        <v>26</v>
      </c>
      <c r="D95" s="2">
        <v>1673</v>
      </c>
      <c r="E95" s="2">
        <v>2.722</v>
      </c>
      <c r="F95" s="2">
        <v>2.016</v>
      </c>
      <c r="G95" s="2">
        <v>3.0000000000000001E-3</v>
      </c>
      <c r="H95" s="2">
        <v>1.63</v>
      </c>
      <c r="I95" s="2">
        <v>0.03</v>
      </c>
      <c r="J95" s="2">
        <v>5.48</v>
      </c>
      <c r="K95" s="2">
        <v>0.47</v>
      </c>
      <c r="L95" s="2">
        <v>3.88</v>
      </c>
      <c r="M95" s="2">
        <v>0.1</v>
      </c>
      <c r="N95" s="2">
        <v>24.4</v>
      </c>
      <c r="O95" s="2">
        <v>2.1</v>
      </c>
    </row>
    <row r="96" spans="1:15" x14ac:dyDescent="0.2">
      <c r="A96" s="2"/>
      <c r="B96" s="2">
        <v>1071</v>
      </c>
      <c r="C96" s="2" t="s">
        <v>26</v>
      </c>
      <c r="D96" s="2">
        <v>1673</v>
      </c>
      <c r="E96" s="2">
        <v>2.722</v>
      </c>
      <c r="F96" s="2">
        <v>1.47</v>
      </c>
      <c r="G96" s="2">
        <v>5.0000000000000001E-3</v>
      </c>
      <c r="H96" s="2">
        <v>1.2</v>
      </c>
      <c r="I96" s="2">
        <v>0.01</v>
      </c>
      <c r="J96" s="2">
        <v>4.7699999999999996</v>
      </c>
      <c r="K96" s="2">
        <v>0.3</v>
      </c>
      <c r="L96" s="2">
        <v>3.64</v>
      </c>
      <c r="M96" s="2">
        <v>0.09</v>
      </c>
      <c r="N96" s="2">
        <v>15.6</v>
      </c>
      <c r="O96" s="2">
        <v>0.8</v>
      </c>
    </row>
    <row r="97" spans="1:15" x14ac:dyDescent="0.2">
      <c r="A97" s="2"/>
      <c r="B97" s="2">
        <v>468</v>
      </c>
      <c r="C97" s="2" t="s">
        <v>26</v>
      </c>
      <c r="D97" s="2">
        <v>1673</v>
      </c>
      <c r="E97" s="2">
        <v>2.722</v>
      </c>
      <c r="F97" s="2">
        <v>3.5030000000000001</v>
      </c>
      <c r="G97" s="2">
        <v>8.0000000000000002E-3</v>
      </c>
      <c r="H97" s="2">
        <v>2.7</v>
      </c>
      <c r="I97" s="2">
        <v>0.01</v>
      </c>
      <c r="J97" s="2">
        <v>7</v>
      </c>
      <c r="K97" s="2">
        <v>7.0000000000000007E-2</v>
      </c>
      <c r="L97" s="2">
        <v>4.43</v>
      </c>
      <c r="M97" s="2">
        <v>0.03</v>
      </c>
      <c r="N97" s="2">
        <v>51.5</v>
      </c>
      <c r="O97" s="2">
        <v>0.4</v>
      </c>
    </row>
    <row r="98" spans="1:15" x14ac:dyDescent="0.2">
      <c r="A98" s="18"/>
      <c r="B98" s="18">
        <v>470</v>
      </c>
      <c r="C98" s="18" t="s">
        <v>26</v>
      </c>
      <c r="D98" s="18">
        <v>1674</v>
      </c>
      <c r="E98" s="18">
        <v>2.722</v>
      </c>
      <c r="F98" s="18">
        <v>4.7960000000000003</v>
      </c>
      <c r="G98" s="18">
        <v>6.0000000000000001E-3</v>
      </c>
      <c r="H98" s="18">
        <v>3.61</v>
      </c>
      <c r="I98" s="18">
        <v>0.02</v>
      </c>
      <c r="J98" s="18">
        <v>8.31</v>
      </c>
      <c r="K98" s="18">
        <v>0.16</v>
      </c>
      <c r="L98" s="18">
        <v>4.8099999999999996</v>
      </c>
      <c r="M98" s="18">
        <v>0.09</v>
      </c>
      <c r="N98" s="18">
        <v>81.7</v>
      </c>
      <c r="O98" s="18">
        <v>1.3</v>
      </c>
    </row>
    <row r="99" spans="1:1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x14ac:dyDescent="0.2">
      <c r="H100" s="12">
        <v>3.7250000000000001</v>
      </c>
      <c r="I100" s="12">
        <v>0.04</v>
      </c>
      <c r="J100" s="12">
        <v>8.6910000000000007</v>
      </c>
      <c r="K100" s="12">
        <v>8.9999999999999993E-3</v>
      </c>
      <c r="L100" s="12">
        <v>4.7709999999999999</v>
      </c>
      <c r="M100" s="12">
        <v>0.04</v>
      </c>
      <c r="N100" s="12">
        <v>88.26</v>
      </c>
      <c r="O100" s="12">
        <v>0.9</v>
      </c>
    </row>
  </sheetData>
  <mergeCells count="20">
    <mergeCell ref="A88:O88"/>
    <mergeCell ref="A94:O94"/>
    <mergeCell ref="A64:O64"/>
    <mergeCell ref="A19:O19"/>
    <mergeCell ref="A18:D18"/>
    <mergeCell ref="A42:D42"/>
    <mergeCell ref="A78:F78"/>
    <mergeCell ref="A79:O79"/>
    <mergeCell ref="A34:O34"/>
    <mergeCell ref="A43:O43"/>
    <mergeCell ref="A54:O54"/>
    <mergeCell ref="B2:B3"/>
    <mergeCell ref="A2:A3"/>
    <mergeCell ref="A4:O4"/>
    <mergeCell ref="O2:O3"/>
    <mergeCell ref="M2:M3"/>
    <mergeCell ref="K2:K3"/>
    <mergeCell ref="I2:I3"/>
    <mergeCell ref="G2:G3"/>
    <mergeCell ref="D2:D3"/>
  </mergeCells>
  <phoneticPr fontId="10" type="noConversion"/>
  <pageMargins left="0.7" right="0.7" top="0.75" bottom="0.75" header="0.3" footer="0.3"/>
  <pageSetup scale="5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Asimow</dc:creator>
  <cp:lastModifiedBy>Paul Asimow</cp:lastModifiedBy>
  <cp:lastPrinted>2017-04-03T02:03:32Z</cp:lastPrinted>
  <dcterms:created xsi:type="dcterms:W3CDTF">2017-03-30T03:17:39Z</dcterms:created>
  <dcterms:modified xsi:type="dcterms:W3CDTF">2017-05-02T02:37:15Z</dcterms:modified>
</cp:coreProperties>
</file>