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ulasimow/Papers/Magmas Under Pressure book/"/>
    </mc:Choice>
  </mc:AlternateContent>
  <bookViews>
    <workbookView xWindow="0" yWindow="460" windowWidth="24020" windowHeight="16520" tabRatio="500" activeTab="1"/>
  </bookViews>
  <sheets>
    <sheet name="Sheet1" sheetId="1" r:id="rId1"/>
    <sheet name="Sheet3" sheetId="3" r:id="rId2"/>
    <sheet name="Sheet2" sheetId="2" r:id="rId3"/>
  </sheets>
  <definedNames>
    <definedName name="_xlnm.Print_Area" localSheetId="2">Sheet2!$A$69:$L$94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3" l="1"/>
  <c r="D107" i="3"/>
  <c r="A44" i="2"/>
  <c r="B12" i="2"/>
  <c r="B44" i="2"/>
  <c r="C12" i="2"/>
  <c r="C44" i="2"/>
  <c r="D12" i="2"/>
  <c r="D44" i="2"/>
  <c r="E12" i="2"/>
  <c r="E44" i="2"/>
  <c r="F12" i="2"/>
  <c r="F44" i="2"/>
  <c r="G12" i="2"/>
  <c r="G44" i="2"/>
  <c r="H12" i="2"/>
  <c r="H44" i="2"/>
  <c r="I12" i="2"/>
  <c r="I44" i="2"/>
  <c r="J12" i="2"/>
  <c r="J44" i="2"/>
  <c r="A45" i="2"/>
  <c r="B13" i="2"/>
  <c r="B45" i="2"/>
  <c r="C13" i="2"/>
  <c r="C45" i="2"/>
  <c r="D13" i="2"/>
  <c r="D45" i="2"/>
  <c r="E13" i="2"/>
  <c r="E45" i="2"/>
  <c r="F13" i="2"/>
  <c r="F45" i="2"/>
  <c r="G13" i="2"/>
  <c r="G45" i="2"/>
  <c r="H13" i="2"/>
  <c r="H45" i="2"/>
  <c r="I13" i="2"/>
  <c r="I45" i="2"/>
  <c r="J13" i="2"/>
  <c r="J45" i="2"/>
  <c r="A46" i="2"/>
  <c r="B14" i="2"/>
  <c r="B46" i="2"/>
  <c r="C14" i="2"/>
  <c r="C46" i="2"/>
  <c r="D14" i="2"/>
  <c r="D46" i="2"/>
  <c r="E14" i="2"/>
  <c r="E46" i="2"/>
  <c r="F14" i="2"/>
  <c r="F46" i="2"/>
  <c r="G14" i="2"/>
  <c r="G46" i="2"/>
  <c r="H14" i="2"/>
  <c r="H46" i="2"/>
  <c r="I14" i="2"/>
  <c r="I46" i="2"/>
  <c r="J14" i="2"/>
  <c r="J46" i="2"/>
  <c r="A47" i="2"/>
  <c r="B15" i="2"/>
  <c r="B47" i="2"/>
  <c r="C15" i="2"/>
  <c r="C47" i="2"/>
  <c r="D15" i="2"/>
  <c r="D47" i="2"/>
  <c r="E15" i="2"/>
  <c r="E47" i="2"/>
  <c r="F15" i="2"/>
  <c r="F47" i="2"/>
  <c r="G15" i="2"/>
  <c r="G47" i="2"/>
  <c r="H15" i="2"/>
  <c r="H47" i="2"/>
  <c r="I15" i="2"/>
  <c r="I47" i="2"/>
  <c r="J15" i="2"/>
  <c r="J47" i="2"/>
  <c r="A48" i="2"/>
  <c r="B16" i="2"/>
  <c r="B48" i="2"/>
  <c r="C16" i="2"/>
  <c r="C48" i="2"/>
  <c r="D16" i="2"/>
  <c r="D48" i="2"/>
  <c r="E16" i="2"/>
  <c r="E48" i="2"/>
  <c r="F16" i="2"/>
  <c r="F48" i="2"/>
  <c r="G16" i="2"/>
  <c r="G48" i="2"/>
  <c r="H16" i="2"/>
  <c r="H48" i="2"/>
  <c r="I16" i="2"/>
  <c r="I48" i="2"/>
  <c r="J16" i="2"/>
  <c r="J48" i="2"/>
  <c r="A49" i="2"/>
  <c r="B17" i="2"/>
  <c r="B49" i="2"/>
  <c r="C17" i="2"/>
  <c r="C49" i="2"/>
  <c r="D17" i="2"/>
  <c r="D49" i="2"/>
  <c r="E17" i="2"/>
  <c r="E49" i="2"/>
  <c r="F17" i="2"/>
  <c r="F49" i="2"/>
  <c r="G17" i="2"/>
  <c r="G49" i="2"/>
  <c r="H17" i="2"/>
  <c r="H49" i="2"/>
  <c r="I17" i="2"/>
  <c r="I49" i="2"/>
  <c r="J17" i="2"/>
  <c r="J49" i="2"/>
  <c r="A50" i="2"/>
  <c r="B18" i="2"/>
  <c r="B50" i="2"/>
  <c r="C18" i="2"/>
  <c r="C50" i="2"/>
  <c r="D18" i="2"/>
  <c r="D50" i="2"/>
  <c r="E18" i="2"/>
  <c r="E50" i="2"/>
  <c r="F18" i="2"/>
  <c r="F50" i="2"/>
  <c r="G18" i="2"/>
  <c r="G50" i="2"/>
  <c r="H18" i="2"/>
  <c r="H50" i="2"/>
  <c r="I18" i="2"/>
  <c r="I50" i="2"/>
  <c r="J18" i="2"/>
  <c r="J50" i="2"/>
  <c r="A51" i="2"/>
  <c r="B19" i="2"/>
  <c r="B51" i="2"/>
  <c r="C19" i="2"/>
  <c r="C51" i="2"/>
  <c r="D19" i="2"/>
  <c r="D51" i="2"/>
  <c r="E19" i="2"/>
  <c r="E51" i="2"/>
  <c r="F19" i="2"/>
  <c r="F51" i="2"/>
  <c r="G19" i="2"/>
  <c r="G51" i="2"/>
  <c r="H19" i="2"/>
  <c r="H51" i="2"/>
  <c r="I19" i="2"/>
  <c r="I51" i="2"/>
  <c r="J19" i="2"/>
  <c r="J51" i="2"/>
  <c r="A52" i="2"/>
  <c r="B20" i="2"/>
  <c r="B52" i="2"/>
  <c r="C20" i="2"/>
  <c r="C52" i="2"/>
  <c r="D20" i="2"/>
  <c r="D52" i="2"/>
  <c r="E20" i="2"/>
  <c r="E52" i="2"/>
  <c r="F20" i="2"/>
  <c r="F52" i="2"/>
  <c r="G20" i="2"/>
  <c r="G52" i="2"/>
  <c r="H20" i="2"/>
  <c r="H52" i="2"/>
  <c r="I20" i="2"/>
  <c r="I52" i="2"/>
  <c r="J20" i="2"/>
  <c r="J52" i="2"/>
  <c r="A53" i="2"/>
  <c r="B21" i="2"/>
  <c r="B53" i="2"/>
  <c r="C21" i="2"/>
  <c r="C53" i="2"/>
  <c r="D21" i="2"/>
  <c r="D53" i="2"/>
  <c r="E21" i="2"/>
  <c r="E53" i="2"/>
  <c r="F21" i="2"/>
  <c r="F53" i="2"/>
  <c r="G21" i="2"/>
  <c r="G53" i="2"/>
  <c r="H21" i="2"/>
  <c r="H53" i="2"/>
  <c r="I21" i="2"/>
  <c r="I53" i="2"/>
  <c r="J21" i="2"/>
  <c r="J53" i="2"/>
  <c r="A54" i="2"/>
  <c r="B22" i="2"/>
  <c r="B54" i="2"/>
  <c r="C22" i="2"/>
  <c r="C54" i="2"/>
  <c r="D22" i="2"/>
  <c r="D54" i="2"/>
  <c r="E22" i="2"/>
  <c r="E54" i="2"/>
  <c r="F22" i="2"/>
  <c r="F54" i="2"/>
  <c r="G22" i="2"/>
  <c r="G54" i="2"/>
  <c r="H22" i="2"/>
  <c r="H54" i="2"/>
  <c r="I22" i="2"/>
  <c r="I54" i="2"/>
  <c r="J22" i="2"/>
  <c r="J54" i="2"/>
  <c r="A55" i="2"/>
  <c r="B23" i="2"/>
  <c r="B55" i="2"/>
  <c r="C23" i="2"/>
  <c r="C55" i="2"/>
  <c r="D23" i="2"/>
  <c r="D55" i="2"/>
  <c r="E23" i="2"/>
  <c r="E55" i="2"/>
  <c r="F23" i="2"/>
  <c r="F55" i="2"/>
  <c r="G23" i="2"/>
  <c r="G55" i="2"/>
  <c r="H23" i="2"/>
  <c r="H55" i="2"/>
  <c r="I23" i="2"/>
  <c r="I55" i="2"/>
  <c r="J23" i="2"/>
  <c r="J55" i="2"/>
  <c r="A56" i="2"/>
  <c r="B24" i="2"/>
  <c r="B56" i="2"/>
  <c r="C24" i="2"/>
  <c r="C56" i="2"/>
  <c r="D24" i="2"/>
  <c r="D56" i="2"/>
  <c r="E24" i="2"/>
  <c r="E56" i="2"/>
  <c r="F24" i="2"/>
  <c r="F56" i="2"/>
  <c r="G24" i="2"/>
  <c r="G56" i="2"/>
  <c r="H24" i="2"/>
  <c r="H56" i="2"/>
  <c r="I24" i="2"/>
  <c r="I56" i="2"/>
  <c r="J24" i="2"/>
  <c r="J56" i="2"/>
  <c r="A57" i="2"/>
  <c r="B25" i="2"/>
  <c r="B57" i="2"/>
  <c r="C25" i="2"/>
  <c r="C57" i="2"/>
  <c r="D25" i="2"/>
  <c r="D57" i="2"/>
  <c r="E25" i="2"/>
  <c r="E57" i="2"/>
  <c r="F25" i="2"/>
  <c r="F57" i="2"/>
  <c r="G25" i="2"/>
  <c r="G57" i="2"/>
  <c r="H25" i="2"/>
  <c r="H57" i="2"/>
  <c r="I25" i="2"/>
  <c r="I57" i="2"/>
  <c r="J25" i="2"/>
  <c r="J57" i="2"/>
  <c r="A58" i="2"/>
  <c r="B26" i="2"/>
  <c r="B58" i="2"/>
  <c r="C26" i="2"/>
  <c r="C58" i="2"/>
  <c r="D26" i="2"/>
  <c r="D58" i="2"/>
  <c r="E26" i="2"/>
  <c r="E58" i="2"/>
  <c r="F26" i="2"/>
  <c r="F58" i="2"/>
  <c r="G26" i="2"/>
  <c r="G58" i="2"/>
  <c r="H26" i="2"/>
  <c r="H58" i="2"/>
  <c r="I26" i="2"/>
  <c r="I58" i="2"/>
  <c r="J26" i="2"/>
  <c r="J58" i="2"/>
  <c r="A59" i="2"/>
  <c r="B27" i="2"/>
  <c r="B59" i="2"/>
  <c r="C27" i="2"/>
  <c r="C59" i="2"/>
  <c r="D27" i="2"/>
  <c r="D59" i="2"/>
  <c r="E27" i="2"/>
  <c r="E59" i="2"/>
  <c r="F27" i="2"/>
  <c r="F59" i="2"/>
  <c r="G27" i="2"/>
  <c r="G59" i="2"/>
  <c r="H27" i="2"/>
  <c r="H59" i="2"/>
  <c r="I27" i="2"/>
  <c r="I59" i="2"/>
  <c r="J27" i="2"/>
  <c r="J59" i="2"/>
  <c r="A60" i="2"/>
  <c r="B28" i="2"/>
  <c r="B60" i="2"/>
  <c r="C28" i="2"/>
  <c r="C60" i="2"/>
  <c r="D28" i="2"/>
  <c r="D60" i="2"/>
  <c r="E28" i="2"/>
  <c r="E60" i="2"/>
  <c r="F28" i="2"/>
  <c r="F60" i="2"/>
  <c r="G28" i="2"/>
  <c r="G60" i="2"/>
  <c r="H28" i="2"/>
  <c r="H60" i="2"/>
  <c r="I28" i="2"/>
  <c r="I60" i="2"/>
  <c r="J28" i="2"/>
  <c r="J60" i="2"/>
  <c r="A61" i="2"/>
  <c r="B29" i="2"/>
  <c r="B61" i="2"/>
  <c r="C29" i="2"/>
  <c r="C61" i="2"/>
  <c r="D29" i="2"/>
  <c r="D61" i="2"/>
  <c r="E29" i="2"/>
  <c r="E61" i="2"/>
  <c r="F29" i="2"/>
  <c r="F61" i="2"/>
  <c r="G29" i="2"/>
  <c r="G61" i="2"/>
  <c r="H29" i="2"/>
  <c r="H61" i="2"/>
  <c r="I29" i="2"/>
  <c r="I61" i="2"/>
  <c r="J29" i="2"/>
  <c r="J61" i="2"/>
  <c r="A62" i="2"/>
  <c r="B30" i="2"/>
  <c r="B62" i="2"/>
  <c r="C30" i="2"/>
  <c r="C62" i="2"/>
  <c r="D30" i="2"/>
  <c r="D62" i="2"/>
  <c r="E30" i="2"/>
  <c r="E62" i="2"/>
  <c r="F30" i="2"/>
  <c r="F62" i="2"/>
  <c r="G30" i="2"/>
  <c r="G62" i="2"/>
  <c r="H30" i="2"/>
  <c r="H62" i="2"/>
  <c r="I30" i="2"/>
  <c r="I62" i="2"/>
  <c r="J30" i="2"/>
  <c r="J62" i="2"/>
  <c r="A63" i="2"/>
  <c r="B31" i="2"/>
  <c r="B63" i="2"/>
  <c r="C31" i="2"/>
  <c r="C63" i="2"/>
  <c r="D31" i="2"/>
  <c r="D63" i="2"/>
  <c r="E31" i="2"/>
  <c r="E63" i="2"/>
  <c r="F31" i="2"/>
  <c r="F63" i="2"/>
  <c r="G31" i="2"/>
  <c r="G63" i="2"/>
  <c r="H31" i="2"/>
  <c r="H63" i="2"/>
  <c r="I31" i="2"/>
  <c r="I63" i="2"/>
  <c r="J31" i="2"/>
  <c r="J63" i="2"/>
  <c r="A64" i="2"/>
  <c r="B32" i="2"/>
  <c r="B64" i="2"/>
  <c r="C32" i="2"/>
  <c r="C64" i="2"/>
  <c r="D32" i="2"/>
  <c r="D64" i="2"/>
  <c r="E32" i="2"/>
  <c r="E64" i="2"/>
  <c r="F32" i="2"/>
  <c r="F64" i="2"/>
  <c r="G32" i="2"/>
  <c r="G64" i="2"/>
  <c r="H32" i="2"/>
  <c r="H64" i="2"/>
  <c r="I32" i="2"/>
  <c r="I64" i="2"/>
  <c r="J32" i="2"/>
  <c r="J64" i="2"/>
  <c r="A65" i="2"/>
  <c r="B33" i="2"/>
  <c r="B65" i="2"/>
  <c r="C33" i="2"/>
  <c r="C65" i="2"/>
  <c r="D33" i="2"/>
  <c r="D65" i="2"/>
  <c r="E33" i="2"/>
  <c r="E65" i="2"/>
  <c r="F33" i="2"/>
  <c r="F65" i="2"/>
  <c r="G33" i="2"/>
  <c r="G65" i="2"/>
  <c r="H33" i="2"/>
  <c r="H65" i="2"/>
  <c r="I33" i="2"/>
  <c r="I65" i="2"/>
  <c r="J33" i="2"/>
  <c r="J65" i="2"/>
  <c r="A66" i="2"/>
  <c r="B34" i="2"/>
  <c r="B66" i="2"/>
  <c r="C34" i="2"/>
  <c r="C66" i="2"/>
  <c r="D34" i="2"/>
  <c r="D66" i="2"/>
  <c r="E34" i="2"/>
  <c r="E66" i="2"/>
  <c r="F34" i="2"/>
  <c r="F66" i="2"/>
  <c r="G34" i="2"/>
  <c r="G66" i="2"/>
  <c r="H34" i="2"/>
  <c r="H66" i="2"/>
  <c r="I34" i="2"/>
  <c r="I66" i="2"/>
  <c r="J34" i="2"/>
  <c r="J66" i="2"/>
  <c r="A67" i="2"/>
  <c r="B35" i="2"/>
  <c r="B67" i="2"/>
  <c r="C35" i="2"/>
  <c r="C67" i="2"/>
  <c r="D35" i="2"/>
  <c r="D67" i="2"/>
  <c r="E35" i="2"/>
  <c r="E67" i="2"/>
  <c r="F35" i="2"/>
  <c r="F67" i="2"/>
  <c r="G35" i="2"/>
  <c r="G67" i="2"/>
  <c r="H35" i="2"/>
  <c r="H67" i="2"/>
  <c r="I35" i="2"/>
  <c r="I67" i="2"/>
  <c r="J35" i="2"/>
  <c r="J67" i="2"/>
  <c r="A68" i="2"/>
  <c r="B36" i="2"/>
  <c r="B68" i="2"/>
  <c r="C36" i="2"/>
  <c r="C68" i="2"/>
  <c r="D36" i="2"/>
  <c r="D68" i="2"/>
  <c r="E36" i="2"/>
  <c r="E68" i="2"/>
  <c r="F36" i="2"/>
  <c r="F68" i="2"/>
  <c r="G36" i="2"/>
  <c r="G68" i="2"/>
  <c r="H36" i="2"/>
  <c r="H68" i="2"/>
  <c r="I36" i="2"/>
  <c r="I68" i="2"/>
  <c r="J36" i="2"/>
  <c r="J68" i="2"/>
  <c r="B11" i="2"/>
  <c r="B43" i="2"/>
  <c r="C11" i="2"/>
  <c r="C43" i="2"/>
  <c r="D11" i="2"/>
  <c r="D43" i="2"/>
  <c r="E11" i="2"/>
  <c r="E43" i="2"/>
  <c r="F11" i="2"/>
  <c r="F43" i="2"/>
  <c r="G11" i="2"/>
  <c r="G43" i="2"/>
  <c r="H11" i="2"/>
  <c r="H43" i="2"/>
  <c r="I11" i="2"/>
  <c r="I43" i="2"/>
  <c r="J11" i="2"/>
  <c r="J43" i="2"/>
  <c r="A43" i="2"/>
  <c r="X3" i="2"/>
  <c r="O3" i="2"/>
  <c r="C5" i="2"/>
  <c r="C37" i="2"/>
  <c r="D5" i="2"/>
  <c r="D37" i="2"/>
  <c r="E5" i="2"/>
  <c r="E37" i="2"/>
  <c r="F5" i="2"/>
  <c r="F37" i="2"/>
  <c r="G5" i="2"/>
  <c r="G37" i="2"/>
  <c r="H5" i="2"/>
  <c r="H37" i="2"/>
  <c r="I5" i="2"/>
  <c r="I37" i="2"/>
  <c r="J5" i="2"/>
  <c r="J37" i="2"/>
  <c r="B5" i="2"/>
  <c r="B37" i="2"/>
  <c r="C6" i="2"/>
  <c r="D6" i="2"/>
  <c r="E6" i="2"/>
  <c r="F6" i="2"/>
  <c r="G6" i="2"/>
  <c r="H6" i="2"/>
  <c r="I6" i="2"/>
  <c r="J6" i="2"/>
  <c r="K3" i="2"/>
  <c r="K6" i="2"/>
  <c r="L3" i="2"/>
  <c r="L6" i="2"/>
  <c r="M3" i="2"/>
  <c r="M6" i="2"/>
  <c r="N3" i="2"/>
  <c r="N6" i="2"/>
  <c r="O6" i="2"/>
  <c r="P3" i="2"/>
  <c r="P6" i="2"/>
  <c r="Q3" i="2"/>
  <c r="Q6" i="2"/>
  <c r="R3" i="2"/>
  <c r="R6" i="2"/>
  <c r="S3" i="2"/>
  <c r="S6" i="2"/>
  <c r="T3" i="2"/>
  <c r="T6" i="2"/>
  <c r="U3" i="2"/>
  <c r="U6" i="2"/>
  <c r="V3" i="2"/>
  <c r="V6" i="2"/>
  <c r="W3" i="2"/>
  <c r="W6" i="2"/>
  <c r="X6" i="2"/>
  <c r="Y3" i="2"/>
  <c r="Y6" i="2"/>
  <c r="Z3" i="2"/>
  <c r="Z6" i="2"/>
  <c r="AA3" i="2"/>
  <c r="AA6" i="2"/>
  <c r="AB3" i="2"/>
  <c r="AB6" i="2"/>
  <c r="A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7" i="2"/>
  <c r="B8" i="2"/>
  <c r="B9" i="2"/>
  <c r="B10" i="2"/>
  <c r="B6" i="2"/>
  <c r="L5" i="2"/>
  <c r="U5" i="2"/>
  <c r="M5" i="2"/>
  <c r="V5" i="2"/>
  <c r="N5" i="2"/>
  <c r="W5" i="2"/>
  <c r="O5" i="2"/>
  <c r="X5" i="2"/>
  <c r="P5" i="2"/>
  <c r="Y5" i="2"/>
  <c r="Q5" i="2"/>
  <c r="Z5" i="2"/>
  <c r="R5" i="2"/>
  <c r="AA5" i="2"/>
  <c r="S5" i="2"/>
  <c r="AB5" i="2"/>
  <c r="K5" i="2"/>
  <c r="T5" i="2"/>
  <c r="H11" i="1"/>
</calcChain>
</file>

<file path=xl/sharedStrings.xml><?xml version="1.0" encoding="utf-8"?>
<sst xmlns="http://schemas.openxmlformats.org/spreadsheetml/2006/main" count="127" uniqueCount="85">
  <si>
    <t>Units</t>
  </si>
  <si>
    <t>Source</t>
  </si>
  <si>
    <t>K</t>
  </si>
  <si>
    <t>q</t>
  </si>
  <si>
    <t>fitted</t>
  </si>
  <si>
    <t>derived</t>
  </si>
  <si>
    <r>
      <t>T</t>
    </r>
    <r>
      <rPr>
        <vertAlign val="subscript"/>
        <sz val="10"/>
        <color theme="1"/>
        <rFont val="Cambria"/>
      </rPr>
      <t>o</t>
    </r>
  </si>
  <si>
    <r>
      <t>r</t>
    </r>
    <r>
      <rPr>
        <vertAlign val="subscript"/>
        <sz val="10"/>
        <color theme="1"/>
        <rFont val="Cambria"/>
      </rPr>
      <t>o</t>
    </r>
  </si>
  <si>
    <r>
      <t>kg m</t>
    </r>
    <r>
      <rPr>
        <vertAlign val="superscript"/>
        <sz val="10"/>
        <color theme="1"/>
        <rFont val="Cambria"/>
      </rPr>
      <t>–3</t>
    </r>
  </si>
  <si>
    <t>-</t>
  </si>
  <si>
    <r>
      <t>g</t>
    </r>
    <r>
      <rPr>
        <vertAlign val="subscript"/>
        <sz val="10"/>
        <color theme="1"/>
        <rFont val="Cambria"/>
      </rPr>
      <t>o</t>
    </r>
  </si>
  <si>
    <r>
      <t>K</t>
    </r>
    <r>
      <rPr>
        <vertAlign val="subscript"/>
        <sz val="10"/>
        <color theme="1"/>
        <rFont val="Cambria"/>
      </rPr>
      <t>So</t>
    </r>
  </si>
  <si>
    <t>GPa</t>
  </si>
  <si>
    <r>
      <t>K</t>
    </r>
    <r>
      <rPr>
        <vertAlign val="subscript"/>
        <sz val="10"/>
        <color theme="1"/>
        <rFont val="Cambria"/>
      </rPr>
      <t>S</t>
    </r>
    <r>
      <rPr>
        <sz val="10"/>
        <color theme="1"/>
        <rFont val="Cambria"/>
      </rPr>
      <t>'</t>
    </r>
  </si>
  <si>
    <r>
      <t>K</t>
    </r>
    <r>
      <rPr>
        <vertAlign val="subscript"/>
        <sz val="10"/>
        <color theme="1"/>
        <rFont val="Cambria"/>
      </rPr>
      <t>S</t>
    </r>
    <r>
      <rPr>
        <sz val="10"/>
        <color theme="1"/>
        <rFont val="Cambria"/>
      </rPr>
      <t>''</t>
    </r>
  </si>
  <si>
    <r>
      <t>GPa</t>
    </r>
    <r>
      <rPr>
        <vertAlign val="superscript"/>
        <sz val="10"/>
        <color theme="1"/>
        <rFont val="Cambria"/>
      </rPr>
      <t>–1</t>
    </r>
  </si>
  <si>
    <r>
      <t>C</t>
    </r>
    <r>
      <rPr>
        <vertAlign val="subscript"/>
        <sz val="10"/>
        <color theme="1"/>
        <rFont val="Cambria"/>
      </rPr>
      <t>p</t>
    </r>
  </si>
  <si>
    <r>
      <t>J kg</t>
    </r>
    <r>
      <rPr>
        <vertAlign val="superscript"/>
        <sz val="10"/>
        <color theme="1"/>
        <rFont val="Cambria"/>
      </rPr>
      <t>–1</t>
    </r>
    <r>
      <rPr>
        <sz val="10"/>
        <color theme="1"/>
        <rFont val="Cambria"/>
      </rPr>
      <t xml:space="preserve"> K</t>
    </r>
    <r>
      <rPr>
        <vertAlign val="superscript"/>
        <sz val="10"/>
        <color theme="1"/>
        <rFont val="Cambria"/>
      </rPr>
      <t>–1</t>
    </r>
  </si>
  <si>
    <r>
      <t>C</t>
    </r>
    <r>
      <rPr>
        <vertAlign val="subscript"/>
        <sz val="10"/>
        <color theme="1"/>
        <rFont val="Cambria"/>
      </rPr>
      <t>v</t>
    </r>
  </si>
  <si>
    <t>Di</t>
  </si>
  <si>
    <t>Fa</t>
  </si>
  <si>
    <t>An</t>
  </si>
  <si>
    <t>En</t>
  </si>
  <si>
    <t>Fo</t>
  </si>
  <si>
    <t>Hd</t>
  </si>
  <si>
    <t>Lange &amp; Navrotsky (1992)</t>
  </si>
  <si>
    <t>Table 2. Equation of State fits for molten silicate liquids</t>
  </si>
  <si>
    <t>AnDi</t>
  </si>
  <si>
    <t>AnHd</t>
  </si>
  <si>
    <t>AnDiHd</t>
  </si>
  <si>
    <t>Lange (1997), Guo et al. (2013a,b)</t>
  </si>
  <si>
    <t>2772 ± 2</t>
  </si>
  <si>
    <t>2722 ± 3</t>
  </si>
  <si>
    <t>2913 ± 11</t>
  </si>
  <si>
    <t>-0.18 ± 2.25</t>
  </si>
  <si>
    <t>21.3 ± 0.25</t>
  </si>
  <si>
    <t>5.49 ± 0.65</t>
  </si>
  <si>
    <t>-1.14 ± 0.79</t>
  </si>
  <si>
    <t>22.03 ± 0.25</t>
  </si>
  <si>
    <t>6.2 ± 0.17</t>
  </si>
  <si>
    <t>-1.93 ± 0.41</t>
  </si>
  <si>
    <t>19.89 ± 0.24</t>
  </si>
  <si>
    <t>6.22 ± 0.55</t>
  </si>
  <si>
    <t>2597 ± 11</t>
  </si>
  <si>
    <t>-2.02 ± 1.03</t>
  </si>
  <si>
    <t>7.37 ± 0.81</t>
  </si>
  <si>
    <t>3699 ± 1</t>
  </si>
  <si>
    <t>7.28 ± 0.35</t>
  </si>
  <si>
    <t>-0.95 ± 0.51</t>
  </si>
  <si>
    <t>21.99 ± 0.09</t>
  </si>
  <si>
    <t>5.36 ± 0.43</t>
  </si>
  <si>
    <t>-2.06 ± 0.54</t>
  </si>
  <si>
    <t>2617 ± 13</t>
  </si>
  <si>
    <t>2560 ± 16</t>
  </si>
  <si>
    <t>2643 ± 6</t>
  </si>
  <si>
    <t>2618 ± 6</t>
  </si>
  <si>
    <t>24.57 ± 0.36</t>
  </si>
  <si>
    <t>19.77 ± 0.19</t>
  </si>
  <si>
    <t>22.98 ± 0.30</t>
  </si>
  <si>
    <t>24.66 ± 1.4</t>
  </si>
  <si>
    <t>10.07 ± 0.5</t>
  </si>
  <si>
    <t>-2.35 ± 0.27</t>
  </si>
  <si>
    <t>-0.88 ± 0.31</t>
  </si>
  <si>
    <t>3.73 ± 2.14</t>
  </si>
  <si>
    <t>0.38 ± 2.21</t>
  </si>
  <si>
    <t>-1.86 ± 1.14</t>
  </si>
  <si>
    <t>-1.28 ± 0.5</t>
  </si>
  <si>
    <t>6.77 ± 0.5</t>
  </si>
  <si>
    <t>-2.24 ± 1.03</t>
  </si>
  <si>
    <t>Kp</t>
  </si>
  <si>
    <t>Kpp</t>
  </si>
  <si>
    <t>dCvdV</t>
  </si>
  <si>
    <t>parameter</t>
  </si>
  <si>
    <t>mean</t>
  </si>
  <si>
    <t>stdev</t>
  </si>
  <si>
    <t>KoS</t>
  </si>
  <si>
    <t>(fixed)</t>
  </si>
  <si>
    <t>(fixed)Kpp</t>
  </si>
  <si>
    <t>g0</t>
  </si>
  <si>
    <t>Cv0</t>
  </si>
  <si>
    <t>ReducedChisq</t>
  </si>
  <si>
    <t>Correlation</t>
  </si>
  <si>
    <t>matrix:</t>
  </si>
  <si>
    <t>nan</t>
  </si>
  <si>
    <t>-1.28 ± 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</si>
</sst>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color theme="1"/>
      <name val="Cambria"/>
    </font>
    <font>
      <sz val="10"/>
      <color theme="1"/>
      <name val="Symbol"/>
      <charset val="2"/>
    </font>
    <font>
      <vertAlign val="subscript"/>
      <sz val="10"/>
      <color theme="1"/>
      <name val="Cambria"/>
    </font>
    <font>
      <b/>
      <i/>
      <sz val="12"/>
      <color theme="1"/>
      <name val="Times New Roman"/>
    </font>
    <font>
      <i/>
      <sz val="10"/>
      <color theme="1"/>
      <name val="Cambria"/>
    </font>
    <font>
      <vertAlign val="superscript"/>
      <sz val="10"/>
      <color theme="1"/>
      <name val="Cambria"/>
    </font>
    <font>
      <sz val="10"/>
      <color rgb="FF000000"/>
      <name val="Cambria"/>
    </font>
    <font>
      <sz val="9"/>
      <color theme="1"/>
      <name val="Cambria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2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quotePrefix="1" applyFont="1" applyAlignment="1">
      <alignment horizontal="right" vertical="center" wrapText="1"/>
    </xf>
    <xf numFmtId="0" fontId="0" fillId="0" borderId="0" xfId="0" applyFont="1"/>
    <xf numFmtId="0" fontId="8" fillId="0" borderId="0" xfId="0" applyFont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q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Sheet3!$A$3:$A$101</c:f>
              <c:numCache>
                <c:formatCode>General</c:formatCode>
                <c:ptCount val="99"/>
                <c:pt idx="0">
                  <c:v>5.442354</c:v>
                </c:pt>
                <c:pt idx="1">
                  <c:v>5.892463</c:v>
                </c:pt>
                <c:pt idx="2">
                  <c:v>6.644821</c:v>
                </c:pt>
                <c:pt idx="3">
                  <c:v>7.151619</c:v>
                </c:pt>
                <c:pt idx="4">
                  <c:v>5.924966</c:v>
                </c:pt>
                <c:pt idx="5">
                  <c:v>6.72938</c:v>
                </c:pt>
                <c:pt idx="6">
                  <c:v>5.816629</c:v>
                </c:pt>
                <c:pt idx="7">
                  <c:v>5.772484</c:v>
                </c:pt>
                <c:pt idx="8">
                  <c:v>6.390473</c:v>
                </c:pt>
                <c:pt idx="9">
                  <c:v>6.27304</c:v>
                </c:pt>
                <c:pt idx="10">
                  <c:v>6.749864</c:v>
                </c:pt>
                <c:pt idx="11">
                  <c:v>6.094556</c:v>
                </c:pt>
                <c:pt idx="12">
                  <c:v>5.711278</c:v>
                </c:pt>
                <c:pt idx="13">
                  <c:v>5.64785</c:v>
                </c:pt>
                <c:pt idx="14">
                  <c:v>5.857228</c:v>
                </c:pt>
                <c:pt idx="15">
                  <c:v>6.184099</c:v>
                </c:pt>
                <c:pt idx="16">
                  <c:v>6.165655</c:v>
                </c:pt>
                <c:pt idx="17">
                  <c:v>6.058634</c:v>
                </c:pt>
                <c:pt idx="18">
                  <c:v>6.668403</c:v>
                </c:pt>
                <c:pt idx="19">
                  <c:v>5.990224</c:v>
                </c:pt>
                <c:pt idx="20">
                  <c:v>6.733964</c:v>
                </c:pt>
                <c:pt idx="21">
                  <c:v>6.827055</c:v>
                </c:pt>
                <c:pt idx="22">
                  <c:v>7.322799</c:v>
                </c:pt>
                <c:pt idx="23">
                  <c:v>7.322799</c:v>
                </c:pt>
                <c:pt idx="24">
                  <c:v>6.782986</c:v>
                </c:pt>
                <c:pt idx="25">
                  <c:v>6.336928</c:v>
                </c:pt>
                <c:pt idx="26">
                  <c:v>6.700134</c:v>
                </c:pt>
                <c:pt idx="27">
                  <c:v>6.282225</c:v>
                </c:pt>
                <c:pt idx="28">
                  <c:v>6.427969</c:v>
                </c:pt>
                <c:pt idx="29">
                  <c:v>7.48835</c:v>
                </c:pt>
                <c:pt idx="30">
                  <c:v>6.448346</c:v>
                </c:pt>
                <c:pt idx="31">
                  <c:v>7.18496</c:v>
                </c:pt>
                <c:pt idx="32">
                  <c:v>6.470317</c:v>
                </c:pt>
                <c:pt idx="33">
                  <c:v>7.908175</c:v>
                </c:pt>
                <c:pt idx="34">
                  <c:v>6.455644</c:v>
                </c:pt>
                <c:pt idx="35">
                  <c:v>6.998604</c:v>
                </c:pt>
                <c:pt idx="36">
                  <c:v>6.777357</c:v>
                </c:pt>
                <c:pt idx="37">
                  <c:v>6.669803</c:v>
                </c:pt>
                <c:pt idx="38">
                  <c:v>6.661562</c:v>
                </c:pt>
                <c:pt idx="39">
                  <c:v>6.532008</c:v>
                </c:pt>
                <c:pt idx="40">
                  <c:v>6.700652</c:v>
                </c:pt>
                <c:pt idx="41">
                  <c:v>6.438998</c:v>
                </c:pt>
                <c:pt idx="42">
                  <c:v>6.529697</c:v>
                </c:pt>
                <c:pt idx="43">
                  <c:v>7.127274</c:v>
                </c:pt>
                <c:pt idx="44">
                  <c:v>6.564669</c:v>
                </c:pt>
                <c:pt idx="45">
                  <c:v>6.952216</c:v>
                </c:pt>
                <c:pt idx="46">
                  <c:v>6.767741</c:v>
                </c:pt>
                <c:pt idx="47">
                  <c:v>6.534254</c:v>
                </c:pt>
                <c:pt idx="48">
                  <c:v>7.126549</c:v>
                </c:pt>
                <c:pt idx="49">
                  <c:v>6.550009</c:v>
                </c:pt>
                <c:pt idx="50">
                  <c:v>7.076081</c:v>
                </c:pt>
                <c:pt idx="51">
                  <c:v>6.997117</c:v>
                </c:pt>
                <c:pt idx="52">
                  <c:v>7.419289</c:v>
                </c:pt>
                <c:pt idx="53">
                  <c:v>7.011938</c:v>
                </c:pt>
                <c:pt idx="54">
                  <c:v>7.553441</c:v>
                </c:pt>
                <c:pt idx="55">
                  <c:v>7.385706</c:v>
                </c:pt>
                <c:pt idx="56">
                  <c:v>7.144947</c:v>
                </c:pt>
                <c:pt idx="57">
                  <c:v>7.590362</c:v>
                </c:pt>
                <c:pt idx="58">
                  <c:v>8.081379</c:v>
                </c:pt>
                <c:pt idx="59">
                  <c:v>6.612078</c:v>
                </c:pt>
                <c:pt idx="60">
                  <c:v>6.76892</c:v>
                </c:pt>
                <c:pt idx="61">
                  <c:v>6.828922</c:v>
                </c:pt>
                <c:pt idx="62">
                  <c:v>7.089267</c:v>
                </c:pt>
                <c:pt idx="63">
                  <c:v>7.166098</c:v>
                </c:pt>
                <c:pt idx="64">
                  <c:v>7.345483</c:v>
                </c:pt>
                <c:pt idx="65">
                  <c:v>7.059385</c:v>
                </c:pt>
                <c:pt idx="66">
                  <c:v>7.176425</c:v>
                </c:pt>
                <c:pt idx="67">
                  <c:v>7.051805</c:v>
                </c:pt>
                <c:pt idx="68">
                  <c:v>7.346283</c:v>
                </c:pt>
                <c:pt idx="69">
                  <c:v>7.764065</c:v>
                </c:pt>
                <c:pt idx="70">
                  <c:v>7.096345</c:v>
                </c:pt>
                <c:pt idx="71">
                  <c:v>7.420885</c:v>
                </c:pt>
                <c:pt idx="72">
                  <c:v>8.044091</c:v>
                </c:pt>
                <c:pt idx="73">
                  <c:v>7.225301</c:v>
                </c:pt>
                <c:pt idx="74">
                  <c:v>7.071208</c:v>
                </c:pt>
                <c:pt idx="75">
                  <c:v>6.95593</c:v>
                </c:pt>
                <c:pt idx="76">
                  <c:v>7.006071</c:v>
                </c:pt>
                <c:pt idx="77">
                  <c:v>7.582621</c:v>
                </c:pt>
                <c:pt idx="78">
                  <c:v>6.979382</c:v>
                </c:pt>
                <c:pt idx="79">
                  <c:v>7.635954</c:v>
                </c:pt>
                <c:pt idx="80">
                  <c:v>6.929286</c:v>
                </c:pt>
                <c:pt idx="81">
                  <c:v>7.074044</c:v>
                </c:pt>
                <c:pt idx="82">
                  <c:v>7.332476</c:v>
                </c:pt>
                <c:pt idx="83">
                  <c:v>7.275231</c:v>
                </c:pt>
                <c:pt idx="84">
                  <c:v>7.306466</c:v>
                </c:pt>
                <c:pt idx="85">
                  <c:v>6.958283</c:v>
                </c:pt>
                <c:pt idx="86">
                  <c:v>7.440344</c:v>
                </c:pt>
                <c:pt idx="87">
                  <c:v>7.939679</c:v>
                </c:pt>
                <c:pt idx="88">
                  <c:v>7.416904</c:v>
                </c:pt>
                <c:pt idx="89">
                  <c:v>7.281404</c:v>
                </c:pt>
                <c:pt idx="90">
                  <c:v>7.18875</c:v>
                </c:pt>
                <c:pt idx="91">
                  <c:v>7.530057</c:v>
                </c:pt>
                <c:pt idx="92">
                  <c:v>7.11588</c:v>
                </c:pt>
                <c:pt idx="93">
                  <c:v>7.536836</c:v>
                </c:pt>
                <c:pt idx="94">
                  <c:v>6.947571</c:v>
                </c:pt>
                <c:pt idx="95">
                  <c:v>7.136229</c:v>
                </c:pt>
                <c:pt idx="96">
                  <c:v>7.979398</c:v>
                </c:pt>
                <c:pt idx="97">
                  <c:v>7.692695</c:v>
                </c:pt>
                <c:pt idx="98">
                  <c:v>7.374117</c:v>
                </c:pt>
              </c:numCache>
            </c:numRef>
          </c:xVal>
          <c:yVal>
            <c:numRef>
              <c:f>Sheet3!$C$3:$C$101</c:f>
              <c:numCache>
                <c:formatCode>General</c:formatCode>
                <c:ptCount val="99"/>
                <c:pt idx="0">
                  <c:v>-2.636234</c:v>
                </c:pt>
                <c:pt idx="1">
                  <c:v>-2.478098</c:v>
                </c:pt>
                <c:pt idx="2">
                  <c:v>-2.430171</c:v>
                </c:pt>
                <c:pt idx="3">
                  <c:v>-2.377015</c:v>
                </c:pt>
                <c:pt idx="4">
                  <c:v>-2.366831</c:v>
                </c:pt>
                <c:pt idx="5">
                  <c:v>-2.356265</c:v>
                </c:pt>
                <c:pt idx="6">
                  <c:v>-2.350724</c:v>
                </c:pt>
                <c:pt idx="7">
                  <c:v>-2.330868</c:v>
                </c:pt>
                <c:pt idx="8">
                  <c:v>-2.310361</c:v>
                </c:pt>
                <c:pt idx="9">
                  <c:v>-2.303254</c:v>
                </c:pt>
                <c:pt idx="10">
                  <c:v>-2.29506</c:v>
                </c:pt>
                <c:pt idx="11">
                  <c:v>-2.287391</c:v>
                </c:pt>
                <c:pt idx="12">
                  <c:v>-2.271046</c:v>
                </c:pt>
                <c:pt idx="13">
                  <c:v>-2.263765</c:v>
                </c:pt>
                <c:pt idx="14">
                  <c:v>-2.259899</c:v>
                </c:pt>
                <c:pt idx="15">
                  <c:v>-2.255416</c:v>
                </c:pt>
                <c:pt idx="16">
                  <c:v>-2.249483</c:v>
                </c:pt>
                <c:pt idx="17">
                  <c:v>-2.227914</c:v>
                </c:pt>
                <c:pt idx="18">
                  <c:v>-2.135542</c:v>
                </c:pt>
                <c:pt idx="19">
                  <c:v>-2.077935</c:v>
                </c:pt>
                <c:pt idx="20">
                  <c:v>-2.062303</c:v>
                </c:pt>
                <c:pt idx="21">
                  <c:v>-1.97355</c:v>
                </c:pt>
                <c:pt idx="22">
                  <c:v>-1.968861</c:v>
                </c:pt>
                <c:pt idx="23">
                  <c:v>-1.96886</c:v>
                </c:pt>
                <c:pt idx="24">
                  <c:v>-1.887698</c:v>
                </c:pt>
                <c:pt idx="25">
                  <c:v>-1.877233</c:v>
                </c:pt>
                <c:pt idx="26">
                  <c:v>-1.844735</c:v>
                </c:pt>
                <c:pt idx="27">
                  <c:v>-1.83323</c:v>
                </c:pt>
                <c:pt idx="28">
                  <c:v>-1.831821</c:v>
                </c:pt>
                <c:pt idx="29">
                  <c:v>-1.820331</c:v>
                </c:pt>
                <c:pt idx="30">
                  <c:v>-1.794284</c:v>
                </c:pt>
                <c:pt idx="31">
                  <c:v>-1.78084</c:v>
                </c:pt>
                <c:pt idx="32">
                  <c:v>-1.760261</c:v>
                </c:pt>
                <c:pt idx="33">
                  <c:v>-1.758253</c:v>
                </c:pt>
                <c:pt idx="34">
                  <c:v>-1.715117</c:v>
                </c:pt>
                <c:pt idx="35">
                  <c:v>-1.700716</c:v>
                </c:pt>
                <c:pt idx="36">
                  <c:v>-1.650114</c:v>
                </c:pt>
                <c:pt idx="37">
                  <c:v>-1.637852</c:v>
                </c:pt>
                <c:pt idx="38">
                  <c:v>-1.581536</c:v>
                </c:pt>
                <c:pt idx="39">
                  <c:v>-1.527504</c:v>
                </c:pt>
                <c:pt idx="40">
                  <c:v>-1.526796</c:v>
                </c:pt>
                <c:pt idx="41">
                  <c:v>-1.489019</c:v>
                </c:pt>
                <c:pt idx="42">
                  <c:v>-1.398084</c:v>
                </c:pt>
                <c:pt idx="43">
                  <c:v>-1.340082</c:v>
                </c:pt>
                <c:pt idx="44">
                  <c:v>-1.301655</c:v>
                </c:pt>
                <c:pt idx="45">
                  <c:v>-1.276469</c:v>
                </c:pt>
                <c:pt idx="46">
                  <c:v>-1.275876</c:v>
                </c:pt>
                <c:pt idx="47">
                  <c:v>-1.185931</c:v>
                </c:pt>
                <c:pt idx="48">
                  <c:v>-1.133349</c:v>
                </c:pt>
                <c:pt idx="49">
                  <c:v>-0.957669</c:v>
                </c:pt>
                <c:pt idx="50">
                  <c:v>-0.911683</c:v>
                </c:pt>
                <c:pt idx="51">
                  <c:v>-0.879005</c:v>
                </c:pt>
                <c:pt idx="52">
                  <c:v>-0.843265</c:v>
                </c:pt>
                <c:pt idx="53">
                  <c:v>-0.677614</c:v>
                </c:pt>
                <c:pt idx="54">
                  <c:v>-0.560094</c:v>
                </c:pt>
                <c:pt idx="55">
                  <c:v>-0.41386</c:v>
                </c:pt>
                <c:pt idx="56">
                  <c:v>-0.036899</c:v>
                </c:pt>
                <c:pt idx="57">
                  <c:v>0.088913</c:v>
                </c:pt>
                <c:pt idx="58">
                  <c:v>0.827029</c:v>
                </c:pt>
                <c:pt idx="59">
                  <c:v>1.932663</c:v>
                </c:pt>
                <c:pt idx="60">
                  <c:v>2.698745</c:v>
                </c:pt>
                <c:pt idx="61">
                  <c:v>2.758193</c:v>
                </c:pt>
                <c:pt idx="62">
                  <c:v>2.804349</c:v>
                </c:pt>
                <c:pt idx="63">
                  <c:v>2.81262</c:v>
                </c:pt>
                <c:pt idx="64">
                  <c:v>2.813897</c:v>
                </c:pt>
                <c:pt idx="65">
                  <c:v>2.840829</c:v>
                </c:pt>
                <c:pt idx="66">
                  <c:v>2.856853</c:v>
                </c:pt>
                <c:pt idx="67">
                  <c:v>2.863756</c:v>
                </c:pt>
                <c:pt idx="68">
                  <c:v>2.935992</c:v>
                </c:pt>
                <c:pt idx="69">
                  <c:v>2.955963</c:v>
                </c:pt>
                <c:pt idx="70">
                  <c:v>3.002498</c:v>
                </c:pt>
                <c:pt idx="71">
                  <c:v>3.028009</c:v>
                </c:pt>
                <c:pt idx="72">
                  <c:v>3.039038</c:v>
                </c:pt>
                <c:pt idx="73">
                  <c:v>3.057387</c:v>
                </c:pt>
                <c:pt idx="74">
                  <c:v>3.090367</c:v>
                </c:pt>
                <c:pt idx="75">
                  <c:v>3.15401</c:v>
                </c:pt>
                <c:pt idx="76">
                  <c:v>3.188124</c:v>
                </c:pt>
                <c:pt idx="77">
                  <c:v>3.191135</c:v>
                </c:pt>
                <c:pt idx="78">
                  <c:v>3.202348</c:v>
                </c:pt>
                <c:pt idx="79">
                  <c:v>3.371064</c:v>
                </c:pt>
                <c:pt idx="80">
                  <c:v>3.398712</c:v>
                </c:pt>
                <c:pt idx="81">
                  <c:v>3.410087</c:v>
                </c:pt>
                <c:pt idx="82">
                  <c:v>3.412322</c:v>
                </c:pt>
                <c:pt idx="83">
                  <c:v>3.433345</c:v>
                </c:pt>
                <c:pt idx="84">
                  <c:v>3.433553</c:v>
                </c:pt>
                <c:pt idx="85">
                  <c:v>3.456265</c:v>
                </c:pt>
                <c:pt idx="86">
                  <c:v>3.464088</c:v>
                </c:pt>
                <c:pt idx="87">
                  <c:v>3.469835</c:v>
                </c:pt>
                <c:pt idx="88">
                  <c:v>3.473772</c:v>
                </c:pt>
                <c:pt idx="89">
                  <c:v>3.478548</c:v>
                </c:pt>
                <c:pt idx="90">
                  <c:v>3.498596</c:v>
                </c:pt>
                <c:pt idx="91">
                  <c:v>3.615744</c:v>
                </c:pt>
                <c:pt idx="92">
                  <c:v>3.631838</c:v>
                </c:pt>
                <c:pt idx="93">
                  <c:v>3.635043</c:v>
                </c:pt>
                <c:pt idx="94">
                  <c:v>3.636735</c:v>
                </c:pt>
                <c:pt idx="95">
                  <c:v>3.760921</c:v>
                </c:pt>
                <c:pt idx="96">
                  <c:v>4.104289</c:v>
                </c:pt>
                <c:pt idx="97">
                  <c:v>4.119431</c:v>
                </c:pt>
                <c:pt idx="98">
                  <c:v>4.993948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8543632"/>
        <c:axId val="-1878653776"/>
      </c:scatterChart>
      <c:valAx>
        <c:axId val="-18785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53776"/>
        <c:crosses val="autoZero"/>
        <c:crossBetween val="midCat"/>
      </c:valAx>
      <c:valAx>
        <c:axId val="-18786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5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4269515779199"/>
          <c:y val="0.0308291222607176"/>
          <c:w val="0.850857355921311"/>
          <c:h val="0.8481468728514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Sheet2!$B$37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Sheet2!$A$38:$A$68</c:f>
              <c:numCache>
                <c:formatCode>General</c:formatCode>
                <c:ptCount val="31"/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</c:numCache>
            </c:numRef>
          </c:xVal>
          <c:yVal>
            <c:numRef>
              <c:f>Sheet2!$B$38:$B$68</c:f>
              <c:numCache>
                <c:formatCode>General</c:formatCode>
                <c:ptCount val="31"/>
                <c:pt idx="5">
                  <c:v>1.84037530124975</c:v>
                </c:pt>
                <c:pt idx="6">
                  <c:v>1.777939823232467</c:v>
                </c:pt>
                <c:pt idx="7">
                  <c:v>1.719861565983489</c:v>
                </c:pt>
                <c:pt idx="8">
                  <c:v>1.66569137223214</c:v>
                </c:pt>
                <c:pt idx="9">
                  <c:v>1.615040307211178</c:v>
                </c:pt>
                <c:pt idx="10">
                  <c:v>1.567569842128376</c:v>
                </c:pt>
                <c:pt idx="11">
                  <c:v>1.522983903371373</c:v>
                </c:pt>
                <c:pt idx="12">
                  <c:v>1.48102238552468</c:v>
                </c:pt>
                <c:pt idx="13">
                  <c:v>1.441455822435374</c:v>
                </c:pt>
                <c:pt idx="14">
                  <c:v>1.404080981560726</c:v>
                </c:pt>
                <c:pt idx="15">
                  <c:v>1.36871719978218</c:v>
                </c:pt>
                <c:pt idx="16">
                  <c:v>1.335203318737059</c:v>
                </c:pt>
                <c:pt idx="17">
                  <c:v>1.303395108001895</c:v>
                </c:pt>
                <c:pt idx="18">
                  <c:v>1.273163087655541</c:v>
                </c:pt>
                <c:pt idx="19">
                  <c:v>1.244390679654781</c:v>
                </c:pt>
                <c:pt idx="20">
                  <c:v>1.216972631378651</c:v>
                </c:pt>
                <c:pt idx="21">
                  <c:v>1.190813665600963</c:v>
                </c:pt>
                <c:pt idx="22">
                  <c:v>1.165827319745028</c:v>
                </c:pt>
                <c:pt idx="23">
                  <c:v>1.141934944091725</c:v>
                </c:pt>
                <c:pt idx="24">
                  <c:v>1.119064834051327</c:v>
                </c:pt>
                <c:pt idx="25">
                  <c:v>1.097151475974007</c:v>
                </c:pt>
                <c:pt idx="26">
                  <c:v>1.076134889494707</c:v>
                </c:pt>
                <c:pt idx="27">
                  <c:v>1.055960052262783</c:v>
                </c:pt>
                <c:pt idx="28">
                  <c:v>1.036576395232714</c:v>
                </c:pt>
                <c:pt idx="29">
                  <c:v>1.017937358596046</c:v>
                </c:pt>
                <c:pt idx="3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Fo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Sheet2!$A$38:$A$68</c:f>
              <c:numCache>
                <c:formatCode>General</c:formatCode>
                <c:ptCount val="31"/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</c:numCache>
            </c:numRef>
          </c:xVal>
          <c:yVal>
            <c:numRef>
              <c:f>Sheet2!$C$38:$C$68</c:f>
              <c:numCache>
                <c:formatCode>General</c:formatCode>
                <c:ptCount val="31"/>
                <c:pt idx="5">
                  <c:v>4.72397064571812</c:v>
                </c:pt>
                <c:pt idx="6">
                  <c:v>4.326657426574047</c:v>
                </c:pt>
                <c:pt idx="7">
                  <c:v>3.975923118879035</c:v>
                </c:pt>
                <c:pt idx="8">
                  <c:v>3.664872071845269</c:v>
                </c:pt>
                <c:pt idx="9">
                  <c:v>3.387827542313443</c:v>
                </c:pt>
                <c:pt idx="10">
                  <c:v>3.140083516681816</c:v>
                </c:pt>
                <c:pt idx="11">
                  <c:v>2.917713303111287</c:v>
                </c:pt>
                <c:pt idx="12">
                  <c:v>2.717420568294672</c:v>
                </c:pt>
                <c:pt idx="13">
                  <c:v>2.536422426010465</c:v>
                </c:pt>
                <c:pt idx="14">
                  <c:v>2.372356955651279</c:v>
                </c:pt>
                <c:pt idx="15">
                  <c:v>2.223209504148298</c:v>
                </c:pt>
                <c:pt idx="16">
                  <c:v>2.08725354817228</c:v>
                </c:pt>
                <c:pt idx="17">
                  <c:v>1.963002929861464</c:v>
                </c:pt>
                <c:pt idx="18">
                  <c:v>1.849173041153538</c:v>
                </c:pt>
                <c:pt idx="19">
                  <c:v>1.744649096895451</c:v>
                </c:pt>
                <c:pt idx="20">
                  <c:v>1.648460059660127</c:v>
                </c:pt>
                <c:pt idx="21">
                  <c:v>1.559757098021383</c:v>
                </c:pt>
                <c:pt idx="22">
                  <c:v>1.477795702315418</c:v>
                </c:pt>
                <c:pt idx="23">
                  <c:v>1.401920767358043</c:v>
                </c:pt>
                <c:pt idx="24">
                  <c:v>1.331554094498364</c:v>
                </c:pt>
                <c:pt idx="25">
                  <c:v>1.266183876243031</c:v>
                </c:pt>
                <c:pt idx="26">
                  <c:v>1.205355813204471</c:v>
                </c:pt>
                <c:pt idx="27">
                  <c:v>1.148665581051845</c:v>
                </c:pt>
                <c:pt idx="28">
                  <c:v>1.095752418770631</c:v>
                </c:pt>
                <c:pt idx="29">
                  <c:v>1.046293652102904</c:v>
                </c:pt>
                <c:pt idx="30">
                  <c:v>0.999999999999999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Sheet2!$D$37</c:f>
              <c:strCache>
                <c:ptCount val="1"/>
                <c:pt idx="0">
                  <c:v>Fa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Sheet2!$A$38:$A$68</c:f>
              <c:numCache>
                <c:formatCode>General</c:formatCode>
                <c:ptCount val="31"/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</c:numCache>
            </c:numRef>
          </c:xVal>
          <c:yVal>
            <c:numRef>
              <c:f>Sheet2!$D$38:$D$68</c:f>
              <c:numCache>
                <c:formatCode>General</c:formatCode>
                <c:ptCount val="31"/>
                <c:pt idx="5">
                  <c:v>1.931872657849691</c:v>
                </c:pt>
                <c:pt idx="6">
                  <c:v>1.861216198183376</c:v>
                </c:pt>
                <c:pt idx="7">
                  <c:v>1.795667523958251</c:v>
                </c:pt>
                <c:pt idx="8">
                  <c:v>1.734688000609984</c:v>
                </c:pt>
                <c:pt idx="9">
                  <c:v>1.677812424556888</c:v>
                </c:pt>
                <c:pt idx="10">
                  <c:v>1.624636896616933</c:v>
                </c:pt>
                <c:pt idx="11">
                  <c:v>1.574809024902935</c:v>
                </c:pt>
                <c:pt idx="12">
                  <c:v>1.528019950848325</c:v>
                </c:pt>
                <c:pt idx="13">
                  <c:v>1.483997814096906</c:v>
                </c:pt>
                <c:pt idx="14">
                  <c:v>1.442502361909987</c:v>
                </c:pt>
                <c:pt idx="15">
                  <c:v>1.403320475653149</c:v>
                </c:pt>
                <c:pt idx="16">
                  <c:v>1.366262437187235</c:v>
                </c:pt>
                <c:pt idx="17">
                  <c:v>1.331158796083857</c:v>
                </c:pt>
                <c:pt idx="18">
                  <c:v>1.297857727702658</c:v>
                </c:pt>
                <c:pt idx="19">
                  <c:v>1.266222794598014</c:v>
                </c:pt>
                <c:pt idx="20">
                  <c:v>1.236131041131289</c:v>
                </c:pt>
                <c:pt idx="21">
                  <c:v>1.207471364770529</c:v>
                </c:pt>
                <c:pt idx="22">
                  <c:v>1.180143118264225</c:v>
                </c:pt>
                <c:pt idx="23">
                  <c:v>1.154054905350996</c:v>
                </c:pt>
                <c:pt idx="24">
                  <c:v>1.129123539417371</c:v>
                </c:pt>
                <c:pt idx="25">
                  <c:v>1.105273139922812</c:v>
                </c:pt>
                <c:pt idx="26">
                  <c:v>1.082434345765455</c:v>
                </c:pt>
                <c:pt idx="27">
                  <c:v>1.060543628286807</c:v>
                </c:pt>
                <c:pt idx="28">
                  <c:v>1.039542689480752</c:v>
                </c:pt>
                <c:pt idx="29">
                  <c:v>1.019377933315418</c:v>
                </c:pt>
                <c:pt idx="3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Sheet2!$E$37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Sheet2!$A$38:$A$68</c:f>
              <c:numCache>
                <c:formatCode>General</c:formatCode>
                <c:ptCount val="31"/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</c:numCache>
            </c:numRef>
          </c:xVal>
          <c:yVal>
            <c:numRef>
              <c:f>Sheet2!$E$38:$E$68</c:f>
              <c:numCache>
                <c:formatCode>General</c:formatCode>
                <c:ptCount val="31"/>
                <c:pt idx="5">
                  <c:v>3.630076621268642</c:v>
                </c:pt>
                <c:pt idx="6">
                  <c:v>3.374689193862224</c:v>
                </c:pt>
                <c:pt idx="7">
                  <c:v>3.145919509651391</c:v>
                </c:pt>
                <c:pt idx="8">
                  <c:v>2.940155294371726</c:v>
                </c:pt>
                <c:pt idx="9">
                  <c:v>2.754380480405758</c:v>
                </c:pt>
                <c:pt idx="10">
                  <c:v>2.58606046101201</c:v>
                </c:pt>
                <c:pt idx="11">
                  <c:v>2.433052373206349</c:v>
                </c:pt>
                <c:pt idx="12">
                  <c:v>2.29353434733194</c:v>
                </c:pt>
                <c:pt idx="13">
                  <c:v>2.16594926678748</c:v>
                </c:pt>
                <c:pt idx="14">
                  <c:v>2.048959727410458</c:v>
                </c:pt>
                <c:pt idx="15">
                  <c:v>1.94141171333644</c:v>
                </c:pt>
                <c:pt idx="16">
                  <c:v>1.842305109712098</c:v>
                </c:pt>
                <c:pt idx="17">
                  <c:v>1.75076961730673</c:v>
                </c:pt>
                <c:pt idx="18">
                  <c:v>1.666044964714976</c:v>
                </c:pt>
                <c:pt idx="19">
                  <c:v>1.58746456185597</c:v>
                </c:pt>
                <c:pt idx="20">
                  <c:v>1.514441926034781</c:v>
                </c:pt>
                <c:pt idx="21">
                  <c:v>1.446459354777797</c:v>
                </c:pt>
                <c:pt idx="22">
                  <c:v>1.383058429397653</c:v>
                </c:pt>
                <c:pt idx="23">
                  <c:v>1.323832018083574</c:v>
                </c:pt>
                <c:pt idx="24">
                  <c:v>1.268417513333623</c:v>
                </c:pt>
                <c:pt idx="25">
                  <c:v>1.216491090243222</c:v>
                </c:pt>
                <c:pt idx="26">
                  <c:v>1.167762812887851</c:v>
                </c:pt>
                <c:pt idx="27">
                  <c:v>1.121972448298868</c:v>
                </c:pt>
                <c:pt idx="28">
                  <c:v>1.078885873226748</c:v>
                </c:pt>
                <c:pt idx="29">
                  <c:v>1.038291979457643</c:v>
                </c:pt>
                <c:pt idx="30">
                  <c:v>0.999999999999999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Sheet2!$F$37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Sheet2!$A$38:$A$68</c:f>
              <c:numCache>
                <c:formatCode>General</c:formatCode>
                <c:ptCount val="31"/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</c:numCache>
            </c:numRef>
          </c:xVal>
          <c:yVal>
            <c:numRef>
              <c:f>Sheet2!$F$38:$F$68</c:f>
              <c:numCache>
                <c:formatCode>General</c:formatCode>
                <c:ptCount val="31"/>
                <c:pt idx="5">
                  <c:v>2.428389768790093</c:v>
                </c:pt>
                <c:pt idx="6">
                  <c:v>2.309488053892735</c:v>
                </c:pt>
                <c:pt idx="7">
                  <c:v>2.200574050697184</c:v>
                </c:pt>
                <c:pt idx="8">
                  <c:v>2.100483747016606</c:v>
                </c:pt>
                <c:pt idx="9">
                  <c:v>2.008224070634576</c:v>
                </c:pt>
                <c:pt idx="10">
                  <c:v>1.922942948924291</c:v>
                </c:pt>
                <c:pt idx="11">
                  <c:v>1.843905405360313</c:v>
                </c:pt>
                <c:pt idx="12">
                  <c:v>1.770474325801913</c:v>
                </c:pt>
                <c:pt idx="13">
                  <c:v>1.702094868923697</c:v>
                </c:pt>
                <c:pt idx="14">
                  <c:v>1.638281743861731</c:v>
                </c:pt>
                <c:pt idx="15">
                  <c:v>1.578608761174454</c:v>
                </c:pt>
                <c:pt idx="16">
                  <c:v>1.522700199260011</c:v>
                </c:pt>
                <c:pt idx="17">
                  <c:v>1.47022363042865</c:v>
                </c:pt>
                <c:pt idx="18">
                  <c:v>1.42088392805848</c:v>
                </c:pt>
                <c:pt idx="19">
                  <c:v>1.374418235184936</c:v>
                </c:pt>
                <c:pt idx="20">
                  <c:v>1.33059172017637</c:v>
                </c:pt>
                <c:pt idx="21">
                  <c:v>1.289193980233071</c:v>
                </c:pt>
                <c:pt idx="22">
                  <c:v>1.250035980806719</c:v>
                </c:pt>
                <c:pt idx="23">
                  <c:v>1.212947440512441</c:v>
                </c:pt>
                <c:pt idx="24">
                  <c:v>1.177774588066431</c:v>
                </c:pt>
                <c:pt idx="25">
                  <c:v>1.144378231256524</c:v>
                </c:pt>
                <c:pt idx="26">
                  <c:v>1.112632088717816</c:v>
                </c:pt>
                <c:pt idx="27">
                  <c:v>1.082421343931249</c:v>
                </c:pt>
                <c:pt idx="28">
                  <c:v>1.053641387842365</c:v>
                </c:pt>
                <c:pt idx="29">
                  <c:v>1.026196722158958</c:v>
                </c:pt>
                <c:pt idx="30">
                  <c:v>0.999999999999999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Sheet2!$G$37</c:f>
              <c:strCache>
                <c:ptCount val="1"/>
                <c:pt idx="0">
                  <c:v>AnDi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Sheet2!$A$38:$A$68</c:f>
              <c:numCache>
                <c:formatCode>General</c:formatCode>
                <c:ptCount val="31"/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</c:numCache>
            </c:numRef>
          </c:xVal>
          <c:yVal>
            <c:numRef>
              <c:f>Sheet2!$G$38:$G$68</c:f>
              <c:numCache>
                <c:formatCode>General</c:formatCode>
                <c:ptCount val="31"/>
                <c:pt idx="5">
                  <c:v>4.169863043364484</c:v>
                </c:pt>
                <c:pt idx="6">
                  <c:v>3.846211057699037</c:v>
                </c:pt>
                <c:pt idx="7">
                  <c:v>3.558515441987232</c:v>
                </c:pt>
                <c:pt idx="8">
                  <c:v>3.30166240335488</c:v>
                </c:pt>
                <c:pt idx="9">
                  <c:v>3.071413814268038</c:v>
                </c:pt>
                <c:pt idx="10">
                  <c:v>2.864233528222058</c:v>
                </c:pt>
                <c:pt idx="11">
                  <c:v>2.677152554274123</c:v>
                </c:pt>
                <c:pt idx="12">
                  <c:v>2.507663470658993</c:v>
                </c:pt>
                <c:pt idx="13">
                  <c:v>2.353637054654581</c:v>
                </c:pt>
                <c:pt idx="14">
                  <c:v>2.213255946930324</c:v>
                </c:pt>
                <c:pt idx="15">
                  <c:v>2.084961488869069</c:v>
                </c:pt>
                <c:pt idx="16">
                  <c:v>1.967410828335517</c:v>
                </c:pt>
                <c:pt idx="17">
                  <c:v>1.859442090031896</c:v>
                </c:pt>
                <c:pt idx="18">
                  <c:v>1.760045924447347</c:v>
                </c:pt>
                <c:pt idx="19">
                  <c:v>1.66834213557637</c:v>
                </c:pt>
                <c:pt idx="20">
                  <c:v>1.583560377964475</c:v>
                </c:pt>
                <c:pt idx="21">
                  <c:v>1.50502413372675</c:v>
                </c:pt>
                <c:pt idx="22">
                  <c:v>1.432137348245415</c:v>
                </c:pt>
                <c:pt idx="23">
                  <c:v>1.36437323249586</c:v>
                </c:pt>
                <c:pt idx="24">
                  <c:v>1.301264840012391</c:v>
                </c:pt>
                <c:pt idx="25">
                  <c:v>1.24239710446939</c:v>
                </c:pt>
                <c:pt idx="26">
                  <c:v>1.187400084970354</c:v>
                </c:pt>
                <c:pt idx="27">
                  <c:v>1.135943214324631</c:v>
                </c:pt>
                <c:pt idx="28">
                  <c:v>1.087730383794618</c:v>
                </c:pt>
                <c:pt idx="29">
                  <c:v>1.04249572824331</c:v>
                </c:pt>
                <c:pt idx="30">
                  <c:v>0.999999999999999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Sheet2!$H$37</c:f>
              <c:strCache>
                <c:ptCount val="1"/>
                <c:pt idx="0">
                  <c:v>Hd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Sheet2!$A$38:$A$68</c:f>
              <c:numCache>
                <c:formatCode>General</c:formatCode>
                <c:ptCount val="31"/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</c:numCache>
            </c:numRef>
          </c:xVal>
          <c:yVal>
            <c:numRef>
              <c:f>Sheet2!$H$38:$H$68</c:f>
              <c:numCache>
                <c:formatCode>General</c:formatCode>
                <c:ptCount val="31"/>
                <c:pt idx="5">
                  <c:v>3.810551992175748</c:v>
                </c:pt>
                <c:pt idx="6">
                  <c:v>3.532755220045218</c:v>
                </c:pt>
                <c:pt idx="7">
                  <c:v>3.284581508301407</c:v>
                </c:pt>
                <c:pt idx="8">
                  <c:v>3.061943043051165</c:v>
                </c:pt>
                <c:pt idx="9">
                  <c:v>2.861435576157096</c:v>
                </c:pt>
                <c:pt idx="10">
                  <c:v>2.680205454921117</c:v>
                </c:pt>
                <c:pt idx="11">
                  <c:v>2.515845917284489</c:v>
                </c:pt>
                <c:pt idx="12">
                  <c:v>2.366315509429346</c:v>
                </c:pt>
                <c:pt idx="13">
                  <c:v>2.229873387258474</c:v>
                </c:pt>
                <c:pt idx="14">
                  <c:v>2.105027619534207</c:v>
                </c:pt>
                <c:pt idx="15">
                  <c:v>1.990493587303102</c:v>
                </c:pt>
                <c:pt idx="16">
                  <c:v>1.885160285265463</c:v>
                </c:pt>
                <c:pt idx="17">
                  <c:v>1.788062853455818</c:v>
                </c:pt>
                <c:pt idx="18">
                  <c:v>1.698360055456186</c:v>
                </c:pt>
                <c:pt idx="19">
                  <c:v>1.615315709690318</c:v>
                </c:pt>
                <c:pt idx="20">
                  <c:v>1.538283299470336</c:v>
                </c:pt>
                <c:pt idx="21">
                  <c:v>1.466693154144496</c:v>
                </c:pt>
                <c:pt idx="22">
                  <c:v>1.400041721417148</c:v>
                </c:pt>
                <c:pt idx="23">
                  <c:v>1.337882549469771</c:v>
                </c:pt>
                <c:pt idx="24">
                  <c:v>1.279818674070274</c:v>
                </c:pt>
                <c:pt idx="25">
                  <c:v>1.225496165702743</c:v>
                </c:pt>
                <c:pt idx="26">
                  <c:v>1.174598638810981</c:v>
                </c:pt>
                <c:pt idx="27">
                  <c:v>1.12684256246902</c:v>
                </c:pt>
                <c:pt idx="28">
                  <c:v>1.08197324138867</c:v>
                </c:pt>
                <c:pt idx="29">
                  <c:v>1.03976135983189</c:v>
                </c:pt>
                <c:pt idx="30">
                  <c:v>0.999999999999999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Sheet2!$I$37</c:f>
              <c:strCache>
                <c:ptCount val="1"/>
                <c:pt idx="0">
                  <c:v>AnHd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Sheet2!$A$38:$A$68</c:f>
              <c:numCache>
                <c:formatCode>General</c:formatCode>
                <c:ptCount val="31"/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</c:numCache>
            </c:numRef>
          </c:xVal>
          <c:yVal>
            <c:numRef>
              <c:f>Sheet2!$I$38:$I$68</c:f>
              <c:numCache>
                <c:formatCode>General</c:formatCode>
                <c:ptCount val="31"/>
                <c:pt idx="5">
                  <c:v>1.132883885295799</c:v>
                </c:pt>
                <c:pt idx="6">
                  <c:v>1.124914197808591</c:v>
                </c:pt>
                <c:pt idx="7">
                  <c:v>1.117298262069281</c:v>
                </c:pt>
                <c:pt idx="8">
                  <c:v>1.110008118371316</c:v>
                </c:pt>
                <c:pt idx="9">
                  <c:v>1.103018918055108</c:v>
                </c:pt>
                <c:pt idx="10">
                  <c:v>1.096308483837555</c:v>
                </c:pt>
                <c:pt idx="11">
                  <c:v>1.089856944630632</c:v>
                </c:pt>
                <c:pt idx="12">
                  <c:v>1.083646430268634</c:v>
                </c:pt>
                <c:pt idx="13">
                  <c:v>1.07766081477788</c:v>
                </c:pt>
                <c:pt idx="14">
                  <c:v>1.071885499253541</c:v>
                </c:pt>
                <c:pt idx="15">
                  <c:v>1.066307227264048</c:v>
                </c:pt>
                <c:pt idx="16">
                  <c:v>1.060913927132419</c:v>
                </c:pt>
                <c:pt idx="17">
                  <c:v>1.055694576553224</c:v>
                </c:pt>
                <c:pt idx="18">
                  <c:v>1.050639085871681</c:v>
                </c:pt>
                <c:pt idx="19">
                  <c:v>1.045738197035178</c:v>
                </c:pt>
                <c:pt idx="20">
                  <c:v>1.040983395769901</c:v>
                </c:pt>
                <c:pt idx="21">
                  <c:v>1.036366834968355</c:v>
                </c:pt>
                <c:pt idx="22">
                  <c:v>1.031881267621392</c:v>
                </c:pt>
                <c:pt idx="23">
                  <c:v>1.027519987909391</c:v>
                </c:pt>
                <c:pt idx="24">
                  <c:v>1.023276779295509</c:v>
                </c:pt>
                <c:pt idx="25">
                  <c:v>1.019145868650266</c:v>
                </c:pt>
                <c:pt idx="26">
                  <c:v>1.015121885589696</c:v>
                </c:pt>
                <c:pt idx="27">
                  <c:v>1.011199826335313</c:v>
                </c:pt>
                <c:pt idx="28">
                  <c:v>1.007375021508572</c:v>
                </c:pt>
                <c:pt idx="29">
                  <c:v>1.003643107359291</c:v>
                </c:pt>
                <c:pt idx="30">
                  <c:v>1.0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Sheet2!$J$37</c:f>
              <c:strCache>
                <c:ptCount val="1"/>
                <c:pt idx="0">
                  <c:v>AnDiHd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Sheet2!$A$38:$A$68</c:f>
              <c:numCache>
                <c:formatCode>General</c:formatCode>
                <c:ptCount val="31"/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</c:v>
                </c:pt>
                <c:pt idx="9">
                  <c:v>0.58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0.82</c:v>
                </c:pt>
                <c:pt idx="22">
                  <c:v>0.84</c:v>
                </c:pt>
                <c:pt idx="23">
                  <c:v>0.86</c:v>
                </c:pt>
                <c:pt idx="24">
                  <c:v>0.88</c:v>
                </c:pt>
                <c:pt idx="25">
                  <c:v>0.9</c:v>
                </c:pt>
                <c:pt idx="26">
                  <c:v>0.92</c:v>
                </c:pt>
                <c:pt idx="27">
                  <c:v>0.94</c:v>
                </c:pt>
                <c:pt idx="28">
                  <c:v>0.96</c:v>
                </c:pt>
                <c:pt idx="29">
                  <c:v>0.98</c:v>
                </c:pt>
                <c:pt idx="30">
                  <c:v>1.0</c:v>
                </c:pt>
              </c:numCache>
            </c:numRef>
          </c:xVal>
          <c:yVal>
            <c:numRef>
              <c:f>Sheet2!$J$38:$J$68</c:f>
              <c:numCache>
                <c:formatCode>General</c:formatCode>
                <c:ptCount val="31"/>
                <c:pt idx="5">
                  <c:v>2.20381023175322</c:v>
                </c:pt>
                <c:pt idx="6">
                  <c:v>2.107444704034474</c:v>
                </c:pt>
                <c:pt idx="7">
                  <c:v>2.018696889312685</c:v>
                </c:pt>
                <c:pt idx="8">
                  <c:v>1.936714701229436</c:v>
                </c:pt>
                <c:pt idx="9">
                  <c:v>1.860767393898964</c:v>
                </c:pt>
                <c:pt idx="10">
                  <c:v>1.790224822438181</c:v>
                </c:pt>
                <c:pt idx="11">
                  <c:v>1.724540801601284</c:v>
                </c:pt>
                <c:pt idx="12">
                  <c:v>1.663239650220463</c:v>
                </c:pt>
                <c:pt idx="13">
                  <c:v>1.605905233686396</c:v>
                </c:pt>
                <c:pt idx="14">
                  <c:v>1.552171981006033</c:v>
                </c:pt>
                <c:pt idx="15">
                  <c:v>1.50171747446261</c:v>
                </c:pt>
                <c:pt idx="16">
                  <c:v>1.454256300609052</c:v>
                </c:pt>
                <c:pt idx="17">
                  <c:v>1.409534919669763</c:v>
                </c:pt>
                <c:pt idx="18">
                  <c:v>1.367327362362949</c:v>
                </c:pt>
                <c:pt idx="19">
                  <c:v>1.327431602943634</c:v>
                </c:pt>
                <c:pt idx="20">
                  <c:v>1.289666487980696</c:v>
                </c:pt>
                <c:pt idx="21">
                  <c:v>1.2538691242598</c:v>
                </c:pt>
                <c:pt idx="22">
                  <c:v>1.219892647895277</c:v>
                </c:pt>
                <c:pt idx="23">
                  <c:v>1.187604311458939</c:v>
                </c:pt>
                <c:pt idx="24">
                  <c:v>1.156883837605078</c:v>
                </c:pt>
                <c:pt idx="25">
                  <c:v>1.127621996975406</c:v>
                </c:pt>
                <c:pt idx="26">
                  <c:v>1.099719375626373</c:v>
                </c:pt>
                <c:pt idx="27">
                  <c:v>1.073085303231745</c:v>
                </c:pt>
                <c:pt idx="28">
                  <c:v>1.047636918181006</c:v>
                </c:pt>
                <c:pt idx="29">
                  <c:v>1.023298349655221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8083328"/>
        <c:axId val="-1921049184"/>
      </c:scatterChart>
      <c:valAx>
        <c:axId val="-188808332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(V/V</a:t>
                </a:r>
                <a:r>
                  <a:rPr lang="en-US" sz="1800"/>
                  <a:t>o</a:t>
                </a:r>
                <a:r>
                  <a:rPr lang="en-US" sz="24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049184"/>
        <c:crosses val="autoZero"/>
        <c:crossBetween val="midCat"/>
      </c:valAx>
      <c:valAx>
        <c:axId val="-192104918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(</a:t>
                </a:r>
                <a:r>
                  <a:rPr lang="en-US" sz="2400">
                    <a:latin typeface="Symbol" charset="2"/>
                    <a:ea typeface="Symbol" charset="2"/>
                    <a:cs typeface="Symbol" charset="2"/>
                  </a:rPr>
                  <a:t>g/g</a:t>
                </a:r>
                <a:r>
                  <a:rPr lang="en-US" sz="1800"/>
                  <a:t>o</a:t>
                </a:r>
                <a:r>
                  <a:rPr lang="en-US" sz="2400"/>
                  <a:t>)</a:t>
                </a:r>
              </a:p>
            </c:rich>
          </c:tx>
          <c:layout>
            <c:manualLayout>
              <c:xMode val="edge"/>
              <c:yMode val="edge"/>
              <c:x val="0.944824464212546"/>
              <c:y val="0.381855184913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8083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7508195492427"/>
          <c:y val="0.0872261963883811"/>
          <c:w val="0.882299332769268"/>
          <c:h val="0.7383214108348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Sheet2!$B$4:$J$4</c:f>
                <c:numCache>
                  <c:formatCode>General</c:formatCode>
                  <c:ptCount val="9"/>
                  <c:pt idx="0">
                    <c:v>0.31</c:v>
                  </c:pt>
                  <c:pt idx="1">
                    <c:v>1.03</c:v>
                  </c:pt>
                  <c:pt idx="2">
                    <c:v>0.51</c:v>
                  </c:pt>
                  <c:pt idx="3">
                    <c:v>1.14</c:v>
                  </c:pt>
                  <c:pt idx="4">
                    <c:v>0.5</c:v>
                  </c:pt>
                  <c:pt idx="5">
                    <c:v>0.54</c:v>
                  </c:pt>
                  <c:pt idx="6">
                    <c:v>0.41</c:v>
                  </c:pt>
                  <c:pt idx="7">
                    <c:v>2.25</c:v>
                  </c:pt>
                  <c:pt idx="8">
                    <c:v>0.79</c:v>
                  </c:pt>
                </c:numCache>
              </c:numRef>
            </c:plus>
            <c:minus>
              <c:numRef>
                <c:f>Sheet2!$B$4:$J$4</c:f>
                <c:numCache>
                  <c:formatCode>General</c:formatCode>
                  <c:ptCount val="9"/>
                  <c:pt idx="0">
                    <c:v>0.31</c:v>
                  </c:pt>
                  <c:pt idx="1">
                    <c:v>1.03</c:v>
                  </c:pt>
                  <c:pt idx="2">
                    <c:v>0.51</c:v>
                  </c:pt>
                  <c:pt idx="3">
                    <c:v>1.14</c:v>
                  </c:pt>
                  <c:pt idx="4">
                    <c:v>0.5</c:v>
                  </c:pt>
                  <c:pt idx="5">
                    <c:v>0.54</c:v>
                  </c:pt>
                  <c:pt idx="6">
                    <c:v>0.41</c:v>
                  </c:pt>
                  <c:pt idx="7">
                    <c:v>2.25</c:v>
                  </c:pt>
                  <c:pt idx="8">
                    <c:v>0.79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Sheet2!$B$2:$J$2</c:f>
              <c:strCache>
                <c:ptCount val="9"/>
                <c:pt idx="0">
                  <c:v>En</c:v>
                </c:pt>
                <c:pt idx="1">
                  <c:v>Fo</c:v>
                </c:pt>
                <c:pt idx="2">
                  <c:v>Fa</c:v>
                </c:pt>
                <c:pt idx="3">
                  <c:v>An</c:v>
                </c:pt>
                <c:pt idx="4">
                  <c:v>Di</c:v>
                </c:pt>
                <c:pt idx="5">
                  <c:v>AnDi</c:v>
                </c:pt>
                <c:pt idx="6">
                  <c:v>Hd</c:v>
                </c:pt>
                <c:pt idx="7">
                  <c:v>AnHd</c:v>
                </c:pt>
                <c:pt idx="8">
                  <c:v>AnDiHd</c:v>
                </c:pt>
              </c:strCache>
            </c:strRef>
          </c:cat>
          <c:val>
            <c:numRef>
              <c:f>Sheet2!$B$3:$J$3</c:f>
              <c:numCache>
                <c:formatCode>General</c:formatCode>
                <c:ptCount val="9"/>
                <c:pt idx="0">
                  <c:v>-0.88</c:v>
                </c:pt>
                <c:pt idx="1">
                  <c:v>-2.24</c:v>
                </c:pt>
                <c:pt idx="2">
                  <c:v>-0.95</c:v>
                </c:pt>
                <c:pt idx="3">
                  <c:v>-1.86</c:v>
                </c:pt>
                <c:pt idx="4">
                  <c:v>-1.28</c:v>
                </c:pt>
                <c:pt idx="5">
                  <c:v>-2.06</c:v>
                </c:pt>
                <c:pt idx="6">
                  <c:v>-1.93</c:v>
                </c:pt>
                <c:pt idx="7">
                  <c:v>-0.18</c:v>
                </c:pt>
                <c:pt idx="8">
                  <c:v>-1.14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1216000"/>
        <c:axId val="-1897172128"/>
      </c:lineChart>
      <c:catAx>
        <c:axId val="-19212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7172128"/>
        <c:crossesAt val="-3.0"/>
        <c:auto val="1"/>
        <c:lblAlgn val="ctr"/>
        <c:lblOffset val="100"/>
        <c:noMultiLvlLbl val="0"/>
      </c:catAx>
      <c:valAx>
        <c:axId val="-1897172128"/>
        <c:scaling>
          <c:orientation val="minMax"/>
          <c:min val="-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i="1"/>
                  <a:t>q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12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12</xdr:col>
      <xdr:colOff>127000</xdr:colOff>
      <xdr:row>1</xdr:row>
      <xdr:rowOff>63500</xdr:rowOff>
    </xdr:to>
    <xdr:pic>
      <xdr:nvPicPr>
        <xdr:cNvPr id="2" name="Picture 1" descr="/Users/paulasimow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565400"/>
          <a:ext cx="1270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101600</xdr:colOff>
      <xdr:row>0</xdr:row>
      <xdr:rowOff>139700</xdr:rowOff>
    </xdr:to>
    <xdr:pic>
      <xdr:nvPicPr>
        <xdr:cNvPr id="3" name="Picture 2" descr="/Users/paulasimow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654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101600</xdr:colOff>
      <xdr:row>11</xdr:row>
      <xdr:rowOff>139700</xdr:rowOff>
    </xdr:to>
    <xdr:pic>
      <xdr:nvPicPr>
        <xdr:cNvPr id="4" name="Picture 3" descr="/Users/paulasimow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257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101600</xdr:colOff>
      <xdr:row>11</xdr:row>
      <xdr:rowOff>139700</xdr:rowOff>
    </xdr:to>
    <xdr:pic>
      <xdr:nvPicPr>
        <xdr:cNvPr id="5" name="Picture 4" descr="/Users/paulasimow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24257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101600</xdr:colOff>
      <xdr:row>11</xdr:row>
      <xdr:rowOff>139700</xdr:rowOff>
    </xdr:to>
    <xdr:pic>
      <xdr:nvPicPr>
        <xdr:cNvPr id="7" name="Picture 6" descr="/Users/paulasimow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425700"/>
          <a:ext cx="1016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</xdr:row>
      <xdr:rowOff>133350</xdr:rowOff>
    </xdr:from>
    <xdr:to>
      <xdr:col>15</xdr:col>
      <xdr:colOff>50800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778774</xdr:colOff>
      <xdr:row>68</xdr:row>
      <xdr:rowOff>107830</xdr:rowOff>
    </xdr:from>
    <xdr:to>
      <xdr:col>11</xdr:col>
      <xdr:colOff>35944</xdr:colOff>
      <xdr:row>93</xdr:row>
      <xdr:rowOff>59905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182969</xdr:colOff>
      <xdr:row>68</xdr:row>
      <xdr:rowOff>189713</xdr:rowOff>
    </xdr:from>
    <xdr:to>
      <xdr:col>10</xdr:col>
      <xdr:colOff>159006</xdr:colOff>
      <xdr:row>76</xdr:row>
      <xdr:rowOff>177492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0.00272</cdr:x>
      <cdr:y>0.25947</cdr:y>
    </cdr:from>
    <cdr:to>
      <cdr:x>0.07839</cdr:x>
      <cdr:y>0.31317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567" y="1389572"/>
          <a:ext cx="599055" cy="28754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AnDi</a:t>
          </a:r>
        </a:p>
      </cdr:txBody>
    </cdr:sp>
  </cdr:relSizeAnchor>
  <cdr:relSizeAnchor xmlns:cdr="http://schemas.openxmlformats.org/drawingml/2006/chartDrawing">
    <cdr:from>
      <cdr:x>0</cdr:x>
      <cdr:y>0.79923</cdr:y>
    </cdr:from>
    <cdr:to>
      <cdr:x>0.07567</cdr:x>
      <cdr:y>0.85292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4280139"/>
          <a:ext cx="599055" cy="28754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AnHd</a:t>
          </a:r>
        </a:p>
      </cdr:txBody>
    </cdr:sp>
  </cdr:relSizeAnchor>
  <cdr:relSizeAnchor xmlns:cdr="http://schemas.openxmlformats.org/drawingml/2006/chartDrawing">
    <cdr:from>
      <cdr:x>0.0004</cdr:x>
      <cdr:y>0.2151</cdr:y>
    </cdr:from>
    <cdr:to>
      <cdr:x>0.07607</cdr:x>
      <cdr:y>0.26879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69" y="1076623"/>
          <a:ext cx="630772" cy="2687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Fo</a:t>
          </a:r>
        </a:p>
      </cdr:txBody>
    </cdr:sp>
  </cdr:relSizeAnchor>
  <cdr:relSizeAnchor xmlns:cdr="http://schemas.openxmlformats.org/drawingml/2006/chartDrawing">
    <cdr:from>
      <cdr:x>0</cdr:x>
      <cdr:y>0.30431</cdr:y>
    </cdr:from>
    <cdr:to>
      <cdr:x>0.07567</cdr:x>
      <cdr:y>0.35801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1523093"/>
          <a:ext cx="630771" cy="26877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Hd</a:t>
          </a:r>
        </a:p>
      </cdr:txBody>
    </cdr:sp>
  </cdr:relSizeAnchor>
  <cdr:relSizeAnchor xmlns:cdr="http://schemas.openxmlformats.org/drawingml/2006/chartDrawing">
    <cdr:from>
      <cdr:x>0</cdr:x>
      <cdr:y>0.33697</cdr:y>
    </cdr:from>
    <cdr:to>
      <cdr:x>0.07567</cdr:x>
      <cdr:y>0.39067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1686592"/>
          <a:ext cx="630771" cy="26877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An</a:t>
          </a:r>
        </a:p>
      </cdr:txBody>
    </cdr:sp>
  </cdr:relSizeAnchor>
  <cdr:relSizeAnchor xmlns:cdr="http://schemas.openxmlformats.org/drawingml/2006/chartDrawing">
    <cdr:from>
      <cdr:x>0</cdr:x>
      <cdr:y>0.48825</cdr:y>
    </cdr:from>
    <cdr:to>
      <cdr:x>0.07567</cdr:x>
      <cdr:y>0.54195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2614762"/>
          <a:ext cx="599055" cy="2875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Di</a:t>
          </a:r>
        </a:p>
      </cdr:txBody>
    </cdr:sp>
  </cdr:relSizeAnchor>
  <cdr:relSizeAnchor xmlns:cdr="http://schemas.openxmlformats.org/drawingml/2006/chartDrawing">
    <cdr:from>
      <cdr:x>0</cdr:x>
      <cdr:y>0.52852</cdr:y>
    </cdr:from>
    <cdr:to>
      <cdr:x>0.08747</cdr:x>
      <cdr:y>0.58611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2830422"/>
          <a:ext cx="692509" cy="3083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AnDiHd</a:t>
          </a:r>
        </a:p>
      </cdr:txBody>
    </cdr:sp>
  </cdr:relSizeAnchor>
  <cdr:relSizeAnchor xmlns:cdr="http://schemas.openxmlformats.org/drawingml/2006/chartDrawing">
    <cdr:from>
      <cdr:x>0</cdr:x>
      <cdr:y>0.57774</cdr:y>
    </cdr:from>
    <cdr:to>
      <cdr:x>0.07567</cdr:x>
      <cdr:y>0.63144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3094008"/>
          <a:ext cx="599055" cy="28754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Fa</a:t>
          </a:r>
        </a:p>
      </cdr:txBody>
    </cdr:sp>
  </cdr:relSizeAnchor>
  <cdr:relSizeAnchor xmlns:cdr="http://schemas.openxmlformats.org/drawingml/2006/chartDrawing">
    <cdr:from>
      <cdr:x>0</cdr:x>
      <cdr:y>0.6113</cdr:y>
    </cdr:from>
    <cdr:to>
      <cdr:x>0.07567</cdr:x>
      <cdr:y>0.665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0" y="3273725"/>
          <a:ext cx="599055" cy="28754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En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0.09198</cdr:x>
      <cdr:y>0.49815</cdr:y>
    </cdr:from>
    <cdr:to>
      <cdr:x>0.97971</cdr:x>
      <cdr:y>0.59446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30045" y="805611"/>
          <a:ext cx="5115943" cy="15575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3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zoomScale="125" workbookViewId="0">
      <selection activeCell="G8" sqref="G8"/>
    </sheetView>
  </sheetViews>
  <sheetFormatPr baseColWidth="10" defaultRowHeight="16" x14ac:dyDescent="0.2"/>
  <cols>
    <col min="1" max="1" width="6.83203125" customWidth="1"/>
    <col min="2" max="2" width="8" customWidth="1"/>
    <col min="4" max="4" width="10.1640625" customWidth="1"/>
    <col min="10" max="10" width="10.83203125" customWidth="1"/>
    <col min="12" max="12" width="26.1640625" customWidth="1"/>
  </cols>
  <sheetData>
    <row r="2" spans="1:12" ht="17" thickBot="1" x14ac:dyDescent="0.25">
      <c r="A2" s="11" t="s">
        <v>26</v>
      </c>
    </row>
    <row r="3" spans="1:12" ht="18" thickTop="1" thickBot="1" x14ac:dyDescent="0.25">
      <c r="A3" s="1"/>
      <c r="B3" s="1" t="s">
        <v>0</v>
      </c>
      <c r="C3" s="2" t="s">
        <v>22</v>
      </c>
      <c r="D3" s="2" t="s">
        <v>23</v>
      </c>
      <c r="E3" s="2" t="s">
        <v>20</v>
      </c>
      <c r="F3" s="1" t="s">
        <v>21</v>
      </c>
      <c r="G3" s="1" t="s">
        <v>19</v>
      </c>
      <c r="H3" s="2" t="s">
        <v>27</v>
      </c>
      <c r="I3" s="2" t="s">
        <v>24</v>
      </c>
      <c r="J3" s="2" t="s">
        <v>28</v>
      </c>
      <c r="K3" s="2" t="s">
        <v>29</v>
      </c>
      <c r="L3" s="2" t="s">
        <v>1</v>
      </c>
    </row>
    <row r="4" spans="1:12" ht="18" thickTop="1" x14ac:dyDescent="0.2">
      <c r="A4" s="3" t="s">
        <v>6</v>
      </c>
      <c r="B4" s="4" t="s">
        <v>2</v>
      </c>
      <c r="C4" s="5">
        <v>1673</v>
      </c>
      <c r="D4" s="5">
        <v>2273</v>
      </c>
      <c r="E4" s="5">
        <v>1573</v>
      </c>
      <c r="F4" s="4">
        <v>1923</v>
      </c>
      <c r="G4" s="4">
        <v>1673</v>
      </c>
      <c r="H4" s="5">
        <v>1673</v>
      </c>
      <c r="I4" s="5">
        <v>1673</v>
      </c>
      <c r="J4" s="5">
        <v>1673</v>
      </c>
      <c r="K4" s="5">
        <v>1673</v>
      </c>
      <c r="L4" s="5"/>
    </row>
    <row r="5" spans="1:12" ht="17" x14ac:dyDescent="0.2">
      <c r="A5" s="6" t="s">
        <v>7</v>
      </c>
      <c r="B5" s="4" t="s">
        <v>8</v>
      </c>
      <c r="C5" s="5" t="s">
        <v>52</v>
      </c>
      <c r="D5" s="5" t="s">
        <v>43</v>
      </c>
      <c r="E5" s="5" t="s">
        <v>46</v>
      </c>
      <c r="F5" s="4" t="s">
        <v>53</v>
      </c>
      <c r="G5" s="4" t="s">
        <v>54</v>
      </c>
      <c r="H5" s="5" t="s">
        <v>55</v>
      </c>
      <c r="I5" s="5" t="s">
        <v>33</v>
      </c>
      <c r="J5" s="5" t="s">
        <v>31</v>
      </c>
      <c r="K5" s="5" t="s">
        <v>32</v>
      </c>
      <c r="L5" s="5" t="s">
        <v>30</v>
      </c>
    </row>
    <row r="6" spans="1:12" ht="17" x14ac:dyDescent="0.2">
      <c r="A6" s="6" t="s">
        <v>10</v>
      </c>
      <c r="B6" s="4"/>
      <c r="C6" s="5">
        <v>0.36499999999999999</v>
      </c>
      <c r="D6" s="5">
        <v>0.39600000000000002</v>
      </c>
      <c r="E6" s="5">
        <v>0.41199999999999998</v>
      </c>
      <c r="F6" s="4">
        <v>0.17399999999999999</v>
      </c>
      <c r="G6" s="4">
        <v>0.49299999999999999</v>
      </c>
      <c r="H6" s="5">
        <v>0.35599999999999998</v>
      </c>
      <c r="I6" s="5">
        <v>0.3</v>
      </c>
      <c r="J6" s="5">
        <v>0.31</v>
      </c>
      <c r="K6" s="5">
        <v>0.36099999999999999</v>
      </c>
      <c r="L6" s="5" t="s">
        <v>5</v>
      </c>
    </row>
    <row r="7" spans="1:12" x14ac:dyDescent="0.2">
      <c r="A7" s="3" t="s">
        <v>3</v>
      </c>
      <c r="B7" s="4"/>
      <c r="C7" s="12" t="s">
        <v>62</v>
      </c>
      <c r="D7" s="12" t="s">
        <v>68</v>
      </c>
      <c r="E7" s="12" t="s">
        <v>48</v>
      </c>
      <c r="F7" s="13" t="s">
        <v>65</v>
      </c>
      <c r="G7" s="13" t="s">
        <v>84</v>
      </c>
      <c r="H7" s="12" t="s">
        <v>51</v>
      </c>
      <c r="I7" s="12" t="s">
        <v>40</v>
      </c>
      <c r="J7" s="12" t="s">
        <v>34</v>
      </c>
      <c r="K7" s="12" t="s">
        <v>37</v>
      </c>
      <c r="L7" s="5" t="s">
        <v>4</v>
      </c>
    </row>
    <row r="8" spans="1:12" ht="17" x14ac:dyDescent="0.2">
      <c r="A8" s="3" t="s">
        <v>11</v>
      </c>
      <c r="B8" s="4" t="s">
        <v>12</v>
      </c>
      <c r="C8" s="5" t="s">
        <v>59</v>
      </c>
      <c r="D8" s="5">
        <v>16.41</v>
      </c>
      <c r="E8" s="7" t="s">
        <v>49</v>
      </c>
      <c r="F8" s="4" t="s">
        <v>57</v>
      </c>
      <c r="G8" s="4" t="s">
        <v>56</v>
      </c>
      <c r="H8" s="5" t="s">
        <v>58</v>
      </c>
      <c r="I8" s="5" t="s">
        <v>41</v>
      </c>
      <c r="J8" s="5" t="s">
        <v>35</v>
      </c>
      <c r="K8" s="5" t="s">
        <v>38</v>
      </c>
      <c r="L8" s="5" t="s">
        <v>5</v>
      </c>
    </row>
    <row r="9" spans="1:12" ht="17" x14ac:dyDescent="0.2">
      <c r="A9" s="3" t="s">
        <v>13</v>
      </c>
      <c r="B9" s="4"/>
      <c r="C9" s="5" t="s">
        <v>60</v>
      </c>
      <c r="D9" s="5" t="s">
        <v>45</v>
      </c>
      <c r="E9" s="5" t="s">
        <v>47</v>
      </c>
      <c r="F9" s="9" t="s">
        <v>63</v>
      </c>
      <c r="G9" s="9" t="s">
        <v>67</v>
      </c>
      <c r="H9" s="5" t="s">
        <v>50</v>
      </c>
      <c r="I9" s="5" t="s">
        <v>42</v>
      </c>
      <c r="J9" s="5" t="s">
        <v>36</v>
      </c>
      <c r="K9" s="5" t="s">
        <v>39</v>
      </c>
      <c r="L9" s="5" t="s">
        <v>4</v>
      </c>
    </row>
    <row r="10" spans="1:12" ht="17" x14ac:dyDescent="0.2">
      <c r="A10" s="3" t="s">
        <v>14</v>
      </c>
      <c r="B10" s="4" t="s">
        <v>15</v>
      </c>
      <c r="C10" s="12" t="s">
        <v>61</v>
      </c>
      <c r="D10" s="5" t="s">
        <v>9</v>
      </c>
      <c r="E10" s="5" t="s">
        <v>9</v>
      </c>
      <c r="F10" s="4" t="s">
        <v>64</v>
      </c>
      <c r="G10" s="4" t="s">
        <v>9</v>
      </c>
      <c r="H10" s="5" t="s">
        <v>9</v>
      </c>
      <c r="I10" s="5" t="s">
        <v>9</v>
      </c>
      <c r="J10" s="5" t="s">
        <v>9</v>
      </c>
      <c r="K10" s="5" t="s">
        <v>9</v>
      </c>
      <c r="L10" s="5" t="s">
        <v>4</v>
      </c>
    </row>
    <row r="11" spans="1:12" ht="17" x14ac:dyDescent="0.2">
      <c r="A11" s="8" t="s">
        <v>16</v>
      </c>
      <c r="B11" s="4" t="s">
        <v>17</v>
      </c>
      <c r="C11" s="5">
        <v>1761.15</v>
      </c>
      <c r="D11" s="5">
        <v>1926.18</v>
      </c>
      <c r="E11" s="7">
        <v>1182.3499999999999</v>
      </c>
      <c r="F11" s="4">
        <v>1528.72</v>
      </c>
      <c r="G11" s="4">
        <v>1612.56</v>
      </c>
      <c r="H11" s="10">
        <f>0.36*D11+0.64*E11</f>
        <v>1450.1288</v>
      </c>
      <c r="I11" s="5">
        <v>1345.48</v>
      </c>
      <c r="J11" s="5">
        <v>1442.34</v>
      </c>
      <c r="K11" s="5">
        <v>1491.96</v>
      </c>
      <c r="L11" s="5" t="s">
        <v>25</v>
      </c>
    </row>
    <row r="12" spans="1:12" ht="17" x14ac:dyDescent="0.2">
      <c r="A12" s="8" t="s">
        <v>18</v>
      </c>
      <c r="B12" s="4" t="s">
        <v>17</v>
      </c>
      <c r="C12" s="5">
        <v>1690.53</v>
      </c>
      <c r="D12" s="5">
        <v>1715.23</v>
      </c>
      <c r="E12" s="7">
        <v>1122.73</v>
      </c>
      <c r="F12" s="4">
        <v>1511.28</v>
      </c>
      <c r="G12" s="4">
        <v>1506.21</v>
      </c>
      <c r="H12" s="5">
        <v>1519.5</v>
      </c>
      <c r="I12" s="5">
        <v>1306.7</v>
      </c>
      <c r="J12" s="5">
        <v>1400.19</v>
      </c>
      <c r="K12" s="5">
        <v>1434.47</v>
      </c>
      <c r="L12" s="5" t="s">
        <v>5</v>
      </c>
    </row>
    <row r="13" spans="1:12" ht="47" customHeight="1" x14ac:dyDescent="0.2">
      <c r="A13" s="8"/>
      <c r="B13" s="4"/>
      <c r="C13" s="4"/>
      <c r="D13" s="4"/>
      <c r="E13" s="7"/>
      <c r="F13" s="4"/>
      <c r="G13" s="5"/>
      <c r="H13" s="5"/>
      <c r="I13" s="5"/>
      <c r="J13" s="5"/>
      <c r="K13" s="5"/>
      <c r="L13" s="5"/>
    </row>
    <row r="14" spans="1:12" ht="41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ht="17" customHeight="1" x14ac:dyDescent="0.2"/>
    <row r="17" ht="16" customHeight="1" x14ac:dyDescent="0.2"/>
    <row r="18" ht="17" customHeight="1" x14ac:dyDescent="0.2"/>
    <row r="19" ht="35" customHeight="1" x14ac:dyDescent="0.2"/>
    <row r="28" ht="22" customHeight="1" x14ac:dyDescent="0.2"/>
  </sheetData>
  <mergeCells count="1">
    <mergeCell ref="A14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5"/>
  <sheetViews>
    <sheetView tabSelected="1" topLeftCell="A71" workbookViewId="0">
      <selection activeCell="D107" sqref="D107"/>
    </sheetView>
  </sheetViews>
  <sheetFormatPr baseColWidth="10" defaultRowHeight="16" x14ac:dyDescent="0.2"/>
  <sheetData>
    <row r="2" spans="1:4" x14ac:dyDescent="0.2">
      <c r="A2" t="s">
        <v>69</v>
      </c>
      <c r="B2" t="s">
        <v>70</v>
      </c>
      <c r="C2" t="s">
        <v>3</v>
      </c>
      <c r="D2" t="s">
        <v>71</v>
      </c>
    </row>
    <row r="3" spans="1:4" x14ac:dyDescent="0.2">
      <c r="A3">
        <v>5.4423539999999999</v>
      </c>
      <c r="B3">
        <v>-10</v>
      </c>
      <c r="C3">
        <v>-2.636234</v>
      </c>
      <c r="D3">
        <v>63.402174000000002</v>
      </c>
    </row>
    <row r="4" spans="1:4" x14ac:dyDescent="0.2">
      <c r="A4">
        <v>5.8924630000000002</v>
      </c>
      <c r="B4">
        <v>-10</v>
      </c>
      <c r="C4">
        <v>-2.4780980000000001</v>
      </c>
      <c r="D4">
        <v>63.207450000000001</v>
      </c>
    </row>
    <row r="5" spans="1:4" x14ac:dyDescent="0.2">
      <c r="A5">
        <v>6.6448210000000003</v>
      </c>
      <c r="B5">
        <v>-10</v>
      </c>
      <c r="C5">
        <v>-2.4301710000000001</v>
      </c>
      <c r="D5">
        <v>63.249032999999997</v>
      </c>
    </row>
    <row r="6" spans="1:4" x14ac:dyDescent="0.2">
      <c r="A6">
        <v>7.1516190000000002</v>
      </c>
      <c r="B6">
        <v>-10</v>
      </c>
      <c r="C6">
        <v>-2.3770150000000001</v>
      </c>
      <c r="D6">
        <v>63.965598999999997</v>
      </c>
    </row>
    <row r="7" spans="1:4" x14ac:dyDescent="0.2">
      <c r="A7">
        <v>5.9249660000000004</v>
      </c>
      <c r="B7">
        <v>-10</v>
      </c>
      <c r="C7">
        <v>-2.3668309999999999</v>
      </c>
      <c r="D7">
        <v>63.316172000000002</v>
      </c>
    </row>
    <row r="8" spans="1:4" x14ac:dyDescent="0.2">
      <c r="A8">
        <v>6.7293799999999999</v>
      </c>
      <c r="B8">
        <v>-10</v>
      </c>
      <c r="C8">
        <v>-2.3562650000000001</v>
      </c>
      <c r="D8">
        <v>63.409880000000001</v>
      </c>
    </row>
    <row r="9" spans="1:4" x14ac:dyDescent="0.2">
      <c r="A9">
        <v>5.8166289999999998</v>
      </c>
      <c r="B9">
        <v>-10</v>
      </c>
      <c r="C9">
        <v>-2.350724</v>
      </c>
      <c r="D9">
        <v>63.170782000000003</v>
      </c>
    </row>
    <row r="10" spans="1:4" x14ac:dyDescent="0.2">
      <c r="A10">
        <v>5.7724840000000004</v>
      </c>
      <c r="B10">
        <v>-10</v>
      </c>
      <c r="C10">
        <v>-2.3308680000000002</v>
      </c>
      <c r="D10">
        <v>63.238801000000002</v>
      </c>
    </row>
    <row r="11" spans="1:4" x14ac:dyDescent="0.2">
      <c r="A11">
        <v>6.3904730000000001</v>
      </c>
      <c r="B11">
        <v>-10</v>
      </c>
      <c r="C11">
        <v>-2.3103609999999999</v>
      </c>
      <c r="D11">
        <v>63.247062999999997</v>
      </c>
    </row>
    <row r="12" spans="1:4" x14ac:dyDescent="0.2">
      <c r="A12">
        <v>6.2730399999999999</v>
      </c>
      <c r="B12">
        <v>-10</v>
      </c>
      <c r="C12">
        <v>-2.3032539999999999</v>
      </c>
      <c r="D12">
        <v>63.192045999999998</v>
      </c>
    </row>
    <row r="13" spans="1:4" x14ac:dyDescent="0.2">
      <c r="A13">
        <v>6.7498639999999996</v>
      </c>
      <c r="B13">
        <v>-10</v>
      </c>
      <c r="C13">
        <v>-2.2950599999999999</v>
      </c>
      <c r="D13">
        <v>63.185692000000003</v>
      </c>
    </row>
    <row r="14" spans="1:4" x14ac:dyDescent="0.2">
      <c r="A14">
        <v>6.0945559999999999</v>
      </c>
      <c r="B14">
        <v>-10</v>
      </c>
      <c r="C14">
        <v>-2.287391</v>
      </c>
      <c r="D14">
        <v>63.260573999999998</v>
      </c>
    </row>
    <row r="15" spans="1:4" x14ac:dyDescent="0.2">
      <c r="A15">
        <v>5.7112780000000001</v>
      </c>
      <c r="B15">
        <v>-10</v>
      </c>
      <c r="C15">
        <v>-2.2710460000000001</v>
      </c>
      <c r="D15">
        <v>63.478583</v>
      </c>
    </row>
    <row r="16" spans="1:4" x14ac:dyDescent="0.2">
      <c r="A16">
        <v>5.64785</v>
      </c>
      <c r="B16">
        <v>-10</v>
      </c>
      <c r="C16">
        <v>-2.2637649999999998</v>
      </c>
      <c r="D16">
        <v>63.479523</v>
      </c>
    </row>
    <row r="17" spans="1:4" x14ac:dyDescent="0.2">
      <c r="A17">
        <v>5.8572280000000001</v>
      </c>
      <c r="B17">
        <v>-10</v>
      </c>
      <c r="C17">
        <v>-2.2598989999999999</v>
      </c>
      <c r="D17">
        <v>63.194468000000001</v>
      </c>
    </row>
    <row r="18" spans="1:4" x14ac:dyDescent="0.2">
      <c r="A18">
        <v>6.1840989999999998</v>
      </c>
      <c r="B18">
        <v>-10</v>
      </c>
      <c r="C18">
        <v>-2.2554159999999999</v>
      </c>
      <c r="D18">
        <v>63.249017000000002</v>
      </c>
    </row>
    <row r="19" spans="1:4" x14ac:dyDescent="0.2">
      <c r="A19">
        <v>6.1656550000000001</v>
      </c>
      <c r="B19">
        <v>-10</v>
      </c>
      <c r="C19">
        <v>-2.2494830000000001</v>
      </c>
      <c r="D19">
        <v>63.209885</v>
      </c>
    </row>
    <row r="20" spans="1:4" x14ac:dyDescent="0.2">
      <c r="A20">
        <v>6.0586339999999996</v>
      </c>
      <c r="B20">
        <v>-10</v>
      </c>
      <c r="C20">
        <v>-2.2279140000000002</v>
      </c>
      <c r="D20">
        <v>63.158552</v>
      </c>
    </row>
    <row r="21" spans="1:4" x14ac:dyDescent="0.2">
      <c r="A21">
        <v>6.6684029999999996</v>
      </c>
      <c r="B21">
        <v>-10</v>
      </c>
      <c r="C21">
        <v>-2.1355420000000001</v>
      </c>
      <c r="D21">
        <v>63.216335000000001</v>
      </c>
    </row>
    <row r="22" spans="1:4" x14ac:dyDescent="0.2">
      <c r="A22">
        <v>5.9902240000000004</v>
      </c>
      <c r="B22">
        <v>-10</v>
      </c>
      <c r="C22">
        <v>-2.0779350000000001</v>
      </c>
      <c r="D22">
        <v>63.319685</v>
      </c>
    </row>
    <row r="23" spans="1:4" x14ac:dyDescent="0.2">
      <c r="A23">
        <v>6.7339640000000003</v>
      </c>
      <c r="B23">
        <v>-10</v>
      </c>
      <c r="C23">
        <v>-2.062303</v>
      </c>
      <c r="D23">
        <v>63.196016</v>
      </c>
    </row>
    <row r="24" spans="1:4" x14ac:dyDescent="0.2">
      <c r="A24">
        <v>6.8270549999999997</v>
      </c>
      <c r="B24">
        <v>-10</v>
      </c>
      <c r="C24">
        <v>-1.9735499999999999</v>
      </c>
      <c r="D24">
        <v>63.234431000000001</v>
      </c>
    </row>
    <row r="25" spans="1:4" x14ac:dyDescent="0.2">
      <c r="A25">
        <v>7.3227989999999998</v>
      </c>
      <c r="B25">
        <v>-10</v>
      </c>
      <c r="C25">
        <v>-1.968861</v>
      </c>
      <c r="D25">
        <v>63.195421000000003</v>
      </c>
    </row>
    <row r="26" spans="1:4" x14ac:dyDescent="0.2">
      <c r="A26">
        <v>7.3227989999999998</v>
      </c>
      <c r="B26">
        <v>-10</v>
      </c>
      <c r="C26">
        <v>-1.9688600000000001</v>
      </c>
      <c r="D26">
        <v>63.195422000000001</v>
      </c>
    </row>
    <row r="27" spans="1:4" x14ac:dyDescent="0.2">
      <c r="A27">
        <v>6.7829860000000002</v>
      </c>
      <c r="B27">
        <v>-10</v>
      </c>
      <c r="C27">
        <v>-1.8876980000000001</v>
      </c>
      <c r="D27">
        <v>63.201642</v>
      </c>
    </row>
    <row r="28" spans="1:4" x14ac:dyDescent="0.2">
      <c r="A28">
        <v>6.3369280000000003</v>
      </c>
      <c r="B28">
        <v>-10</v>
      </c>
      <c r="C28">
        <v>-1.8772329999999999</v>
      </c>
      <c r="D28">
        <v>63.184255999999998</v>
      </c>
    </row>
    <row r="29" spans="1:4" x14ac:dyDescent="0.2">
      <c r="A29">
        <v>6.7001340000000003</v>
      </c>
      <c r="B29">
        <v>-10</v>
      </c>
      <c r="C29">
        <v>-1.844735</v>
      </c>
      <c r="D29">
        <v>63.179613000000003</v>
      </c>
    </row>
    <row r="30" spans="1:4" x14ac:dyDescent="0.2">
      <c r="A30">
        <v>6.2822250000000004</v>
      </c>
      <c r="B30">
        <v>-10</v>
      </c>
      <c r="C30">
        <v>-1.8332299999999999</v>
      </c>
      <c r="D30">
        <v>63.210850000000001</v>
      </c>
    </row>
    <row r="31" spans="1:4" x14ac:dyDescent="0.2">
      <c r="A31">
        <v>6.427969</v>
      </c>
      <c r="B31">
        <v>-10</v>
      </c>
      <c r="C31">
        <v>-1.8318209999999999</v>
      </c>
      <c r="D31">
        <v>63.217461</v>
      </c>
    </row>
    <row r="32" spans="1:4" x14ac:dyDescent="0.2">
      <c r="A32">
        <v>7.4883499999999996</v>
      </c>
      <c r="B32">
        <v>-10</v>
      </c>
      <c r="C32">
        <v>-1.8203309999999999</v>
      </c>
      <c r="D32">
        <v>63.192256</v>
      </c>
    </row>
    <row r="33" spans="1:4" x14ac:dyDescent="0.2">
      <c r="A33">
        <v>6.4483459999999999</v>
      </c>
      <c r="B33">
        <v>-10</v>
      </c>
      <c r="C33">
        <v>-1.794284</v>
      </c>
      <c r="D33">
        <v>63.253655999999999</v>
      </c>
    </row>
    <row r="34" spans="1:4" x14ac:dyDescent="0.2">
      <c r="A34">
        <v>7.1849600000000002</v>
      </c>
      <c r="B34">
        <v>-10</v>
      </c>
      <c r="C34">
        <v>-1.78084</v>
      </c>
      <c r="D34">
        <v>63.304166000000002</v>
      </c>
    </row>
    <row r="35" spans="1:4" x14ac:dyDescent="0.2">
      <c r="A35">
        <v>6.4703169999999997</v>
      </c>
      <c r="B35">
        <v>-10</v>
      </c>
      <c r="C35">
        <v>-1.7602610000000001</v>
      </c>
      <c r="D35">
        <v>63.244863000000002</v>
      </c>
    </row>
    <row r="36" spans="1:4" x14ac:dyDescent="0.2">
      <c r="A36">
        <v>7.908175</v>
      </c>
      <c r="B36">
        <v>-10</v>
      </c>
      <c r="C36">
        <v>-1.7582530000000001</v>
      </c>
      <c r="D36">
        <v>63.185161999999998</v>
      </c>
    </row>
    <row r="37" spans="1:4" x14ac:dyDescent="0.2">
      <c r="A37">
        <v>6.4556440000000004</v>
      </c>
      <c r="B37">
        <v>-10</v>
      </c>
      <c r="C37">
        <v>-1.715117</v>
      </c>
      <c r="D37">
        <v>64.016103000000001</v>
      </c>
    </row>
    <row r="38" spans="1:4" x14ac:dyDescent="0.2">
      <c r="A38">
        <v>6.9986040000000003</v>
      </c>
      <c r="B38">
        <v>-10</v>
      </c>
      <c r="C38">
        <v>-1.7007159999999999</v>
      </c>
      <c r="D38">
        <v>63.212290000000003</v>
      </c>
    </row>
    <row r="39" spans="1:4" x14ac:dyDescent="0.2">
      <c r="A39">
        <v>6.7773570000000003</v>
      </c>
      <c r="B39">
        <v>-10</v>
      </c>
      <c r="C39">
        <v>-1.6501140000000001</v>
      </c>
      <c r="D39">
        <v>63.191012000000001</v>
      </c>
    </row>
    <row r="40" spans="1:4" x14ac:dyDescent="0.2">
      <c r="A40">
        <v>6.6698029999999999</v>
      </c>
      <c r="B40">
        <v>-10</v>
      </c>
      <c r="C40">
        <v>-1.6378520000000001</v>
      </c>
      <c r="D40">
        <v>63.218353999999998</v>
      </c>
    </row>
    <row r="41" spans="1:4" x14ac:dyDescent="0.2">
      <c r="A41">
        <v>6.661562</v>
      </c>
      <c r="B41">
        <v>-10</v>
      </c>
      <c r="C41">
        <v>-1.5815360000000001</v>
      </c>
      <c r="D41">
        <v>63.258861000000003</v>
      </c>
    </row>
    <row r="42" spans="1:4" x14ac:dyDescent="0.2">
      <c r="A42">
        <v>6.5320080000000003</v>
      </c>
      <c r="B42">
        <v>-10</v>
      </c>
      <c r="C42">
        <v>-1.527504</v>
      </c>
      <c r="D42">
        <v>63.207977</v>
      </c>
    </row>
    <row r="43" spans="1:4" x14ac:dyDescent="0.2">
      <c r="A43">
        <v>6.7006519999999998</v>
      </c>
      <c r="B43">
        <v>-10</v>
      </c>
      <c r="C43">
        <v>-1.526796</v>
      </c>
      <c r="D43">
        <v>63.227629</v>
      </c>
    </row>
    <row r="44" spans="1:4" x14ac:dyDescent="0.2">
      <c r="A44">
        <v>6.4389979999999998</v>
      </c>
      <c r="B44">
        <v>-10</v>
      </c>
      <c r="C44">
        <v>-1.4890190000000001</v>
      </c>
      <c r="D44">
        <v>63.269778000000002</v>
      </c>
    </row>
    <row r="45" spans="1:4" x14ac:dyDescent="0.2">
      <c r="A45">
        <v>6.5296969999999996</v>
      </c>
      <c r="B45">
        <v>-10</v>
      </c>
      <c r="C45">
        <v>-1.3980840000000001</v>
      </c>
      <c r="D45">
        <v>144.891964</v>
      </c>
    </row>
    <row r="46" spans="1:4" x14ac:dyDescent="0.2">
      <c r="A46">
        <v>7.1272739999999999</v>
      </c>
      <c r="B46">
        <v>-10</v>
      </c>
      <c r="C46">
        <v>-1.340082</v>
      </c>
      <c r="D46">
        <v>63.214261999999998</v>
      </c>
    </row>
    <row r="47" spans="1:4" x14ac:dyDescent="0.2">
      <c r="A47">
        <v>6.5646690000000003</v>
      </c>
      <c r="B47">
        <v>-10</v>
      </c>
      <c r="C47">
        <v>-1.301655</v>
      </c>
      <c r="D47">
        <v>63.323067999999999</v>
      </c>
    </row>
    <row r="48" spans="1:4" x14ac:dyDescent="0.2">
      <c r="A48">
        <v>6.952216</v>
      </c>
      <c r="B48">
        <v>-10</v>
      </c>
      <c r="C48">
        <v>-1.2764690000000001</v>
      </c>
      <c r="D48">
        <v>63.185552000000001</v>
      </c>
    </row>
    <row r="49" spans="1:4" x14ac:dyDescent="0.2">
      <c r="A49">
        <v>6.767741</v>
      </c>
      <c r="B49">
        <v>-10</v>
      </c>
      <c r="C49">
        <v>-1.275876</v>
      </c>
      <c r="D49">
        <v>63.025587000000002</v>
      </c>
    </row>
    <row r="50" spans="1:4" x14ac:dyDescent="0.2">
      <c r="A50">
        <v>6.5342539999999998</v>
      </c>
      <c r="B50">
        <v>-10</v>
      </c>
      <c r="C50">
        <v>-1.1859310000000001</v>
      </c>
      <c r="D50">
        <v>63.282395999999999</v>
      </c>
    </row>
    <row r="51" spans="1:4" x14ac:dyDescent="0.2">
      <c r="A51">
        <v>7.1265489999999998</v>
      </c>
      <c r="B51">
        <v>-10</v>
      </c>
      <c r="C51">
        <v>-1.1333489999999999</v>
      </c>
      <c r="D51">
        <v>1120.558297</v>
      </c>
    </row>
    <row r="52" spans="1:4" x14ac:dyDescent="0.2">
      <c r="A52">
        <v>6.5500090000000002</v>
      </c>
      <c r="B52">
        <v>-10</v>
      </c>
      <c r="C52">
        <v>-0.95766899999999999</v>
      </c>
      <c r="D52">
        <v>63.329839</v>
      </c>
    </row>
    <row r="53" spans="1:4" x14ac:dyDescent="0.2">
      <c r="A53">
        <v>7.0760810000000003</v>
      </c>
      <c r="B53">
        <v>-10</v>
      </c>
      <c r="C53">
        <v>-0.91168300000000002</v>
      </c>
      <c r="D53">
        <v>66.362741</v>
      </c>
    </row>
    <row r="54" spans="1:4" x14ac:dyDescent="0.2">
      <c r="A54">
        <v>6.9971170000000003</v>
      </c>
      <c r="B54">
        <v>-10</v>
      </c>
      <c r="C54">
        <v>-0.87900500000000004</v>
      </c>
      <c r="D54">
        <v>1505.1307039999999</v>
      </c>
    </row>
    <row r="55" spans="1:4" x14ac:dyDescent="0.2">
      <c r="A55">
        <v>7.419289</v>
      </c>
      <c r="B55">
        <v>-10</v>
      </c>
      <c r="C55">
        <v>-0.84326500000000004</v>
      </c>
      <c r="D55">
        <v>63.271602999999999</v>
      </c>
    </row>
    <row r="56" spans="1:4" x14ac:dyDescent="0.2">
      <c r="A56">
        <v>7.0119379999999998</v>
      </c>
      <c r="B56">
        <v>-10</v>
      </c>
      <c r="C56">
        <v>-0.67761400000000005</v>
      </c>
      <c r="D56">
        <v>63.245604</v>
      </c>
    </row>
    <row r="57" spans="1:4" x14ac:dyDescent="0.2">
      <c r="A57">
        <v>7.5534410000000003</v>
      </c>
      <c r="B57">
        <v>-10</v>
      </c>
      <c r="C57">
        <v>-0.56009399999999998</v>
      </c>
      <c r="D57">
        <v>68.585409999999996</v>
      </c>
    </row>
    <row r="58" spans="1:4" x14ac:dyDescent="0.2">
      <c r="A58">
        <v>7.3857059999999999</v>
      </c>
      <c r="B58">
        <v>-10</v>
      </c>
      <c r="C58">
        <v>-0.41386000000000001</v>
      </c>
      <c r="D58">
        <v>63.325434000000001</v>
      </c>
    </row>
    <row r="59" spans="1:4" x14ac:dyDescent="0.2">
      <c r="A59">
        <v>7.1449470000000002</v>
      </c>
      <c r="B59">
        <v>-10</v>
      </c>
      <c r="C59">
        <v>-3.6899000000000001E-2</v>
      </c>
      <c r="D59">
        <v>63.390318999999998</v>
      </c>
    </row>
    <row r="60" spans="1:4" x14ac:dyDescent="0.2">
      <c r="A60">
        <v>7.5903619999999998</v>
      </c>
      <c r="B60">
        <v>-10</v>
      </c>
      <c r="C60">
        <v>8.8913000000000006E-2</v>
      </c>
      <c r="D60">
        <v>63.504347000000003</v>
      </c>
    </row>
    <row r="61" spans="1:4" x14ac:dyDescent="0.2">
      <c r="A61">
        <v>8.0813790000000001</v>
      </c>
      <c r="B61">
        <v>-10</v>
      </c>
      <c r="C61">
        <v>0.82702900000000001</v>
      </c>
      <c r="D61">
        <v>63.555827000000001</v>
      </c>
    </row>
    <row r="62" spans="1:4" x14ac:dyDescent="0.2">
      <c r="A62">
        <v>6.6120780000000003</v>
      </c>
      <c r="B62">
        <v>-10</v>
      </c>
      <c r="C62">
        <v>1.932663</v>
      </c>
      <c r="D62">
        <v>64.253635000000003</v>
      </c>
    </row>
    <row r="63" spans="1:4" x14ac:dyDescent="0.2">
      <c r="A63">
        <v>6.7689199999999996</v>
      </c>
      <c r="B63">
        <v>-10</v>
      </c>
      <c r="C63">
        <v>2.6987450000000002</v>
      </c>
      <c r="D63">
        <v>63.315731</v>
      </c>
    </row>
    <row r="64" spans="1:4" x14ac:dyDescent="0.2">
      <c r="A64">
        <v>6.8289220000000004</v>
      </c>
      <c r="B64">
        <v>-10</v>
      </c>
      <c r="C64">
        <v>2.7581929999999999</v>
      </c>
      <c r="D64">
        <v>63.424492000000001</v>
      </c>
    </row>
    <row r="65" spans="1:4" x14ac:dyDescent="0.2">
      <c r="A65">
        <v>7.0892670000000004</v>
      </c>
      <c r="B65">
        <v>-10</v>
      </c>
      <c r="C65">
        <v>2.8043490000000002</v>
      </c>
      <c r="D65">
        <v>63.341135000000001</v>
      </c>
    </row>
    <row r="66" spans="1:4" x14ac:dyDescent="0.2">
      <c r="A66">
        <v>7.1660979999999999</v>
      </c>
      <c r="B66">
        <v>-10</v>
      </c>
      <c r="C66">
        <v>2.8126199999999999</v>
      </c>
      <c r="D66">
        <v>63.660432999999998</v>
      </c>
    </row>
    <row r="67" spans="1:4" x14ac:dyDescent="0.2">
      <c r="A67">
        <v>7.3454829999999998</v>
      </c>
      <c r="B67">
        <v>-10</v>
      </c>
      <c r="C67">
        <v>2.8138969999999999</v>
      </c>
      <c r="D67">
        <v>63.794910000000002</v>
      </c>
    </row>
    <row r="68" spans="1:4" x14ac:dyDescent="0.2">
      <c r="A68">
        <v>7.0593849999999998</v>
      </c>
      <c r="B68">
        <v>-10</v>
      </c>
      <c r="C68">
        <v>2.8408289999999998</v>
      </c>
      <c r="D68">
        <v>63.855919</v>
      </c>
    </row>
    <row r="69" spans="1:4" x14ac:dyDescent="0.2">
      <c r="A69">
        <v>7.1764250000000001</v>
      </c>
      <c r="B69">
        <v>-10</v>
      </c>
      <c r="C69">
        <v>2.8568530000000001</v>
      </c>
      <c r="D69">
        <v>63.369377</v>
      </c>
    </row>
    <row r="70" spans="1:4" x14ac:dyDescent="0.2">
      <c r="A70">
        <v>7.0518049999999999</v>
      </c>
      <c r="B70">
        <v>-10</v>
      </c>
      <c r="C70">
        <v>2.863756</v>
      </c>
      <c r="D70">
        <v>63.284089000000002</v>
      </c>
    </row>
    <row r="71" spans="1:4" x14ac:dyDescent="0.2">
      <c r="A71">
        <v>7.3462829999999997</v>
      </c>
      <c r="B71">
        <v>-10</v>
      </c>
      <c r="C71">
        <v>2.9359920000000002</v>
      </c>
      <c r="D71">
        <v>63.247594999999997</v>
      </c>
    </row>
    <row r="72" spans="1:4" x14ac:dyDescent="0.2">
      <c r="A72">
        <v>7.7640650000000004</v>
      </c>
      <c r="B72">
        <v>-10</v>
      </c>
      <c r="C72">
        <v>2.9559630000000001</v>
      </c>
      <c r="D72">
        <v>64.320780999999997</v>
      </c>
    </row>
    <row r="73" spans="1:4" x14ac:dyDescent="0.2">
      <c r="A73">
        <v>7.0963450000000003</v>
      </c>
      <c r="B73">
        <v>-10</v>
      </c>
      <c r="C73">
        <v>3.0024980000000001</v>
      </c>
      <c r="D73">
        <v>63.316291999999997</v>
      </c>
    </row>
    <row r="74" spans="1:4" x14ac:dyDescent="0.2">
      <c r="A74">
        <v>7.4208850000000002</v>
      </c>
      <c r="B74">
        <v>-10</v>
      </c>
      <c r="C74">
        <v>3.028009</v>
      </c>
      <c r="D74">
        <v>63.416618999999997</v>
      </c>
    </row>
    <row r="75" spans="1:4" x14ac:dyDescent="0.2">
      <c r="A75">
        <v>8.0440909999999999</v>
      </c>
      <c r="B75">
        <v>-10</v>
      </c>
      <c r="C75">
        <v>3.0390380000000001</v>
      </c>
      <c r="D75">
        <v>1419.5541639999999</v>
      </c>
    </row>
    <row r="76" spans="1:4" x14ac:dyDescent="0.2">
      <c r="A76">
        <v>7.225301</v>
      </c>
      <c r="B76">
        <v>-10</v>
      </c>
      <c r="C76">
        <v>3.0573869999999999</v>
      </c>
      <c r="D76">
        <v>63.501831000000003</v>
      </c>
    </row>
    <row r="77" spans="1:4" x14ac:dyDescent="0.2">
      <c r="A77">
        <v>7.0712080000000004</v>
      </c>
      <c r="B77">
        <v>-10</v>
      </c>
      <c r="C77">
        <v>3.0903670000000001</v>
      </c>
      <c r="D77">
        <v>63.470253</v>
      </c>
    </row>
    <row r="78" spans="1:4" x14ac:dyDescent="0.2">
      <c r="A78">
        <v>6.9559300000000004</v>
      </c>
      <c r="B78">
        <v>-10</v>
      </c>
      <c r="C78">
        <v>3.15401</v>
      </c>
      <c r="D78">
        <v>63.547972000000001</v>
      </c>
    </row>
    <row r="79" spans="1:4" x14ac:dyDescent="0.2">
      <c r="A79">
        <v>7.0060710000000004</v>
      </c>
      <c r="B79">
        <v>-10</v>
      </c>
      <c r="C79">
        <v>3.1881240000000002</v>
      </c>
      <c r="D79">
        <v>63.414631999999997</v>
      </c>
    </row>
    <row r="80" spans="1:4" x14ac:dyDescent="0.2">
      <c r="A80">
        <v>7.5826209999999996</v>
      </c>
      <c r="B80">
        <v>-10</v>
      </c>
      <c r="C80">
        <v>3.1911350000000001</v>
      </c>
      <c r="D80">
        <v>63.407646999999997</v>
      </c>
    </row>
    <row r="81" spans="1:4" x14ac:dyDescent="0.2">
      <c r="A81">
        <v>6.9793820000000002</v>
      </c>
      <c r="B81">
        <v>-10</v>
      </c>
      <c r="C81">
        <v>3.2023480000000002</v>
      </c>
      <c r="D81">
        <v>63.388891999999998</v>
      </c>
    </row>
    <row r="82" spans="1:4" x14ac:dyDescent="0.2">
      <c r="A82">
        <v>7.6359539999999999</v>
      </c>
      <c r="B82">
        <v>-10</v>
      </c>
      <c r="C82">
        <v>3.3710640000000001</v>
      </c>
      <c r="D82">
        <v>63.252249999999997</v>
      </c>
    </row>
    <row r="83" spans="1:4" x14ac:dyDescent="0.2">
      <c r="A83">
        <v>6.9292860000000003</v>
      </c>
      <c r="B83">
        <v>-10</v>
      </c>
      <c r="C83">
        <v>3.3987120000000002</v>
      </c>
      <c r="D83">
        <v>63.594855000000003</v>
      </c>
    </row>
    <row r="84" spans="1:4" x14ac:dyDescent="0.2">
      <c r="A84">
        <v>7.0740439999999998</v>
      </c>
      <c r="B84">
        <v>-10</v>
      </c>
      <c r="C84">
        <v>3.4100869999999999</v>
      </c>
      <c r="D84">
        <v>63.309679000000003</v>
      </c>
    </row>
    <row r="85" spans="1:4" x14ac:dyDescent="0.2">
      <c r="A85">
        <v>7.3324759999999998</v>
      </c>
      <c r="B85">
        <v>-10</v>
      </c>
      <c r="C85">
        <v>3.4123220000000001</v>
      </c>
      <c r="D85">
        <v>63.325332000000003</v>
      </c>
    </row>
    <row r="86" spans="1:4" x14ac:dyDescent="0.2">
      <c r="A86">
        <v>7.2752309999999998</v>
      </c>
      <c r="B86">
        <v>-10</v>
      </c>
      <c r="C86">
        <v>3.4333450000000001</v>
      </c>
      <c r="D86">
        <v>63.373708999999998</v>
      </c>
    </row>
    <row r="87" spans="1:4" x14ac:dyDescent="0.2">
      <c r="A87">
        <v>7.3064660000000003</v>
      </c>
      <c r="B87">
        <v>-10</v>
      </c>
      <c r="C87">
        <v>3.4335529999999999</v>
      </c>
      <c r="D87">
        <v>63.351804000000001</v>
      </c>
    </row>
    <row r="88" spans="1:4" x14ac:dyDescent="0.2">
      <c r="A88">
        <v>6.9582829999999998</v>
      </c>
      <c r="B88">
        <v>-10</v>
      </c>
      <c r="C88">
        <v>3.4562650000000001</v>
      </c>
      <c r="D88">
        <v>63.640146000000001</v>
      </c>
    </row>
    <row r="89" spans="1:4" x14ac:dyDescent="0.2">
      <c r="A89">
        <v>7.4403439999999996</v>
      </c>
      <c r="B89">
        <v>-10</v>
      </c>
      <c r="C89">
        <v>3.4640879999999998</v>
      </c>
      <c r="D89">
        <v>63.591569</v>
      </c>
    </row>
    <row r="90" spans="1:4" x14ac:dyDescent="0.2">
      <c r="A90">
        <v>7.9396789999999999</v>
      </c>
      <c r="B90">
        <v>-10</v>
      </c>
      <c r="C90">
        <v>3.4698349999999998</v>
      </c>
      <c r="D90">
        <v>63.567202000000002</v>
      </c>
    </row>
    <row r="91" spans="1:4" x14ac:dyDescent="0.2">
      <c r="A91">
        <v>7.4169039999999997</v>
      </c>
      <c r="B91">
        <v>-10</v>
      </c>
      <c r="C91">
        <v>3.4737719999999999</v>
      </c>
      <c r="D91">
        <v>63.439883999999999</v>
      </c>
    </row>
    <row r="92" spans="1:4" x14ac:dyDescent="0.2">
      <c r="A92">
        <v>7.2814040000000002</v>
      </c>
      <c r="B92">
        <v>-10</v>
      </c>
      <c r="C92">
        <v>3.478548</v>
      </c>
      <c r="D92">
        <v>63.262951999999999</v>
      </c>
    </row>
    <row r="93" spans="1:4" x14ac:dyDescent="0.2">
      <c r="A93">
        <v>7.1887499999999998</v>
      </c>
      <c r="B93">
        <v>-10</v>
      </c>
      <c r="C93">
        <v>3.498596</v>
      </c>
      <c r="D93">
        <v>63.32058</v>
      </c>
    </row>
    <row r="94" spans="1:4" x14ac:dyDescent="0.2">
      <c r="A94">
        <v>7.5300570000000002</v>
      </c>
      <c r="B94">
        <v>-10</v>
      </c>
      <c r="C94">
        <v>3.6157439999999998</v>
      </c>
      <c r="D94">
        <v>63.507815000000001</v>
      </c>
    </row>
    <row r="95" spans="1:4" x14ac:dyDescent="0.2">
      <c r="A95">
        <v>7.1158799999999998</v>
      </c>
      <c r="B95">
        <v>-10</v>
      </c>
      <c r="C95">
        <v>3.6318380000000001</v>
      </c>
      <c r="D95">
        <v>63.32497</v>
      </c>
    </row>
    <row r="96" spans="1:4" x14ac:dyDescent="0.2">
      <c r="A96">
        <v>7.5368360000000001</v>
      </c>
      <c r="B96">
        <v>-10</v>
      </c>
      <c r="C96">
        <v>3.635043</v>
      </c>
      <c r="D96">
        <v>63.516418999999999</v>
      </c>
    </row>
    <row r="97" spans="1:4" x14ac:dyDescent="0.2">
      <c r="A97">
        <v>6.9475709999999999</v>
      </c>
      <c r="B97">
        <v>-10</v>
      </c>
      <c r="C97">
        <v>3.6367349999999998</v>
      </c>
      <c r="D97">
        <v>63.577525999999999</v>
      </c>
    </row>
    <row r="98" spans="1:4" x14ac:dyDescent="0.2">
      <c r="A98">
        <v>7.1362290000000002</v>
      </c>
      <c r="B98">
        <v>-10</v>
      </c>
      <c r="C98">
        <v>3.7609210000000002</v>
      </c>
      <c r="D98">
        <v>63.671934999999998</v>
      </c>
    </row>
    <row r="99" spans="1:4" x14ac:dyDescent="0.2">
      <c r="A99">
        <v>7.9793979999999998</v>
      </c>
      <c r="B99">
        <v>-10</v>
      </c>
      <c r="C99">
        <v>4.1042889999999996</v>
      </c>
      <c r="D99">
        <v>63.376750000000001</v>
      </c>
    </row>
    <row r="100" spans="1:4" x14ac:dyDescent="0.2">
      <c r="A100">
        <v>7.6926949999999996</v>
      </c>
      <c r="B100">
        <v>-10</v>
      </c>
      <c r="C100">
        <v>4.1194309999999996</v>
      </c>
      <c r="D100">
        <v>63.268521</v>
      </c>
    </row>
    <row r="101" spans="1:4" x14ac:dyDescent="0.2">
      <c r="A101">
        <v>7.374117</v>
      </c>
      <c r="B101">
        <v>-10</v>
      </c>
      <c r="C101">
        <v>4.9939479999999996</v>
      </c>
      <c r="D101">
        <v>64.357185000000001</v>
      </c>
    </row>
    <row r="102" spans="1:4" x14ac:dyDescent="0.2">
      <c r="A102" t="s">
        <v>72</v>
      </c>
      <c r="B102" t="s">
        <v>73</v>
      </c>
      <c r="C102" t="s">
        <v>74</v>
      </c>
    </row>
    <row r="103" spans="1:4" x14ac:dyDescent="0.2">
      <c r="A103" t="s">
        <v>75</v>
      </c>
      <c r="B103">
        <v>0.24573</v>
      </c>
      <c r="C103" t="s">
        <v>76</v>
      </c>
    </row>
    <row r="104" spans="1:4" x14ac:dyDescent="0.2">
      <c r="A104" t="s">
        <v>69</v>
      </c>
      <c r="B104">
        <v>6.7677399999999999</v>
      </c>
      <c r="C104">
        <v>0.56755999999999995</v>
      </c>
      <c r="D104">
        <f>STDEV(A3:A60)</f>
        <v>0.54282355489496292</v>
      </c>
    </row>
    <row r="105" spans="1:4" x14ac:dyDescent="0.2">
      <c r="A105" t="s">
        <v>77</v>
      </c>
      <c r="B105">
        <v>-10</v>
      </c>
      <c r="C105">
        <v>0</v>
      </c>
    </row>
    <row r="106" spans="1:4" x14ac:dyDescent="0.2">
      <c r="A106" t="s">
        <v>78</v>
      </c>
      <c r="B106">
        <v>0.49329000000000001</v>
      </c>
      <c r="C106" t="s">
        <v>76</v>
      </c>
    </row>
    <row r="107" spans="1:4" x14ac:dyDescent="0.2">
      <c r="A107" t="s">
        <v>3</v>
      </c>
      <c r="B107">
        <v>-1.2758799999999999</v>
      </c>
      <c r="C107">
        <v>9.3445499999999999</v>
      </c>
      <c r="D107">
        <f>STDEV(C3:C60)</f>
        <v>0.62519687988794137</v>
      </c>
    </row>
    <row r="108" spans="1:4" x14ac:dyDescent="0.2">
      <c r="A108" t="s">
        <v>79</v>
      </c>
      <c r="B108">
        <v>1506.21</v>
      </c>
      <c r="C108" t="s">
        <v>76</v>
      </c>
    </row>
    <row r="109" spans="1:4" x14ac:dyDescent="0.2">
      <c r="A109" t="s">
        <v>71</v>
      </c>
      <c r="B109">
        <v>63.025599999999997</v>
      </c>
      <c r="C109">
        <v>222.839</v>
      </c>
    </row>
    <row r="110" spans="1:4" x14ac:dyDescent="0.2">
      <c r="A110" t="s">
        <v>80</v>
      </c>
      <c r="B110">
        <v>5.1870000000000003</v>
      </c>
      <c r="C110">
        <v>1.8219099999999999</v>
      </c>
    </row>
    <row r="111" spans="1:4" x14ac:dyDescent="0.2">
      <c r="A111" t="s">
        <v>81</v>
      </c>
      <c r="B111" t="s">
        <v>82</v>
      </c>
    </row>
    <row r="112" spans="1:4" x14ac:dyDescent="0.2">
      <c r="B112" t="s">
        <v>69</v>
      </c>
      <c r="C112" t="s">
        <v>70</v>
      </c>
      <c r="D112" t="s">
        <v>3</v>
      </c>
    </row>
    <row r="113" spans="1:5" x14ac:dyDescent="0.2">
      <c r="A113" t="s">
        <v>70</v>
      </c>
      <c r="B113" t="s">
        <v>83</v>
      </c>
      <c r="E113" t="s">
        <v>71</v>
      </c>
    </row>
    <row r="114" spans="1:5" x14ac:dyDescent="0.2">
      <c r="A114" t="s">
        <v>3</v>
      </c>
      <c r="B114">
        <v>0.27846799999999999</v>
      </c>
      <c r="C114" t="s">
        <v>83</v>
      </c>
    </row>
    <row r="115" spans="1:5" x14ac:dyDescent="0.2">
      <c r="A115" t="s">
        <v>71</v>
      </c>
      <c r="B115">
        <v>0.19330700000000001</v>
      </c>
      <c r="C115" t="s">
        <v>83</v>
      </c>
      <c r="D115">
        <v>0.12228899999999999</v>
      </c>
    </row>
  </sheetData>
  <sortState ref="A3:D101">
    <sortCondition ref="C3:C1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68"/>
  <sheetViews>
    <sheetView showGridLines="0" topLeftCell="A52" zoomScale="75" workbookViewId="0">
      <selection activeCell="P79" sqref="P79"/>
    </sheetView>
  </sheetViews>
  <sheetFormatPr baseColWidth="10" defaultRowHeight="16" x14ac:dyDescent="0.2"/>
  <sheetData>
    <row r="1" spans="1:28" x14ac:dyDescent="0.2">
      <c r="B1" s="12" t="s">
        <v>62</v>
      </c>
      <c r="C1" s="12" t="s">
        <v>44</v>
      </c>
      <c r="D1" s="12" t="s">
        <v>48</v>
      </c>
      <c r="E1" s="13" t="s">
        <v>65</v>
      </c>
      <c r="F1" s="13" t="s">
        <v>66</v>
      </c>
      <c r="G1" s="12" t="s">
        <v>51</v>
      </c>
      <c r="H1" s="12" t="s">
        <v>40</v>
      </c>
      <c r="I1" s="12" t="s">
        <v>34</v>
      </c>
      <c r="J1" s="12" t="s">
        <v>37</v>
      </c>
    </row>
    <row r="2" spans="1:28" x14ac:dyDescent="0.2">
      <c r="B2" s="12" t="s">
        <v>22</v>
      </c>
      <c r="C2" s="12" t="s">
        <v>23</v>
      </c>
      <c r="D2" s="12" t="s">
        <v>20</v>
      </c>
      <c r="E2" s="13" t="s">
        <v>21</v>
      </c>
      <c r="F2" s="13" t="s">
        <v>19</v>
      </c>
      <c r="G2" s="12" t="s">
        <v>27</v>
      </c>
      <c r="H2" s="12" t="s">
        <v>24</v>
      </c>
      <c r="I2" s="12" t="s">
        <v>28</v>
      </c>
      <c r="J2" s="12" t="s">
        <v>29</v>
      </c>
    </row>
    <row r="3" spans="1:28" x14ac:dyDescent="0.2">
      <c r="B3" s="12">
        <v>-0.88</v>
      </c>
      <c r="C3" s="12">
        <v>-2.2400000000000002</v>
      </c>
      <c r="D3" s="12">
        <v>-0.95</v>
      </c>
      <c r="E3" s="13">
        <v>-1.86</v>
      </c>
      <c r="F3" s="4">
        <v>-1.28</v>
      </c>
      <c r="G3" s="12">
        <v>-2.06</v>
      </c>
      <c r="H3" s="12">
        <v>-1.93</v>
      </c>
      <c r="I3" s="12">
        <v>-0.18</v>
      </c>
      <c r="J3" s="12">
        <v>-1.1399999999999999</v>
      </c>
      <c r="K3">
        <f>$B3+0.31</f>
        <v>-0.57000000000000006</v>
      </c>
      <c r="L3">
        <f>$C3+1.03</f>
        <v>-1.2100000000000002</v>
      </c>
      <c r="M3">
        <f>$D3+0.51</f>
        <v>-0.43999999999999995</v>
      </c>
      <c r="N3">
        <f>$E3+1.14</f>
        <v>-0.7200000000000002</v>
      </c>
      <c r="O3">
        <f>F$3+0.5</f>
        <v>-0.78</v>
      </c>
      <c r="P3">
        <f>$G3+0.54</f>
        <v>-1.52</v>
      </c>
      <c r="Q3">
        <f>$H3+0.41</f>
        <v>-1.52</v>
      </c>
      <c r="R3">
        <f>$I3+2.25</f>
        <v>2.0699999999999998</v>
      </c>
      <c r="S3">
        <f>$J3+0.79</f>
        <v>-0.34999999999999987</v>
      </c>
      <c r="T3">
        <f>$B3-0.31</f>
        <v>-1.19</v>
      </c>
      <c r="U3">
        <f>$C3-1.03</f>
        <v>-3.2700000000000005</v>
      </c>
      <c r="V3">
        <f>$D3-0.51</f>
        <v>-1.46</v>
      </c>
      <c r="W3">
        <f>$E3-1.14</f>
        <v>-3</v>
      </c>
      <c r="X3">
        <f>$F3-0.5</f>
        <v>-1.78</v>
      </c>
      <c r="Y3">
        <f>$G3-0.54</f>
        <v>-2.6</v>
      </c>
      <c r="Z3">
        <f>$H3-0.41</f>
        <v>-2.34</v>
      </c>
      <c r="AA3">
        <f>$I3-2.25</f>
        <v>-2.4300000000000002</v>
      </c>
      <c r="AB3">
        <f>$J3-0.79</f>
        <v>-1.93</v>
      </c>
    </row>
    <row r="4" spans="1:28" x14ac:dyDescent="0.2">
      <c r="B4" s="12">
        <v>0.31</v>
      </c>
      <c r="C4" s="12">
        <v>1.03</v>
      </c>
      <c r="D4" s="12">
        <v>0.51</v>
      </c>
      <c r="E4" s="13">
        <v>1.1399999999999999</v>
      </c>
      <c r="F4" s="4">
        <v>0.5</v>
      </c>
      <c r="G4" s="12">
        <v>0.54</v>
      </c>
      <c r="H4" s="12">
        <v>0.41</v>
      </c>
      <c r="I4" s="12">
        <v>2.25</v>
      </c>
      <c r="J4" s="12">
        <v>0.79</v>
      </c>
    </row>
    <row r="5" spans="1:28" s="14" customFormat="1" x14ac:dyDescent="0.2">
      <c r="B5" s="14" t="str">
        <f>Sheet1!C3</f>
        <v>En</v>
      </c>
      <c r="C5" s="14" t="str">
        <f>Sheet1!D3</f>
        <v>Fo</v>
      </c>
      <c r="D5" s="14" t="str">
        <f>Sheet1!E3</f>
        <v>Fa</v>
      </c>
      <c r="E5" s="14" t="str">
        <f>Sheet1!F3</f>
        <v>An</v>
      </c>
      <c r="F5" s="14" t="str">
        <f>Sheet1!G3</f>
        <v>Di</v>
      </c>
      <c r="G5" s="14" t="str">
        <f>Sheet1!H3</f>
        <v>AnDi</v>
      </c>
      <c r="H5" s="14" t="str">
        <f>Sheet1!I3</f>
        <v>Hd</v>
      </c>
      <c r="I5" s="14" t="str">
        <f>Sheet1!J3</f>
        <v>AnHd</v>
      </c>
      <c r="J5" s="14" t="str">
        <f>Sheet1!K3</f>
        <v>AnDiHd</v>
      </c>
      <c r="K5" s="14" t="str">
        <f t="shared" ref="K5:T5" si="0">B5</f>
        <v>En</v>
      </c>
      <c r="L5" s="14" t="str">
        <f t="shared" si="0"/>
        <v>Fo</v>
      </c>
      <c r="M5" s="14" t="str">
        <f t="shared" si="0"/>
        <v>Fa</v>
      </c>
      <c r="N5" s="14" t="str">
        <f t="shared" si="0"/>
        <v>An</v>
      </c>
      <c r="O5" s="14" t="str">
        <f t="shared" si="0"/>
        <v>Di</v>
      </c>
      <c r="P5" s="14" t="str">
        <f t="shared" si="0"/>
        <v>AnDi</v>
      </c>
      <c r="Q5" s="14" t="str">
        <f t="shared" si="0"/>
        <v>Hd</v>
      </c>
      <c r="R5" s="14" t="str">
        <f t="shared" si="0"/>
        <v>AnHd</v>
      </c>
      <c r="S5" s="14" t="str">
        <f t="shared" si="0"/>
        <v>AnDiHd</v>
      </c>
      <c r="T5" s="14" t="str">
        <f t="shared" si="0"/>
        <v>En</v>
      </c>
      <c r="U5" s="14" t="str">
        <f t="shared" ref="U5:AB5" si="1">L5</f>
        <v>Fo</v>
      </c>
      <c r="V5" s="14" t="str">
        <f t="shared" si="1"/>
        <v>Fa</v>
      </c>
      <c r="W5" s="14" t="str">
        <f t="shared" si="1"/>
        <v>An</v>
      </c>
      <c r="X5" s="14" t="str">
        <f t="shared" si="1"/>
        <v>Di</v>
      </c>
      <c r="Y5" s="14" t="str">
        <f t="shared" si="1"/>
        <v>AnDi</v>
      </c>
      <c r="Z5" s="14" t="str">
        <f t="shared" si="1"/>
        <v>Hd</v>
      </c>
      <c r="AA5" s="14" t="str">
        <f t="shared" si="1"/>
        <v>AnHd</v>
      </c>
      <c r="AB5" s="14" t="str">
        <f t="shared" si="1"/>
        <v>AnDiHd</v>
      </c>
    </row>
    <row r="6" spans="1:28" x14ac:dyDescent="0.2">
      <c r="A6">
        <v>0.4</v>
      </c>
      <c r="B6">
        <f>$A6^B$3</f>
        <v>2.2396863730861876</v>
      </c>
      <c r="C6">
        <f t="shared" ref="C6:AB15" si="2">$A6^C$3</f>
        <v>7.7872769324731914</v>
      </c>
      <c r="D6">
        <f t="shared" si="2"/>
        <v>2.3880477598808096</v>
      </c>
      <c r="E6">
        <f t="shared" si="2"/>
        <v>5.497540229967921</v>
      </c>
      <c r="F6">
        <f t="shared" si="2"/>
        <v>3.2311953197131107</v>
      </c>
      <c r="G6">
        <f t="shared" si="2"/>
        <v>6.6032298970103653</v>
      </c>
      <c r="H6">
        <f t="shared" si="2"/>
        <v>5.8617084913273789</v>
      </c>
      <c r="I6">
        <f t="shared" si="2"/>
        <v>1.1793133139282195</v>
      </c>
      <c r="J6">
        <f t="shared" si="2"/>
        <v>2.8421802017611015</v>
      </c>
      <c r="K6">
        <f t="shared" si="2"/>
        <v>1.6858766864041694</v>
      </c>
      <c r="L6">
        <f t="shared" si="2"/>
        <v>3.0304520068319412</v>
      </c>
      <c r="M6">
        <f t="shared" si="2"/>
        <v>1.4965581756437627</v>
      </c>
      <c r="N6">
        <f t="shared" si="2"/>
        <v>1.9342687091274076</v>
      </c>
      <c r="O6">
        <f t="shared" si="2"/>
        <v>2.0435873550338788</v>
      </c>
      <c r="P6">
        <f t="shared" si="2"/>
        <v>4.0259540444027593</v>
      </c>
      <c r="Q6">
        <f t="shared" si="2"/>
        <v>4.0259540444027593</v>
      </c>
      <c r="R6">
        <f t="shared" si="2"/>
        <v>0.15005973737798098</v>
      </c>
      <c r="S6">
        <f t="shared" si="2"/>
        <v>1.3780945113927905</v>
      </c>
      <c r="T6">
        <f t="shared" si="2"/>
        <v>2.9754222774662571</v>
      </c>
      <c r="U6">
        <f t="shared" si="2"/>
        <v>20.010771292967735</v>
      </c>
      <c r="V6">
        <f t="shared" si="2"/>
        <v>3.8105916604402212</v>
      </c>
      <c r="W6">
        <f t="shared" si="2"/>
        <v>15.624999999999996</v>
      </c>
      <c r="X6">
        <f t="shared" si="2"/>
        <v>5.1089683875846976</v>
      </c>
      <c r="Y6">
        <f t="shared" si="2"/>
        <v>10.830388174299163</v>
      </c>
      <c r="Z6">
        <f t="shared" si="2"/>
        <v>8.53453021528383</v>
      </c>
      <c r="AA6">
        <f t="shared" si="2"/>
        <v>9.2681749062719341</v>
      </c>
      <c r="AB6">
        <f t="shared" si="2"/>
        <v>5.8617084913273789</v>
      </c>
    </row>
    <row r="7" spans="1:28" x14ac:dyDescent="0.2">
      <c r="A7">
        <f>A6+0.02</f>
        <v>0.42000000000000004</v>
      </c>
      <c r="B7">
        <f t="shared" ref="B7:P36" si="3">$A7^B$3</f>
        <v>2.1455598047809459</v>
      </c>
      <c r="C7">
        <f t="shared" si="3"/>
        <v>6.9810635181064349</v>
      </c>
      <c r="D7">
        <f t="shared" si="3"/>
        <v>2.2798862225241323</v>
      </c>
      <c r="E7">
        <f t="shared" si="3"/>
        <v>5.0206080704049558</v>
      </c>
      <c r="F7">
        <f t="shared" si="3"/>
        <v>3.0355745864105277</v>
      </c>
      <c r="G7">
        <f t="shared" si="3"/>
        <v>5.971816601470576</v>
      </c>
      <c r="H7">
        <f t="shared" si="3"/>
        <v>5.3349317706752828</v>
      </c>
      <c r="I7">
        <f t="shared" si="3"/>
        <v>1.1690016596268762</v>
      </c>
      <c r="J7">
        <f t="shared" si="3"/>
        <v>2.6884118990721424</v>
      </c>
      <c r="K7">
        <f t="shared" si="3"/>
        <v>1.6396377340962067</v>
      </c>
      <c r="L7">
        <f t="shared" si="3"/>
        <v>2.8567244947014161</v>
      </c>
      <c r="M7">
        <f t="shared" si="3"/>
        <v>1.4647729533210754</v>
      </c>
      <c r="N7">
        <f t="shared" si="3"/>
        <v>1.8674995718244398</v>
      </c>
      <c r="O7">
        <f t="shared" si="3"/>
        <v>1.9672771765203316</v>
      </c>
      <c r="P7">
        <f t="shared" si="3"/>
        <v>3.7381874798966286</v>
      </c>
      <c r="Q7">
        <f t="shared" si="2"/>
        <v>3.7381874798966286</v>
      </c>
      <c r="R7">
        <f t="shared" si="2"/>
        <v>0.16600685851083205</v>
      </c>
      <c r="S7">
        <f t="shared" si="2"/>
        <v>1.3547611946605713</v>
      </c>
      <c r="T7">
        <f t="shared" si="2"/>
        <v>2.8075877861088201</v>
      </c>
      <c r="U7">
        <f t="shared" si="2"/>
        <v>17.059834763285561</v>
      </c>
      <c r="V7">
        <f t="shared" si="2"/>
        <v>3.5485917294350751</v>
      </c>
      <c r="W7">
        <f t="shared" si="2"/>
        <v>13.497462477054311</v>
      </c>
      <c r="X7">
        <f t="shared" si="2"/>
        <v>4.6839932774293604</v>
      </c>
      <c r="Y7">
        <f t="shared" si="2"/>
        <v>9.5400762303622457</v>
      </c>
      <c r="Z7">
        <f t="shared" si="2"/>
        <v>7.6137157782539973</v>
      </c>
      <c r="AA7">
        <f t="shared" si="2"/>
        <v>8.2319784403439069</v>
      </c>
      <c r="AB7">
        <f t="shared" si="2"/>
        <v>5.3349317706752828</v>
      </c>
    </row>
    <row r="8" spans="1:28" x14ac:dyDescent="0.2">
      <c r="A8">
        <f t="shared" ref="A8:A35" si="4">A7+0.02</f>
        <v>0.44000000000000006</v>
      </c>
      <c r="B8">
        <f t="shared" si="3"/>
        <v>2.0594992810852131</v>
      </c>
      <c r="C8">
        <f t="shared" si="2"/>
        <v>6.2902224555960533</v>
      </c>
      <c r="D8">
        <f t="shared" si="2"/>
        <v>2.181322893134888</v>
      </c>
      <c r="E8">
        <f t="shared" si="2"/>
        <v>4.6044527611600952</v>
      </c>
      <c r="F8">
        <f t="shared" si="2"/>
        <v>2.8600957596014904</v>
      </c>
      <c r="G8">
        <f t="shared" si="2"/>
        <v>5.4260961659972731</v>
      </c>
      <c r="H8">
        <f t="shared" si="2"/>
        <v>4.8768155981022128</v>
      </c>
      <c r="I8">
        <f t="shared" si="2"/>
        <v>1.1592537734612671</v>
      </c>
      <c r="J8">
        <f t="shared" si="2"/>
        <v>2.5495524382640049</v>
      </c>
      <c r="K8">
        <f t="shared" si="2"/>
        <v>1.596731799102155</v>
      </c>
      <c r="L8">
        <f t="shared" si="2"/>
        <v>2.7003637009781709</v>
      </c>
      <c r="M8">
        <f t="shared" si="2"/>
        <v>1.4350955651402497</v>
      </c>
      <c r="N8">
        <f t="shared" si="2"/>
        <v>1.8059847258114354</v>
      </c>
      <c r="O8">
        <f t="shared" si="2"/>
        <v>1.8971728998169324</v>
      </c>
      <c r="P8">
        <f t="shared" si="2"/>
        <v>3.4829876275779879</v>
      </c>
      <c r="Q8">
        <f t="shared" si="2"/>
        <v>3.4829876275779879</v>
      </c>
      <c r="R8">
        <f t="shared" si="2"/>
        <v>0.18278773035984522</v>
      </c>
      <c r="S8">
        <f t="shared" si="2"/>
        <v>1.3328815709143191</v>
      </c>
      <c r="T8">
        <f t="shared" si="2"/>
        <v>2.6563868090906269</v>
      </c>
      <c r="U8">
        <f t="shared" si="2"/>
        <v>14.652433124675859</v>
      </c>
      <c r="V8">
        <f t="shared" si="2"/>
        <v>3.3155768017785974</v>
      </c>
      <c r="W8">
        <f t="shared" si="2"/>
        <v>11.739293764087147</v>
      </c>
      <c r="X8">
        <f t="shared" si="2"/>
        <v>4.3117565904930286</v>
      </c>
      <c r="Y8">
        <f t="shared" si="2"/>
        <v>8.4532369192261942</v>
      </c>
      <c r="Z8">
        <f t="shared" si="2"/>
        <v>6.8284280396458303</v>
      </c>
      <c r="AA8">
        <f t="shared" si="2"/>
        <v>7.3520761412080429</v>
      </c>
      <c r="AB8">
        <f t="shared" si="2"/>
        <v>4.8768155981022128</v>
      </c>
    </row>
    <row r="9" spans="1:28" x14ac:dyDescent="0.2">
      <c r="A9">
        <f t="shared" si="4"/>
        <v>0.46000000000000008</v>
      </c>
      <c r="B9">
        <f t="shared" si="3"/>
        <v>1.9804920714391892</v>
      </c>
      <c r="C9">
        <f t="shared" si="2"/>
        <v>5.6940654792236245</v>
      </c>
      <c r="D9">
        <f t="shared" si="2"/>
        <v>2.0911253165017016</v>
      </c>
      <c r="E9">
        <f t="shared" si="2"/>
        <v>4.2390684862511003</v>
      </c>
      <c r="F9">
        <f t="shared" si="2"/>
        <v>2.7019043806698981</v>
      </c>
      <c r="G9">
        <f t="shared" si="2"/>
        <v>4.9512957320057343</v>
      </c>
      <c r="H9">
        <f t="shared" si="2"/>
        <v>4.4758691831281094</v>
      </c>
      <c r="I9">
        <f t="shared" si="2"/>
        <v>1.1500152257956524</v>
      </c>
      <c r="J9">
        <f t="shared" si="2"/>
        <v>2.4235728120626665</v>
      </c>
      <c r="K9">
        <f t="shared" si="2"/>
        <v>1.556782840367489</v>
      </c>
      <c r="L9">
        <f t="shared" si="2"/>
        <v>2.5589572090569601</v>
      </c>
      <c r="M9">
        <f t="shared" si="2"/>
        <v>1.4072995670571313</v>
      </c>
      <c r="N9">
        <f t="shared" si="2"/>
        <v>1.7490988779673973</v>
      </c>
      <c r="O9">
        <f t="shared" si="2"/>
        <v>1.832520709255496</v>
      </c>
      <c r="P9">
        <f t="shared" si="2"/>
        <v>3.255428009787884</v>
      </c>
      <c r="Q9">
        <f t="shared" si="2"/>
        <v>3.255428009787884</v>
      </c>
      <c r="R9">
        <f t="shared" si="2"/>
        <v>0.20040507329212071</v>
      </c>
      <c r="S9">
        <f t="shared" si="2"/>
        <v>1.3123049256020278</v>
      </c>
      <c r="T9">
        <f t="shared" si="2"/>
        <v>2.519522147422689</v>
      </c>
      <c r="U9">
        <f t="shared" si="2"/>
        <v>12.670153907589032</v>
      </c>
      <c r="V9">
        <f t="shared" si="2"/>
        <v>3.1072311764143548</v>
      </c>
      <c r="W9">
        <f t="shared" si="2"/>
        <v>10.273691131749811</v>
      </c>
      <c r="X9">
        <f t="shared" si="2"/>
        <v>3.9837406722945561</v>
      </c>
      <c r="Y9">
        <f t="shared" si="2"/>
        <v>7.5306009999513268</v>
      </c>
      <c r="Z9">
        <f t="shared" si="2"/>
        <v>6.1538467090172935</v>
      </c>
      <c r="AA9">
        <f t="shared" si="2"/>
        <v>6.5993090785382984</v>
      </c>
      <c r="AB9">
        <f t="shared" si="2"/>
        <v>4.4758691831281094</v>
      </c>
    </row>
    <row r="10" spans="1:28" x14ac:dyDescent="0.2">
      <c r="A10">
        <f t="shared" si="4"/>
        <v>0.48000000000000009</v>
      </c>
      <c r="B10">
        <f t="shared" si="3"/>
        <v>1.9076895956447875</v>
      </c>
      <c r="C10">
        <f t="shared" si="2"/>
        <v>5.1763022612470948</v>
      </c>
      <c r="D10">
        <f t="shared" si="2"/>
        <v>2.0082640984753968</v>
      </c>
      <c r="E10">
        <f t="shared" si="2"/>
        <v>3.9164383854174276</v>
      </c>
      <c r="F10">
        <f t="shared" si="2"/>
        <v>2.5586519662101961</v>
      </c>
      <c r="G10">
        <f t="shared" si="2"/>
        <v>4.5356867285298481</v>
      </c>
      <c r="H10">
        <f t="shared" si="2"/>
        <v>4.1229152904544524</v>
      </c>
      <c r="I10">
        <f t="shared" si="2"/>
        <v>1.14123892831657</v>
      </c>
      <c r="J10">
        <f t="shared" si="2"/>
        <v>2.3087929594497147</v>
      </c>
      <c r="K10">
        <f t="shared" si="2"/>
        <v>1.5194712762832061</v>
      </c>
      <c r="L10">
        <f t="shared" si="2"/>
        <v>2.4305138644468318</v>
      </c>
      <c r="M10">
        <f t="shared" si="2"/>
        <v>1.3811913682197654</v>
      </c>
      <c r="N10">
        <f t="shared" si="2"/>
        <v>1.6963142448038662</v>
      </c>
      <c r="O10">
        <f t="shared" si="2"/>
        <v>1.7726860817448264</v>
      </c>
      <c r="P10">
        <f t="shared" si="2"/>
        <v>3.0514996128241534</v>
      </c>
      <c r="Q10">
        <f t="shared" si="2"/>
        <v>3.0514996128241534</v>
      </c>
      <c r="R10">
        <f t="shared" si="2"/>
        <v>0.21886149494493087</v>
      </c>
      <c r="S10">
        <f t="shared" si="2"/>
        <v>1.292901879877578</v>
      </c>
      <c r="T10">
        <f t="shared" si="2"/>
        <v>2.3950960114451458</v>
      </c>
      <c r="U10">
        <f t="shared" si="2"/>
        <v>11.024049478479292</v>
      </c>
      <c r="V10">
        <f t="shared" si="2"/>
        <v>2.9200332278528087</v>
      </c>
      <c r="W10">
        <f t="shared" si="2"/>
        <v>9.0422453703703649</v>
      </c>
      <c r="X10">
        <f t="shared" si="2"/>
        <v>3.6930960036350551</v>
      </c>
      <c r="Y10">
        <f t="shared" si="2"/>
        <v>6.7417521578257897</v>
      </c>
      <c r="Z10">
        <f t="shared" si="2"/>
        <v>5.5705170077118673</v>
      </c>
      <c r="AA10">
        <f t="shared" si="2"/>
        <v>5.9509156319747563</v>
      </c>
      <c r="AB10">
        <f t="shared" si="2"/>
        <v>4.1229152904544524</v>
      </c>
    </row>
    <row r="11" spans="1:28" x14ac:dyDescent="0.2">
      <c r="A11">
        <f t="shared" si="4"/>
        <v>0.50000000000000011</v>
      </c>
      <c r="B11">
        <f t="shared" si="3"/>
        <v>1.8403753012497497</v>
      </c>
      <c r="C11">
        <f t="shared" si="2"/>
        <v>4.7239706457181203</v>
      </c>
      <c r="D11">
        <f t="shared" si="2"/>
        <v>1.9318726578496905</v>
      </c>
      <c r="E11">
        <f t="shared" si="2"/>
        <v>3.6300766212686422</v>
      </c>
      <c r="F11">
        <f t="shared" si="2"/>
        <v>2.4283897687900931</v>
      </c>
      <c r="G11">
        <f t="shared" si="2"/>
        <v>4.1698630433644839</v>
      </c>
      <c r="H11">
        <f t="shared" si="2"/>
        <v>3.8105519921757476</v>
      </c>
      <c r="I11">
        <f t="shared" si="2"/>
        <v>1.1328838852957985</v>
      </c>
      <c r="J11">
        <f t="shared" si="2"/>
        <v>2.2038102317532204</v>
      </c>
      <c r="K11">
        <f t="shared" si="2"/>
        <v>1.4845235706290489</v>
      </c>
      <c r="L11">
        <f t="shared" si="2"/>
        <v>2.3133763678105748</v>
      </c>
      <c r="M11">
        <f t="shared" si="2"/>
        <v>1.3566043274476718</v>
      </c>
      <c r="N11">
        <f t="shared" si="2"/>
        <v>1.6471820345351462</v>
      </c>
      <c r="O11">
        <f t="shared" si="2"/>
        <v>1.7171308728755073</v>
      </c>
      <c r="P11">
        <f t="shared" si="2"/>
        <v>2.8679104960316537</v>
      </c>
      <c r="Q11">
        <f t="shared" si="2"/>
        <v>2.8679104960316537</v>
      </c>
      <c r="R11">
        <f t="shared" si="2"/>
        <v>0.2381594995109845</v>
      </c>
      <c r="S11">
        <f t="shared" si="2"/>
        <v>1.274560627319262</v>
      </c>
      <c r="T11">
        <f t="shared" si="2"/>
        <v>2.2815274317368464</v>
      </c>
      <c r="U11">
        <f t="shared" si="2"/>
        <v>9.6464626215260783</v>
      </c>
      <c r="V11">
        <f t="shared" si="2"/>
        <v>2.7510836362794859</v>
      </c>
      <c r="W11">
        <f t="shared" si="2"/>
        <v>7.9999999999999947</v>
      </c>
      <c r="X11">
        <f t="shared" si="2"/>
        <v>3.4342617457510136</v>
      </c>
      <c r="Y11">
        <f t="shared" si="2"/>
        <v>6.0628662660415884</v>
      </c>
      <c r="Z11">
        <f t="shared" si="2"/>
        <v>5.0630263758811154</v>
      </c>
      <c r="AA11">
        <f t="shared" si="2"/>
        <v>5.3889343074627583</v>
      </c>
      <c r="AB11">
        <f t="shared" si="2"/>
        <v>3.8105519921757476</v>
      </c>
    </row>
    <row r="12" spans="1:28" x14ac:dyDescent="0.2">
      <c r="A12">
        <f t="shared" si="4"/>
        <v>0.52000000000000013</v>
      </c>
      <c r="B12">
        <f t="shared" si="3"/>
        <v>1.7779398232324672</v>
      </c>
      <c r="C12">
        <f t="shared" si="2"/>
        <v>4.3266574265740472</v>
      </c>
      <c r="D12">
        <f t="shared" si="2"/>
        <v>1.8612161981833759</v>
      </c>
      <c r="E12">
        <f t="shared" si="2"/>
        <v>3.3746891938622245</v>
      </c>
      <c r="F12">
        <f t="shared" si="2"/>
        <v>2.3094880538927351</v>
      </c>
      <c r="G12">
        <f t="shared" si="2"/>
        <v>3.8462110576990369</v>
      </c>
      <c r="H12">
        <f t="shared" si="2"/>
        <v>3.5327552200452179</v>
      </c>
      <c r="I12">
        <f t="shared" si="2"/>
        <v>1.1249141978085915</v>
      </c>
      <c r="J12">
        <f t="shared" si="2"/>
        <v>2.1074447040344739</v>
      </c>
      <c r="K12">
        <f t="shared" si="2"/>
        <v>1.4517040690286964</v>
      </c>
      <c r="L12">
        <f t="shared" si="2"/>
        <v>2.2061546564570511</v>
      </c>
      <c r="M12">
        <f t="shared" si="2"/>
        <v>1.3333940989941673</v>
      </c>
      <c r="N12">
        <f t="shared" si="2"/>
        <v>1.601318026234211</v>
      </c>
      <c r="O12">
        <f t="shared" si="2"/>
        <v>1.6653955196763601</v>
      </c>
      <c r="P12">
        <f t="shared" si="2"/>
        <v>2.7019351282449278</v>
      </c>
      <c r="Q12">
        <f t="shared" si="2"/>
        <v>2.7019351282449278</v>
      </c>
      <c r="R12">
        <f t="shared" si="2"/>
        <v>0.25830149590966173</v>
      </c>
      <c r="S12">
        <f t="shared" si="2"/>
        <v>1.257183955277293</v>
      </c>
      <c r="T12">
        <f t="shared" si="2"/>
        <v>2.177489257263638</v>
      </c>
      <c r="U12">
        <f t="shared" si="2"/>
        <v>8.4853364346593327</v>
      </c>
      <c r="V12">
        <f t="shared" si="2"/>
        <v>2.5979759014932715</v>
      </c>
      <c r="W12">
        <f t="shared" si="2"/>
        <v>7.1119708693673145</v>
      </c>
      <c r="X12">
        <f t="shared" si="2"/>
        <v>3.2026836916853068</v>
      </c>
      <c r="Y12">
        <f t="shared" si="2"/>
        <v>5.4750905548111843</v>
      </c>
      <c r="Z12">
        <f t="shared" si="2"/>
        <v>4.6190448150631562</v>
      </c>
      <c r="AA12">
        <f t="shared" si="2"/>
        <v>4.8990500344369616</v>
      </c>
      <c r="AB12">
        <f t="shared" si="2"/>
        <v>3.5327552200452179</v>
      </c>
    </row>
    <row r="13" spans="1:28" x14ac:dyDescent="0.2">
      <c r="A13">
        <f t="shared" si="4"/>
        <v>0.54000000000000015</v>
      </c>
      <c r="B13">
        <f t="shared" si="3"/>
        <v>1.7198615659834893</v>
      </c>
      <c r="C13">
        <f t="shared" si="2"/>
        <v>3.9759231188790349</v>
      </c>
      <c r="D13">
        <f t="shared" si="2"/>
        <v>1.7956675239582511</v>
      </c>
      <c r="E13">
        <f t="shared" si="2"/>
        <v>3.1459195096513914</v>
      </c>
      <c r="F13">
        <f t="shared" si="2"/>
        <v>2.2005740506971847</v>
      </c>
      <c r="G13">
        <f t="shared" si="2"/>
        <v>3.5585154419872316</v>
      </c>
      <c r="H13">
        <f t="shared" si="2"/>
        <v>3.2845815083014074</v>
      </c>
      <c r="I13">
        <f t="shared" si="2"/>
        <v>1.1172982620692813</v>
      </c>
      <c r="J13">
        <f t="shared" si="2"/>
        <v>2.0186968893126851</v>
      </c>
      <c r="K13">
        <f t="shared" si="2"/>
        <v>1.420808533657046</v>
      </c>
      <c r="L13">
        <f t="shared" si="2"/>
        <v>2.1076745457600001</v>
      </c>
      <c r="M13">
        <f t="shared" si="2"/>
        <v>1.3114349263244018</v>
      </c>
      <c r="N13">
        <f t="shared" si="2"/>
        <v>1.5583912207456254</v>
      </c>
      <c r="O13">
        <f t="shared" si="2"/>
        <v>1.6170850696252754</v>
      </c>
      <c r="P13">
        <f t="shared" si="2"/>
        <v>2.5512997416507011</v>
      </c>
      <c r="Q13">
        <f t="shared" si="2"/>
        <v>2.5512997416507011</v>
      </c>
      <c r="R13">
        <f t="shared" si="2"/>
        <v>0.27928980501651368</v>
      </c>
      <c r="S13">
        <f t="shared" si="2"/>
        <v>1.2406868639494146</v>
      </c>
      <c r="T13">
        <f t="shared" si="2"/>
        <v>2.0818595441102286</v>
      </c>
      <c r="U13">
        <f t="shared" si="2"/>
        <v>7.5001924177703856</v>
      </c>
      <c r="V13">
        <f t="shared" si="2"/>
        <v>2.4586975623987235</v>
      </c>
      <c r="W13">
        <f t="shared" si="2"/>
        <v>6.3506579281613531</v>
      </c>
      <c r="X13">
        <f t="shared" si="2"/>
        <v>2.9946019807875461</v>
      </c>
      <c r="Y13">
        <f t="shared" si="2"/>
        <v>4.9633651209749861</v>
      </c>
      <c r="Z13">
        <f t="shared" si="2"/>
        <v>4.228619439946856</v>
      </c>
      <c r="AA13">
        <f t="shared" si="2"/>
        <v>4.469749285510888</v>
      </c>
      <c r="AB13">
        <f t="shared" si="2"/>
        <v>3.2845815083014074</v>
      </c>
    </row>
    <row r="14" spans="1:28" x14ac:dyDescent="0.2">
      <c r="A14">
        <f t="shared" si="4"/>
        <v>0.56000000000000016</v>
      </c>
      <c r="B14">
        <f t="shared" si="3"/>
        <v>1.66569137223214</v>
      </c>
      <c r="C14">
        <f t="shared" si="2"/>
        <v>3.6648720718452692</v>
      </c>
      <c r="D14">
        <f t="shared" si="2"/>
        <v>1.7346880006099841</v>
      </c>
      <c r="E14">
        <f t="shared" si="2"/>
        <v>2.940155294371726</v>
      </c>
      <c r="F14">
        <f t="shared" si="2"/>
        <v>2.1004837470166069</v>
      </c>
      <c r="G14">
        <f t="shared" si="2"/>
        <v>3.3016624033548805</v>
      </c>
      <c r="H14">
        <f t="shared" si="2"/>
        <v>3.0619430430511647</v>
      </c>
      <c r="I14">
        <f t="shared" si="2"/>
        <v>1.1100081183713164</v>
      </c>
      <c r="J14">
        <f t="shared" si="2"/>
        <v>1.9367147012294361</v>
      </c>
      <c r="K14">
        <f t="shared" si="2"/>
        <v>1.3916589744723513</v>
      </c>
      <c r="L14">
        <f t="shared" si="2"/>
        <v>2.01693771657445</v>
      </c>
      <c r="M14">
        <f t="shared" si="2"/>
        <v>1.2906166635496923</v>
      </c>
      <c r="N14">
        <f t="shared" si="2"/>
        <v>1.518114822232361</v>
      </c>
      <c r="O14">
        <f t="shared" si="2"/>
        <v>1.5718581055646592</v>
      </c>
      <c r="P14">
        <f t="shared" si="2"/>
        <v>2.414094123958384</v>
      </c>
      <c r="Q14">
        <f t="shared" si="2"/>
        <v>2.414094123958384</v>
      </c>
      <c r="R14">
        <f t="shared" si="2"/>
        <v>0.30112666609114547</v>
      </c>
      <c r="S14">
        <f t="shared" si="2"/>
        <v>1.2249946459554535</v>
      </c>
      <c r="T14">
        <f t="shared" si="2"/>
        <v>1.9936836526926818</v>
      </c>
      <c r="U14">
        <f t="shared" si="2"/>
        <v>6.6592474287223045</v>
      </c>
      <c r="V14">
        <f t="shared" si="2"/>
        <v>2.3315540116954363</v>
      </c>
      <c r="W14">
        <f t="shared" si="2"/>
        <v>5.6942419825072843</v>
      </c>
      <c r="X14">
        <f t="shared" si="2"/>
        <v>2.8068894742226047</v>
      </c>
      <c r="Y14">
        <f t="shared" si="2"/>
        <v>4.515554931161021</v>
      </c>
      <c r="Z14">
        <f t="shared" si="2"/>
        <v>3.8836494011743219</v>
      </c>
      <c r="AA14">
        <f t="shared" si="2"/>
        <v>4.0916935017548113</v>
      </c>
      <c r="AB14">
        <f t="shared" si="2"/>
        <v>3.0619430430511647</v>
      </c>
    </row>
    <row r="15" spans="1:28" x14ac:dyDescent="0.2">
      <c r="A15">
        <f t="shared" si="4"/>
        <v>0.58000000000000018</v>
      </c>
      <c r="B15">
        <f t="shared" si="3"/>
        <v>1.6150403072111785</v>
      </c>
      <c r="C15">
        <f t="shared" si="2"/>
        <v>3.3878275423134436</v>
      </c>
      <c r="D15">
        <f t="shared" si="2"/>
        <v>1.6778124245568882</v>
      </c>
      <c r="E15">
        <f t="shared" si="2"/>
        <v>2.7543804804057586</v>
      </c>
      <c r="F15">
        <f t="shared" si="2"/>
        <v>2.0082240706345758</v>
      </c>
      <c r="G15">
        <f t="shared" si="2"/>
        <v>3.0714138142680385</v>
      </c>
      <c r="H15">
        <f t="shared" si="2"/>
        <v>2.861435576157096</v>
      </c>
      <c r="I15">
        <f t="shared" si="2"/>
        <v>1.1030189180551078</v>
      </c>
      <c r="J15">
        <f t="shared" si="2"/>
        <v>1.860767393898964</v>
      </c>
      <c r="K15">
        <f t="shared" si="2"/>
        <v>1.3640994809393354</v>
      </c>
      <c r="L15">
        <f t="shared" si="2"/>
        <v>1.9330902385248003</v>
      </c>
      <c r="M15">
        <f t="shared" si="2"/>
        <v>1.2708423612750632</v>
      </c>
      <c r="N15">
        <f t="shared" si="2"/>
        <v>1.4802390075389056</v>
      </c>
      <c r="O15">
        <f t="shared" si="2"/>
        <v>1.5294178867687345</v>
      </c>
      <c r="P15">
        <f t="shared" si="2"/>
        <v>2.2887030574516189</v>
      </c>
      <c r="Q15">
        <f t="shared" si="2"/>
        <v>2.2887030574516189</v>
      </c>
      <c r="R15">
        <f t="shared" si="2"/>
        <v>0.32381424251839519</v>
      </c>
      <c r="S15">
        <f t="shared" si="2"/>
        <v>1.2100413243787285</v>
      </c>
      <c r="T15">
        <f t="shared" ref="C15:AB24" si="5">$A15^T$3</f>
        <v>1.9121444076209406</v>
      </c>
      <c r="U15">
        <f t="shared" si="5"/>
        <v>5.9373200628317697</v>
      </c>
      <c r="V15">
        <f t="shared" si="5"/>
        <v>2.2151091416035738</v>
      </c>
      <c r="W15">
        <f t="shared" si="5"/>
        <v>5.1252613883308005</v>
      </c>
      <c r="X15">
        <f t="shared" si="5"/>
        <v>2.6369273909805759</v>
      </c>
      <c r="Y15">
        <f t="shared" si="5"/>
        <v>4.1218028646234544</v>
      </c>
      <c r="Z15">
        <f t="shared" si="5"/>
        <v>3.5774905485617254</v>
      </c>
      <c r="AA15">
        <f t="shared" si="5"/>
        <v>3.757248983630932</v>
      </c>
      <c r="AB15">
        <f t="shared" si="5"/>
        <v>2.861435576157096</v>
      </c>
    </row>
    <row r="16" spans="1:28" x14ac:dyDescent="0.2">
      <c r="A16">
        <f t="shared" si="4"/>
        <v>0.6000000000000002</v>
      </c>
      <c r="B16">
        <f t="shared" si="3"/>
        <v>1.5675698421283757</v>
      </c>
      <c r="C16">
        <f t="shared" si="5"/>
        <v>3.1400835166818162</v>
      </c>
      <c r="D16">
        <f t="shared" si="5"/>
        <v>1.6246368966169331</v>
      </c>
      <c r="E16">
        <f t="shared" si="5"/>
        <v>2.5860604610120097</v>
      </c>
      <c r="F16">
        <f t="shared" si="5"/>
        <v>1.9229429489242909</v>
      </c>
      <c r="G16">
        <f t="shared" si="5"/>
        <v>2.8642335282220586</v>
      </c>
      <c r="H16">
        <f t="shared" si="5"/>
        <v>2.6802054549211172</v>
      </c>
      <c r="I16">
        <f t="shared" si="5"/>
        <v>1.0963084838375552</v>
      </c>
      <c r="J16">
        <f t="shared" si="5"/>
        <v>1.7902248224381809</v>
      </c>
      <c r="K16">
        <f t="shared" si="5"/>
        <v>1.3379928334778859</v>
      </c>
      <c r="L16">
        <f t="shared" si="5"/>
        <v>1.8553975852352351</v>
      </c>
      <c r="M16">
        <f t="shared" si="5"/>
        <v>1.2520262945035843</v>
      </c>
      <c r="N16">
        <f t="shared" si="5"/>
        <v>1.4445450809300853</v>
      </c>
      <c r="O16">
        <f t="shared" si="5"/>
        <v>1.4895052033781517</v>
      </c>
      <c r="P16">
        <f t="shared" si="5"/>
        <v>2.1737525246772091</v>
      </c>
      <c r="Q16">
        <f t="shared" si="5"/>
        <v>2.1737525246772091</v>
      </c>
      <c r="R16">
        <f t="shared" si="5"/>
        <v>0.34735462695777719</v>
      </c>
      <c r="S16">
        <f t="shared" si="5"/>
        <v>1.1957683725287926</v>
      </c>
      <c r="T16">
        <f t="shared" si="5"/>
        <v>1.8365383942775764</v>
      </c>
      <c r="U16">
        <f t="shared" si="5"/>
        <v>5.3142919718130051</v>
      </c>
      <c r="V16">
        <f t="shared" si="5"/>
        <v>2.1081386688413066</v>
      </c>
      <c r="W16">
        <f t="shared" si="5"/>
        <v>4.6296296296296253</v>
      </c>
      <c r="X16">
        <f t="shared" si="5"/>
        <v>2.4825086722969187</v>
      </c>
      <c r="Y16">
        <f t="shared" si="5"/>
        <v>3.774042174101492</v>
      </c>
      <c r="Z16">
        <f t="shared" si="5"/>
        <v>3.3046546003002906</v>
      </c>
      <c r="AA16">
        <f t="shared" si="5"/>
        <v>3.4601303637745859</v>
      </c>
      <c r="AB16">
        <f t="shared" si="5"/>
        <v>2.6802054549211172</v>
      </c>
    </row>
    <row r="17" spans="1:28" x14ac:dyDescent="0.2">
      <c r="A17">
        <f t="shared" si="4"/>
        <v>0.62000000000000022</v>
      </c>
      <c r="B17">
        <f t="shared" si="3"/>
        <v>1.5229839033713726</v>
      </c>
      <c r="C17">
        <f t="shared" si="5"/>
        <v>2.9177133031112872</v>
      </c>
      <c r="D17">
        <f t="shared" si="5"/>
        <v>1.5748090249029347</v>
      </c>
      <c r="E17">
        <f t="shared" si="5"/>
        <v>2.4330523732063494</v>
      </c>
      <c r="F17">
        <f t="shared" si="5"/>
        <v>1.843905405360313</v>
      </c>
      <c r="G17">
        <f t="shared" si="5"/>
        <v>2.6771525542741235</v>
      </c>
      <c r="H17">
        <f t="shared" si="5"/>
        <v>2.5158459172844894</v>
      </c>
      <c r="I17">
        <f t="shared" si="5"/>
        <v>1.0898569446306317</v>
      </c>
      <c r="J17">
        <f t="shared" si="5"/>
        <v>1.7245408016012842</v>
      </c>
      <c r="K17">
        <f t="shared" si="5"/>
        <v>1.3132177281781132</v>
      </c>
      <c r="L17">
        <f t="shared" si="5"/>
        <v>1.7832246369532403</v>
      </c>
      <c r="M17">
        <f t="shared" si="5"/>
        <v>1.2340923398884591</v>
      </c>
      <c r="N17">
        <f t="shared" si="5"/>
        <v>1.4108407124651343</v>
      </c>
      <c r="O17">
        <f t="shared" si="5"/>
        <v>1.4518925680740045</v>
      </c>
      <c r="P17">
        <f t="shared" si="5"/>
        <v>2.0680671299974214</v>
      </c>
      <c r="Q17">
        <f t="shared" si="5"/>
        <v>2.0680671299974214</v>
      </c>
      <c r="R17">
        <f t="shared" si="5"/>
        <v>0.37174984598023875</v>
      </c>
      <c r="S17">
        <f t="shared" si="5"/>
        <v>1.1821236570789955</v>
      </c>
      <c r="T17">
        <f t="shared" si="5"/>
        <v>1.7662569733552274</v>
      </c>
      <c r="U17">
        <f t="shared" si="5"/>
        <v>4.7739643916639132</v>
      </c>
      <c r="V17">
        <f t="shared" si="5"/>
        <v>2.0095931112738969</v>
      </c>
      <c r="W17">
        <f t="shared" si="5"/>
        <v>4.1958980900271845</v>
      </c>
      <c r="X17">
        <f t="shared" si="5"/>
        <v>2.3417622065709742</v>
      </c>
      <c r="Y17">
        <f t="shared" si="5"/>
        <v>3.4656253150087051</v>
      </c>
      <c r="Z17">
        <f t="shared" si="5"/>
        <v>3.0605779607961399</v>
      </c>
      <c r="AA17">
        <f t="shared" si="5"/>
        <v>3.1951275100804084</v>
      </c>
      <c r="AB17">
        <f t="shared" si="5"/>
        <v>2.5158459172844894</v>
      </c>
    </row>
    <row r="18" spans="1:28" x14ac:dyDescent="0.2">
      <c r="A18">
        <f t="shared" si="4"/>
        <v>0.64000000000000024</v>
      </c>
      <c r="B18">
        <f t="shared" si="3"/>
        <v>1.4810223855246796</v>
      </c>
      <c r="C18">
        <f t="shared" si="5"/>
        <v>2.7174205682946728</v>
      </c>
      <c r="D18">
        <f t="shared" si="5"/>
        <v>1.5280199508483252</v>
      </c>
      <c r="E18">
        <f t="shared" si="5"/>
        <v>2.2935343473319412</v>
      </c>
      <c r="F18">
        <f t="shared" si="5"/>
        <v>1.7704743258019136</v>
      </c>
      <c r="G18">
        <f t="shared" si="5"/>
        <v>2.5076634706589931</v>
      </c>
      <c r="H18">
        <f t="shared" si="5"/>
        <v>2.3663155094293464</v>
      </c>
      <c r="I18">
        <f t="shared" si="5"/>
        <v>1.0836464302686344</v>
      </c>
      <c r="J18">
        <f t="shared" si="5"/>
        <v>1.6632396502204634</v>
      </c>
      <c r="K18">
        <f t="shared" si="5"/>
        <v>1.2896664879806963</v>
      </c>
      <c r="L18">
        <f t="shared" si="5"/>
        <v>1.7160195506960538</v>
      </c>
      <c r="M18">
        <f t="shared" si="5"/>
        <v>1.2169726313786517</v>
      </c>
      <c r="N18">
        <f t="shared" si="5"/>
        <v>1.3789560313980802</v>
      </c>
      <c r="O18">
        <f t="shared" si="5"/>
        <v>1.4163794606415312</v>
      </c>
      <c r="P18">
        <f t="shared" si="5"/>
        <v>1.9706361235749958</v>
      </c>
      <c r="Q18">
        <f t="shared" si="5"/>
        <v>1.9706361235749958</v>
      </c>
      <c r="R18">
        <f t="shared" si="5"/>
        <v>0.39700186425846246</v>
      </c>
      <c r="S18">
        <f t="shared" si="5"/>
        <v>1.1690605597782764</v>
      </c>
      <c r="T18">
        <f t="shared" si="5"/>
        <v>1.7007709565746612</v>
      </c>
      <c r="U18">
        <f t="shared" si="5"/>
        <v>4.3031995422171532</v>
      </c>
      <c r="V18">
        <f t="shared" si="5"/>
        <v>1.918568183037511</v>
      </c>
      <c r="W18">
        <f t="shared" si="5"/>
        <v>3.814697265624996</v>
      </c>
      <c r="X18">
        <f t="shared" si="5"/>
        <v>2.2130929072523919</v>
      </c>
      <c r="Y18">
        <f t="shared" si="5"/>
        <v>3.1910386736794201</v>
      </c>
      <c r="Z18">
        <f t="shared" si="5"/>
        <v>2.8414424272339649</v>
      </c>
      <c r="AA18">
        <f t="shared" si="5"/>
        <v>2.9578943867866827</v>
      </c>
      <c r="AB18">
        <f t="shared" si="5"/>
        <v>2.3663155094293464</v>
      </c>
    </row>
    <row r="19" spans="1:28" x14ac:dyDescent="0.2">
      <c r="A19">
        <f t="shared" si="4"/>
        <v>0.66000000000000025</v>
      </c>
      <c r="B19">
        <f t="shared" si="3"/>
        <v>1.4414558224353742</v>
      </c>
      <c r="C19">
        <f t="shared" si="5"/>
        <v>2.5364224260104651</v>
      </c>
      <c r="D19">
        <f t="shared" si="5"/>
        <v>1.4839978140969057</v>
      </c>
      <c r="E19">
        <f t="shared" si="5"/>
        <v>2.1659492667874805</v>
      </c>
      <c r="F19">
        <f t="shared" si="5"/>
        <v>1.7020948689236968</v>
      </c>
      <c r="G19">
        <f t="shared" si="5"/>
        <v>2.3536370546545813</v>
      </c>
      <c r="H19">
        <f t="shared" si="5"/>
        <v>2.2298733872584737</v>
      </c>
      <c r="I19">
        <f t="shared" si="5"/>
        <v>1.0776608147778797</v>
      </c>
      <c r="J19">
        <f t="shared" si="5"/>
        <v>1.6059052336863959</v>
      </c>
      <c r="K19">
        <f t="shared" si="5"/>
        <v>1.2672431628090939</v>
      </c>
      <c r="L19">
        <f t="shared" si="5"/>
        <v>1.6533006557294183</v>
      </c>
      <c r="M19">
        <f t="shared" si="5"/>
        <v>1.200606439444406</v>
      </c>
      <c r="N19">
        <f t="shared" si="5"/>
        <v>1.3487403997155485</v>
      </c>
      <c r="O19">
        <f t="shared" si="5"/>
        <v>1.3827884083469926</v>
      </c>
      <c r="P19">
        <f t="shared" si="5"/>
        <v>1.8805860835379449</v>
      </c>
      <c r="Q19">
        <f t="shared" si="5"/>
        <v>1.8805860835379449</v>
      </c>
      <c r="R19">
        <f t="shared" si="5"/>
        <v>0.42311258836655369</v>
      </c>
      <c r="S19">
        <f t="shared" si="5"/>
        <v>1.1565372430190015</v>
      </c>
      <c r="T19">
        <f t="shared" si="5"/>
        <v>1.6396181482857637</v>
      </c>
      <c r="U19">
        <f t="shared" si="5"/>
        <v>3.8912696858094762</v>
      </c>
      <c r="V19">
        <f t="shared" si="5"/>
        <v>1.8342809432735594</v>
      </c>
      <c r="W19">
        <f t="shared" si="5"/>
        <v>3.4783092634332267</v>
      </c>
      <c r="X19">
        <f t="shared" si="5"/>
        <v>2.0951339520408969</v>
      </c>
      <c r="Y19">
        <f t="shared" si="5"/>
        <v>2.9456813668542279</v>
      </c>
      <c r="Z19">
        <f t="shared" si="5"/>
        <v>2.6440349456639223</v>
      </c>
      <c r="AA19">
        <f t="shared" si="5"/>
        <v>2.7447843993278047</v>
      </c>
      <c r="AB19">
        <f t="shared" si="5"/>
        <v>2.2298733872584737</v>
      </c>
    </row>
    <row r="20" spans="1:28" x14ac:dyDescent="0.2">
      <c r="A20">
        <f t="shared" si="4"/>
        <v>0.68000000000000027</v>
      </c>
      <c r="B20">
        <f t="shared" si="3"/>
        <v>1.4040809815607262</v>
      </c>
      <c r="C20">
        <f t="shared" si="5"/>
        <v>2.3723569556512789</v>
      </c>
      <c r="D20">
        <f t="shared" si="5"/>
        <v>1.442502361909987</v>
      </c>
      <c r="E20">
        <f t="shared" si="5"/>
        <v>2.0489597274104581</v>
      </c>
      <c r="F20">
        <f t="shared" si="5"/>
        <v>1.6382817438617312</v>
      </c>
      <c r="G20">
        <f t="shared" si="5"/>
        <v>2.2132559469303237</v>
      </c>
      <c r="H20">
        <f t="shared" si="5"/>
        <v>2.1050276195342073</v>
      </c>
      <c r="I20">
        <f t="shared" si="5"/>
        <v>1.0718854992535409</v>
      </c>
      <c r="J20">
        <f t="shared" si="5"/>
        <v>1.5521719810060326</v>
      </c>
      <c r="K20">
        <f t="shared" si="5"/>
        <v>1.2458619429961062</v>
      </c>
      <c r="L20">
        <f t="shared" si="5"/>
        <v>1.5946457348940803</v>
      </c>
      <c r="M20">
        <f t="shared" si="5"/>
        <v>1.1849392311678797</v>
      </c>
      <c r="N20">
        <f t="shared" si="5"/>
        <v>1.3200597308053681</v>
      </c>
      <c r="O20">
        <f t="shared" si="5"/>
        <v>1.3509617348926033</v>
      </c>
      <c r="P20">
        <f t="shared" si="5"/>
        <v>1.7971587953856489</v>
      </c>
      <c r="Q20">
        <f t="shared" si="5"/>
        <v>1.7971587953856489</v>
      </c>
      <c r="R20">
        <f t="shared" si="5"/>
        <v>0.45008387023645907</v>
      </c>
      <c r="S20">
        <f t="shared" si="5"/>
        <v>1.1445160321237491</v>
      </c>
      <c r="T20">
        <f t="shared" si="5"/>
        <v>1.582393148665826</v>
      </c>
      <c r="U20">
        <f t="shared" si="5"/>
        <v>3.5293591560013997</v>
      </c>
      <c r="V20">
        <f t="shared" si="5"/>
        <v>1.7560504449371932</v>
      </c>
      <c r="W20">
        <f t="shared" si="5"/>
        <v>3.1803378790962715</v>
      </c>
      <c r="X20">
        <f t="shared" si="5"/>
        <v>1.9867084336655922</v>
      </c>
      <c r="Y20">
        <f t="shared" si="5"/>
        <v>2.7256922978646885</v>
      </c>
      <c r="Z20">
        <f t="shared" si="5"/>
        <v>2.4656370323975643</v>
      </c>
      <c r="AA20">
        <f t="shared" si="5"/>
        <v>2.5527209471123653</v>
      </c>
      <c r="AB20">
        <f t="shared" si="5"/>
        <v>2.1050276195342073</v>
      </c>
    </row>
    <row r="21" spans="1:28" x14ac:dyDescent="0.2">
      <c r="A21">
        <f t="shared" si="4"/>
        <v>0.70000000000000029</v>
      </c>
      <c r="B21">
        <f t="shared" si="3"/>
        <v>1.3687171997821801</v>
      </c>
      <c r="C21">
        <f t="shared" si="5"/>
        <v>2.223209504148298</v>
      </c>
      <c r="D21">
        <f t="shared" si="5"/>
        <v>1.4033204756531492</v>
      </c>
      <c r="E21">
        <f t="shared" si="5"/>
        <v>1.9414117133364401</v>
      </c>
      <c r="F21">
        <f t="shared" si="5"/>
        <v>1.5786087611744537</v>
      </c>
      <c r="G21">
        <f t="shared" si="5"/>
        <v>2.0849614888690686</v>
      </c>
      <c r="H21">
        <f t="shared" si="5"/>
        <v>1.9904935873031022</v>
      </c>
      <c r="I21">
        <f t="shared" si="5"/>
        <v>1.0663072272640481</v>
      </c>
      <c r="J21">
        <f t="shared" si="5"/>
        <v>1.5017174744626103</v>
      </c>
      <c r="K21">
        <f t="shared" si="5"/>
        <v>1.2254458268167594</v>
      </c>
      <c r="L21">
        <f t="shared" si="5"/>
        <v>1.5396832018293409</v>
      </c>
      <c r="M21">
        <f t="shared" si="5"/>
        <v>1.1699218776406313</v>
      </c>
      <c r="N21">
        <f t="shared" si="5"/>
        <v>1.292794248153218</v>
      </c>
      <c r="O21">
        <f t="shared" si="5"/>
        <v>1.3207588480111427</v>
      </c>
      <c r="P21">
        <f t="shared" si="5"/>
        <v>1.7196932205756614</v>
      </c>
      <c r="Q21">
        <f t="shared" si="5"/>
        <v>1.7196932205756614</v>
      </c>
      <c r="R21">
        <f t="shared" si="5"/>
        <v>0.47791751031147561</v>
      </c>
      <c r="S21">
        <f t="shared" si="5"/>
        <v>1.1329628929685962</v>
      </c>
      <c r="T21">
        <f t="shared" si="5"/>
        <v>1.5287389552306174</v>
      </c>
      <c r="U21">
        <f t="shared" si="5"/>
        <v>3.2101801808727979</v>
      </c>
      <c r="V21">
        <f t="shared" si="5"/>
        <v>1.6832819310626657</v>
      </c>
      <c r="W21">
        <f t="shared" si="5"/>
        <v>2.915451895043728</v>
      </c>
      <c r="X21">
        <f t="shared" si="5"/>
        <v>1.8867983543016318</v>
      </c>
      <c r="Y21">
        <f t="shared" si="5"/>
        <v>2.5278138903239724</v>
      </c>
      <c r="Z21">
        <f t="shared" si="5"/>
        <v>2.3039369311280322</v>
      </c>
      <c r="AA21">
        <f t="shared" si="5"/>
        <v>2.3790948822413145</v>
      </c>
      <c r="AB21">
        <f t="shared" si="5"/>
        <v>1.9904935873031022</v>
      </c>
    </row>
    <row r="22" spans="1:28" x14ac:dyDescent="0.2">
      <c r="A22">
        <f t="shared" si="4"/>
        <v>0.72000000000000031</v>
      </c>
      <c r="B22">
        <f t="shared" si="3"/>
        <v>1.3352033187370591</v>
      </c>
      <c r="C22">
        <f t="shared" si="5"/>
        <v>2.0872535481722805</v>
      </c>
      <c r="D22">
        <f t="shared" si="5"/>
        <v>1.3662624371872347</v>
      </c>
      <c r="E22">
        <f t="shared" si="5"/>
        <v>1.8423051097120982</v>
      </c>
      <c r="F22">
        <f t="shared" si="5"/>
        <v>1.5227001992600113</v>
      </c>
      <c r="G22">
        <f t="shared" si="5"/>
        <v>1.9674108283355172</v>
      </c>
      <c r="H22">
        <f t="shared" si="5"/>
        <v>1.8851602852654628</v>
      </c>
      <c r="I22">
        <f t="shared" si="5"/>
        <v>1.0609139271324195</v>
      </c>
      <c r="J22">
        <f t="shared" si="5"/>
        <v>1.4542563006090521</v>
      </c>
      <c r="K22">
        <f t="shared" si="5"/>
        <v>1.2059254954635681</v>
      </c>
      <c r="L22">
        <f t="shared" si="5"/>
        <v>1.4880847955383896</v>
      </c>
      <c r="M22">
        <f t="shared" si="5"/>
        <v>1.1555099821018677</v>
      </c>
      <c r="N22">
        <f t="shared" si="5"/>
        <v>1.2668366015952819</v>
      </c>
      <c r="O22">
        <f t="shared" si="5"/>
        <v>1.2920539639330335</v>
      </c>
      <c r="P22">
        <f t="shared" si="5"/>
        <v>1.6476107064982783</v>
      </c>
      <c r="Q22">
        <f t="shared" si="5"/>
        <v>1.6476107064982783</v>
      </c>
      <c r="R22">
        <f t="shared" si="5"/>
        <v>0.50661526043143057</v>
      </c>
      <c r="S22">
        <f t="shared" si="5"/>
        <v>1.1218469879675599</v>
      </c>
      <c r="T22">
        <f t="shared" si="5"/>
        <v>1.4783400044802479</v>
      </c>
      <c r="U22">
        <f t="shared" si="5"/>
        <v>2.9276741402236723</v>
      </c>
      <c r="V22">
        <f t="shared" si="5"/>
        <v>1.615453848242256</v>
      </c>
      <c r="W22">
        <f t="shared" si="5"/>
        <v>2.6791838134430694</v>
      </c>
      <c r="X22">
        <f t="shared" si="5"/>
        <v>1.7945193943514346</v>
      </c>
      <c r="Y22">
        <f t="shared" si="5"/>
        <v>2.3492839371494405</v>
      </c>
      <c r="Z22">
        <f t="shared" si="5"/>
        <v>2.1569593394396134</v>
      </c>
      <c r="AA22">
        <f t="shared" si="5"/>
        <v>2.2216827022246251</v>
      </c>
      <c r="AB22">
        <f t="shared" si="5"/>
        <v>1.8851602852654628</v>
      </c>
    </row>
    <row r="23" spans="1:28" x14ac:dyDescent="0.2">
      <c r="A23">
        <f t="shared" si="4"/>
        <v>0.74000000000000032</v>
      </c>
      <c r="B23">
        <f t="shared" si="3"/>
        <v>1.3033951080018951</v>
      </c>
      <c r="C23">
        <f t="shared" si="5"/>
        <v>1.9630029298614642</v>
      </c>
      <c r="D23">
        <f t="shared" si="5"/>
        <v>1.3311587960838573</v>
      </c>
      <c r="E23">
        <f t="shared" si="5"/>
        <v>1.7507696173067302</v>
      </c>
      <c r="F23">
        <f t="shared" si="5"/>
        <v>1.4702236304286505</v>
      </c>
      <c r="G23">
        <f t="shared" si="5"/>
        <v>1.8594420900318962</v>
      </c>
      <c r="H23">
        <f t="shared" si="5"/>
        <v>1.7880628534558181</v>
      </c>
      <c r="I23">
        <f t="shared" si="5"/>
        <v>1.0556945765532237</v>
      </c>
      <c r="J23">
        <f t="shared" si="5"/>
        <v>1.4095349196697631</v>
      </c>
      <c r="K23">
        <f t="shared" si="5"/>
        <v>1.1872383584056587</v>
      </c>
      <c r="L23">
        <f t="shared" si="5"/>
        <v>1.4395594974897132</v>
      </c>
      <c r="M23">
        <f t="shared" si="5"/>
        <v>1.1416633076357912</v>
      </c>
      <c r="N23">
        <f t="shared" si="5"/>
        <v>1.2420902759308114</v>
      </c>
      <c r="O23">
        <f t="shared" si="5"/>
        <v>1.2647341884239525</v>
      </c>
      <c r="P23">
        <f t="shared" si="5"/>
        <v>1.5804027838398518</v>
      </c>
      <c r="Q23">
        <f t="shared" si="5"/>
        <v>1.5804027838398518</v>
      </c>
      <c r="R23">
        <f t="shared" si="5"/>
        <v>0.53617882647929849</v>
      </c>
      <c r="S23">
        <f t="shared" si="5"/>
        <v>1.1111402968461355</v>
      </c>
      <c r="T23">
        <f t="shared" si="5"/>
        <v>1.430916374572534</v>
      </c>
      <c r="U23">
        <f t="shared" si="5"/>
        <v>2.6767775207375388</v>
      </c>
      <c r="V23">
        <f t="shared" si="5"/>
        <v>1.5521071129639175</v>
      </c>
      <c r="W23">
        <f t="shared" si="5"/>
        <v>2.4677709118907036</v>
      </c>
      <c r="X23">
        <f t="shared" si="5"/>
        <v>1.709100254626962</v>
      </c>
      <c r="Y23">
        <f t="shared" si="5"/>
        <v>2.1877491747904632</v>
      </c>
      <c r="Z23">
        <f t="shared" si="5"/>
        <v>2.0230088181321144</v>
      </c>
      <c r="AA23">
        <f t="shared" si="5"/>
        <v>2.0785808463977458</v>
      </c>
      <c r="AB23">
        <f t="shared" si="5"/>
        <v>1.7880628534558181</v>
      </c>
    </row>
    <row r="24" spans="1:28" x14ac:dyDescent="0.2">
      <c r="A24">
        <f t="shared" si="4"/>
        <v>0.76000000000000034</v>
      </c>
      <c r="B24">
        <f t="shared" si="3"/>
        <v>1.2731630876555413</v>
      </c>
      <c r="C24">
        <f t="shared" si="5"/>
        <v>1.8491730411535379</v>
      </c>
      <c r="D24">
        <f t="shared" si="5"/>
        <v>1.2978577277026579</v>
      </c>
      <c r="E24">
        <f t="shared" si="5"/>
        <v>1.6660449647149764</v>
      </c>
      <c r="F24">
        <f t="shared" si="5"/>
        <v>1.4208839280584802</v>
      </c>
      <c r="G24">
        <f t="shared" si="5"/>
        <v>1.7600459244473472</v>
      </c>
      <c r="H24">
        <f t="shared" si="5"/>
        <v>1.6983600554561862</v>
      </c>
      <c r="I24">
        <f t="shared" si="5"/>
        <v>1.0506390858716808</v>
      </c>
      <c r="J24">
        <f t="shared" si="5"/>
        <v>1.3673273623629494</v>
      </c>
      <c r="K24">
        <f t="shared" si="5"/>
        <v>1.1693277394994739</v>
      </c>
      <c r="L24">
        <f t="shared" si="5"/>
        <v>1.3938484399589897</v>
      </c>
      <c r="M24">
        <f t="shared" si="5"/>
        <v>1.1283452874255917</v>
      </c>
      <c r="N24">
        <f t="shared" si="5"/>
        <v>1.2184682399946984</v>
      </c>
      <c r="O24">
        <f t="shared" si="5"/>
        <v>1.2386978905816068</v>
      </c>
      <c r="P24">
        <f t="shared" si="5"/>
        <v>1.5176210429264727</v>
      </c>
      <c r="Q24">
        <f t="shared" si="5"/>
        <v>1.5176210429264727</v>
      </c>
      <c r="R24">
        <f t="shared" si="5"/>
        <v>0.56660987081499137</v>
      </c>
      <c r="S24">
        <f t="shared" si="5"/>
        <v>1.1008172912805838</v>
      </c>
      <c r="T24">
        <f t="shared" si="5"/>
        <v>1.3862189299147476</v>
      </c>
      <c r="U24">
        <f t="shared" si="5"/>
        <v>2.4532372660471125</v>
      </c>
      <c r="V24">
        <f t="shared" ref="C24:AB33" si="6">$A24^V$3</f>
        <v>1.4928361913051247</v>
      </c>
      <c r="W24">
        <f t="shared" si="6"/>
        <v>2.2780288671818014</v>
      </c>
      <c r="X24">
        <f t="shared" si="6"/>
        <v>1.6298656455021137</v>
      </c>
      <c r="Y24">
        <f t="shared" si="6"/>
        <v>2.0411957718971876</v>
      </c>
      <c r="Z24">
        <f t="shared" si="6"/>
        <v>1.9006239346859708</v>
      </c>
      <c r="AA24">
        <f t="shared" si="6"/>
        <v>1.9481525924946441</v>
      </c>
      <c r="AB24">
        <f t="shared" si="6"/>
        <v>1.6983600554561862</v>
      </c>
    </row>
    <row r="25" spans="1:28" x14ac:dyDescent="0.2">
      <c r="A25">
        <f t="shared" si="4"/>
        <v>0.78000000000000036</v>
      </c>
      <c r="B25">
        <f t="shared" si="3"/>
        <v>1.2443906796547806</v>
      </c>
      <c r="C25">
        <f t="shared" si="6"/>
        <v>1.7446490968954516</v>
      </c>
      <c r="D25">
        <f t="shared" si="6"/>
        <v>1.2662227945980145</v>
      </c>
      <c r="E25">
        <f t="shared" si="6"/>
        <v>1.5874645618559697</v>
      </c>
      <c r="F25">
        <f t="shared" si="6"/>
        <v>1.3744182351849357</v>
      </c>
      <c r="G25">
        <f t="shared" si="6"/>
        <v>1.6683421355763706</v>
      </c>
      <c r="H25">
        <f t="shared" si="6"/>
        <v>1.6153157096903177</v>
      </c>
      <c r="I25">
        <f t="shared" si="6"/>
        <v>1.0457381970351776</v>
      </c>
      <c r="J25">
        <f t="shared" si="6"/>
        <v>1.3274316029436342</v>
      </c>
      <c r="K25">
        <f t="shared" si="6"/>
        <v>1.1521421800036811</v>
      </c>
      <c r="L25">
        <f t="shared" si="6"/>
        <v>1.3507206228700666</v>
      </c>
      <c r="M25">
        <f t="shared" si="6"/>
        <v>1.1155226038296044</v>
      </c>
      <c r="N25">
        <f t="shared" si="6"/>
        <v>1.1958917946022241</v>
      </c>
      <c r="O25">
        <f t="shared" si="6"/>
        <v>1.2138533183473701</v>
      </c>
      <c r="P25">
        <f t="shared" si="6"/>
        <v>1.4588686909385093</v>
      </c>
      <c r="Q25">
        <f t="shared" si="6"/>
        <v>1.4588686909385093</v>
      </c>
      <c r="R25">
        <f t="shared" si="6"/>
        <v>0.59791001451866965</v>
      </c>
      <c r="S25">
        <f t="shared" si="6"/>
        <v>1.0908546545562445</v>
      </c>
      <c r="T25">
        <f t="shared" si="6"/>
        <v>1.3440252344608539</v>
      </c>
      <c r="U25">
        <f t="shared" si="6"/>
        <v>2.2534641285260921</v>
      </c>
      <c r="V25">
        <f t="shared" si="6"/>
        <v>1.4372816472345653</v>
      </c>
      <c r="W25">
        <f t="shared" si="6"/>
        <v>2.107250627960684</v>
      </c>
      <c r="X25">
        <f t="shared" si="6"/>
        <v>1.5562222030094481</v>
      </c>
      <c r="Y25">
        <f t="shared" si="6"/>
        <v>1.9078930808700463</v>
      </c>
      <c r="Z25">
        <f t="shared" si="6"/>
        <v>1.7885398858575634</v>
      </c>
      <c r="AA25">
        <f t="shared" si="6"/>
        <v>1.8289848809753253</v>
      </c>
      <c r="AB25">
        <f t="shared" si="6"/>
        <v>1.6153157096903177</v>
      </c>
    </row>
    <row r="26" spans="1:28" x14ac:dyDescent="0.2">
      <c r="A26">
        <f t="shared" si="4"/>
        <v>0.80000000000000038</v>
      </c>
      <c r="B26">
        <f t="shared" si="3"/>
        <v>1.2169726313786513</v>
      </c>
      <c r="C26">
        <f t="shared" si="6"/>
        <v>1.6484600596601271</v>
      </c>
      <c r="D26">
        <f t="shared" si="6"/>
        <v>1.2361310411312889</v>
      </c>
      <c r="E26">
        <f t="shared" si="6"/>
        <v>1.5144419260347814</v>
      </c>
      <c r="F26">
        <f t="shared" si="6"/>
        <v>1.3305917201763704</v>
      </c>
      <c r="G26">
        <f t="shared" si="6"/>
        <v>1.5835603779644749</v>
      </c>
      <c r="H26">
        <f t="shared" si="6"/>
        <v>1.5382832994703362</v>
      </c>
      <c r="I26">
        <f t="shared" si="6"/>
        <v>1.0409833957699011</v>
      </c>
      <c r="J26">
        <f t="shared" si="6"/>
        <v>1.2896664879806958</v>
      </c>
      <c r="K26">
        <f t="shared" si="6"/>
        <v>1.1356348391893829</v>
      </c>
      <c r="L26">
        <f t="shared" si="6"/>
        <v>1.3099692937989245</v>
      </c>
      <c r="M26">
        <f t="shared" si="6"/>
        <v>1.103164825118464</v>
      </c>
      <c r="N26">
        <f t="shared" si="6"/>
        <v>1.1742895858339542</v>
      </c>
      <c r="O26">
        <f t="shared" si="6"/>
        <v>1.1901174146450975</v>
      </c>
      <c r="P26">
        <f t="shared" si="6"/>
        <v>1.403793476112136</v>
      </c>
      <c r="Q26">
        <f t="shared" si="6"/>
        <v>1.403793476112136</v>
      </c>
      <c r="R26">
        <f t="shared" si="6"/>
        <v>0.63008083946305082</v>
      </c>
      <c r="S26">
        <f t="shared" si="6"/>
        <v>1.0812310390375761</v>
      </c>
      <c r="T26">
        <f t="shared" si="6"/>
        <v>1.3041360958790535</v>
      </c>
      <c r="U26">
        <f t="shared" si="6"/>
        <v>2.0744154700100808</v>
      </c>
      <c r="V26">
        <f t="shared" si="6"/>
        <v>1.3851238872525118</v>
      </c>
      <c r="W26">
        <f t="shared" si="6"/>
        <v>1.9531249999999973</v>
      </c>
      <c r="X26">
        <f t="shared" si="6"/>
        <v>1.4876467683063712</v>
      </c>
      <c r="Y26">
        <f t="shared" si="6"/>
        <v>1.7863478590911166</v>
      </c>
      <c r="Z26">
        <f t="shared" si="6"/>
        <v>1.6856578618551159</v>
      </c>
      <c r="AA26">
        <f t="shared" si="6"/>
        <v>1.7198530131341685</v>
      </c>
      <c r="AB26">
        <f t="shared" si="6"/>
        <v>1.5382832994703362</v>
      </c>
    </row>
    <row r="27" spans="1:28" x14ac:dyDescent="0.2">
      <c r="A27">
        <f t="shared" si="4"/>
        <v>0.8200000000000004</v>
      </c>
      <c r="B27">
        <f t="shared" si="3"/>
        <v>1.1908136656009631</v>
      </c>
      <c r="C27">
        <f t="shared" si="6"/>
        <v>1.5597570980213826</v>
      </c>
      <c r="D27">
        <f t="shared" si="6"/>
        <v>1.2074713647705293</v>
      </c>
      <c r="E27">
        <f t="shared" si="6"/>
        <v>1.4464593547777971</v>
      </c>
      <c r="F27">
        <f t="shared" si="6"/>
        <v>1.2891939802330714</v>
      </c>
      <c r="G27">
        <f t="shared" si="6"/>
        <v>1.50502413372675</v>
      </c>
      <c r="H27">
        <f t="shared" si="6"/>
        <v>1.4666931541444959</v>
      </c>
      <c r="I27">
        <f t="shared" si="6"/>
        <v>1.0363668349683552</v>
      </c>
      <c r="J27">
        <f t="shared" si="6"/>
        <v>1.2538691242597999</v>
      </c>
      <c r="K27">
        <f t="shared" si="6"/>
        <v>1.1197629768213451</v>
      </c>
      <c r="L27">
        <f t="shared" si="6"/>
        <v>1.2714088748297485</v>
      </c>
      <c r="M27">
        <f t="shared" si="6"/>
        <v>1.0912440907519101</v>
      </c>
      <c r="N27">
        <f t="shared" si="6"/>
        <v>1.1535967564650653</v>
      </c>
      <c r="O27">
        <f t="shared" si="6"/>
        <v>1.167414800877878</v>
      </c>
      <c r="P27">
        <f t="shared" si="6"/>
        <v>1.3520817298419798</v>
      </c>
      <c r="Q27">
        <f t="shared" si="6"/>
        <v>1.3520817298419798</v>
      </c>
      <c r="R27">
        <f t="shared" si="6"/>
        <v>0.6631238902317621</v>
      </c>
      <c r="S27">
        <f t="shared" si="6"/>
        <v>1.0719268555453749</v>
      </c>
      <c r="T27">
        <f t="shared" si="6"/>
        <v>1.2663726302215885</v>
      </c>
      <c r="U27">
        <f t="shared" si="6"/>
        <v>1.9135010404531441</v>
      </c>
      <c r="V27">
        <f t="shared" si="6"/>
        <v>1.3360778849544046</v>
      </c>
      <c r="W27">
        <f t="shared" si="6"/>
        <v>1.8136707244526313</v>
      </c>
      <c r="X27">
        <f t="shared" si="6"/>
        <v>1.4236765864364358</v>
      </c>
      <c r="Y27">
        <f t="shared" si="6"/>
        <v>1.6752668075506649</v>
      </c>
      <c r="Z27">
        <f t="shared" si="6"/>
        <v>1.5910198037109362</v>
      </c>
      <c r="AA27">
        <f t="shared" si="6"/>
        <v>1.6196916329570679</v>
      </c>
      <c r="AB27">
        <f t="shared" si="6"/>
        <v>1.4666931541444959</v>
      </c>
    </row>
    <row r="28" spans="1:28" x14ac:dyDescent="0.2">
      <c r="A28">
        <f t="shared" si="4"/>
        <v>0.84000000000000041</v>
      </c>
      <c r="B28">
        <f t="shared" si="3"/>
        <v>1.1658273197450282</v>
      </c>
      <c r="C28">
        <f t="shared" si="6"/>
        <v>1.4777957023154176</v>
      </c>
      <c r="D28">
        <f t="shared" si="6"/>
        <v>1.1801431182642255</v>
      </c>
      <c r="E28">
        <f t="shared" si="6"/>
        <v>1.3830584293976536</v>
      </c>
      <c r="F28">
        <f t="shared" si="6"/>
        <v>1.250035980806719</v>
      </c>
      <c r="G28">
        <f t="shared" si="6"/>
        <v>1.4321373482454152</v>
      </c>
      <c r="H28">
        <f t="shared" si="6"/>
        <v>1.4000417214171479</v>
      </c>
      <c r="I28">
        <f t="shared" si="6"/>
        <v>1.0318812676213918</v>
      </c>
      <c r="J28">
        <f t="shared" si="6"/>
        <v>1.219892647895277</v>
      </c>
      <c r="K28">
        <f t="shared" si="6"/>
        <v>1.1044875046351936</v>
      </c>
      <c r="L28">
        <f t="shared" si="6"/>
        <v>1.2348723426292607</v>
      </c>
      <c r="M28">
        <f t="shared" si="6"/>
        <v>1.0797348377009184</v>
      </c>
      <c r="N28">
        <f t="shared" si="6"/>
        <v>1.1337542133595873</v>
      </c>
      <c r="O28">
        <f t="shared" si="6"/>
        <v>1.1456769006930312</v>
      </c>
      <c r="P28">
        <f t="shared" si="6"/>
        <v>1.3034533278040505</v>
      </c>
      <c r="Q28">
        <f t="shared" si="6"/>
        <v>1.3034533278040505</v>
      </c>
      <c r="R28">
        <f t="shared" si="6"/>
        <v>0.697040675898698</v>
      </c>
      <c r="S28">
        <f t="shared" si="6"/>
        <v>1.0629240897782886</v>
      </c>
      <c r="T28">
        <f t="shared" si="6"/>
        <v>1.2305737582000054</v>
      </c>
      <c r="U28">
        <f t="shared" si="6"/>
        <v>1.7685068021946733</v>
      </c>
      <c r="V28">
        <f t="shared" si="6"/>
        <v>1.2898887124471867</v>
      </c>
      <c r="W28">
        <f t="shared" si="6"/>
        <v>1.6871828096317867</v>
      </c>
      <c r="X28">
        <f t="shared" si="6"/>
        <v>1.363901072253608</v>
      </c>
      <c r="Y28">
        <f t="shared" si="6"/>
        <v>1.5735257569174284</v>
      </c>
      <c r="Z28">
        <f t="shared" si="6"/>
        <v>1.5037875004016692</v>
      </c>
      <c r="AA28">
        <f t="shared" si="6"/>
        <v>1.5275707534500849</v>
      </c>
      <c r="AB28">
        <f t="shared" si="6"/>
        <v>1.4000417214171479</v>
      </c>
    </row>
    <row r="29" spans="1:28" x14ac:dyDescent="0.2">
      <c r="A29">
        <f t="shared" si="4"/>
        <v>0.86000000000000043</v>
      </c>
      <c r="B29">
        <f t="shared" si="3"/>
        <v>1.1419349440917248</v>
      </c>
      <c r="C29">
        <f t="shared" si="6"/>
        <v>1.4019207673580427</v>
      </c>
      <c r="D29">
        <f t="shared" si="6"/>
        <v>1.1540549053509959</v>
      </c>
      <c r="E29">
        <f t="shared" si="6"/>
        <v>1.3238320180835741</v>
      </c>
      <c r="F29">
        <f t="shared" si="6"/>
        <v>1.2129474405124412</v>
      </c>
      <c r="G29">
        <f t="shared" si="6"/>
        <v>1.36437323249586</v>
      </c>
      <c r="H29">
        <f t="shared" si="6"/>
        <v>1.3378825494697708</v>
      </c>
      <c r="I29">
        <f t="shared" si="6"/>
        <v>1.027519987909391</v>
      </c>
      <c r="J29">
        <f t="shared" si="6"/>
        <v>1.1876043114589392</v>
      </c>
      <c r="K29">
        <f t="shared" si="6"/>
        <v>1.0897725962139713</v>
      </c>
      <c r="L29">
        <f t="shared" si="6"/>
        <v>1.2002089859377243</v>
      </c>
      <c r="M29">
        <f t="shared" si="6"/>
        <v>1.0686135616263368</v>
      </c>
      <c r="N29">
        <f t="shared" si="6"/>
        <v>1.1147079926455326</v>
      </c>
      <c r="O29">
        <f t="shared" si="6"/>
        <v>1.1248411818400352</v>
      </c>
      <c r="P29">
        <f t="shared" si="6"/>
        <v>1.2576574103778237</v>
      </c>
      <c r="Q29">
        <f t="shared" si="6"/>
        <v>1.2576574103778237</v>
      </c>
      <c r="R29">
        <f t="shared" si="6"/>
        <v>0.73183267168156985</v>
      </c>
      <c r="S29">
        <f t="shared" si="6"/>
        <v>1.0542061417534982</v>
      </c>
      <c r="T29">
        <f t="shared" si="6"/>
        <v>1.1965940610620143</v>
      </c>
      <c r="U29">
        <f t="shared" si="6"/>
        <v>1.6375330138144311</v>
      </c>
      <c r="V29">
        <f t="shared" si="6"/>
        <v>1.2463277394100702</v>
      </c>
      <c r="W29">
        <f t="shared" si="6"/>
        <v>1.5721886123234408</v>
      </c>
      <c r="X29">
        <f t="shared" si="6"/>
        <v>1.3079548626046913</v>
      </c>
      <c r="Y29">
        <f t="shared" si="6"/>
        <v>1.4801441968142728</v>
      </c>
      <c r="Z29">
        <f t="shared" si="6"/>
        <v>1.4232251974232042</v>
      </c>
      <c r="AA29">
        <f t="shared" si="6"/>
        <v>1.4426758552981176</v>
      </c>
      <c r="AB29">
        <f t="shared" si="6"/>
        <v>1.3378825494697708</v>
      </c>
    </row>
    <row r="30" spans="1:28" x14ac:dyDescent="0.2">
      <c r="A30">
        <f t="shared" si="4"/>
        <v>0.88000000000000045</v>
      </c>
      <c r="B30">
        <f t="shared" si="3"/>
        <v>1.119064834051327</v>
      </c>
      <c r="C30">
        <f t="shared" si="6"/>
        <v>1.3315540944983644</v>
      </c>
      <c r="D30">
        <f t="shared" si="6"/>
        <v>1.1291235394173711</v>
      </c>
      <c r="E30">
        <f t="shared" si="6"/>
        <v>1.2684175133336226</v>
      </c>
      <c r="F30">
        <f t="shared" si="6"/>
        <v>1.1777745880664314</v>
      </c>
      <c r="G30">
        <f t="shared" si="6"/>
        <v>1.3012648400123907</v>
      </c>
      <c r="H30">
        <f t="shared" si="6"/>
        <v>1.2798186740702739</v>
      </c>
      <c r="I30">
        <f t="shared" si="6"/>
        <v>1.0232767792955086</v>
      </c>
      <c r="J30">
        <f t="shared" si="6"/>
        <v>1.1568838376050783</v>
      </c>
      <c r="K30">
        <f t="shared" si="6"/>
        <v>1.0755853464997922</v>
      </c>
      <c r="L30">
        <f t="shared" si="6"/>
        <v>1.1672824787839631</v>
      </c>
      <c r="M30">
        <f t="shared" si="6"/>
        <v>1.0578586077786232</v>
      </c>
      <c r="N30">
        <f t="shared" si="6"/>
        <v>1.0964087076879176</v>
      </c>
      <c r="O30">
        <f t="shared" si="6"/>
        <v>1.1048504978772677</v>
      </c>
      <c r="P30">
        <f t="shared" si="6"/>
        <v>1.214468733385305</v>
      </c>
      <c r="Q30">
        <f t="shared" si="6"/>
        <v>1.214468733385305</v>
      </c>
      <c r="R30">
        <f t="shared" si="6"/>
        <v>0.76750132048129727</v>
      </c>
      <c r="S30">
        <f t="shared" si="6"/>
        <v>1.0457576849190149</v>
      </c>
      <c r="T30">
        <f t="shared" si="6"/>
        <v>1.1643019374386443</v>
      </c>
      <c r="U30">
        <f t="shared" si="6"/>
        <v>1.5189436480040808</v>
      </c>
      <c r="V30">
        <f t="shared" si="6"/>
        <v>1.2051893872127122</v>
      </c>
      <c r="W30">
        <f t="shared" si="6"/>
        <v>1.4674117205108921</v>
      </c>
      <c r="X30">
        <f t="shared" si="6"/>
        <v>1.2555119294059853</v>
      </c>
      <c r="Y30">
        <f t="shared" si="6"/>
        <v>1.3942641233195552</v>
      </c>
      <c r="Z30">
        <f t="shared" si="6"/>
        <v>1.3486850616016139</v>
      </c>
      <c r="AA30">
        <f t="shared" si="6"/>
        <v>1.3642912905853495</v>
      </c>
      <c r="AB30">
        <f t="shared" si="6"/>
        <v>1.2798186740702739</v>
      </c>
    </row>
    <row r="31" spans="1:28" x14ac:dyDescent="0.2">
      <c r="A31">
        <f t="shared" si="4"/>
        <v>0.90000000000000047</v>
      </c>
      <c r="B31">
        <f t="shared" si="3"/>
        <v>1.0971514759740071</v>
      </c>
      <c r="C31">
        <f t="shared" si="6"/>
        <v>1.2661838762430309</v>
      </c>
      <c r="D31">
        <f t="shared" si="6"/>
        <v>1.1052731399228117</v>
      </c>
      <c r="E31">
        <f t="shared" si="6"/>
        <v>1.216491090243222</v>
      </c>
      <c r="F31">
        <f t="shared" si="6"/>
        <v>1.1443782312565236</v>
      </c>
      <c r="G31">
        <f t="shared" si="6"/>
        <v>1.2423971044693891</v>
      </c>
      <c r="H31">
        <f t="shared" si="6"/>
        <v>1.2254961657027428</v>
      </c>
      <c r="I31">
        <f t="shared" si="6"/>
        <v>1.0191458686502661</v>
      </c>
      <c r="J31">
        <f t="shared" si="6"/>
        <v>1.1276219969754064</v>
      </c>
      <c r="K31">
        <f t="shared" si="6"/>
        <v>1.0618954736580275</v>
      </c>
      <c r="L31">
        <f t="shared" si="6"/>
        <v>1.1359692189600319</v>
      </c>
      <c r="M31">
        <f t="shared" si="6"/>
        <v>1.0474499873378236</v>
      </c>
      <c r="N31">
        <f t="shared" si="6"/>
        <v>1.0788110674553946</v>
      </c>
      <c r="O31">
        <f t="shared" si="6"/>
        <v>1.0856525146456526</v>
      </c>
      <c r="P31">
        <f t="shared" si="6"/>
        <v>1.1736845444398294</v>
      </c>
      <c r="Q31">
        <f t="shared" si="6"/>
        <v>1.1736845444398294</v>
      </c>
      <c r="R31">
        <f t="shared" si="6"/>
        <v>0.80404803431757121</v>
      </c>
      <c r="S31">
        <f t="shared" si="6"/>
        <v>1.037564542140907</v>
      </c>
      <c r="T31">
        <f t="shared" si="6"/>
        <v>1.133578013177966</v>
      </c>
      <c r="U31">
        <f t="shared" si="6"/>
        <v>1.411324868402297</v>
      </c>
      <c r="V31">
        <f t="shared" si="6"/>
        <v>1.1662883465583846</v>
      </c>
      <c r="W31">
        <f t="shared" si="6"/>
        <v>1.3717421124828513</v>
      </c>
      <c r="X31">
        <f t="shared" si="6"/>
        <v>1.2062805718285023</v>
      </c>
      <c r="Y31">
        <f t="shared" si="6"/>
        <v>1.3151323943953106</v>
      </c>
      <c r="Z31">
        <f t="shared" si="6"/>
        <v>1.279594980837816</v>
      </c>
      <c r="AA31">
        <f t="shared" si="6"/>
        <v>1.2917863824745961</v>
      </c>
      <c r="AB31">
        <f t="shared" si="6"/>
        <v>1.2254961657027428</v>
      </c>
    </row>
    <row r="32" spans="1:28" x14ac:dyDescent="0.2">
      <c r="A32">
        <f t="shared" si="4"/>
        <v>0.92000000000000048</v>
      </c>
      <c r="B32">
        <f t="shared" si="3"/>
        <v>1.0761348894947071</v>
      </c>
      <c r="C32">
        <f t="shared" si="6"/>
        <v>1.2053558132044715</v>
      </c>
      <c r="D32">
        <f t="shared" si="6"/>
        <v>1.0824343457654551</v>
      </c>
      <c r="E32">
        <f t="shared" si="6"/>
        <v>1.1677628128878508</v>
      </c>
      <c r="F32">
        <f t="shared" si="6"/>
        <v>1.1126320887178163</v>
      </c>
      <c r="G32">
        <f t="shared" si="6"/>
        <v>1.1874000849703543</v>
      </c>
      <c r="H32">
        <f t="shared" si="6"/>
        <v>1.1745986388109806</v>
      </c>
      <c r="I32">
        <f t="shared" si="6"/>
        <v>1.0151218855896962</v>
      </c>
      <c r="J32">
        <f t="shared" si="6"/>
        <v>1.0997193756263735</v>
      </c>
      <c r="K32">
        <f t="shared" si="6"/>
        <v>1.0486750572157104</v>
      </c>
      <c r="L32">
        <f t="shared" si="6"/>
        <v>1.1061568902767025</v>
      </c>
      <c r="M32">
        <f t="shared" si="6"/>
        <v>1.037369215609711</v>
      </c>
      <c r="N32">
        <f t="shared" si="6"/>
        <v>1.0618734549645645</v>
      </c>
      <c r="O32">
        <f t="shared" si="6"/>
        <v>1.0671992089844358</v>
      </c>
      <c r="P32">
        <f t="shared" si="6"/>
        <v>1.1351218994778385</v>
      </c>
      <c r="Q32">
        <f t="shared" si="6"/>
        <v>1.1351218994778385</v>
      </c>
      <c r="R32">
        <f t="shared" si="6"/>
        <v>0.84147419566977111</v>
      </c>
      <c r="S32">
        <f t="shared" si="6"/>
        <v>1.0296135762189296</v>
      </c>
      <c r="T32">
        <f t="shared" si="6"/>
        <v>1.1043137647065957</v>
      </c>
      <c r="U32">
        <f t="shared" si="6"/>
        <v>1.3134507855050994</v>
      </c>
      <c r="V32">
        <f t="shared" si="6"/>
        <v>1.1294571838668317</v>
      </c>
      <c r="W32">
        <f t="shared" si="6"/>
        <v>1.2842113914687248</v>
      </c>
      <c r="X32">
        <f t="shared" si="6"/>
        <v>1.1599991402004732</v>
      </c>
      <c r="Y32">
        <f t="shared" si="6"/>
        <v>1.2420859490387544</v>
      </c>
      <c r="Z32">
        <f t="shared" si="6"/>
        <v>1.2154482817495365</v>
      </c>
      <c r="AA32">
        <f t="shared" si="6"/>
        <v>1.2246037346195457</v>
      </c>
      <c r="AB32">
        <f t="shared" si="6"/>
        <v>1.1745986388109806</v>
      </c>
    </row>
    <row r="33" spans="1:28" x14ac:dyDescent="0.2">
      <c r="A33">
        <f t="shared" si="4"/>
        <v>0.9400000000000005</v>
      </c>
      <c r="B33">
        <f t="shared" si="3"/>
        <v>1.0559600522627826</v>
      </c>
      <c r="C33">
        <f t="shared" si="6"/>
        <v>1.1486655810518447</v>
      </c>
      <c r="D33">
        <f t="shared" si="6"/>
        <v>1.0605436282868075</v>
      </c>
      <c r="E33">
        <f t="shared" si="6"/>
        <v>1.1219724482988676</v>
      </c>
      <c r="F33">
        <f t="shared" si="6"/>
        <v>1.0824213439312487</v>
      </c>
      <c r="G33">
        <f t="shared" si="6"/>
        <v>1.1359432143246313</v>
      </c>
      <c r="H33">
        <f t="shared" si="6"/>
        <v>1.1268425624690193</v>
      </c>
      <c r="I33">
        <f t="shared" si="6"/>
        <v>1.0111998263353132</v>
      </c>
      <c r="J33">
        <f t="shared" si="6"/>
        <v>1.0730853032317449</v>
      </c>
      <c r="K33">
        <f t="shared" si="6"/>
        <v>1.0358983073795154</v>
      </c>
      <c r="L33">
        <f t="shared" si="6"/>
        <v>1.0777432143497712</v>
      </c>
      <c r="M33">
        <f t="shared" si="6"/>
        <v>1.027599169064856</v>
      </c>
      <c r="N33">
        <f t="shared" si="6"/>
        <v>1.0455575571857076</v>
      </c>
      <c r="O33">
        <f t="shared" si="6"/>
        <v>1.0494464292426058</v>
      </c>
      <c r="P33">
        <f t="shared" si="6"/>
        <v>1.0986153494444337</v>
      </c>
      <c r="Q33">
        <f t="shared" si="6"/>
        <v>1.0986153494444337</v>
      </c>
      <c r="R33">
        <f t="shared" si="6"/>
        <v>0.87978115873142371</v>
      </c>
      <c r="S33">
        <f t="shared" si="6"/>
        <v>1.0218925929536187</v>
      </c>
      <c r="T33">
        <f t="shared" si="6"/>
        <v>1.0764103233217315</v>
      </c>
      <c r="U33">
        <f t="shared" si="6"/>
        <v>1.2242550911250394</v>
      </c>
      <c r="V33">
        <f t="shared" si="6"/>
        <v>1.094544275004915</v>
      </c>
      <c r="W33">
        <f t="shared" si="6"/>
        <v>1.2039721449004537</v>
      </c>
      <c r="X33">
        <f t="shared" si="6"/>
        <v>1.1164323715346862</v>
      </c>
      <c r="Y33">
        <f t="shared" ref="C33:AB36" si="7">$A33^Y$3</f>
        <v>1.1745393752442197</v>
      </c>
      <c r="Z33">
        <f t="shared" si="7"/>
        <v>1.1557950298381197</v>
      </c>
      <c r="AA33">
        <f t="shared" si="7"/>
        <v>1.1622493601192478</v>
      </c>
      <c r="AB33">
        <f t="shared" si="7"/>
        <v>1.1268425624690193</v>
      </c>
    </row>
    <row r="34" spans="1:28" x14ac:dyDescent="0.2">
      <c r="A34">
        <f t="shared" si="4"/>
        <v>0.96000000000000052</v>
      </c>
      <c r="B34">
        <f t="shared" si="3"/>
        <v>1.0365763952327145</v>
      </c>
      <c r="C34">
        <f t="shared" si="7"/>
        <v>1.0957524187706307</v>
      </c>
      <c r="D34">
        <f t="shared" si="7"/>
        <v>1.039542689480752</v>
      </c>
      <c r="E34">
        <f t="shared" si="7"/>
        <v>1.0788858732267481</v>
      </c>
      <c r="F34">
        <f t="shared" si="7"/>
        <v>1.0536413878423654</v>
      </c>
      <c r="G34">
        <f t="shared" si="7"/>
        <v>1.0877303837946179</v>
      </c>
      <c r="H34">
        <f t="shared" si="7"/>
        <v>1.0819732413886702</v>
      </c>
      <c r="I34">
        <f t="shared" si="7"/>
        <v>1.0073750215085722</v>
      </c>
      <c r="J34">
        <f t="shared" si="7"/>
        <v>1.0476369181810063</v>
      </c>
      <c r="K34">
        <f t="shared" si="7"/>
        <v>1.0235413612458495</v>
      </c>
      <c r="L34">
        <f t="shared" si="7"/>
        <v>1.0506348635121214</v>
      </c>
      <c r="M34">
        <f t="shared" si="7"/>
        <v>1.0181239586772892</v>
      </c>
      <c r="N34">
        <f t="shared" si="7"/>
        <v>1.0298280391836505</v>
      </c>
      <c r="O34">
        <f t="shared" si="7"/>
        <v>1.0323535088366829</v>
      </c>
      <c r="P34">
        <f t="shared" si="7"/>
        <v>1.0640149394643001</v>
      </c>
      <c r="Q34">
        <f t="shared" si="7"/>
        <v>1.0640149394643001</v>
      </c>
      <c r="R34">
        <f t="shared" si="7"/>
        <v>0.91897025058551873</v>
      </c>
      <c r="S34">
        <f t="shared" si="7"/>
        <v>1.0143902550927628</v>
      </c>
      <c r="T34">
        <f t="shared" si="7"/>
        <v>1.0497774333670151</v>
      </c>
      <c r="U34">
        <f t="shared" si="7"/>
        <v>1.1428074633160461</v>
      </c>
      <c r="V34">
        <f t="shared" si="7"/>
        <v>1.0614120157400246</v>
      </c>
      <c r="W34">
        <f t="shared" si="7"/>
        <v>1.1302806712962945</v>
      </c>
      <c r="X34">
        <f t="shared" si="7"/>
        <v>1.0753682383715439</v>
      </c>
      <c r="Y34">
        <f t="shared" si="7"/>
        <v>1.1119744130901692</v>
      </c>
      <c r="Z34">
        <f t="shared" si="7"/>
        <v>1.1002346411324839</v>
      </c>
      <c r="AA34">
        <f t="shared" si="7"/>
        <v>1.1042843153114228</v>
      </c>
      <c r="AB34">
        <f t="shared" si="7"/>
        <v>1.0819732413886702</v>
      </c>
    </row>
    <row r="35" spans="1:28" x14ac:dyDescent="0.2">
      <c r="A35">
        <f t="shared" si="4"/>
        <v>0.98000000000000054</v>
      </c>
      <c r="B35">
        <f t="shared" si="3"/>
        <v>1.0179373585960458</v>
      </c>
      <c r="C35">
        <f t="shared" si="7"/>
        <v>1.0462936521029036</v>
      </c>
      <c r="D35">
        <f t="shared" si="7"/>
        <v>1.019377933315418</v>
      </c>
      <c r="E35">
        <f t="shared" si="7"/>
        <v>1.0382919794576431</v>
      </c>
      <c r="F35">
        <f t="shared" si="7"/>
        <v>1.0261967221589581</v>
      </c>
      <c r="G35">
        <f t="shared" si="7"/>
        <v>1.0424957282433105</v>
      </c>
      <c r="H35">
        <f t="shared" si="7"/>
        <v>1.0397613598318898</v>
      </c>
      <c r="I35">
        <f t="shared" si="7"/>
        <v>1.0036431073592913</v>
      </c>
      <c r="J35">
        <f t="shared" si="7"/>
        <v>1.0232983496552213</v>
      </c>
      <c r="K35">
        <f t="shared" si="7"/>
        <v>1.011582102280987</v>
      </c>
      <c r="L35">
        <f t="shared" si="7"/>
        <v>1.0247465111952612</v>
      </c>
      <c r="M35">
        <f t="shared" si="7"/>
        <v>1.0089288174078714</v>
      </c>
      <c r="N35">
        <f t="shared" si="7"/>
        <v>1.0146522564093587</v>
      </c>
      <c r="O35">
        <f t="shared" si="7"/>
        <v>1.0158829254980095</v>
      </c>
      <c r="P35">
        <f t="shared" si="7"/>
        <v>1.0311844728020585</v>
      </c>
      <c r="Q35">
        <f t="shared" si="7"/>
        <v>1.0311844728020585</v>
      </c>
      <c r="R35">
        <f t="shared" si="7"/>
        <v>0.95904277230724022</v>
      </c>
      <c r="S35">
        <f t="shared" si="7"/>
        <v>1.0070960057377036</v>
      </c>
      <c r="T35">
        <f t="shared" si="7"/>
        <v>1.0243325417571205</v>
      </c>
      <c r="U35">
        <f t="shared" si="7"/>
        <v>1.0682938604532954</v>
      </c>
      <c r="V35">
        <f t="shared" si="7"/>
        <v>1.0299352669895361</v>
      </c>
      <c r="W35">
        <f t="shared" si="7"/>
        <v>1.0624824690392591</v>
      </c>
      <c r="X35">
        <f t="shared" si="7"/>
        <v>1.0366152301000093</v>
      </c>
      <c r="Y35">
        <f t="shared" si="7"/>
        <v>1.053931058962102</v>
      </c>
      <c r="Z35">
        <f t="shared" si="7"/>
        <v>1.0484095852042417</v>
      </c>
      <c r="AA35">
        <f t="shared" si="7"/>
        <v>1.0503175833612499</v>
      </c>
      <c r="AB35">
        <f t="shared" si="7"/>
        <v>1.0397613598318898</v>
      </c>
    </row>
    <row r="36" spans="1:28" x14ac:dyDescent="0.2">
      <c r="A36">
        <f>A35+0.02</f>
        <v>1.0000000000000004</v>
      </c>
      <c r="B36">
        <f t="shared" si="3"/>
        <v>0.99999999999999956</v>
      </c>
      <c r="C36">
        <f t="shared" si="7"/>
        <v>0.99999999999999911</v>
      </c>
      <c r="D36">
        <f t="shared" si="7"/>
        <v>0.99999999999999956</v>
      </c>
      <c r="E36">
        <f t="shared" si="7"/>
        <v>0.99999999999999911</v>
      </c>
      <c r="F36">
        <f t="shared" si="7"/>
        <v>0.99999999999999933</v>
      </c>
      <c r="G36">
        <f t="shared" si="7"/>
        <v>0.99999999999999911</v>
      </c>
      <c r="H36">
        <f t="shared" si="7"/>
        <v>0.99999999999999911</v>
      </c>
      <c r="I36">
        <f t="shared" si="7"/>
        <v>1</v>
      </c>
      <c r="J36">
        <f t="shared" si="7"/>
        <v>0.99999999999999956</v>
      </c>
      <c r="K36">
        <f t="shared" si="7"/>
        <v>0.99999999999999978</v>
      </c>
      <c r="L36">
        <f t="shared" si="7"/>
        <v>0.99999999999999956</v>
      </c>
      <c r="M36">
        <f t="shared" si="7"/>
        <v>0.99999999999999978</v>
      </c>
      <c r="N36">
        <f t="shared" si="7"/>
        <v>0.99999999999999978</v>
      </c>
      <c r="O36">
        <f t="shared" si="7"/>
        <v>0.99999999999999956</v>
      </c>
      <c r="P36">
        <f t="shared" si="7"/>
        <v>0.99999999999999933</v>
      </c>
      <c r="Q36">
        <f t="shared" si="7"/>
        <v>0.99999999999999933</v>
      </c>
      <c r="R36">
        <f t="shared" si="7"/>
        <v>1.0000000000000009</v>
      </c>
      <c r="S36">
        <f t="shared" si="7"/>
        <v>0.99999999999999978</v>
      </c>
      <c r="T36">
        <f t="shared" si="7"/>
        <v>0.99999999999999956</v>
      </c>
      <c r="U36">
        <f t="shared" si="7"/>
        <v>0.99999999999999845</v>
      </c>
      <c r="V36">
        <f t="shared" si="7"/>
        <v>0.99999999999999933</v>
      </c>
      <c r="W36">
        <f t="shared" si="7"/>
        <v>0.99999999999999867</v>
      </c>
      <c r="X36">
        <f t="shared" si="7"/>
        <v>0.99999999999999911</v>
      </c>
      <c r="Y36">
        <f t="shared" si="7"/>
        <v>0.99999999999999889</v>
      </c>
      <c r="Z36">
        <f t="shared" si="7"/>
        <v>0.99999999999999889</v>
      </c>
      <c r="AA36">
        <f t="shared" si="7"/>
        <v>0.99999999999999889</v>
      </c>
      <c r="AB36">
        <f t="shared" si="7"/>
        <v>0.99999999999999911</v>
      </c>
    </row>
    <row r="37" spans="1:28" x14ac:dyDescent="0.2">
      <c r="B37" s="14" t="str">
        <f>B5</f>
        <v>En</v>
      </c>
      <c r="C37" s="14" t="str">
        <f t="shared" ref="C37:J37" si="8">C5</f>
        <v>Fo</v>
      </c>
      <c r="D37" s="14" t="str">
        <f t="shared" si="8"/>
        <v>Fa</v>
      </c>
      <c r="E37" s="14" t="str">
        <f t="shared" si="8"/>
        <v>An</v>
      </c>
      <c r="F37" s="14" t="str">
        <f t="shared" si="8"/>
        <v>Di</v>
      </c>
      <c r="G37" s="14" t="str">
        <f t="shared" si="8"/>
        <v>AnDi</v>
      </c>
      <c r="H37" s="14" t="str">
        <f t="shared" si="8"/>
        <v>Hd</v>
      </c>
      <c r="I37" s="14" t="str">
        <f t="shared" si="8"/>
        <v>AnHd</v>
      </c>
      <c r="J37" s="14" t="str">
        <f t="shared" si="8"/>
        <v>AnDiHd</v>
      </c>
    </row>
    <row r="43" spans="1:28" x14ac:dyDescent="0.2">
      <c r="A43">
        <f>A11</f>
        <v>0.50000000000000011</v>
      </c>
      <c r="B43">
        <f t="shared" ref="B43:J43" si="9">B11</f>
        <v>1.8403753012497497</v>
      </c>
      <c r="C43">
        <f t="shared" si="9"/>
        <v>4.7239706457181203</v>
      </c>
      <c r="D43">
        <f t="shared" si="9"/>
        <v>1.9318726578496905</v>
      </c>
      <c r="E43">
        <f t="shared" si="9"/>
        <v>3.6300766212686422</v>
      </c>
      <c r="F43">
        <f t="shared" si="9"/>
        <v>2.4283897687900931</v>
      </c>
      <c r="G43">
        <f t="shared" si="9"/>
        <v>4.1698630433644839</v>
      </c>
      <c r="H43">
        <f t="shared" si="9"/>
        <v>3.8105519921757476</v>
      </c>
      <c r="I43">
        <f t="shared" si="9"/>
        <v>1.1328838852957985</v>
      </c>
      <c r="J43">
        <f t="shared" si="9"/>
        <v>2.2038102317532204</v>
      </c>
    </row>
    <row r="44" spans="1:28" x14ac:dyDescent="0.2">
      <c r="A44">
        <f t="shared" ref="A44:J44" si="10">A12</f>
        <v>0.52000000000000013</v>
      </c>
      <c r="B44">
        <f t="shared" si="10"/>
        <v>1.7779398232324672</v>
      </c>
      <c r="C44">
        <f t="shared" si="10"/>
        <v>4.3266574265740472</v>
      </c>
      <c r="D44">
        <f t="shared" si="10"/>
        <v>1.8612161981833759</v>
      </c>
      <c r="E44">
        <f t="shared" si="10"/>
        <v>3.3746891938622245</v>
      </c>
      <c r="F44">
        <f t="shared" si="10"/>
        <v>2.3094880538927351</v>
      </c>
      <c r="G44">
        <f t="shared" si="10"/>
        <v>3.8462110576990369</v>
      </c>
      <c r="H44">
        <f t="shared" si="10"/>
        <v>3.5327552200452179</v>
      </c>
      <c r="I44">
        <f t="shared" si="10"/>
        <v>1.1249141978085915</v>
      </c>
      <c r="J44">
        <f t="shared" si="10"/>
        <v>2.1074447040344739</v>
      </c>
    </row>
    <row r="45" spans="1:28" x14ac:dyDescent="0.2">
      <c r="A45">
        <f t="shared" ref="A45:J45" si="11">A13</f>
        <v>0.54000000000000015</v>
      </c>
      <c r="B45">
        <f t="shared" si="11"/>
        <v>1.7198615659834893</v>
      </c>
      <c r="C45">
        <f t="shared" si="11"/>
        <v>3.9759231188790349</v>
      </c>
      <c r="D45">
        <f t="shared" si="11"/>
        <v>1.7956675239582511</v>
      </c>
      <c r="E45">
        <f t="shared" si="11"/>
        <v>3.1459195096513914</v>
      </c>
      <c r="F45">
        <f t="shared" si="11"/>
        <v>2.2005740506971847</v>
      </c>
      <c r="G45">
        <f t="shared" si="11"/>
        <v>3.5585154419872316</v>
      </c>
      <c r="H45">
        <f t="shared" si="11"/>
        <v>3.2845815083014074</v>
      </c>
      <c r="I45">
        <f t="shared" si="11"/>
        <v>1.1172982620692813</v>
      </c>
      <c r="J45">
        <f t="shared" si="11"/>
        <v>2.0186968893126851</v>
      </c>
    </row>
    <row r="46" spans="1:28" x14ac:dyDescent="0.2">
      <c r="A46">
        <f t="shared" ref="A46:J46" si="12">A14</f>
        <v>0.56000000000000016</v>
      </c>
      <c r="B46">
        <f t="shared" si="12"/>
        <v>1.66569137223214</v>
      </c>
      <c r="C46">
        <f t="shared" si="12"/>
        <v>3.6648720718452692</v>
      </c>
      <c r="D46">
        <f t="shared" si="12"/>
        <v>1.7346880006099841</v>
      </c>
      <c r="E46">
        <f t="shared" si="12"/>
        <v>2.940155294371726</v>
      </c>
      <c r="F46">
        <f t="shared" si="12"/>
        <v>2.1004837470166069</v>
      </c>
      <c r="G46">
        <f t="shared" si="12"/>
        <v>3.3016624033548805</v>
      </c>
      <c r="H46">
        <f t="shared" si="12"/>
        <v>3.0619430430511647</v>
      </c>
      <c r="I46">
        <f t="shared" si="12"/>
        <v>1.1100081183713164</v>
      </c>
      <c r="J46">
        <f t="shared" si="12"/>
        <v>1.9367147012294361</v>
      </c>
    </row>
    <row r="47" spans="1:28" x14ac:dyDescent="0.2">
      <c r="A47">
        <f t="shared" ref="A47:J47" si="13">A15</f>
        <v>0.58000000000000018</v>
      </c>
      <c r="B47">
        <f t="shared" si="13"/>
        <v>1.6150403072111785</v>
      </c>
      <c r="C47">
        <f t="shared" si="13"/>
        <v>3.3878275423134436</v>
      </c>
      <c r="D47">
        <f t="shared" si="13"/>
        <v>1.6778124245568882</v>
      </c>
      <c r="E47">
        <f t="shared" si="13"/>
        <v>2.7543804804057586</v>
      </c>
      <c r="F47">
        <f t="shared" si="13"/>
        <v>2.0082240706345758</v>
      </c>
      <c r="G47">
        <f t="shared" si="13"/>
        <v>3.0714138142680385</v>
      </c>
      <c r="H47">
        <f t="shared" si="13"/>
        <v>2.861435576157096</v>
      </c>
      <c r="I47">
        <f t="shared" si="13"/>
        <v>1.1030189180551078</v>
      </c>
      <c r="J47">
        <f t="shared" si="13"/>
        <v>1.860767393898964</v>
      </c>
    </row>
    <row r="48" spans="1:28" x14ac:dyDescent="0.2">
      <c r="A48">
        <f t="shared" ref="A48:J48" si="14">A16</f>
        <v>0.6000000000000002</v>
      </c>
      <c r="B48">
        <f t="shared" si="14"/>
        <v>1.5675698421283757</v>
      </c>
      <c r="C48">
        <f t="shared" si="14"/>
        <v>3.1400835166818162</v>
      </c>
      <c r="D48">
        <f t="shared" si="14"/>
        <v>1.6246368966169331</v>
      </c>
      <c r="E48">
        <f t="shared" si="14"/>
        <v>2.5860604610120097</v>
      </c>
      <c r="F48">
        <f t="shared" si="14"/>
        <v>1.9229429489242909</v>
      </c>
      <c r="G48">
        <f t="shared" si="14"/>
        <v>2.8642335282220586</v>
      </c>
      <c r="H48">
        <f t="shared" si="14"/>
        <v>2.6802054549211172</v>
      </c>
      <c r="I48">
        <f t="shared" si="14"/>
        <v>1.0963084838375552</v>
      </c>
      <c r="J48">
        <f t="shared" si="14"/>
        <v>1.7902248224381809</v>
      </c>
    </row>
    <row r="49" spans="1:10" x14ac:dyDescent="0.2">
      <c r="A49">
        <f t="shared" ref="A49:J49" si="15">A17</f>
        <v>0.62000000000000022</v>
      </c>
      <c r="B49">
        <f t="shared" si="15"/>
        <v>1.5229839033713726</v>
      </c>
      <c r="C49">
        <f t="shared" si="15"/>
        <v>2.9177133031112872</v>
      </c>
      <c r="D49">
        <f t="shared" si="15"/>
        <v>1.5748090249029347</v>
      </c>
      <c r="E49">
        <f t="shared" si="15"/>
        <v>2.4330523732063494</v>
      </c>
      <c r="F49">
        <f t="shared" si="15"/>
        <v>1.843905405360313</v>
      </c>
      <c r="G49">
        <f t="shared" si="15"/>
        <v>2.6771525542741235</v>
      </c>
      <c r="H49">
        <f t="shared" si="15"/>
        <v>2.5158459172844894</v>
      </c>
      <c r="I49">
        <f t="shared" si="15"/>
        <v>1.0898569446306317</v>
      </c>
      <c r="J49">
        <f t="shared" si="15"/>
        <v>1.7245408016012842</v>
      </c>
    </row>
    <row r="50" spans="1:10" x14ac:dyDescent="0.2">
      <c r="A50">
        <f t="shared" ref="A50:J50" si="16">A18</f>
        <v>0.64000000000000024</v>
      </c>
      <c r="B50">
        <f t="shared" si="16"/>
        <v>1.4810223855246796</v>
      </c>
      <c r="C50">
        <f t="shared" si="16"/>
        <v>2.7174205682946728</v>
      </c>
      <c r="D50">
        <f t="shared" si="16"/>
        <v>1.5280199508483252</v>
      </c>
      <c r="E50">
        <f t="shared" si="16"/>
        <v>2.2935343473319412</v>
      </c>
      <c r="F50">
        <f t="shared" si="16"/>
        <v>1.7704743258019136</v>
      </c>
      <c r="G50">
        <f t="shared" si="16"/>
        <v>2.5076634706589931</v>
      </c>
      <c r="H50">
        <f t="shared" si="16"/>
        <v>2.3663155094293464</v>
      </c>
      <c r="I50">
        <f t="shared" si="16"/>
        <v>1.0836464302686344</v>
      </c>
      <c r="J50">
        <f t="shared" si="16"/>
        <v>1.6632396502204634</v>
      </c>
    </row>
    <row r="51" spans="1:10" x14ac:dyDescent="0.2">
      <c r="A51">
        <f t="shared" ref="A51:J51" si="17">A19</f>
        <v>0.66000000000000025</v>
      </c>
      <c r="B51">
        <f t="shared" si="17"/>
        <v>1.4414558224353742</v>
      </c>
      <c r="C51">
        <f t="shared" si="17"/>
        <v>2.5364224260104651</v>
      </c>
      <c r="D51">
        <f t="shared" si="17"/>
        <v>1.4839978140969057</v>
      </c>
      <c r="E51">
        <f t="shared" si="17"/>
        <v>2.1659492667874805</v>
      </c>
      <c r="F51">
        <f t="shared" si="17"/>
        <v>1.7020948689236968</v>
      </c>
      <c r="G51">
        <f t="shared" si="17"/>
        <v>2.3536370546545813</v>
      </c>
      <c r="H51">
        <f t="shared" si="17"/>
        <v>2.2298733872584737</v>
      </c>
      <c r="I51">
        <f t="shared" si="17"/>
        <v>1.0776608147778797</v>
      </c>
      <c r="J51">
        <f t="shared" si="17"/>
        <v>1.6059052336863959</v>
      </c>
    </row>
    <row r="52" spans="1:10" x14ac:dyDescent="0.2">
      <c r="A52">
        <f t="shared" ref="A52:J52" si="18">A20</f>
        <v>0.68000000000000027</v>
      </c>
      <c r="B52">
        <f t="shared" si="18"/>
        <v>1.4040809815607262</v>
      </c>
      <c r="C52">
        <f t="shared" si="18"/>
        <v>2.3723569556512789</v>
      </c>
      <c r="D52">
        <f t="shared" si="18"/>
        <v>1.442502361909987</v>
      </c>
      <c r="E52">
        <f t="shared" si="18"/>
        <v>2.0489597274104581</v>
      </c>
      <c r="F52">
        <f t="shared" si="18"/>
        <v>1.6382817438617312</v>
      </c>
      <c r="G52">
        <f t="shared" si="18"/>
        <v>2.2132559469303237</v>
      </c>
      <c r="H52">
        <f t="shared" si="18"/>
        <v>2.1050276195342073</v>
      </c>
      <c r="I52">
        <f t="shared" si="18"/>
        <v>1.0718854992535409</v>
      </c>
      <c r="J52">
        <f t="shared" si="18"/>
        <v>1.5521719810060326</v>
      </c>
    </row>
    <row r="53" spans="1:10" x14ac:dyDescent="0.2">
      <c r="A53">
        <f t="shared" ref="A53:J53" si="19">A21</f>
        <v>0.70000000000000029</v>
      </c>
      <c r="B53">
        <f t="shared" si="19"/>
        <v>1.3687171997821801</v>
      </c>
      <c r="C53">
        <f t="shared" si="19"/>
        <v>2.223209504148298</v>
      </c>
      <c r="D53">
        <f t="shared" si="19"/>
        <v>1.4033204756531492</v>
      </c>
      <c r="E53">
        <f t="shared" si="19"/>
        <v>1.9414117133364401</v>
      </c>
      <c r="F53">
        <f t="shared" si="19"/>
        <v>1.5786087611744537</v>
      </c>
      <c r="G53">
        <f t="shared" si="19"/>
        <v>2.0849614888690686</v>
      </c>
      <c r="H53">
        <f t="shared" si="19"/>
        <v>1.9904935873031022</v>
      </c>
      <c r="I53">
        <f t="shared" si="19"/>
        <v>1.0663072272640481</v>
      </c>
      <c r="J53">
        <f t="shared" si="19"/>
        <v>1.5017174744626103</v>
      </c>
    </row>
    <row r="54" spans="1:10" x14ac:dyDescent="0.2">
      <c r="A54">
        <f t="shared" ref="A54:J54" si="20">A22</f>
        <v>0.72000000000000031</v>
      </c>
      <c r="B54">
        <f t="shared" si="20"/>
        <v>1.3352033187370591</v>
      </c>
      <c r="C54">
        <f t="shared" si="20"/>
        <v>2.0872535481722805</v>
      </c>
      <c r="D54">
        <f t="shared" si="20"/>
        <v>1.3662624371872347</v>
      </c>
      <c r="E54">
        <f t="shared" si="20"/>
        <v>1.8423051097120982</v>
      </c>
      <c r="F54">
        <f t="shared" si="20"/>
        <v>1.5227001992600113</v>
      </c>
      <c r="G54">
        <f t="shared" si="20"/>
        <v>1.9674108283355172</v>
      </c>
      <c r="H54">
        <f t="shared" si="20"/>
        <v>1.8851602852654628</v>
      </c>
      <c r="I54">
        <f t="shared" si="20"/>
        <v>1.0609139271324195</v>
      </c>
      <c r="J54">
        <f t="shared" si="20"/>
        <v>1.4542563006090521</v>
      </c>
    </row>
    <row r="55" spans="1:10" x14ac:dyDescent="0.2">
      <c r="A55">
        <f t="shared" ref="A55:J55" si="21">A23</f>
        <v>0.74000000000000032</v>
      </c>
      <c r="B55">
        <f t="shared" si="21"/>
        <v>1.3033951080018951</v>
      </c>
      <c r="C55">
        <f t="shared" si="21"/>
        <v>1.9630029298614642</v>
      </c>
      <c r="D55">
        <f t="shared" si="21"/>
        <v>1.3311587960838573</v>
      </c>
      <c r="E55">
        <f t="shared" si="21"/>
        <v>1.7507696173067302</v>
      </c>
      <c r="F55">
        <f t="shared" si="21"/>
        <v>1.4702236304286505</v>
      </c>
      <c r="G55">
        <f t="shared" si="21"/>
        <v>1.8594420900318962</v>
      </c>
      <c r="H55">
        <f t="shared" si="21"/>
        <v>1.7880628534558181</v>
      </c>
      <c r="I55">
        <f t="shared" si="21"/>
        <v>1.0556945765532237</v>
      </c>
      <c r="J55">
        <f t="shared" si="21"/>
        <v>1.4095349196697631</v>
      </c>
    </row>
    <row r="56" spans="1:10" x14ac:dyDescent="0.2">
      <c r="A56">
        <f t="shared" ref="A56:J56" si="22">A24</f>
        <v>0.76000000000000034</v>
      </c>
      <c r="B56">
        <f t="shared" si="22"/>
        <v>1.2731630876555413</v>
      </c>
      <c r="C56">
        <f t="shared" si="22"/>
        <v>1.8491730411535379</v>
      </c>
      <c r="D56">
        <f t="shared" si="22"/>
        <v>1.2978577277026579</v>
      </c>
      <c r="E56">
        <f t="shared" si="22"/>
        <v>1.6660449647149764</v>
      </c>
      <c r="F56">
        <f t="shared" si="22"/>
        <v>1.4208839280584802</v>
      </c>
      <c r="G56">
        <f t="shared" si="22"/>
        <v>1.7600459244473472</v>
      </c>
      <c r="H56">
        <f t="shared" si="22"/>
        <v>1.6983600554561862</v>
      </c>
      <c r="I56">
        <f t="shared" si="22"/>
        <v>1.0506390858716808</v>
      </c>
      <c r="J56">
        <f t="shared" si="22"/>
        <v>1.3673273623629494</v>
      </c>
    </row>
    <row r="57" spans="1:10" x14ac:dyDescent="0.2">
      <c r="A57">
        <f t="shared" ref="A57:J57" si="23">A25</f>
        <v>0.78000000000000036</v>
      </c>
      <c r="B57">
        <f t="shared" si="23"/>
        <v>1.2443906796547806</v>
      </c>
      <c r="C57">
        <f t="shared" si="23"/>
        <v>1.7446490968954516</v>
      </c>
      <c r="D57">
        <f t="shared" si="23"/>
        <v>1.2662227945980145</v>
      </c>
      <c r="E57">
        <f t="shared" si="23"/>
        <v>1.5874645618559697</v>
      </c>
      <c r="F57">
        <f t="shared" si="23"/>
        <v>1.3744182351849357</v>
      </c>
      <c r="G57">
        <f t="shared" si="23"/>
        <v>1.6683421355763706</v>
      </c>
      <c r="H57">
        <f t="shared" si="23"/>
        <v>1.6153157096903177</v>
      </c>
      <c r="I57">
        <f t="shared" si="23"/>
        <v>1.0457381970351776</v>
      </c>
      <c r="J57">
        <f t="shared" si="23"/>
        <v>1.3274316029436342</v>
      </c>
    </row>
    <row r="58" spans="1:10" x14ac:dyDescent="0.2">
      <c r="A58">
        <f t="shared" ref="A58:J58" si="24">A26</f>
        <v>0.80000000000000038</v>
      </c>
      <c r="B58">
        <f t="shared" si="24"/>
        <v>1.2169726313786513</v>
      </c>
      <c r="C58">
        <f t="shared" si="24"/>
        <v>1.6484600596601271</v>
      </c>
      <c r="D58">
        <f t="shared" si="24"/>
        <v>1.2361310411312889</v>
      </c>
      <c r="E58">
        <f t="shared" si="24"/>
        <v>1.5144419260347814</v>
      </c>
      <c r="F58">
        <f t="shared" si="24"/>
        <v>1.3305917201763704</v>
      </c>
      <c r="G58">
        <f t="shared" si="24"/>
        <v>1.5835603779644749</v>
      </c>
      <c r="H58">
        <f t="shared" si="24"/>
        <v>1.5382832994703362</v>
      </c>
      <c r="I58">
        <f t="shared" si="24"/>
        <v>1.0409833957699011</v>
      </c>
      <c r="J58">
        <f t="shared" si="24"/>
        <v>1.2896664879806958</v>
      </c>
    </row>
    <row r="59" spans="1:10" x14ac:dyDescent="0.2">
      <c r="A59">
        <f t="shared" ref="A59:J59" si="25">A27</f>
        <v>0.8200000000000004</v>
      </c>
      <c r="B59">
        <f t="shared" si="25"/>
        <v>1.1908136656009631</v>
      </c>
      <c r="C59">
        <f t="shared" si="25"/>
        <v>1.5597570980213826</v>
      </c>
      <c r="D59">
        <f t="shared" si="25"/>
        <v>1.2074713647705293</v>
      </c>
      <c r="E59">
        <f t="shared" si="25"/>
        <v>1.4464593547777971</v>
      </c>
      <c r="F59">
        <f t="shared" si="25"/>
        <v>1.2891939802330714</v>
      </c>
      <c r="G59">
        <f t="shared" si="25"/>
        <v>1.50502413372675</v>
      </c>
      <c r="H59">
        <f t="shared" si="25"/>
        <v>1.4666931541444959</v>
      </c>
      <c r="I59">
        <f t="shared" si="25"/>
        <v>1.0363668349683552</v>
      </c>
      <c r="J59">
        <f t="shared" si="25"/>
        <v>1.2538691242597999</v>
      </c>
    </row>
    <row r="60" spans="1:10" x14ac:dyDescent="0.2">
      <c r="A60">
        <f t="shared" ref="A60:J60" si="26">A28</f>
        <v>0.84000000000000041</v>
      </c>
      <c r="B60">
        <f t="shared" si="26"/>
        <v>1.1658273197450282</v>
      </c>
      <c r="C60">
        <f t="shared" si="26"/>
        <v>1.4777957023154176</v>
      </c>
      <c r="D60">
        <f t="shared" si="26"/>
        <v>1.1801431182642255</v>
      </c>
      <c r="E60">
        <f t="shared" si="26"/>
        <v>1.3830584293976536</v>
      </c>
      <c r="F60">
        <f t="shared" si="26"/>
        <v>1.250035980806719</v>
      </c>
      <c r="G60">
        <f t="shared" si="26"/>
        <v>1.4321373482454152</v>
      </c>
      <c r="H60">
        <f t="shared" si="26"/>
        <v>1.4000417214171479</v>
      </c>
      <c r="I60">
        <f t="shared" si="26"/>
        <v>1.0318812676213918</v>
      </c>
      <c r="J60">
        <f t="shared" si="26"/>
        <v>1.219892647895277</v>
      </c>
    </row>
    <row r="61" spans="1:10" x14ac:dyDescent="0.2">
      <c r="A61">
        <f t="shared" ref="A61:J61" si="27">A29</f>
        <v>0.86000000000000043</v>
      </c>
      <c r="B61">
        <f t="shared" si="27"/>
        <v>1.1419349440917248</v>
      </c>
      <c r="C61">
        <f t="shared" si="27"/>
        <v>1.4019207673580427</v>
      </c>
      <c r="D61">
        <f t="shared" si="27"/>
        <v>1.1540549053509959</v>
      </c>
      <c r="E61">
        <f t="shared" si="27"/>
        <v>1.3238320180835741</v>
      </c>
      <c r="F61">
        <f t="shared" si="27"/>
        <v>1.2129474405124412</v>
      </c>
      <c r="G61">
        <f t="shared" si="27"/>
        <v>1.36437323249586</v>
      </c>
      <c r="H61">
        <f t="shared" si="27"/>
        <v>1.3378825494697708</v>
      </c>
      <c r="I61">
        <f t="shared" si="27"/>
        <v>1.027519987909391</v>
      </c>
      <c r="J61">
        <f t="shared" si="27"/>
        <v>1.1876043114589392</v>
      </c>
    </row>
    <row r="62" spans="1:10" x14ac:dyDescent="0.2">
      <c r="A62">
        <f t="shared" ref="A62:J62" si="28">A30</f>
        <v>0.88000000000000045</v>
      </c>
      <c r="B62">
        <f t="shared" si="28"/>
        <v>1.119064834051327</v>
      </c>
      <c r="C62">
        <f t="shared" si="28"/>
        <v>1.3315540944983644</v>
      </c>
      <c r="D62">
        <f t="shared" si="28"/>
        <v>1.1291235394173711</v>
      </c>
      <c r="E62">
        <f t="shared" si="28"/>
        <v>1.2684175133336226</v>
      </c>
      <c r="F62">
        <f t="shared" si="28"/>
        <v>1.1777745880664314</v>
      </c>
      <c r="G62">
        <f t="shared" si="28"/>
        <v>1.3012648400123907</v>
      </c>
      <c r="H62">
        <f t="shared" si="28"/>
        <v>1.2798186740702739</v>
      </c>
      <c r="I62">
        <f t="shared" si="28"/>
        <v>1.0232767792955086</v>
      </c>
      <c r="J62">
        <f t="shared" si="28"/>
        <v>1.1568838376050783</v>
      </c>
    </row>
    <row r="63" spans="1:10" x14ac:dyDescent="0.2">
      <c r="A63">
        <f t="shared" ref="A63:J63" si="29">A31</f>
        <v>0.90000000000000047</v>
      </c>
      <c r="B63">
        <f t="shared" si="29"/>
        <v>1.0971514759740071</v>
      </c>
      <c r="C63">
        <f t="shared" si="29"/>
        <v>1.2661838762430309</v>
      </c>
      <c r="D63">
        <f t="shared" si="29"/>
        <v>1.1052731399228117</v>
      </c>
      <c r="E63">
        <f t="shared" si="29"/>
        <v>1.216491090243222</v>
      </c>
      <c r="F63">
        <f t="shared" si="29"/>
        <v>1.1443782312565236</v>
      </c>
      <c r="G63">
        <f t="shared" si="29"/>
        <v>1.2423971044693891</v>
      </c>
      <c r="H63">
        <f t="shared" si="29"/>
        <v>1.2254961657027428</v>
      </c>
      <c r="I63">
        <f t="shared" si="29"/>
        <v>1.0191458686502661</v>
      </c>
      <c r="J63">
        <f t="shared" si="29"/>
        <v>1.1276219969754064</v>
      </c>
    </row>
    <row r="64" spans="1:10" x14ac:dyDescent="0.2">
      <c r="A64">
        <f t="shared" ref="A64:J64" si="30">A32</f>
        <v>0.92000000000000048</v>
      </c>
      <c r="B64">
        <f t="shared" si="30"/>
        <v>1.0761348894947071</v>
      </c>
      <c r="C64">
        <f t="shared" si="30"/>
        <v>1.2053558132044715</v>
      </c>
      <c r="D64">
        <f t="shared" si="30"/>
        <v>1.0824343457654551</v>
      </c>
      <c r="E64">
        <f t="shared" si="30"/>
        <v>1.1677628128878508</v>
      </c>
      <c r="F64">
        <f t="shared" si="30"/>
        <v>1.1126320887178163</v>
      </c>
      <c r="G64">
        <f t="shared" si="30"/>
        <v>1.1874000849703543</v>
      </c>
      <c r="H64">
        <f t="shared" si="30"/>
        <v>1.1745986388109806</v>
      </c>
      <c r="I64">
        <f t="shared" si="30"/>
        <v>1.0151218855896962</v>
      </c>
      <c r="J64">
        <f t="shared" si="30"/>
        <v>1.0997193756263735</v>
      </c>
    </row>
    <row r="65" spans="1:10" x14ac:dyDescent="0.2">
      <c r="A65">
        <f t="shared" ref="A65:J65" si="31">A33</f>
        <v>0.9400000000000005</v>
      </c>
      <c r="B65">
        <f t="shared" si="31"/>
        <v>1.0559600522627826</v>
      </c>
      <c r="C65">
        <f t="shared" si="31"/>
        <v>1.1486655810518447</v>
      </c>
      <c r="D65">
        <f t="shared" si="31"/>
        <v>1.0605436282868075</v>
      </c>
      <c r="E65">
        <f t="shared" si="31"/>
        <v>1.1219724482988676</v>
      </c>
      <c r="F65">
        <f t="shared" si="31"/>
        <v>1.0824213439312487</v>
      </c>
      <c r="G65">
        <f t="shared" si="31"/>
        <v>1.1359432143246313</v>
      </c>
      <c r="H65">
        <f t="shared" si="31"/>
        <v>1.1268425624690193</v>
      </c>
      <c r="I65">
        <f t="shared" si="31"/>
        <v>1.0111998263353132</v>
      </c>
      <c r="J65">
        <f t="shared" si="31"/>
        <v>1.0730853032317449</v>
      </c>
    </row>
    <row r="66" spans="1:10" x14ac:dyDescent="0.2">
      <c r="A66">
        <f t="shared" ref="A66:J66" si="32">A34</f>
        <v>0.96000000000000052</v>
      </c>
      <c r="B66">
        <f t="shared" si="32"/>
        <v>1.0365763952327145</v>
      </c>
      <c r="C66">
        <f t="shared" si="32"/>
        <v>1.0957524187706307</v>
      </c>
      <c r="D66">
        <f t="shared" si="32"/>
        <v>1.039542689480752</v>
      </c>
      <c r="E66">
        <f t="shared" si="32"/>
        <v>1.0788858732267481</v>
      </c>
      <c r="F66">
        <f t="shared" si="32"/>
        <v>1.0536413878423654</v>
      </c>
      <c r="G66">
        <f t="shared" si="32"/>
        <v>1.0877303837946179</v>
      </c>
      <c r="H66">
        <f t="shared" si="32"/>
        <v>1.0819732413886702</v>
      </c>
      <c r="I66">
        <f t="shared" si="32"/>
        <v>1.0073750215085722</v>
      </c>
      <c r="J66">
        <f t="shared" si="32"/>
        <v>1.0476369181810063</v>
      </c>
    </row>
    <row r="67" spans="1:10" x14ac:dyDescent="0.2">
      <c r="A67">
        <f t="shared" ref="A67:J67" si="33">A35</f>
        <v>0.98000000000000054</v>
      </c>
      <c r="B67">
        <f t="shared" si="33"/>
        <v>1.0179373585960458</v>
      </c>
      <c r="C67">
        <f t="shared" si="33"/>
        <v>1.0462936521029036</v>
      </c>
      <c r="D67">
        <f t="shared" si="33"/>
        <v>1.019377933315418</v>
      </c>
      <c r="E67">
        <f t="shared" si="33"/>
        <v>1.0382919794576431</v>
      </c>
      <c r="F67">
        <f t="shared" si="33"/>
        <v>1.0261967221589581</v>
      </c>
      <c r="G67">
        <f t="shared" si="33"/>
        <v>1.0424957282433105</v>
      </c>
      <c r="H67">
        <f t="shared" si="33"/>
        <v>1.0397613598318898</v>
      </c>
      <c r="I67">
        <f t="shared" si="33"/>
        <v>1.0036431073592913</v>
      </c>
      <c r="J67">
        <f t="shared" si="33"/>
        <v>1.0232983496552213</v>
      </c>
    </row>
    <row r="68" spans="1:10" x14ac:dyDescent="0.2">
      <c r="A68">
        <f t="shared" ref="A68:J68" si="34">A36</f>
        <v>1.0000000000000004</v>
      </c>
      <c r="B68">
        <f t="shared" si="34"/>
        <v>0.99999999999999956</v>
      </c>
      <c r="C68">
        <f t="shared" si="34"/>
        <v>0.99999999999999911</v>
      </c>
      <c r="D68">
        <f t="shared" si="34"/>
        <v>0.99999999999999956</v>
      </c>
      <c r="E68">
        <f t="shared" si="34"/>
        <v>0.99999999999999911</v>
      </c>
      <c r="F68">
        <f t="shared" si="34"/>
        <v>0.99999999999999933</v>
      </c>
      <c r="G68">
        <f t="shared" si="34"/>
        <v>0.99999999999999911</v>
      </c>
      <c r="H68">
        <f t="shared" si="34"/>
        <v>0.99999999999999911</v>
      </c>
      <c r="I68">
        <f t="shared" si="34"/>
        <v>1</v>
      </c>
      <c r="J68">
        <f t="shared" si="34"/>
        <v>0.99999999999999956</v>
      </c>
    </row>
  </sheetData>
  <phoneticPr fontId="9" type="noConversion"/>
  <pageMargins left="0.25" right="0.25" top="0.75" bottom="0.75" header="0.3" footer="0.3"/>
  <pageSetup scale="73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Caltech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Asimow</dc:creator>
  <cp:lastModifiedBy>Paul Asimow</cp:lastModifiedBy>
  <cp:lastPrinted>2017-04-06T09:41:04Z</cp:lastPrinted>
  <dcterms:created xsi:type="dcterms:W3CDTF">2017-03-30T03:32:34Z</dcterms:created>
  <dcterms:modified xsi:type="dcterms:W3CDTF">2017-05-03T16:48:01Z</dcterms:modified>
</cp:coreProperties>
</file>