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500" yWindow="340" windowWidth="3142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27" i="1"/>
  <c r="F10" i="1"/>
  <c r="G28" i="1"/>
  <c r="F11" i="1"/>
  <c r="G29" i="1"/>
  <c r="G34" i="1"/>
  <c r="H27" i="1"/>
  <c r="H28" i="1"/>
  <c r="H29" i="1"/>
  <c r="H34" i="1"/>
  <c r="H35" i="1"/>
  <c r="I27" i="1"/>
  <c r="I28" i="1"/>
  <c r="I29" i="1"/>
  <c r="I34" i="1"/>
  <c r="J27" i="1"/>
  <c r="J28" i="1"/>
  <c r="J29" i="1"/>
  <c r="J34" i="1"/>
  <c r="J35" i="1"/>
  <c r="K27" i="1"/>
  <c r="K28" i="1"/>
  <c r="K29" i="1"/>
  <c r="K34" i="1"/>
  <c r="L27" i="1"/>
  <c r="L28" i="1"/>
  <c r="L29" i="1"/>
  <c r="L34" i="1"/>
  <c r="L35" i="1"/>
  <c r="M27" i="1"/>
  <c r="M28" i="1"/>
  <c r="M29" i="1"/>
  <c r="M34" i="1"/>
  <c r="N27" i="1"/>
  <c r="N28" i="1"/>
  <c r="N29" i="1"/>
  <c r="N34" i="1"/>
  <c r="N35" i="1"/>
  <c r="O27" i="1"/>
  <c r="O28" i="1"/>
  <c r="O29" i="1"/>
  <c r="O34" i="1"/>
  <c r="P27" i="1"/>
  <c r="P28" i="1"/>
  <c r="P29" i="1"/>
  <c r="P34" i="1"/>
  <c r="P35" i="1"/>
  <c r="Q27" i="1"/>
  <c r="Q28" i="1"/>
  <c r="Q29" i="1"/>
  <c r="Q34" i="1"/>
  <c r="R27" i="1"/>
  <c r="R28" i="1"/>
  <c r="R29" i="1"/>
  <c r="R34" i="1"/>
  <c r="R35" i="1"/>
  <c r="S27" i="1"/>
  <c r="S28" i="1"/>
  <c r="S29" i="1"/>
  <c r="S34" i="1"/>
  <c r="T27" i="1"/>
  <c r="T28" i="1"/>
  <c r="T29" i="1"/>
  <c r="T34" i="1"/>
  <c r="T35" i="1"/>
  <c r="U27" i="1"/>
  <c r="U28" i="1"/>
  <c r="U29" i="1"/>
  <c r="U34" i="1"/>
  <c r="V27" i="1"/>
  <c r="V28" i="1"/>
  <c r="V29" i="1"/>
  <c r="V34" i="1"/>
  <c r="V35" i="1"/>
  <c r="W27" i="1"/>
  <c r="W28" i="1"/>
  <c r="W29" i="1"/>
  <c r="W34" i="1"/>
  <c r="X27" i="1"/>
  <c r="X28" i="1"/>
  <c r="X29" i="1"/>
  <c r="X34" i="1"/>
  <c r="X35" i="1"/>
  <c r="Y27" i="1"/>
  <c r="Y28" i="1"/>
  <c r="Y29" i="1"/>
  <c r="Y34" i="1"/>
  <c r="Z27" i="1"/>
  <c r="Z28" i="1"/>
  <c r="Z29" i="1"/>
  <c r="Z34" i="1"/>
  <c r="Z35" i="1"/>
  <c r="E27" i="1"/>
  <c r="E28" i="1"/>
  <c r="E29" i="1"/>
  <c r="E34" i="1"/>
  <c r="F27" i="1"/>
  <c r="F28" i="1"/>
  <c r="F29" i="1"/>
  <c r="F34" i="1"/>
  <c r="F35" i="1"/>
  <c r="D28" i="1"/>
  <c r="D29" i="1"/>
  <c r="D27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G21" i="1"/>
  <c r="F21" i="1"/>
  <c r="E21" i="1"/>
  <c r="AC24" i="1"/>
  <c r="AD24" i="1"/>
  <c r="AE24" i="1"/>
  <c r="AF24" i="1"/>
  <c r="AE23" i="1"/>
  <c r="AD23" i="1"/>
  <c r="AC23" i="1"/>
  <c r="AF23" i="1"/>
  <c r="AF28" i="1"/>
  <c r="AE28" i="1"/>
  <c r="AC28" i="1"/>
  <c r="AD28" i="1"/>
  <c r="AD29" i="1"/>
  <c r="AE29" i="1"/>
  <c r="AC29" i="1"/>
  <c r="AE35" i="1"/>
  <c r="AE22" i="1"/>
  <c r="AD22" i="1"/>
  <c r="AC22" i="1"/>
  <c r="G14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E22" i="1"/>
</calcChain>
</file>

<file path=xl/sharedStrings.xml><?xml version="1.0" encoding="utf-8"?>
<sst xmlns="http://schemas.openxmlformats.org/spreadsheetml/2006/main" count="120" uniqueCount="35">
  <si>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</si>
  <si>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</si>
  <si>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</si>
  <si>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</si>
  <si>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</si>
  <si>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</si>
  <si>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</si>
  <si>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</si>
  <si>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</si>
  <si>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</si>
  <si>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</si>
  <si>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</si>
  <si>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</si>
  <si>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</si>
  <si>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</si>
  <si>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</si>
  <si>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</si>
  <si>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</si>
  <si>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</si>
  <si>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</si>
  <si>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</si>
  <si>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</si>
  <si>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</si>
  <si>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</si>
  <si>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</si>
  <si>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</si>
  <si>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Counts</t>
  </si>
  <si>
    <t>Total</t>
  </si>
  <si>
    <t>Term</t>
  </si>
  <si>
    <t>Non-term</t>
  </si>
  <si>
    <t>Bob</t>
  </si>
  <si>
    <t>Alice</t>
  </si>
  <si>
    <t>Insert row and copy to add more</t>
  </si>
  <si>
    <t>Sprint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</si>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</sst>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Protection="1">
      <protection locked="0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5"/>
  <sheetViews>
    <sheetView tabSelected="1" topLeftCell="A4" workbookViewId="0">
      <selection activeCell="AA39" sqref="AA39"/>
    </sheetView>
  </sheetViews>
  <sheetFormatPr baseColWidth="10" defaultRowHeight="15" x14ac:dyDescent="0"/>
  <cols>
    <col min="2" max="4" width="21.5" customWidth="1"/>
  </cols>
  <sheetData>
    <row r="1" spans="2:33">
      <c r="B1" s="1" t="s">
        <v>7</v>
      </c>
    </row>
    <row r="2" spans="2:33">
      <c r="B2" s="1" t="s">
        <v>19</v>
      </c>
      <c r="C2">
        <v>7</v>
      </c>
      <c r="D2" t="s">
        <v>16</v>
      </c>
    </row>
    <row r="3" spans="2:33">
      <c r="B3" s="1" t="s">
        <v>6</v>
      </c>
      <c r="C3">
        <v>5</v>
      </c>
      <c r="D3" t="s">
        <v>16</v>
      </c>
    </row>
    <row r="4" spans="2:33">
      <c r="B4" s="1" t="s">
        <v>6</v>
      </c>
      <c r="C4">
        <v>37</v>
      </c>
      <c r="D4" t="s">
        <v>5</v>
      </c>
    </row>
    <row r="5" spans="2:33">
      <c r="B5" s="1" t="s">
        <v>8</v>
      </c>
      <c r="C5">
        <v>0.25</v>
      </c>
      <c r="D5" t="s">
        <v>11</v>
      </c>
    </row>
    <row r="6" spans="2:33">
      <c r="B6" s="1" t="s">
        <v>9</v>
      </c>
      <c r="C6">
        <v>0.9</v>
      </c>
      <c r="D6" t="s">
        <v>10</v>
      </c>
    </row>
    <row r="8" spans="2:33">
      <c r="B8" s="1" t="s">
        <v>2</v>
      </c>
      <c r="F8" s="1" t="s">
        <v>17</v>
      </c>
      <c r="I8" t="s">
        <v>25</v>
      </c>
      <c r="K8" t="s">
        <v>25</v>
      </c>
    </row>
    <row r="9" spans="2:33">
      <c r="B9" s="1" t="s">
        <v>12</v>
      </c>
      <c r="F9">
        <f>$C$4 * $C$5 * $C$6</f>
        <v>8.3250000000000011</v>
      </c>
      <c r="G9" t="s">
        <v>13</v>
      </c>
      <c r="I9" t="s">
        <v>12</v>
      </c>
      <c r="K9" t="s">
        <v>28</v>
      </c>
      <c r="AG9" s="1"/>
    </row>
    <row r="10" spans="2:33">
      <c r="B10" s="1" t="s">
        <v>3</v>
      </c>
      <c r="C10">
        <v>1</v>
      </c>
      <c r="D10" t="s">
        <v>14</v>
      </c>
      <c r="F10">
        <f>$F$9+(C10*$C$3)</f>
        <v>13.325000000000001</v>
      </c>
      <c r="G10" t="s">
        <v>13</v>
      </c>
      <c r="I10" t="s">
        <v>3</v>
      </c>
      <c r="K10" t="s">
        <v>29</v>
      </c>
    </row>
    <row r="11" spans="2:33">
      <c r="B11" s="1" t="s">
        <v>4</v>
      </c>
      <c r="C11">
        <v>2</v>
      </c>
      <c r="D11" t="s">
        <v>15</v>
      </c>
      <c r="F11">
        <f>$F$9+(C11*$C$3)</f>
        <v>18.325000000000003</v>
      </c>
      <c r="G11" t="s">
        <v>13</v>
      </c>
      <c r="I11" t="s">
        <v>4</v>
      </c>
    </row>
    <row r="13" spans="2:33">
      <c r="D13" s="1" t="s">
        <v>22</v>
      </c>
      <c r="E13" s="1" t="s">
        <v>23</v>
      </c>
      <c r="F13" s="1" t="s">
        <v>24</v>
      </c>
    </row>
    <row r="14" spans="2:33">
      <c r="B14" s="1" t="s">
        <v>21</v>
      </c>
      <c r="D14">
        <v>2017</v>
      </c>
      <c r="E14">
        <v>10</v>
      </c>
      <c r="F14">
        <v>23</v>
      </c>
      <c r="G14" s="2">
        <f>DATE($D$14,$E$14,$F$14)</f>
        <v>43031</v>
      </c>
    </row>
    <row r="18" spans="2:33">
      <c r="B18" s="1" t="s">
        <v>0</v>
      </c>
      <c r="C18" t="s">
        <v>1</v>
      </c>
    </row>
    <row r="19" spans="2:33"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29</v>
      </c>
      <c r="N19" t="s">
        <v>29</v>
      </c>
      <c r="O19" t="s">
        <v>29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28</v>
      </c>
      <c r="V19" t="s">
        <v>28</v>
      </c>
      <c r="W19" t="s">
        <v>28</v>
      </c>
      <c r="X19" t="s">
        <v>28</v>
      </c>
      <c r="Y19" t="s">
        <v>28</v>
      </c>
      <c r="Z19" t="s">
        <v>28</v>
      </c>
      <c r="AC19" s="1" t="s">
        <v>26</v>
      </c>
    </row>
    <row r="20" spans="2:33">
      <c r="C20" s="1" t="s">
        <v>18</v>
      </c>
      <c r="D20" t="s">
        <v>19</v>
      </c>
      <c r="E20">
        <v>1</v>
      </c>
      <c r="F20">
        <v>2</v>
      </c>
      <c r="G20">
        <v>3</v>
      </c>
      <c r="H20">
        <v>4</v>
      </c>
      <c r="I20">
        <v>5</v>
      </c>
      <c r="J20" s="1">
        <v>6</v>
      </c>
      <c r="K20">
        <v>7</v>
      </c>
      <c r="L20">
        <v>8</v>
      </c>
      <c r="M20">
        <v>9</v>
      </c>
      <c r="N20">
        <v>10</v>
      </c>
      <c r="O20">
        <v>11</v>
      </c>
      <c r="P20">
        <v>12</v>
      </c>
      <c r="Q20">
        <v>13</v>
      </c>
      <c r="R20">
        <v>14</v>
      </c>
      <c r="S20">
        <v>15</v>
      </c>
      <c r="T20">
        <v>16</v>
      </c>
      <c r="U20">
        <v>17</v>
      </c>
      <c r="V20">
        <v>18</v>
      </c>
      <c r="W20">
        <v>19</v>
      </c>
      <c r="X20">
        <v>20</v>
      </c>
      <c r="Y20">
        <v>21</v>
      </c>
      <c r="Z20">
        <v>22</v>
      </c>
    </row>
    <row r="21" spans="2:33" s="4" customFormat="1">
      <c r="C21" s="5"/>
      <c r="D21" s="4" t="s">
        <v>33</v>
      </c>
      <c r="E21" s="4">
        <f>(+E20 + 0.5)/2</f>
        <v>0.75</v>
      </c>
      <c r="F21" s="4">
        <f>(+F20 + 0.5)/2</f>
        <v>1.25</v>
      </c>
      <c r="G21" s="4">
        <f>(+G20 + 0.5)/2</f>
        <v>1.75</v>
      </c>
      <c r="H21" s="4">
        <f t="shared" ref="H21:Z21" si="0">(+H20 + 0.5)/2</f>
        <v>2.25</v>
      </c>
      <c r="I21" s="4">
        <f t="shared" si="0"/>
        <v>2.75</v>
      </c>
      <c r="J21" s="4">
        <f t="shared" si="0"/>
        <v>3.25</v>
      </c>
      <c r="K21" s="4">
        <f t="shared" si="0"/>
        <v>3.75</v>
      </c>
      <c r="L21" s="4">
        <f t="shared" si="0"/>
        <v>4.25</v>
      </c>
      <c r="M21" s="4">
        <f t="shared" si="0"/>
        <v>4.75</v>
      </c>
      <c r="N21" s="4">
        <f t="shared" si="0"/>
        <v>5.25</v>
      </c>
      <c r="O21" s="4">
        <f t="shared" si="0"/>
        <v>5.75</v>
      </c>
      <c r="P21" s="4">
        <f t="shared" si="0"/>
        <v>6.25</v>
      </c>
      <c r="Q21" s="4">
        <f t="shared" si="0"/>
        <v>6.75</v>
      </c>
      <c r="R21" s="4">
        <f t="shared" si="0"/>
        <v>7.25</v>
      </c>
      <c r="S21" s="4">
        <f t="shared" si="0"/>
        <v>7.75</v>
      </c>
      <c r="T21" s="4">
        <f t="shared" si="0"/>
        <v>8.25</v>
      </c>
      <c r="U21" s="4">
        <f t="shared" si="0"/>
        <v>8.75</v>
      </c>
      <c r="V21" s="4">
        <f t="shared" si="0"/>
        <v>9.25</v>
      </c>
      <c r="W21" s="4">
        <f t="shared" si="0"/>
        <v>9.75</v>
      </c>
      <c r="X21" s="4">
        <f t="shared" si="0"/>
        <v>10.25</v>
      </c>
      <c r="Y21" s="4">
        <f t="shared" si="0"/>
        <v>10.75</v>
      </c>
      <c r="Z21" s="4">
        <f t="shared" si="0"/>
        <v>11.25</v>
      </c>
    </row>
    <row r="22" spans="2:33">
      <c r="D22" t="s">
        <v>20</v>
      </c>
      <c r="E22" s="2">
        <f t="shared" ref="E22:Z22" si="1">$G$14 +($C$2  * (E$20-1))</f>
        <v>43031</v>
      </c>
      <c r="F22" s="2">
        <f t="shared" si="1"/>
        <v>43038</v>
      </c>
      <c r="G22" s="2">
        <f t="shared" si="1"/>
        <v>43045</v>
      </c>
      <c r="H22" s="2">
        <f t="shared" si="1"/>
        <v>43052</v>
      </c>
      <c r="I22" s="2">
        <f t="shared" si="1"/>
        <v>43059</v>
      </c>
      <c r="J22" s="2">
        <f t="shared" si="1"/>
        <v>43066</v>
      </c>
      <c r="K22" s="2">
        <f t="shared" si="1"/>
        <v>43073</v>
      </c>
      <c r="L22" s="2">
        <f t="shared" si="1"/>
        <v>43080</v>
      </c>
      <c r="M22" s="2">
        <f t="shared" si="1"/>
        <v>43087</v>
      </c>
      <c r="N22" s="2">
        <f t="shared" si="1"/>
        <v>43094</v>
      </c>
      <c r="O22" s="2">
        <f t="shared" si="1"/>
        <v>43101</v>
      </c>
      <c r="P22" s="2">
        <f t="shared" si="1"/>
        <v>43108</v>
      </c>
      <c r="Q22" s="2">
        <f t="shared" si="1"/>
        <v>43115</v>
      </c>
      <c r="R22" s="2">
        <f t="shared" si="1"/>
        <v>43122</v>
      </c>
      <c r="S22" s="2">
        <f t="shared" si="1"/>
        <v>43129</v>
      </c>
      <c r="T22" s="2">
        <f t="shared" si="1"/>
        <v>43136</v>
      </c>
      <c r="U22" s="2">
        <f t="shared" si="1"/>
        <v>43143</v>
      </c>
      <c r="V22" s="2">
        <f t="shared" si="1"/>
        <v>43150</v>
      </c>
      <c r="W22" s="2">
        <f t="shared" si="1"/>
        <v>43157</v>
      </c>
      <c r="X22" s="2">
        <f t="shared" si="1"/>
        <v>43164</v>
      </c>
      <c r="Y22" s="2">
        <f t="shared" si="1"/>
        <v>43171</v>
      </c>
      <c r="Z22" s="2">
        <f t="shared" si="1"/>
        <v>43178</v>
      </c>
      <c r="AC22" s="3" t="str">
        <f>$I$9</f>
        <v>Minimum</v>
      </c>
      <c r="AD22" s="1" t="str">
        <f>$I$10</f>
        <v>Expected</v>
      </c>
      <c r="AE22" s="1" t="str">
        <f>$I$11</f>
        <v>Stretch</v>
      </c>
      <c r="AF22" s="1" t="s">
        <v>27</v>
      </c>
    </row>
    <row r="23" spans="2:33">
      <c r="C23" s="1" t="s">
        <v>30</v>
      </c>
      <c r="E23" s="6" t="s">
        <v>4</v>
      </c>
      <c r="F23" s="6" t="s">
        <v>4</v>
      </c>
      <c r="G23" s="6" t="s">
        <v>4</v>
      </c>
      <c r="H23" s="6" t="s">
        <v>4</v>
      </c>
      <c r="I23" s="6" t="s">
        <v>4</v>
      </c>
      <c r="J23" s="6" t="s">
        <v>4</v>
      </c>
      <c r="K23" s="6" t="s">
        <v>4</v>
      </c>
      <c r="L23" s="6" t="s">
        <v>4</v>
      </c>
      <c r="M23" s="6" t="s">
        <v>12</v>
      </c>
      <c r="N23" s="6" t="s">
        <v>12</v>
      </c>
      <c r="O23" s="6" t="s">
        <v>12</v>
      </c>
      <c r="P23" s="6" t="s">
        <v>4</v>
      </c>
      <c r="Q23" s="6" t="s">
        <v>4</v>
      </c>
      <c r="R23" s="6" t="s">
        <v>4</v>
      </c>
      <c r="S23" s="6" t="s">
        <v>4</v>
      </c>
      <c r="T23" s="6" t="s">
        <v>4</v>
      </c>
      <c r="U23" s="6" t="s">
        <v>4</v>
      </c>
      <c r="V23" s="6" t="s">
        <v>4</v>
      </c>
      <c r="W23" s="6" t="s">
        <v>4</v>
      </c>
      <c r="X23" s="6" t="s">
        <v>4</v>
      </c>
      <c r="Y23" s="6" t="s">
        <v>4</v>
      </c>
      <c r="Z23" s="6" t="s">
        <v>4</v>
      </c>
      <c r="AC23">
        <f>COUNTIFS($E23:$AB23,$I$9)</f>
        <v>3</v>
      </c>
      <c r="AD23">
        <f>COUNTIFS($E23:$AB23,$I$10)</f>
        <v>0</v>
      </c>
      <c r="AE23">
        <f>COUNTIFS($E23:$AB23,$I$11)</f>
        <v>19</v>
      </c>
      <c r="AF23">
        <f>SUM(AC23:AE23)</f>
        <v>22</v>
      </c>
    </row>
    <row r="24" spans="2:33">
      <c r="C24" s="1" t="s">
        <v>31</v>
      </c>
      <c r="E24" s="6" t="s">
        <v>4</v>
      </c>
      <c r="F24" s="6" t="s">
        <v>4</v>
      </c>
      <c r="G24" s="6" t="s">
        <v>4</v>
      </c>
      <c r="H24" s="6" t="s">
        <v>4</v>
      </c>
      <c r="I24" s="6" t="s">
        <v>4</v>
      </c>
      <c r="J24" s="6" t="s">
        <v>4</v>
      </c>
      <c r="K24" s="6" t="s">
        <v>4</v>
      </c>
      <c r="L24" s="6" t="s">
        <v>4</v>
      </c>
      <c r="M24" s="6" t="s">
        <v>12</v>
      </c>
      <c r="N24" s="6" t="s">
        <v>12</v>
      </c>
      <c r="O24" s="6" t="s">
        <v>12</v>
      </c>
      <c r="P24" s="6" t="s">
        <v>4</v>
      </c>
      <c r="Q24" s="6" t="s">
        <v>4</v>
      </c>
      <c r="R24" s="6" t="s">
        <v>4</v>
      </c>
      <c r="S24" s="6" t="s">
        <v>4</v>
      </c>
      <c r="T24" s="6" t="s">
        <v>4</v>
      </c>
      <c r="U24" s="6" t="s">
        <v>4</v>
      </c>
      <c r="V24" s="6" t="s">
        <v>4</v>
      </c>
      <c r="W24" s="6" t="s">
        <v>4</v>
      </c>
      <c r="X24" s="6" t="s">
        <v>4</v>
      </c>
      <c r="Y24" s="6" t="s">
        <v>4</v>
      </c>
      <c r="Z24" s="6" t="s">
        <v>4</v>
      </c>
      <c r="AC24">
        <f>COUNTIFS($E24:$AB24,$I$9)</f>
        <v>3</v>
      </c>
      <c r="AD24">
        <f>COUNTIFS($E24:$AB24,$I$10)</f>
        <v>0</v>
      </c>
      <c r="AE24">
        <f>COUNTIFS($E24:$AB24,$I$11)</f>
        <v>19</v>
      </c>
      <c r="AF24">
        <f>SUM(AC24:AE24)</f>
        <v>22</v>
      </c>
    </row>
    <row r="25" spans="2:33">
      <c r="B25" s="1" t="s">
        <v>32</v>
      </c>
    </row>
    <row r="26" spans="2:33">
      <c r="C26" s="1"/>
    </row>
    <row r="27" spans="2:33">
      <c r="C27" t="s">
        <v>5</v>
      </c>
      <c r="D27" t="str">
        <f>$I9</f>
        <v>Minimum</v>
      </c>
      <c r="E27">
        <f>COUNTIFS(E$23:E$26,$I9) * $F$9</f>
        <v>0</v>
      </c>
      <c r="F27">
        <f>COUNTIFS(F$23:F$26,$I9) * $F$9</f>
        <v>0</v>
      </c>
      <c r="G27">
        <f>COUNTIFS(G$23:G$26,$I9) * $F$9</f>
        <v>0</v>
      </c>
      <c r="H27">
        <f>COUNTIFS(H$23:H$26,$I9) * $F$9</f>
        <v>0</v>
      </c>
      <c r="I27">
        <f>COUNTIFS(I$23:I$26,$I9) * $F$9</f>
        <v>0</v>
      </c>
      <c r="J27">
        <f>COUNTIFS(J$23:J$26,$I9) * $F$9</f>
        <v>0</v>
      </c>
      <c r="K27">
        <f>COUNTIFS(K$23:K$26,$I9) * $F$9</f>
        <v>0</v>
      </c>
      <c r="L27">
        <f>COUNTIFS(L$23:L$26,$I9) * $F$9</f>
        <v>0</v>
      </c>
      <c r="M27">
        <f>COUNTIFS(M$23:M$26,$I9) * $F$9</f>
        <v>16.650000000000002</v>
      </c>
      <c r="N27">
        <f>COUNTIFS(N$23:N$26,$I9) * $F$9</f>
        <v>16.650000000000002</v>
      </c>
      <c r="O27">
        <f>COUNTIFS(O$23:O$26,$I9) * $F$9</f>
        <v>16.650000000000002</v>
      </c>
      <c r="P27">
        <f>COUNTIFS(P$23:P$26,$I9) * $F$9</f>
        <v>0</v>
      </c>
      <c r="Q27">
        <f>COUNTIFS(Q$23:Q$26,$I9) * $F$9</f>
        <v>0</v>
      </c>
      <c r="R27">
        <f>COUNTIFS(R$23:R$26,$I9) * $F$9</f>
        <v>0</v>
      </c>
      <c r="S27">
        <f>COUNTIFS(S$23:S$26,$I9) * $F$9</f>
        <v>0</v>
      </c>
      <c r="T27">
        <f>COUNTIFS(T$23:T$26,$I9) * $F$9</f>
        <v>0</v>
      </c>
      <c r="U27">
        <f>COUNTIFS(U$23:U$26,$I9) * $F$9</f>
        <v>0</v>
      </c>
      <c r="V27">
        <f>COUNTIFS(V$23:V$26,$I9) * $F$9</f>
        <v>0</v>
      </c>
      <c r="W27">
        <f>COUNTIFS(W$23:W$26,$I9) * $F$9</f>
        <v>0</v>
      </c>
      <c r="X27">
        <f>COUNTIFS(X$23:X$26,$I9) * $F$9</f>
        <v>0</v>
      </c>
      <c r="Y27">
        <f>COUNTIFS(Y$23:Y$26,$I9) * $F$9</f>
        <v>0</v>
      </c>
      <c r="Z27">
        <f>COUNTIFS(Z$23:Z$26,$I9) * $F$9</f>
        <v>0</v>
      </c>
    </row>
    <row r="28" spans="2:33">
      <c r="D28" t="str">
        <f>$I10</f>
        <v>Expected</v>
      </c>
      <c r="E28">
        <f>COUNTIFS(E$23:E$26,$I10) * $F$10</f>
        <v>0</v>
      </c>
      <c r="F28">
        <f>COUNTIFS(F$23:F$26,$I10) * $F$10</f>
        <v>0</v>
      </c>
      <c r="G28">
        <f>COUNTIFS(G$23:G$26,$I10) * $F$10</f>
        <v>0</v>
      </c>
      <c r="H28">
        <f>COUNTIFS(H$23:H$26,$I10) * $F$10</f>
        <v>0</v>
      </c>
      <c r="I28">
        <f>COUNTIFS(I$23:I$26,$I10) * $F$10</f>
        <v>0</v>
      </c>
      <c r="J28">
        <f>COUNTIFS(J$23:J$26,$I10) * $F$10</f>
        <v>0</v>
      </c>
      <c r="K28">
        <f>COUNTIFS(K$23:K$26,$I10) * $F$10</f>
        <v>0</v>
      </c>
      <c r="L28">
        <f>COUNTIFS(L$23:L$26,$I10) * $F$10</f>
        <v>0</v>
      </c>
      <c r="M28">
        <f>COUNTIFS(M$23:M$26,$I10) * $F$10</f>
        <v>0</v>
      </c>
      <c r="N28">
        <f>COUNTIFS(N$23:N$26,$I10) * $F$10</f>
        <v>0</v>
      </c>
      <c r="O28">
        <f>COUNTIFS(O$23:O$26,$I10) * $F$10</f>
        <v>0</v>
      </c>
      <c r="P28">
        <f>COUNTIFS(P$23:P$26,$I10) * $F$10</f>
        <v>0</v>
      </c>
      <c r="Q28">
        <f>COUNTIFS(Q$23:Q$26,$I10) * $F$10</f>
        <v>0</v>
      </c>
      <c r="R28">
        <f>COUNTIFS(R$23:R$26,$I10) * $F$10</f>
        <v>0</v>
      </c>
      <c r="S28">
        <f>COUNTIFS(S$23:S$26,$I10) * $F$10</f>
        <v>0</v>
      </c>
      <c r="T28">
        <f>COUNTIFS(T$23:T$26,$I10) * $F$10</f>
        <v>0</v>
      </c>
      <c r="U28">
        <f>COUNTIFS(U$23:U$26,$I10) * $F$10</f>
        <v>0</v>
      </c>
      <c r="V28">
        <f>COUNTIFS(V$23:V$26,$I10) * $F$10</f>
        <v>0</v>
      </c>
      <c r="W28">
        <f>COUNTIFS(W$23:W$26,$I10) * $F$10</f>
        <v>0</v>
      </c>
      <c r="X28">
        <f>COUNTIFS(X$23:X$26,$I10) * $F$10</f>
        <v>0</v>
      </c>
      <c r="Y28">
        <f>COUNTIFS(Y$23:Y$26,$I10) * $F$10</f>
        <v>0</v>
      </c>
      <c r="Z28">
        <f>COUNTIFS(Z$23:Z$26,$I10) * $F$10</f>
        <v>0</v>
      </c>
      <c r="AB28" t="s">
        <v>17</v>
      </c>
      <c r="AC28">
        <f>SUM(AC23:AC27)</f>
        <v>6</v>
      </c>
      <c r="AD28">
        <f>SUM(AD23:AD25)</f>
        <v>0</v>
      </c>
      <c r="AE28">
        <f>SUM(AE23:AE27)</f>
        <v>38</v>
      </c>
      <c r="AF28">
        <f>SUM(AF23:AF27)</f>
        <v>44</v>
      </c>
      <c r="AG28" t="s">
        <v>26</v>
      </c>
    </row>
    <row r="29" spans="2:33">
      <c r="D29" t="str">
        <f>$I11</f>
        <v>Stretch</v>
      </c>
      <c r="E29">
        <f>COUNTIFS(E$23:E$26,$I11) * $F$11</f>
        <v>36.650000000000006</v>
      </c>
      <c r="F29">
        <f>COUNTIFS(F$23:F$26,$I11) * $F$11</f>
        <v>36.650000000000006</v>
      </c>
      <c r="G29">
        <f>COUNTIFS(G$23:G$26,$I11) * $F$11</f>
        <v>36.650000000000006</v>
      </c>
      <c r="H29">
        <f>COUNTIFS(H$23:H$26,$I11) * $F$11</f>
        <v>36.650000000000006</v>
      </c>
      <c r="I29">
        <f>COUNTIFS(I$23:I$26,$I11) * $F$11</f>
        <v>36.650000000000006</v>
      </c>
      <c r="J29">
        <f>COUNTIFS(J$23:J$26,$I11) * $F$11</f>
        <v>36.650000000000006</v>
      </c>
      <c r="K29">
        <f>COUNTIFS(K$23:K$26,$I11) * $F$11</f>
        <v>36.650000000000006</v>
      </c>
      <c r="L29">
        <f>COUNTIFS(L$23:L$26,$I11) * $F$11</f>
        <v>36.650000000000006</v>
      </c>
      <c r="M29">
        <f>COUNTIFS(M$23:M$26,$I11) * $F$11</f>
        <v>0</v>
      </c>
      <c r="N29">
        <f>COUNTIFS(N$23:N$26,$I11) * $F$11</f>
        <v>0</v>
      </c>
      <c r="O29">
        <f>COUNTIFS(O$23:O$26,$I11) * $F$11</f>
        <v>0</v>
      </c>
      <c r="P29">
        <f>COUNTIFS(P$23:P$26,$I11) * $F$11</f>
        <v>36.650000000000006</v>
      </c>
      <c r="Q29">
        <f>COUNTIFS(Q$23:Q$26,$I11) * $F$11</f>
        <v>36.650000000000006</v>
      </c>
      <c r="R29">
        <f>COUNTIFS(R$23:R$26,$I11) * $F$11</f>
        <v>36.650000000000006</v>
      </c>
      <c r="S29">
        <f>COUNTIFS(S$23:S$26,$I11) * $F$11</f>
        <v>36.650000000000006</v>
      </c>
      <c r="T29">
        <f>COUNTIFS(T$23:T$26,$I11) * $F$11</f>
        <v>36.650000000000006</v>
      </c>
      <c r="U29">
        <f>COUNTIFS(U$23:U$26,$I11) * $F$11</f>
        <v>36.650000000000006</v>
      </c>
      <c r="V29">
        <f>COUNTIFS(V$23:V$26,$I11) * $F$11</f>
        <v>36.650000000000006</v>
      </c>
      <c r="W29">
        <f>COUNTIFS(W$23:W$26,$I11) * $F$11</f>
        <v>36.650000000000006</v>
      </c>
      <c r="X29">
        <f>COUNTIFS(X$23:X$26,$I11) * $F$11</f>
        <v>36.650000000000006</v>
      </c>
      <c r="Y29">
        <f>COUNTIFS(Y$23:Y$26,$I11) * $F$11</f>
        <v>36.650000000000006</v>
      </c>
      <c r="Z29">
        <f>COUNTIFS(Z$23:Z$26,$I11) * $F$11</f>
        <v>36.650000000000006</v>
      </c>
      <c r="AB29" t="s">
        <v>17</v>
      </c>
      <c r="AC29">
        <f>AC28*$F$9</f>
        <v>49.95</v>
      </c>
      <c r="AD29">
        <f>AD28*$F$10</f>
        <v>0</v>
      </c>
      <c r="AE29">
        <f>AE28*$F$11</f>
        <v>696.35000000000014</v>
      </c>
      <c r="AG29" t="s">
        <v>5</v>
      </c>
    </row>
    <row r="34" spans="3:33">
      <c r="C34" t="s">
        <v>34</v>
      </c>
      <c r="D34" t="s">
        <v>19</v>
      </c>
      <c r="E34">
        <f t="shared" ref="E34:Z34" si="2">SUM(E27:E29)</f>
        <v>36.650000000000006</v>
      </c>
      <c r="F34">
        <f t="shared" si="2"/>
        <v>36.650000000000006</v>
      </c>
      <c r="G34">
        <f t="shared" si="2"/>
        <v>36.650000000000006</v>
      </c>
      <c r="H34">
        <f t="shared" si="2"/>
        <v>36.650000000000006</v>
      </c>
      <c r="I34">
        <f t="shared" si="2"/>
        <v>36.650000000000006</v>
      </c>
      <c r="J34">
        <f t="shared" si="2"/>
        <v>36.650000000000006</v>
      </c>
      <c r="K34">
        <f t="shared" si="2"/>
        <v>36.650000000000006</v>
      </c>
      <c r="L34">
        <f t="shared" si="2"/>
        <v>36.650000000000006</v>
      </c>
      <c r="M34">
        <f t="shared" si="2"/>
        <v>16.650000000000002</v>
      </c>
      <c r="N34">
        <f t="shared" si="2"/>
        <v>16.650000000000002</v>
      </c>
      <c r="O34">
        <f t="shared" si="2"/>
        <v>16.650000000000002</v>
      </c>
      <c r="P34">
        <f t="shared" si="2"/>
        <v>36.650000000000006</v>
      </c>
      <c r="Q34">
        <f t="shared" si="2"/>
        <v>36.650000000000006</v>
      </c>
      <c r="R34">
        <f t="shared" si="2"/>
        <v>36.650000000000006</v>
      </c>
      <c r="S34">
        <f t="shared" si="2"/>
        <v>36.650000000000006</v>
      </c>
      <c r="T34">
        <f t="shared" si="2"/>
        <v>36.650000000000006</v>
      </c>
      <c r="U34">
        <f t="shared" si="2"/>
        <v>36.650000000000006</v>
      </c>
      <c r="V34">
        <f t="shared" si="2"/>
        <v>36.650000000000006</v>
      </c>
      <c r="W34">
        <f t="shared" si="2"/>
        <v>36.650000000000006</v>
      </c>
      <c r="X34">
        <f t="shared" si="2"/>
        <v>36.650000000000006</v>
      </c>
      <c r="Y34">
        <f t="shared" si="2"/>
        <v>36.650000000000006</v>
      </c>
      <c r="Z34">
        <f t="shared" si="2"/>
        <v>36.650000000000006</v>
      </c>
    </row>
    <row r="35" spans="3:33">
      <c r="C35" t="s">
        <v>34</v>
      </c>
      <c r="D35" t="s">
        <v>33</v>
      </c>
      <c r="F35">
        <f>SUM(E34:F34)</f>
        <v>73.300000000000011</v>
      </c>
      <c r="H35">
        <f t="shared" ref="H35:Z35" si="3">SUM(G34:H34)</f>
        <v>73.300000000000011</v>
      </c>
      <c r="J35">
        <f t="shared" si="3"/>
        <v>73.300000000000011</v>
      </c>
      <c r="L35">
        <f t="shared" si="3"/>
        <v>73.300000000000011</v>
      </c>
      <c r="N35">
        <f t="shared" si="3"/>
        <v>33.300000000000004</v>
      </c>
      <c r="P35">
        <f t="shared" si="3"/>
        <v>53.300000000000011</v>
      </c>
      <c r="R35">
        <f t="shared" si="3"/>
        <v>73.300000000000011</v>
      </c>
      <c r="T35">
        <f t="shared" si="3"/>
        <v>73.300000000000011</v>
      </c>
      <c r="V35">
        <f t="shared" si="3"/>
        <v>73.300000000000011</v>
      </c>
      <c r="X35">
        <f t="shared" si="3"/>
        <v>73.300000000000011</v>
      </c>
      <c r="Z35">
        <f t="shared" si="3"/>
        <v>73.300000000000011</v>
      </c>
      <c r="AB35" s="1" t="s">
        <v>27</v>
      </c>
      <c r="AC35" s="1"/>
      <c r="AD35" s="1"/>
      <c r="AE35" s="1">
        <f>SUM(AC29:AE29)</f>
        <v>746.30000000000018</v>
      </c>
      <c r="AG35" s="1" t="s">
        <v>5</v>
      </c>
    </row>
  </sheetData>
  <sheetProtection sheet="1" objects="1" scenarios="1"/>
  <conditionalFormatting sqref="AF25:AF27 A23:XFD24">
    <cfRule type="cellIs" dxfId="7" priority="6" operator="between">
      <formula>$I$11</formula>
      <formula>$I$11</formula>
    </cfRule>
    <cfRule type="cellIs" dxfId="6" priority="7" operator="between">
      <formula>$I$10</formula>
      <formula>$I$10</formula>
    </cfRule>
    <cfRule type="cellIs" dxfId="5" priority="8" operator="between">
      <formula>$I$9</formula>
      <formula>$I$9</formula>
    </cfRule>
  </conditionalFormatting>
  <conditionalFormatting sqref="A19:XFD19">
    <cfRule type="cellIs" dxfId="4" priority="4" operator="between">
      <formula>$K$10</formula>
      <formula>$K$10</formula>
    </cfRule>
    <cfRule type="cellIs" dxfId="3" priority="5" operator="between">
      <formula>$K$9</formula>
      <formula>$K$9</formula>
    </cfRule>
  </conditionalFormatting>
  <conditionalFormatting sqref="E27:Z29">
    <cfRule type="cellIs" dxfId="2" priority="1" operator="between">
      <formula>$I$11</formula>
      <formula>$I$11</formula>
    </cfRule>
    <cfRule type="cellIs" dxfId="1" priority="2" operator="between">
      <formula>$I$10</formula>
      <formula>$I$10</formula>
    </cfRule>
    <cfRule type="cellIs" dxfId="0" priority="3" operator="between">
      <formula>$I$9</formula>
      <formula>$I$9</formula>
    </cfRule>
  </conditionalFormatting>
  <dataValidations count="2">
    <dataValidation type="list" allowBlank="1" showInputMessage="1" showErrorMessage="1" sqref="E23:Z25">
      <formula1>$I$9:$I$11</formula1>
    </dataValidation>
    <dataValidation type="list" allowBlank="1" showInputMessage="1" showErrorMessage="1" sqref="A19:AA19">
      <formula1>$K$9:$K$10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Laurie Cooper</cp:lastModifiedBy>
  <dcterms:created xsi:type="dcterms:W3CDTF">2017-10-18T09:09:49Z</dcterms:created>
  <dcterms:modified xsi:type="dcterms:W3CDTF">2017-10-18T14:25:14Z</dcterms:modified>
</cp:coreProperties>
</file>