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B2F5286C-DBB3-6E4C-8CBB-DAB6BC396E91}" xr6:coauthVersionLast="45" xr6:coauthVersionMax="45" xr10:uidLastSave="{00000000-0000-0000-0000-000000000000}"/>
  <bookViews>
    <workbookView xWindow="13920" yWindow="460" windowWidth="31420" windowHeight="2688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64" i="1" l="1"/>
  <c r="C263" i="1"/>
  <c r="Q241" i="1"/>
  <c r="C262" i="1"/>
  <c r="L239" i="1"/>
  <c r="C261" i="1"/>
  <c r="C260" i="1"/>
  <c r="D265" i="1" l="1"/>
  <c r="C258" i="1" l="1"/>
  <c r="M233" i="1"/>
  <c r="C257" i="1"/>
  <c r="C256" i="1"/>
  <c r="C255" i="1"/>
  <c r="C254" i="1"/>
  <c r="O237" i="1"/>
  <c r="C253" i="1"/>
  <c r="E251" i="1"/>
  <c r="E250" i="1"/>
  <c r="D258" i="1" l="1"/>
  <c r="E249" i="1"/>
  <c r="E248" i="1"/>
  <c r="E247" i="1" l="1"/>
  <c r="W259" i="1"/>
  <c r="E246" i="1" l="1"/>
  <c r="F251" i="1"/>
  <c r="E244" i="1"/>
  <c r="E243" i="1" l="1"/>
  <c r="E242" i="1" l="1"/>
  <c r="E241" i="1"/>
  <c r="E240" i="1"/>
  <c r="E239" i="1"/>
  <c r="E237" i="1"/>
  <c r="E236" i="1"/>
  <c r="W267" i="1"/>
  <c r="V273" i="1"/>
  <c r="F244" i="1" l="1"/>
  <c r="E235" i="1" l="1"/>
  <c r="W262" i="1"/>
  <c r="A251" i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U183" i="1"/>
  <c r="E234" i="1"/>
  <c r="V203" i="1"/>
  <c r="V202" i="1"/>
  <c r="V201" i="1"/>
  <c r="E233" i="1"/>
  <c r="E232" i="1"/>
  <c r="E230" i="1"/>
  <c r="E229" i="1"/>
  <c r="E228" i="1"/>
  <c r="F237" i="1" l="1"/>
  <c r="V270" i="1" l="1"/>
  <c r="V269" i="1"/>
  <c r="V268" i="1"/>
  <c r="V266" i="1"/>
  <c r="V265" i="1"/>
  <c r="W255" i="1"/>
  <c r="W254" i="1"/>
  <c r="E227" i="1"/>
  <c r="E226" i="1"/>
  <c r="E225" i="1"/>
  <c r="U262" i="1"/>
  <c r="U261" i="1"/>
  <c r="E223" i="1"/>
  <c r="I202" i="1"/>
  <c r="I200" i="1"/>
  <c r="E222" i="1"/>
  <c r="E221" i="1"/>
  <c r="F230" i="1" l="1"/>
  <c r="E220" i="1"/>
  <c r="V257" i="1" l="1"/>
  <c r="E219" i="1"/>
  <c r="A222" i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21" i="1"/>
  <c r="E218" i="1"/>
  <c r="W220" i="1"/>
  <c r="F223" i="1" l="1"/>
  <c r="D216" i="1"/>
  <c r="V242" i="1"/>
  <c r="V239" i="1"/>
  <c r="D215" i="1"/>
  <c r="D214" i="1"/>
  <c r="D213" i="1"/>
  <c r="D212" i="1"/>
  <c r="U195" i="1"/>
  <c r="U193" i="1"/>
  <c r="U191" i="1"/>
  <c r="U190" i="1"/>
  <c r="D211" i="1"/>
  <c r="D209" i="1"/>
  <c r="E216" i="1" l="1"/>
  <c r="D208" i="1"/>
  <c r="D207" i="1"/>
  <c r="D206" i="1"/>
  <c r="D205" i="1"/>
  <c r="D204" i="1" l="1"/>
  <c r="E209" i="1" s="1"/>
  <c r="W213" i="1"/>
  <c r="D202" i="1"/>
  <c r="D201" i="1"/>
  <c r="V218" i="1" l="1"/>
  <c r="D200" i="1"/>
  <c r="V209" i="1"/>
  <c r="V206" i="1"/>
  <c r="D199" i="1"/>
  <c r="D198" i="1"/>
  <c r="W253" i="1"/>
  <c r="W252" i="1"/>
  <c r="D197" i="1"/>
  <c r="D195" i="1"/>
  <c r="E202" i="1" l="1"/>
  <c r="D194" i="1"/>
  <c r="D193" i="1"/>
  <c r="D192" i="1"/>
  <c r="D191" i="1" l="1"/>
  <c r="D190" i="1" l="1"/>
  <c r="E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<sst xmlns="http://schemas.openxmlformats.org/spreadsheetml/2006/main" count="51" uniqueCount="50">
  <si>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</si>
  <si>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</si>
  <si>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</si>
  <si>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</si>
  <si>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</si>
  <si>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</si>
  <si>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</si>
  <si>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</si>
  <si>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</si>
  <si>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</si>
  <si>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</si>
  <si>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</si>
  <si>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</si>
  <si>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</si>
  <si>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</si>
  <si>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</si>
  <si>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</si>
  <si>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</si>
  <si>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</si>
  <si>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</si>
  <si>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</si>
  <si>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</si>
  <si>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</si>
  <si>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</si>
  <si>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</si>
  <si>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</si>
  <si>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</si>
  <si>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</si>
  <si>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</si>
  <si>
    <t>Casella</t>
  </si>
  <si>
    <t>tel:607-277-3000</t>
  </si>
  <si>
    <t>Enid:</t>
  </si>
  <si>
    <t>tel:607-279-6761</t>
  </si>
  <si>
    <t>Cody Sweet</t>
  </si>
  <si>
    <t>tel:607-745-3813</t>
  </si>
  <si>
    <t xml:space="preserve"> d</t>
  </si>
  <si>
    <t>Drain Brain</t>
  </si>
  <si>
    <t>tel:(607) 273-8311</t>
  </si>
  <si>
    <t>Barber</t>
  </si>
  <si>
    <t>tel:+16072669573</t>
  </si>
  <si>
    <t>Leonard's:</t>
  </si>
  <si>
    <t>tel:+16072723434</t>
  </si>
  <si>
    <t>Meadowridge Vet:</t>
  </si>
  <si>
    <t>tel:(607) 533-7661</t>
  </si>
  <si>
    <t>Roy's Rooter</t>
  </si>
  <si>
    <t>tel:(607) 233-1282</t>
  </si>
  <si>
    <t>Sherwin Williams</t>
  </si>
  <si>
    <t>tel:+16072728900</t>
  </si>
  <si>
    <t>Sherrhonda work</t>
  </si>
  <si>
    <t>tel:(607) 272-2292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</si>
</sst>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179282237961461E-2"/>
          <c:y val="3.6601924759405075E-2"/>
          <c:w val="0.90015241562141413"/>
          <c:h val="0.90564479440069989"/>
        </c:manualLayout>
      </c:layout>
      <c:scatterChart>
        <c:scatterStyle val="lineMarker"/>
        <c:varyColors val="0"/>
        <c:ser>
          <c:idx val="0"/>
          <c:order val="0"/>
          <c:tx>
            <c:v>Feb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3723974201717247E-2"/>
                  <c:y val="0.16683872849227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Sheet1!$A$152:$A$188</c:f>
              <c:numCache>
                <c:formatCode>m/d/yy</c:formatCode>
                <c:ptCount val="37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</c:numCache>
            </c:numRef>
          </c:xVal>
          <c:yVal>
            <c:numRef>
              <c:f>(Sheet1!$B$152:$B$188,Sheet1!$B$253:$B$281)</c:f>
              <c:numCache>
                <c:formatCode>General</c:formatCode>
                <c:ptCount val="66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7">
                  <c:v>22886</c:v>
                </c:pt>
                <c:pt idx="38">
                  <c:v>23011</c:v>
                </c:pt>
                <c:pt idx="39">
                  <c:v>23097</c:v>
                </c:pt>
                <c:pt idx="40">
                  <c:v>23200</c:v>
                </c:pt>
                <c:pt idx="41">
                  <c:v>23248</c:v>
                </c:pt>
                <c:pt idx="42">
                  <c:v>23372</c:v>
                </c:pt>
                <c:pt idx="44">
                  <c:v>23454</c:v>
                </c:pt>
                <c:pt idx="45">
                  <c:v>23536</c:v>
                </c:pt>
                <c:pt idx="46">
                  <c:v>23680</c:v>
                </c:pt>
                <c:pt idx="47">
                  <c:v>23816</c:v>
                </c:pt>
                <c:pt idx="48">
                  <c:v>23875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ser>
          <c:idx val="1"/>
          <c:order val="1"/>
          <c:tx>
            <c:v>March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84964982392276"/>
                  <c:y val="7.22980460775736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Sheet1!$A$190:$A$216</c:f>
              <c:numCache>
                <c:formatCode>m/d/yy</c:formatCode>
                <c:ptCount val="27"/>
                <c:pt idx="0">
                  <c:v>44256</c:v>
                </c:pt>
                <c:pt idx="1">
                  <c:v>44257</c:v>
                </c:pt>
                <c:pt idx="2">
                  <c:v>44258</c:v>
                </c:pt>
                <c:pt idx="3">
                  <c:v>44259</c:v>
                </c:pt>
                <c:pt idx="4">
                  <c:v>44260</c:v>
                </c:pt>
                <c:pt idx="5">
                  <c:v>44261</c:v>
                </c:pt>
                <c:pt idx="6">
                  <c:v>44262</c:v>
                </c:pt>
                <c:pt idx="7">
                  <c:v>44263</c:v>
                </c:pt>
                <c:pt idx="8">
                  <c:v>44264</c:v>
                </c:pt>
                <c:pt idx="9">
                  <c:v>44265</c:v>
                </c:pt>
                <c:pt idx="10">
                  <c:v>44266</c:v>
                </c:pt>
                <c:pt idx="11">
                  <c:v>44267</c:v>
                </c:pt>
                <c:pt idx="12">
                  <c:v>44268</c:v>
                </c:pt>
                <c:pt idx="13">
                  <c:v>44269</c:v>
                </c:pt>
                <c:pt idx="14">
                  <c:v>44270</c:v>
                </c:pt>
                <c:pt idx="15">
                  <c:v>44271</c:v>
                </c:pt>
                <c:pt idx="16">
                  <c:v>44272</c:v>
                </c:pt>
                <c:pt idx="17">
                  <c:v>44273</c:v>
                </c:pt>
                <c:pt idx="18">
                  <c:v>44274</c:v>
                </c:pt>
                <c:pt idx="19">
                  <c:v>44275</c:v>
                </c:pt>
                <c:pt idx="20">
                  <c:v>44276</c:v>
                </c:pt>
                <c:pt idx="21">
                  <c:v>44277</c:v>
                </c:pt>
                <c:pt idx="22">
                  <c:v>44278</c:v>
                </c:pt>
                <c:pt idx="23">
                  <c:v>44279</c:v>
                </c:pt>
                <c:pt idx="24">
                  <c:v>44280</c:v>
                </c:pt>
                <c:pt idx="25">
                  <c:v>44281</c:v>
                </c:pt>
                <c:pt idx="26">
                  <c:v>44282</c:v>
                </c:pt>
              </c:numCache>
            </c:numRef>
          </c:xVal>
          <c:yVal>
            <c:numRef>
              <c:f>Sheet1!$C$190:$C$216</c:f>
              <c:numCache>
                <c:formatCode>General</c:formatCode>
                <c:ptCount val="27"/>
                <c:pt idx="0">
                  <c:v>15920</c:v>
                </c:pt>
                <c:pt idx="1">
                  <c:v>16145</c:v>
                </c:pt>
                <c:pt idx="2">
                  <c:v>16261</c:v>
                </c:pt>
                <c:pt idx="3">
                  <c:v>16331</c:v>
                </c:pt>
                <c:pt idx="4">
                  <c:v>16373</c:v>
                </c:pt>
                <c:pt idx="5">
                  <c:v>16538</c:v>
                </c:pt>
                <c:pt idx="7">
                  <c:v>16734</c:v>
                </c:pt>
                <c:pt idx="8">
                  <c:v>16790</c:v>
                </c:pt>
                <c:pt idx="9">
                  <c:v>16982</c:v>
                </c:pt>
                <c:pt idx="10">
                  <c:v>17102</c:v>
                </c:pt>
                <c:pt idx="11">
                  <c:v>17240</c:v>
                </c:pt>
                <c:pt idx="12">
                  <c:v>17486</c:v>
                </c:pt>
                <c:pt idx="14">
                  <c:v>17716</c:v>
                </c:pt>
                <c:pt idx="15">
                  <c:v>17822</c:v>
                </c:pt>
                <c:pt idx="16">
                  <c:v>18128</c:v>
                </c:pt>
                <c:pt idx="17">
                  <c:v>18174</c:v>
                </c:pt>
                <c:pt idx="18">
                  <c:v>18414</c:v>
                </c:pt>
                <c:pt idx="19">
                  <c:v>18310</c:v>
                </c:pt>
                <c:pt idx="21">
                  <c:v>18378</c:v>
                </c:pt>
                <c:pt idx="22">
                  <c:v>18500</c:v>
                </c:pt>
                <c:pt idx="23">
                  <c:v>18500</c:v>
                </c:pt>
                <c:pt idx="24">
                  <c:v>18525</c:v>
                </c:pt>
                <c:pt idx="25">
                  <c:v>18705</c:v>
                </c:pt>
                <c:pt idx="26">
                  <c:v>18849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BD-EC48-AB51-ECE51CD50658}"/>
            </c:ext>
          </c:extLst>
        </c:ser>
        <c:ser>
          <c:idx val="2"/>
          <c:order val="2"/>
          <c:tx>
            <c:v>Apr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1678083401009851E-2"/>
                  <c:y val="0.216528288130650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Sheet1!$A$218:$A$251</c:f>
              <c:numCache>
                <c:formatCode>m/d/yy</c:formatCode>
                <c:ptCount val="34"/>
                <c:pt idx="0">
                  <c:v>44284</c:v>
                </c:pt>
                <c:pt idx="1">
                  <c:v>44285</c:v>
                </c:pt>
                <c:pt idx="2">
                  <c:v>44286</c:v>
                </c:pt>
                <c:pt idx="3">
                  <c:v>44287</c:v>
                </c:pt>
                <c:pt idx="4">
                  <c:v>44288</c:v>
                </c:pt>
                <c:pt idx="5">
                  <c:v>44289</c:v>
                </c:pt>
                <c:pt idx="6">
                  <c:v>44290</c:v>
                </c:pt>
                <c:pt idx="7">
                  <c:v>44291</c:v>
                </c:pt>
                <c:pt idx="8">
                  <c:v>44292</c:v>
                </c:pt>
                <c:pt idx="9">
                  <c:v>44293</c:v>
                </c:pt>
                <c:pt idx="10">
                  <c:v>44294</c:v>
                </c:pt>
                <c:pt idx="11">
                  <c:v>44295</c:v>
                </c:pt>
                <c:pt idx="12">
                  <c:v>44296</c:v>
                </c:pt>
                <c:pt idx="13">
                  <c:v>44297</c:v>
                </c:pt>
                <c:pt idx="14">
                  <c:v>44298</c:v>
                </c:pt>
                <c:pt idx="15">
                  <c:v>44299</c:v>
                </c:pt>
                <c:pt idx="16">
                  <c:v>44300</c:v>
                </c:pt>
                <c:pt idx="17">
                  <c:v>44301</c:v>
                </c:pt>
                <c:pt idx="18">
                  <c:v>44302</c:v>
                </c:pt>
                <c:pt idx="19">
                  <c:v>44303</c:v>
                </c:pt>
                <c:pt idx="20">
                  <c:v>44304</c:v>
                </c:pt>
                <c:pt idx="21">
                  <c:v>44305</c:v>
                </c:pt>
                <c:pt idx="22">
                  <c:v>44306</c:v>
                </c:pt>
                <c:pt idx="23">
                  <c:v>44307</c:v>
                </c:pt>
                <c:pt idx="24">
                  <c:v>44308</c:v>
                </c:pt>
                <c:pt idx="25">
                  <c:v>44309</c:v>
                </c:pt>
                <c:pt idx="26">
                  <c:v>44310</c:v>
                </c:pt>
                <c:pt idx="27">
                  <c:v>44311</c:v>
                </c:pt>
                <c:pt idx="28">
                  <c:v>44312</c:v>
                </c:pt>
                <c:pt idx="29">
                  <c:v>44313</c:v>
                </c:pt>
                <c:pt idx="30">
                  <c:v>44314</c:v>
                </c:pt>
                <c:pt idx="31">
                  <c:v>44315</c:v>
                </c:pt>
                <c:pt idx="32">
                  <c:v>44316</c:v>
                </c:pt>
                <c:pt idx="33">
                  <c:v>44317</c:v>
                </c:pt>
              </c:numCache>
            </c:numRef>
          </c:xVal>
          <c:yVal>
            <c:numRef>
              <c:f>Sheet1!$D$218:$D$251</c:f>
              <c:numCache>
                <c:formatCode>General</c:formatCode>
                <c:ptCount val="34"/>
                <c:pt idx="0">
                  <c:v>19232</c:v>
                </c:pt>
                <c:pt idx="1">
                  <c:v>19452</c:v>
                </c:pt>
                <c:pt idx="2">
                  <c:v>19463</c:v>
                </c:pt>
                <c:pt idx="3">
                  <c:v>19547</c:v>
                </c:pt>
                <c:pt idx="4">
                  <c:v>19584</c:v>
                </c:pt>
                <c:pt idx="5">
                  <c:v>19779</c:v>
                </c:pt>
                <c:pt idx="7">
                  <c:v>19794</c:v>
                </c:pt>
                <c:pt idx="8">
                  <c:v>19942</c:v>
                </c:pt>
                <c:pt idx="9">
                  <c:v>20033</c:v>
                </c:pt>
                <c:pt idx="10">
                  <c:v>20209</c:v>
                </c:pt>
                <c:pt idx="11">
                  <c:v>20406</c:v>
                </c:pt>
                <c:pt idx="12">
                  <c:v>20574</c:v>
                </c:pt>
                <c:pt idx="14">
                  <c:v>20737</c:v>
                </c:pt>
                <c:pt idx="15">
                  <c:v>20726</c:v>
                </c:pt>
                <c:pt idx="16">
                  <c:v>20904</c:v>
                </c:pt>
                <c:pt idx="17">
                  <c:v>20936</c:v>
                </c:pt>
                <c:pt idx="18">
                  <c:v>20946</c:v>
                </c:pt>
                <c:pt idx="19">
                  <c:v>20951</c:v>
                </c:pt>
                <c:pt idx="21">
                  <c:v>21002</c:v>
                </c:pt>
                <c:pt idx="22">
                  <c:v>21264</c:v>
                </c:pt>
                <c:pt idx="23">
                  <c:v>21356</c:v>
                </c:pt>
                <c:pt idx="24">
                  <c:v>21386</c:v>
                </c:pt>
                <c:pt idx="25">
                  <c:v>21645</c:v>
                </c:pt>
                <c:pt idx="26">
                  <c:v>21802</c:v>
                </c:pt>
                <c:pt idx="28">
                  <c:v>21810</c:v>
                </c:pt>
                <c:pt idx="29">
                  <c:v>22042</c:v>
                </c:pt>
                <c:pt idx="30">
                  <c:v>22156</c:v>
                </c:pt>
                <c:pt idx="31">
                  <c:v>22234</c:v>
                </c:pt>
                <c:pt idx="32">
                  <c:v>22321</c:v>
                </c:pt>
                <c:pt idx="33">
                  <c:v>22738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BD-EC48-AB51-ECE51CD50658}"/>
            </c:ext>
          </c:extLst>
        </c:ser>
        <c:ser>
          <c:idx val="3"/>
          <c:order val="3"/>
          <c:tx>
            <c:v>May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1438035445159934E-2"/>
                  <c:y val="-3.268591426071741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Sheet1!$A$251:$A$281</c:f>
              <c:numCache>
                <c:formatCode>m/d/yy</c:formatCode>
                <c:ptCount val="31"/>
                <c:pt idx="0">
                  <c:v>44317</c:v>
                </c:pt>
                <c:pt idx="1">
                  <c:v>44318</c:v>
                </c:pt>
                <c:pt idx="2">
                  <c:v>44319</c:v>
                </c:pt>
                <c:pt idx="3">
                  <c:v>44320</c:v>
                </c:pt>
                <c:pt idx="4">
                  <c:v>44321</c:v>
                </c:pt>
                <c:pt idx="5">
                  <c:v>44322</c:v>
                </c:pt>
                <c:pt idx="6">
                  <c:v>44323</c:v>
                </c:pt>
                <c:pt idx="7">
                  <c:v>44324</c:v>
                </c:pt>
                <c:pt idx="8">
                  <c:v>44325</c:v>
                </c:pt>
                <c:pt idx="9">
                  <c:v>44326</c:v>
                </c:pt>
                <c:pt idx="10">
                  <c:v>44327</c:v>
                </c:pt>
                <c:pt idx="11">
                  <c:v>44328</c:v>
                </c:pt>
                <c:pt idx="12">
                  <c:v>44329</c:v>
                </c:pt>
                <c:pt idx="13">
                  <c:v>44330</c:v>
                </c:pt>
                <c:pt idx="14">
                  <c:v>44331</c:v>
                </c:pt>
                <c:pt idx="15">
                  <c:v>44332</c:v>
                </c:pt>
                <c:pt idx="16">
                  <c:v>44333</c:v>
                </c:pt>
                <c:pt idx="17">
                  <c:v>44334</c:v>
                </c:pt>
                <c:pt idx="18">
                  <c:v>44335</c:v>
                </c:pt>
                <c:pt idx="19">
                  <c:v>44336</c:v>
                </c:pt>
                <c:pt idx="20">
                  <c:v>44337</c:v>
                </c:pt>
                <c:pt idx="21">
                  <c:v>44338</c:v>
                </c:pt>
                <c:pt idx="22">
                  <c:v>44339</c:v>
                </c:pt>
                <c:pt idx="23">
                  <c:v>44340</c:v>
                </c:pt>
                <c:pt idx="24">
                  <c:v>44341</c:v>
                </c:pt>
                <c:pt idx="25">
                  <c:v>44342</c:v>
                </c:pt>
                <c:pt idx="26">
                  <c:v>44343</c:v>
                </c:pt>
                <c:pt idx="27">
                  <c:v>44344</c:v>
                </c:pt>
                <c:pt idx="28">
                  <c:v>44345</c:v>
                </c:pt>
                <c:pt idx="29">
                  <c:v>44346</c:v>
                </c:pt>
                <c:pt idx="30">
                  <c:v>44347</c:v>
                </c:pt>
              </c:numCache>
            </c:numRef>
          </c:xVal>
          <c:yVal>
            <c:numRef>
              <c:f>Sheet1!$B$251:$B$281</c:f>
              <c:numCache>
                <c:formatCode>General</c:formatCode>
                <c:ptCount val="31"/>
                <c:pt idx="0">
                  <c:v>22738</c:v>
                </c:pt>
                <c:pt idx="2">
                  <c:v>22886</c:v>
                </c:pt>
                <c:pt idx="3">
                  <c:v>23011</c:v>
                </c:pt>
                <c:pt idx="4">
                  <c:v>23097</c:v>
                </c:pt>
                <c:pt idx="5">
                  <c:v>23200</c:v>
                </c:pt>
                <c:pt idx="6">
                  <c:v>23248</c:v>
                </c:pt>
                <c:pt idx="7">
                  <c:v>23372</c:v>
                </c:pt>
                <c:pt idx="9">
                  <c:v>23454</c:v>
                </c:pt>
                <c:pt idx="10">
                  <c:v>23536</c:v>
                </c:pt>
                <c:pt idx="11">
                  <c:v>23680</c:v>
                </c:pt>
                <c:pt idx="12">
                  <c:v>23816</c:v>
                </c:pt>
                <c:pt idx="13">
                  <c:v>23875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BD-EC48-AB51-ECE51CD506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346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25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Sheet1!$A$2:$A$281</c:f>
              <c:numCache>
                <c:formatCode>m/d/yy</c:formatCode>
                <c:ptCount val="280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</c:numCache>
            </c:numRef>
          </c:xVal>
          <c:yVal>
            <c:numRef>
              <c:f>Sheet1!$B$2:$B$281</c:f>
              <c:numCache>
                <c:formatCode>General</c:formatCode>
                <c:ptCount val="280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249">
                  <c:v>22738</c:v>
                </c:pt>
                <c:pt idx="251">
                  <c:v>22886</c:v>
                </c:pt>
                <c:pt idx="252">
                  <c:v>23011</c:v>
                </c:pt>
                <c:pt idx="253">
                  <c:v>23097</c:v>
                </c:pt>
                <c:pt idx="254">
                  <c:v>23200</c:v>
                </c:pt>
                <c:pt idx="255">
                  <c:v>23248</c:v>
                </c:pt>
                <c:pt idx="256">
                  <c:v>23372</c:v>
                </c:pt>
                <c:pt idx="258">
                  <c:v>23454</c:v>
                </c:pt>
                <c:pt idx="259">
                  <c:v>23536</c:v>
                </c:pt>
                <c:pt idx="260">
                  <c:v>23680</c:v>
                </c:pt>
                <c:pt idx="261">
                  <c:v>23816</c:v>
                </c:pt>
                <c:pt idx="262">
                  <c:v>23875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32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30.5"/>
        <c:minorUnit val="7"/>
      </c:valAx>
      <c:valAx>
        <c:axId val="543829008"/>
        <c:scaling>
          <c:orientation val="minMax"/>
          <c:max val="24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127000</xdr:colOff>
      <xdr:row>251</xdr:row>
      <xdr:rowOff>114300</xdr:rowOff>
    </xdr:from>
    <xdr:to>
      <xdr:col>19</xdr:col>
      <xdr:colOff>152400</xdr:colOff>
      <xdr:row>285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12700</xdr:colOff>
      <xdr:row>185</xdr:row>
      <xdr:rowOff>165100</xdr:rowOff>
    </xdr:from>
    <xdr:to>
      <xdr:col>21</xdr:col>
      <xdr:colOff>50800</xdr:colOff>
      <xdr:row>219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13" Type="http://schemas.openxmlformats.org/officeDocument/2006/relationships/hyperlink" Target="tel:607-745-3813" TargetMode="External"/><Relationship Id="rId18" Type="http://schemas.openxmlformats.org/officeDocument/2006/relationships/hyperlink" Target="tel:(607)%20233-1282" TargetMode="External"/><Relationship Id="rId3" Type="http://schemas.openxmlformats.org/officeDocument/2006/relationships/hyperlink" Target="tel:607-272-9973" TargetMode="External"/><Relationship Id="rId21" Type="http://schemas.openxmlformats.org/officeDocument/2006/relationships/drawing" Target="../drawings/drawing1.xml"/><Relationship Id="rId7" Type="http://schemas.openxmlformats.org/officeDocument/2006/relationships/hyperlink" Target="tel:&#8237;(315)%20794-3350&#8236;" TargetMode="External"/><Relationship Id="rId12" Type="http://schemas.openxmlformats.org/officeDocument/2006/relationships/hyperlink" Target="tel:607-279-6761" TargetMode="External"/><Relationship Id="rId17" Type="http://schemas.openxmlformats.org/officeDocument/2006/relationships/hyperlink" Target="tel:(607)%20533-7661" TargetMode="External"/><Relationship Id="rId2" Type="http://schemas.openxmlformats.org/officeDocument/2006/relationships/hyperlink" Target="tel:607-279-5107" TargetMode="External"/><Relationship Id="rId16" Type="http://schemas.openxmlformats.org/officeDocument/2006/relationships/hyperlink" Target="tel:+16072723434" TargetMode="External"/><Relationship Id="rId20" Type="http://schemas.openxmlformats.org/officeDocument/2006/relationships/hyperlink" Target="tel:(607)%20272-2292&#160;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hyperlink" Target="tel:607-277-3000" TargetMode="External"/><Relationship Id="rId5" Type="http://schemas.openxmlformats.org/officeDocument/2006/relationships/hyperlink" Target="tel:607-319-1094" TargetMode="External"/><Relationship Id="rId15" Type="http://schemas.openxmlformats.org/officeDocument/2006/relationships/hyperlink" Target="tel:+16072669573" TargetMode="External"/><Relationship Id="rId10" Type="http://schemas.openxmlformats.org/officeDocument/2006/relationships/hyperlink" Target="tel:855-355-5777" TargetMode="External"/><Relationship Id="rId19" Type="http://schemas.openxmlformats.org/officeDocument/2006/relationships/hyperlink" Target="tel:+16072728900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Relationship Id="rId14" Type="http://schemas.openxmlformats.org/officeDocument/2006/relationships/hyperlink" Target="tel:(607)%20273-83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282"/>
  <sheetViews>
    <sheetView tabSelected="1" topLeftCell="A222" workbookViewId="0">
      <selection activeCell="B265" sqref="B265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0.83203125" style="2"/>
    <col min="21" max="21" width="13.6640625" customWidth="1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 t="shared" ref="C75" si="7"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 t="shared" ref="C79" si="8"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9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9"/>
        <v>44201</v>
      </c>
      <c r="B135">
        <v>11772</v>
      </c>
      <c r="C135">
        <f>B135-B134</f>
        <v>128</v>
      </c>
    </row>
    <row r="136" spans="1:3" x14ac:dyDescent="0.2">
      <c r="A136" s="1">
        <f t="shared" si="9"/>
        <v>44202</v>
      </c>
      <c r="B136">
        <v>11798</v>
      </c>
      <c r="C136">
        <f>B136-B135</f>
        <v>26</v>
      </c>
    </row>
    <row r="137" spans="1:3" x14ac:dyDescent="0.2">
      <c r="A137" s="1">
        <f t="shared" si="9"/>
        <v>44203</v>
      </c>
    </row>
    <row r="138" spans="1:3" x14ac:dyDescent="0.2">
      <c r="A138" s="1">
        <f t="shared" si="9"/>
        <v>44204</v>
      </c>
    </row>
    <row r="139" spans="1:3" x14ac:dyDescent="0.2">
      <c r="A139" s="1">
        <f t="shared" si="9"/>
        <v>44205</v>
      </c>
    </row>
    <row r="140" spans="1:3" x14ac:dyDescent="0.2">
      <c r="A140" s="1">
        <f t="shared" si="9"/>
        <v>44206</v>
      </c>
    </row>
    <row r="141" spans="1:3" x14ac:dyDescent="0.2">
      <c r="A141" s="1">
        <f t="shared" si="9"/>
        <v>44207</v>
      </c>
    </row>
    <row r="142" spans="1:3" x14ac:dyDescent="0.2">
      <c r="A142" s="1">
        <f t="shared" si="9"/>
        <v>44208</v>
      </c>
    </row>
    <row r="143" spans="1:3" x14ac:dyDescent="0.2">
      <c r="A143" s="1">
        <f t="shared" si="9"/>
        <v>44209</v>
      </c>
    </row>
    <row r="144" spans="1:3" x14ac:dyDescent="0.2">
      <c r="A144" s="1">
        <f t="shared" si="9"/>
        <v>44210</v>
      </c>
    </row>
    <row r="145" spans="1:10" x14ac:dyDescent="0.2">
      <c r="A145" s="1">
        <f t="shared" si="9"/>
        <v>44211</v>
      </c>
      <c r="I145" t="s">
        <v>3</v>
      </c>
    </row>
    <row r="146" spans="1:10" x14ac:dyDescent="0.2">
      <c r="A146" s="1">
        <f t="shared" si="9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9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9"/>
        <v>44214</v>
      </c>
      <c r="B148">
        <v>11841</v>
      </c>
      <c r="C148">
        <f>B148-B136</f>
        <v>43</v>
      </c>
    </row>
    <row r="149" spans="1:10" x14ac:dyDescent="0.2">
      <c r="A149" s="1">
        <f t="shared" si="9"/>
        <v>44215</v>
      </c>
      <c r="I149" t="s">
        <v>2</v>
      </c>
    </row>
    <row r="150" spans="1:10" x14ac:dyDescent="0.2">
      <c r="A150" s="1">
        <f t="shared" si="9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9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9"/>
        <v>44218</v>
      </c>
      <c r="B152">
        <v>12013</v>
      </c>
      <c r="C152">
        <f>B152-B148</f>
        <v>172</v>
      </c>
    </row>
    <row r="153" spans="1:10" x14ac:dyDescent="0.2">
      <c r="A153" s="1">
        <f t="shared" si="9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9"/>
        <v>44220</v>
      </c>
    </row>
    <row r="155" spans="1:10" x14ac:dyDescent="0.2">
      <c r="A155" s="1">
        <f t="shared" si="9"/>
        <v>44221</v>
      </c>
      <c r="B155">
        <v>12202</v>
      </c>
      <c r="C155">
        <f>B155-B153</f>
        <v>92</v>
      </c>
    </row>
    <row r="156" spans="1:10" x14ac:dyDescent="0.2">
      <c r="A156" s="1">
        <f t="shared" si="9"/>
        <v>44222</v>
      </c>
      <c r="B156">
        <v>12368</v>
      </c>
      <c r="C156">
        <f>B156-B155</f>
        <v>166</v>
      </c>
    </row>
    <row r="157" spans="1:10" x14ac:dyDescent="0.2">
      <c r="A157" s="1">
        <f t="shared" si="9"/>
        <v>44223</v>
      </c>
      <c r="B157">
        <v>12495</v>
      </c>
      <c r="C157">
        <f>B157-B156</f>
        <v>127</v>
      </c>
    </row>
    <row r="158" spans="1:10" x14ac:dyDescent="0.2">
      <c r="A158" s="1">
        <f t="shared" si="9"/>
        <v>44224</v>
      </c>
      <c r="B158">
        <v>12651</v>
      </c>
      <c r="C158">
        <f>B158-B157</f>
        <v>156</v>
      </c>
    </row>
    <row r="159" spans="1:10" x14ac:dyDescent="0.2">
      <c r="A159" s="1">
        <f t="shared" si="9"/>
        <v>44225</v>
      </c>
      <c r="B159">
        <v>12797</v>
      </c>
      <c r="C159">
        <f>B159-B158</f>
        <v>146</v>
      </c>
    </row>
    <row r="160" spans="1:10" x14ac:dyDescent="0.2">
      <c r="A160" s="1">
        <f t="shared" si="9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9"/>
        <v>44227</v>
      </c>
    </row>
    <row r="162" spans="1:23" x14ac:dyDescent="0.2">
      <c r="A162" s="1">
        <f t="shared" si="9"/>
        <v>44228</v>
      </c>
      <c r="B162">
        <v>13060</v>
      </c>
      <c r="C162">
        <f>B162-B160</f>
        <v>35</v>
      </c>
    </row>
    <row r="163" spans="1:23" x14ac:dyDescent="0.2">
      <c r="A163" s="1">
        <f t="shared" si="9"/>
        <v>44229</v>
      </c>
    </row>
    <row r="164" spans="1:23" x14ac:dyDescent="0.2">
      <c r="A164" s="1">
        <f t="shared" si="9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9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9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9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9"/>
        <v>44234</v>
      </c>
      <c r="W168">
        <v>2565</v>
      </c>
    </row>
    <row r="169" spans="1:23" x14ac:dyDescent="0.2">
      <c r="A169" s="1">
        <f t="shared" si="9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9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9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9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9"/>
        <v>44239</v>
      </c>
      <c r="B173">
        <v>14267</v>
      </c>
      <c r="C173">
        <f>B173-B172</f>
        <v>84</v>
      </c>
    </row>
    <row r="174" spans="1:23" x14ac:dyDescent="0.2">
      <c r="A174" s="1">
        <f t="shared" si="9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9"/>
        <v>44241</v>
      </c>
    </row>
    <row r="176" spans="1:23" x14ac:dyDescent="0.2">
      <c r="A176" s="1">
        <f t="shared" si="9"/>
        <v>44242</v>
      </c>
      <c r="B176">
        <v>14530</v>
      </c>
      <c r="C176">
        <f>B176-B174</f>
        <v>167</v>
      </c>
    </row>
    <row r="177" spans="1:23" x14ac:dyDescent="0.2">
      <c r="A177" s="1">
        <f t="shared" si="9"/>
        <v>44243</v>
      </c>
      <c r="B177">
        <v>14636</v>
      </c>
      <c r="C177">
        <f>B177-B176</f>
        <v>106</v>
      </c>
    </row>
    <row r="178" spans="1:23" x14ac:dyDescent="0.2">
      <c r="A178" s="1">
        <f t="shared" si="9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9"/>
        <v>44245</v>
      </c>
      <c r="B179">
        <v>14868</v>
      </c>
      <c r="C179">
        <f>B179-B178</f>
        <v>104</v>
      </c>
    </row>
    <row r="180" spans="1:23" x14ac:dyDescent="0.2">
      <c r="A180" s="1">
        <f t="shared" si="9"/>
        <v>44246</v>
      </c>
      <c r="B180">
        <v>14954</v>
      </c>
      <c r="C180">
        <f>B180-B179</f>
        <v>86</v>
      </c>
    </row>
    <row r="181" spans="1:23" x14ac:dyDescent="0.2">
      <c r="A181" s="1">
        <f t="shared" si="9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9"/>
        <v>44248</v>
      </c>
    </row>
    <row r="183" spans="1:23" x14ac:dyDescent="0.2">
      <c r="A183" s="1">
        <f t="shared" si="9"/>
        <v>44249</v>
      </c>
      <c r="B183">
        <v>15158</v>
      </c>
      <c r="C183">
        <f>B183-B181</f>
        <v>45</v>
      </c>
      <c r="U183">
        <f>312*0.56</f>
        <v>174.72000000000003</v>
      </c>
      <c r="W183">
        <f>84*0.56</f>
        <v>47.040000000000006</v>
      </c>
    </row>
    <row r="184" spans="1:23" x14ac:dyDescent="0.2">
      <c r="A184" s="1">
        <f t="shared" si="9"/>
        <v>44250</v>
      </c>
      <c r="B184">
        <v>15186</v>
      </c>
      <c r="C184">
        <f>B184-B183</f>
        <v>28</v>
      </c>
    </row>
    <row r="185" spans="1:23" x14ac:dyDescent="0.2">
      <c r="A185" s="1">
        <f t="shared" si="9"/>
        <v>44251</v>
      </c>
      <c r="B185">
        <v>15302</v>
      </c>
      <c r="C185">
        <f>B185-B184</f>
        <v>116</v>
      </c>
    </row>
    <row r="186" spans="1:23" x14ac:dyDescent="0.2">
      <c r="A186" s="1">
        <f t="shared" si="9"/>
        <v>44252</v>
      </c>
      <c r="B186">
        <v>15500</v>
      </c>
      <c r="C186">
        <f>B186-B185</f>
        <v>198</v>
      </c>
    </row>
    <row r="187" spans="1:23" x14ac:dyDescent="0.2">
      <c r="A187" s="1">
        <f t="shared" si="9"/>
        <v>44253</v>
      </c>
      <c r="B187">
        <v>15618</v>
      </c>
      <c r="C187">
        <f>B187-B186</f>
        <v>118</v>
      </c>
    </row>
    <row r="188" spans="1:23" x14ac:dyDescent="0.2">
      <c r="A188" s="1">
        <f t="shared" si="9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9"/>
        <v>44255</v>
      </c>
    </row>
    <row r="190" spans="1:23" x14ac:dyDescent="0.2">
      <c r="A190" s="1">
        <f t="shared" si="9"/>
        <v>44256</v>
      </c>
      <c r="C190">
        <v>15920</v>
      </c>
      <c r="D190">
        <f>C190-B188</f>
        <v>201</v>
      </c>
      <c r="U190">
        <f>820*11</f>
        <v>9020</v>
      </c>
    </row>
    <row r="191" spans="1:23" x14ac:dyDescent="0.2">
      <c r="A191" s="1">
        <f t="shared" si="9"/>
        <v>44257</v>
      </c>
      <c r="C191">
        <v>16145</v>
      </c>
      <c r="D191">
        <f>C191-C190</f>
        <v>225</v>
      </c>
      <c r="U191">
        <f>820*22/31</f>
        <v>581.93548387096769</v>
      </c>
    </row>
    <row r="192" spans="1:23" x14ac:dyDescent="0.2">
      <c r="A192" s="1">
        <f t="shared" si="9"/>
        <v>44258</v>
      </c>
      <c r="C192">
        <v>16261</v>
      </c>
      <c r="D192">
        <f>C192-C191</f>
        <v>116</v>
      </c>
      <c r="U192">
        <v>582</v>
      </c>
    </row>
    <row r="193" spans="1:23" x14ac:dyDescent="0.2">
      <c r="A193" s="1">
        <f t="shared" si="9"/>
        <v>44259</v>
      </c>
      <c r="C193">
        <v>16331</v>
      </c>
      <c r="D193">
        <f>C193-C192</f>
        <v>70</v>
      </c>
      <c r="U193">
        <f>U192+U190</f>
        <v>9602</v>
      </c>
    </row>
    <row r="194" spans="1:23" x14ac:dyDescent="0.2">
      <c r="A194" s="1">
        <f t="shared" si="9"/>
        <v>44260</v>
      </c>
      <c r="C194">
        <v>16373</v>
      </c>
      <c r="D194">
        <f>C194-C193</f>
        <v>42</v>
      </c>
      <c r="W194">
        <f>954/77</f>
        <v>12.38961038961039</v>
      </c>
    </row>
    <row r="195" spans="1:23" x14ac:dyDescent="0.2">
      <c r="A195" s="1">
        <f t="shared" si="9"/>
        <v>44261</v>
      </c>
      <c r="C195">
        <v>16538</v>
      </c>
      <c r="D195">
        <f>C195-C194</f>
        <v>165</v>
      </c>
      <c r="E195">
        <f>SUM(D190:D195)</f>
        <v>819</v>
      </c>
      <c r="U195">
        <f>U192+820</f>
        <v>1402</v>
      </c>
    </row>
    <row r="196" spans="1:23" x14ac:dyDescent="0.2">
      <c r="A196" s="1">
        <f t="shared" si="9"/>
        <v>44262</v>
      </c>
    </row>
    <row r="197" spans="1:23" x14ac:dyDescent="0.2">
      <c r="A197" s="1">
        <f t="shared" si="9"/>
        <v>44263</v>
      </c>
      <c r="C197">
        <v>16734</v>
      </c>
      <c r="D197">
        <f>C197-C195</f>
        <v>196</v>
      </c>
    </row>
    <row r="198" spans="1:23" x14ac:dyDescent="0.2">
      <c r="A198" s="1">
        <f t="shared" ref="A198:A261" si="10">A197+1</f>
        <v>44264</v>
      </c>
      <c r="C198">
        <v>16790</v>
      </c>
      <c r="D198">
        <f>C198-C197</f>
        <v>56</v>
      </c>
    </row>
    <row r="199" spans="1:23" x14ac:dyDescent="0.2">
      <c r="A199" s="1">
        <f t="shared" si="10"/>
        <v>44265</v>
      </c>
      <c r="C199">
        <v>16982</v>
      </c>
      <c r="D199">
        <f>C199-C198</f>
        <v>192</v>
      </c>
      <c r="V199">
        <v>10159</v>
      </c>
    </row>
    <row r="200" spans="1:23" x14ac:dyDescent="0.2">
      <c r="A200" s="1">
        <f t="shared" si="10"/>
        <v>44266</v>
      </c>
      <c r="C200">
        <v>17102</v>
      </c>
      <c r="D200">
        <f>C200-C199</f>
        <v>120</v>
      </c>
      <c r="I200">
        <f>1255*12.5</f>
        <v>15687.5</v>
      </c>
      <c r="V200">
        <v>4458.01</v>
      </c>
    </row>
    <row r="201" spans="1:23" x14ac:dyDescent="0.2">
      <c r="A201" s="1">
        <f t="shared" si="10"/>
        <v>44267</v>
      </c>
      <c r="C201">
        <v>17240</v>
      </c>
      <c r="D201">
        <f>C201-C200</f>
        <v>138</v>
      </c>
      <c r="I201">
        <v>627.5</v>
      </c>
      <c r="V201">
        <f>V199-V200</f>
        <v>5700.99</v>
      </c>
    </row>
    <row r="202" spans="1:23" x14ac:dyDescent="0.2">
      <c r="A202" s="1">
        <f t="shared" si="10"/>
        <v>44268</v>
      </c>
      <c r="C202">
        <v>17486</v>
      </c>
      <c r="D202">
        <f>C202-C201</f>
        <v>246</v>
      </c>
      <c r="E202">
        <f>SUM(D197:D202)</f>
        <v>948</v>
      </c>
      <c r="I202">
        <f>I201+1255</f>
        <v>1882.5</v>
      </c>
      <c r="V202">
        <f>V201/2</f>
        <v>2850.4949999999999</v>
      </c>
    </row>
    <row r="203" spans="1:23" x14ac:dyDescent="0.2">
      <c r="A203" s="1">
        <f t="shared" si="10"/>
        <v>44269</v>
      </c>
      <c r="V203">
        <f>V202-450/2</f>
        <v>2625.4949999999999</v>
      </c>
    </row>
    <row r="204" spans="1:23" x14ac:dyDescent="0.2">
      <c r="A204" s="1">
        <f t="shared" si="10"/>
        <v>44270</v>
      </c>
      <c r="C204">
        <v>17716</v>
      </c>
      <c r="D204">
        <f>C204-C202</f>
        <v>230</v>
      </c>
    </row>
    <row r="205" spans="1:23" x14ac:dyDescent="0.2">
      <c r="A205" s="1">
        <f t="shared" si="10"/>
        <v>44271</v>
      </c>
      <c r="C205">
        <v>17822</v>
      </c>
      <c r="D205">
        <f>C205-C204</f>
        <v>106</v>
      </c>
    </row>
    <row r="206" spans="1:23" x14ac:dyDescent="0.2">
      <c r="A206" s="1">
        <f t="shared" si="10"/>
        <v>44272</v>
      </c>
      <c r="C206">
        <v>18128</v>
      </c>
      <c r="D206">
        <f>C206-C205</f>
        <v>306</v>
      </c>
      <c r="V206">
        <f>2^16</f>
        <v>65536</v>
      </c>
    </row>
    <row r="207" spans="1:23" x14ac:dyDescent="0.2">
      <c r="A207" s="1">
        <f t="shared" si="10"/>
        <v>44273</v>
      </c>
      <c r="C207">
        <v>18174</v>
      </c>
      <c r="D207">
        <f>C207-C206</f>
        <v>46</v>
      </c>
    </row>
    <row r="208" spans="1:23" x14ac:dyDescent="0.2">
      <c r="A208" s="1">
        <f t="shared" si="10"/>
        <v>44274</v>
      </c>
      <c r="C208">
        <v>18414</v>
      </c>
      <c r="D208">
        <f>C208-C207</f>
        <v>240</v>
      </c>
    </row>
    <row r="209" spans="1:23" x14ac:dyDescent="0.2">
      <c r="A209" s="1">
        <f t="shared" si="10"/>
        <v>44275</v>
      </c>
      <c r="C209">
        <v>18310</v>
      </c>
      <c r="D209">
        <f>C209-C208</f>
        <v>-104</v>
      </c>
      <c r="E209">
        <f>SUM(D204:D209)</f>
        <v>824</v>
      </c>
      <c r="V209">
        <f>1024^3</f>
        <v>1073741824</v>
      </c>
    </row>
    <row r="210" spans="1:23" x14ac:dyDescent="0.2">
      <c r="A210" s="1">
        <f t="shared" si="10"/>
        <v>44276</v>
      </c>
    </row>
    <row r="211" spans="1:23" x14ac:dyDescent="0.2">
      <c r="A211" s="1">
        <f t="shared" si="10"/>
        <v>44277</v>
      </c>
      <c r="C211">
        <v>18378</v>
      </c>
      <c r="D211">
        <f>C211-C209</f>
        <v>68</v>
      </c>
    </row>
    <row r="212" spans="1:23" x14ac:dyDescent="0.2">
      <c r="A212" s="1">
        <f t="shared" si="10"/>
        <v>44278</v>
      </c>
      <c r="C212">
        <v>18500</v>
      </c>
      <c r="D212">
        <f>C212-C211</f>
        <v>122</v>
      </c>
    </row>
    <row r="213" spans="1:23" x14ac:dyDescent="0.2">
      <c r="A213" s="1">
        <f t="shared" si="10"/>
        <v>44279</v>
      </c>
      <c r="C213">
        <v>18500</v>
      </c>
      <c r="D213">
        <f>C213-C212</f>
        <v>0</v>
      </c>
      <c r="W213">
        <f>72*0.38</f>
        <v>27.36</v>
      </c>
    </row>
    <row r="214" spans="1:23" x14ac:dyDescent="0.2">
      <c r="A214" s="1">
        <f t="shared" si="10"/>
        <v>44280</v>
      </c>
      <c r="C214">
        <v>18525</v>
      </c>
      <c r="D214">
        <f>C214-C213</f>
        <v>25</v>
      </c>
    </row>
    <row r="215" spans="1:23" x14ac:dyDescent="0.2">
      <c r="A215" s="1">
        <f t="shared" si="10"/>
        <v>44281</v>
      </c>
      <c r="C215">
        <v>18705</v>
      </c>
      <c r="D215">
        <f>C215-C214</f>
        <v>180</v>
      </c>
    </row>
    <row r="216" spans="1:23" x14ac:dyDescent="0.2">
      <c r="A216" s="1">
        <f t="shared" si="10"/>
        <v>44282</v>
      </c>
      <c r="C216">
        <v>18849</v>
      </c>
      <c r="D216">
        <f>C216-C215</f>
        <v>144</v>
      </c>
      <c r="E216">
        <f>SUM(D211:D216)</f>
        <v>539</v>
      </c>
      <c r="V216">
        <v>2189.5</v>
      </c>
    </row>
    <row r="217" spans="1:23" x14ac:dyDescent="0.2">
      <c r="A217" s="1">
        <f t="shared" si="10"/>
        <v>44283</v>
      </c>
      <c r="V217">
        <v>1247</v>
      </c>
    </row>
    <row r="218" spans="1:23" x14ac:dyDescent="0.2">
      <c r="A218" s="1">
        <f t="shared" si="10"/>
        <v>44284</v>
      </c>
      <c r="D218">
        <v>19232</v>
      </c>
      <c r="E218">
        <f>D218-C216</f>
        <v>383</v>
      </c>
      <c r="V218">
        <f>V216-V217</f>
        <v>942.5</v>
      </c>
    </row>
    <row r="219" spans="1:23" x14ac:dyDescent="0.2">
      <c r="A219" s="1">
        <f t="shared" si="10"/>
        <v>44285</v>
      </c>
      <c r="D219">
        <v>19452</v>
      </c>
      <c r="E219">
        <f>D219-D218</f>
        <v>220</v>
      </c>
    </row>
    <row r="220" spans="1:23" x14ac:dyDescent="0.2">
      <c r="A220" s="1">
        <f t="shared" si="10"/>
        <v>44286</v>
      </c>
      <c r="D220">
        <v>19463</v>
      </c>
      <c r="E220">
        <f>D220-D219</f>
        <v>11</v>
      </c>
      <c r="W220">
        <f>1245*1.02</f>
        <v>1269.9000000000001</v>
      </c>
    </row>
    <row r="221" spans="1:23" x14ac:dyDescent="0.2">
      <c r="A221" s="1">
        <f t="shared" si="10"/>
        <v>44287</v>
      </c>
      <c r="D221">
        <v>19547</v>
      </c>
      <c r="E221">
        <f>D221-D220</f>
        <v>84</v>
      </c>
    </row>
    <row r="222" spans="1:23" x14ac:dyDescent="0.2">
      <c r="A222" s="1">
        <f t="shared" si="10"/>
        <v>44288</v>
      </c>
      <c r="D222">
        <v>19584</v>
      </c>
      <c r="E222">
        <f>D222-D221</f>
        <v>37</v>
      </c>
      <c r="U222" t="s">
        <v>48</v>
      </c>
      <c r="V222" s="4" t="s">
        <v>49</v>
      </c>
    </row>
    <row r="223" spans="1:23" x14ac:dyDescent="0.2">
      <c r="A223" s="1">
        <f t="shared" si="10"/>
        <v>44289</v>
      </c>
      <c r="D223">
        <v>19779</v>
      </c>
      <c r="E223">
        <f>D223-D222</f>
        <v>195</v>
      </c>
      <c r="F223">
        <f>SUM(E218:E223)</f>
        <v>930</v>
      </c>
    </row>
    <row r="224" spans="1:23" x14ac:dyDescent="0.2">
      <c r="A224" s="1">
        <f t="shared" si="10"/>
        <v>44290</v>
      </c>
      <c r="U224" t="s">
        <v>7</v>
      </c>
      <c r="V224" s="4" t="s">
        <v>5</v>
      </c>
    </row>
    <row r="225" spans="1:22" x14ac:dyDescent="0.2">
      <c r="A225" s="1">
        <f t="shared" si="10"/>
        <v>44291</v>
      </c>
      <c r="D225">
        <v>19794</v>
      </c>
      <c r="E225">
        <f>D225-D223</f>
        <v>15</v>
      </c>
      <c r="U225" t="s">
        <v>38</v>
      </c>
      <c r="V225" s="4" t="s">
        <v>39</v>
      </c>
    </row>
    <row r="226" spans="1:22" x14ac:dyDescent="0.2">
      <c r="A226" s="1">
        <f t="shared" si="10"/>
        <v>44292</v>
      </c>
      <c r="D226">
        <v>19942</v>
      </c>
      <c r="E226">
        <f>D226-D225</f>
        <v>148</v>
      </c>
      <c r="U226" t="s">
        <v>6</v>
      </c>
      <c r="V226" s="4" t="s">
        <v>8</v>
      </c>
    </row>
    <row r="227" spans="1:22" x14ac:dyDescent="0.2">
      <c r="A227" s="1">
        <f t="shared" si="10"/>
        <v>44293</v>
      </c>
      <c r="D227">
        <v>20033</v>
      </c>
      <c r="E227">
        <f>D227-D226</f>
        <v>91</v>
      </c>
      <c r="U227" t="s">
        <v>40</v>
      </c>
      <c r="V227" s="4" t="s">
        <v>41</v>
      </c>
    </row>
    <row r="228" spans="1:22" x14ac:dyDescent="0.2">
      <c r="A228" s="1">
        <f t="shared" si="10"/>
        <v>44294</v>
      </c>
      <c r="D228">
        <v>20209</v>
      </c>
      <c r="E228">
        <f>D228-D227</f>
        <v>176</v>
      </c>
      <c r="U228" t="s">
        <v>9</v>
      </c>
      <c r="V228" s="4" t="s">
        <v>10</v>
      </c>
    </row>
    <row r="229" spans="1:22" x14ac:dyDescent="0.2">
      <c r="A229" s="1">
        <f t="shared" si="10"/>
        <v>44295</v>
      </c>
      <c r="D229">
        <v>20406</v>
      </c>
      <c r="E229">
        <f>D229-D228</f>
        <v>197</v>
      </c>
      <c r="U229" t="s">
        <v>42</v>
      </c>
      <c r="V229" s="4" t="s">
        <v>43</v>
      </c>
    </row>
    <row r="230" spans="1:22" x14ac:dyDescent="0.2">
      <c r="A230" s="1">
        <f t="shared" si="10"/>
        <v>44296</v>
      </c>
      <c r="D230">
        <v>20574</v>
      </c>
      <c r="E230">
        <f>D230-D229</f>
        <v>168</v>
      </c>
      <c r="F230">
        <f>SUM(E225:E230)</f>
        <v>795</v>
      </c>
      <c r="U230" t="s">
        <v>11</v>
      </c>
      <c r="V230" s="4" t="s">
        <v>12</v>
      </c>
    </row>
    <row r="231" spans="1:22" x14ac:dyDescent="0.2">
      <c r="A231" s="1">
        <f t="shared" si="10"/>
        <v>44297</v>
      </c>
      <c r="U231" t="s">
        <v>44</v>
      </c>
      <c r="V231" s="4" t="s">
        <v>45</v>
      </c>
    </row>
    <row r="232" spans="1:22" x14ac:dyDescent="0.2">
      <c r="A232" s="1">
        <f t="shared" si="10"/>
        <v>44298</v>
      </c>
      <c r="D232">
        <v>20737</v>
      </c>
      <c r="E232">
        <f>D232-D230</f>
        <v>163</v>
      </c>
      <c r="U232" t="s">
        <v>13</v>
      </c>
      <c r="V232" s="4" t="s">
        <v>14</v>
      </c>
    </row>
    <row r="233" spans="1:22" x14ac:dyDescent="0.2">
      <c r="A233" s="1">
        <f t="shared" si="10"/>
        <v>44299</v>
      </c>
      <c r="D233">
        <v>20726</v>
      </c>
      <c r="E233">
        <f>D233-D232</f>
        <v>-11</v>
      </c>
      <c r="M233">
        <f>3010*1.02</f>
        <v>3070.2000000000003</v>
      </c>
      <c r="U233" t="s">
        <v>46</v>
      </c>
      <c r="V233" s="4" t="s">
        <v>47</v>
      </c>
    </row>
    <row r="234" spans="1:22" x14ac:dyDescent="0.2">
      <c r="A234" s="1">
        <f t="shared" si="10"/>
        <v>44300</v>
      </c>
      <c r="D234">
        <v>20904</v>
      </c>
      <c r="E234">
        <f>D234-D233</f>
        <v>178</v>
      </c>
      <c r="U234" t="s">
        <v>15</v>
      </c>
      <c r="V234" s="4" t="s">
        <v>16</v>
      </c>
    </row>
    <row r="235" spans="1:22" x14ac:dyDescent="0.2">
      <c r="A235" s="1">
        <f t="shared" si="10"/>
        <v>44301</v>
      </c>
      <c r="D235">
        <v>20936</v>
      </c>
      <c r="E235">
        <f>D235-D234</f>
        <v>32</v>
      </c>
    </row>
    <row r="236" spans="1:22" x14ac:dyDescent="0.2">
      <c r="A236" s="1">
        <f t="shared" si="10"/>
        <v>44302</v>
      </c>
      <c r="D236">
        <v>20946</v>
      </c>
      <c r="E236">
        <f>D236-D235</f>
        <v>10</v>
      </c>
      <c r="U236" t="s">
        <v>17</v>
      </c>
      <c r="V236" s="4" t="s">
        <v>18</v>
      </c>
    </row>
    <row r="237" spans="1:22" x14ac:dyDescent="0.2">
      <c r="A237" s="1">
        <f t="shared" si="10"/>
        <v>44303</v>
      </c>
      <c r="D237">
        <v>20951</v>
      </c>
      <c r="E237">
        <f>D237-D236</f>
        <v>5</v>
      </c>
      <c r="F237">
        <f>SUM(E232:E237)</f>
        <v>377</v>
      </c>
      <c r="O237">
        <f>4458/2</f>
        <v>2229</v>
      </c>
    </row>
    <row r="238" spans="1:22" x14ac:dyDescent="0.2">
      <c r="A238" s="1">
        <f t="shared" si="10"/>
        <v>44304</v>
      </c>
      <c r="U238" t="s">
        <v>19</v>
      </c>
      <c r="V238" s="4" t="s">
        <v>20</v>
      </c>
    </row>
    <row r="239" spans="1:22" x14ac:dyDescent="0.2">
      <c r="A239" s="1">
        <f t="shared" si="10"/>
        <v>44305</v>
      </c>
      <c r="D239">
        <v>21002</v>
      </c>
      <c r="E239">
        <f>D239-D237</f>
        <v>51</v>
      </c>
      <c r="L239">
        <f>1255*2/31</f>
        <v>80.967741935483872</v>
      </c>
      <c r="V239">
        <f>820*1.02</f>
        <v>836.4</v>
      </c>
    </row>
    <row r="240" spans="1:22" x14ac:dyDescent="0.2">
      <c r="A240" s="1">
        <f t="shared" si="10"/>
        <v>44306</v>
      </c>
      <c r="D240">
        <v>21264</v>
      </c>
      <c r="E240">
        <f>D240-D239</f>
        <v>262</v>
      </c>
      <c r="U240" t="s">
        <v>21</v>
      </c>
      <c r="V240" s="4" t="s">
        <v>22</v>
      </c>
    </row>
    <row r="241" spans="1:24" x14ac:dyDescent="0.2">
      <c r="A241" s="1">
        <f t="shared" si="10"/>
        <v>44307</v>
      </c>
      <c r="D241">
        <v>21356</v>
      </c>
      <c r="E241">
        <f>D241-D240</f>
        <v>92</v>
      </c>
      <c r="Q241">
        <f>1234*1.02</f>
        <v>1258.68</v>
      </c>
    </row>
    <row r="242" spans="1:24" x14ac:dyDescent="0.2">
      <c r="A242" s="1">
        <f t="shared" si="10"/>
        <v>44308</v>
      </c>
      <c r="D242">
        <v>21386</v>
      </c>
      <c r="E242">
        <f>D242-D241</f>
        <v>30</v>
      </c>
      <c r="V242">
        <f>1510*1.02</f>
        <v>1540.2</v>
      </c>
    </row>
    <row r="243" spans="1:24" x14ac:dyDescent="0.2">
      <c r="A243" s="1">
        <f t="shared" si="10"/>
        <v>44309</v>
      </c>
      <c r="D243">
        <v>21645</v>
      </c>
      <c r="E243">
        <f>D243-D242</f>
        <v>259</v>
      </c>
      <c r="U243" t="s">
        <v>24</v>
      </c>
      <c r="V243" s="4" t="s">
        <v>23</v>
      </c>
    </row>
    <row r="244" spans="1:24" x14ac:dyDescent="0.2">
      <c r="A244" s="1">
        <f t="shared" si="10"/>
        <v>44310</v>
      </c>
      <c r="D244">
        <v>21802</v>
      </c>
      <c r="E244">
        <f>D244-D243</f>
        <v>157</v>
      </c>
      <c r="F244">
        <f>SUM(E239:E244)</f>
        <v>851</v>
      </c>
    </row>
    <row r="245" spans="1:24" x14ac:dyDescent="0.2">
      <c r="A245" s="1">
        <f t="shared" si="10"/>
        <v>44311</v>
      </c>
      <c r="U245" t="s">
        <v>29</v>
      </c>
      <c r="V245" s="4" t="s">
        <v>30</v>
      </c>
    </row>
    <row r="246" spans="1:24" x14ac:dyDescent="0.2">
      <c r="A246" s="1">
        <f t="shared" si="10"/>
        <v>44312</v>
      </c>
      <c r="D246">
        <v>21810</v>
      </c>
      <c r="E246">
        <f>D246-D244</f>
        <v>8</v>
      </c>
    </row>
    <row r="247" spans="1:24" x14ac:dyDescent="0.2">
      <c r="A247" s="1">
        <f t="shared" si="10"/>
        <v>44313</v>
      </c>
      <c r="D247">
        <v>22042</v>
      </c>
      <c r="E247">
        <f>D247-D246</f>
        <v>232</v>
      </c>
      <c r="U247" t="s">
        <v>31</v>
      </c>
      <c r="V247" s="4" t="s">
        <v>32</v>
      </c>
    </row>
    <row r="248" spans="1:24" x14ac:dyDescent="0.2">
      <c r="A248" s="1">
        <f t="shared" si="10"/>
        <v>44314</v>
      </c>
      <c r="D248">
        <v>22156</v>
      </c>
      <c r="E248">
        <f>D248-D247</f>
        <v>114</v>
      </c>
    </row>
    <row r="249" spans="1:24" x14ac:dyDescent="0.2">
      <c r="A249" s="1">
        <f t="shared" si="10"/>
        <v>44315</v>
      </c>
      <c r="D249">
        <v>22234</v>
      </c>
      <c r="E249">
        <f>D249-D248</f>
        <v>78</v>
      </c>
      <c r="U249" t="s">
        <v>33</v>
      </c>
      <c r="V249" s="4" t="s">
        <v>34</v>
      </c>
    </row>
    <row r="250" spans="1:24" x14ac:dyDescent="0.2">
      <c r="A250" s="1">
        <f t="shared" si="10"/>
        <v>44316</v>
      </c>
      <c r="D250">
        <v>22321</v>
      </c>
      <c r="E250">
        <f>D250-D249</f>
        <v>87</v>
      </c>
    </row>
    <row r="251" spans="1:24" ht="17" thickBot="1" x14ac:dyDescent="0.25">
      <c r="A251" s="1">
        <f t="shared" si="10"/>
        <v>44317</v>
      </c>
      <c r="B251">
        <v>22738</v>
      </c>
      <c r="D251">
        <v>22738</v>
      </c>
      <c r="E251">
        <f>D251-D250</f>
        <v>417</v>
      </c>
      <c r="F251">
        <f>SUM(E246:E251)</f>
        <v>936</v>
      </c>
      <c r="U251" t="s">
        <v>36</v>
      </c>
      <c r="V251" s="4" t="s">
        <v>37</v>
      </c>
    </row>
    <row r="252" spans="1:24" x14ac:dyDescent="0.2">
      <c r="A252" s="1">
        <f t="shared" si="10"/>
        <v>44318</v>
      </c>
      <c r="V252" s="5">
        <v>86</v>
      </c>
      <c r="W252" s="6">
        <f>V252*7</f>
        <v>602</v>
      </c>
      <c r="X252" s="7" t="s">
        <v>25</v>
      </c>
    </row>
    <row r="253" spans="1:24" x14ac:dyDescent="0.2">
      <c r="A253" s="1">
        <f t="shared" si="10"/>
        <v>44319</v>
      </c>
      <c r="B253">
        <v>22886</v>
      </c>
      <c r="C253">
        <f>B253-D251</f>
        <v>148</v>
      </c>
      <c r="V253" s="8"/>
      <c r="W253" s="9">
        <f>V252*7/6</f>
        <v>100.33333333333333</v>
      </c>
      <c r="X253" s="10" t="s">
        <v>26</v>
      </c>
    </row>
    <row r="254" spans="1:24" x14ac:dyDescent="0.2">
      <c r="A254" s="1">
        <f t="shared" si="10"/>
        <v>44320</v>
      </c>
      <c r="B254">
        <v>23011</v>
      </c>
      <c r="C254">
        <f>B254-B253</f>
        <v>125</v>
      </c>
      <c r="V254" s="8"/>
      <c r="W254" s="9">
        <f>V252*30</f>
        <v>2580</v>
      </c>
      <c r="X254" s="10" t="s">
        <v>27</v>
      </c>
    </row>
    <row r="255" spans="1:24" ht="17" thickBot="1" x14ac:dyDescent="0.25">
      <c r="A255" s="1">
        <f t="shared" si="10"/>
        <v>44321</v>
      </c>
      <c r="B255">
        <v>23097</v>
      </c>
      <c r="C255">
        <f>B255-B254</f>
        <v>86</v>
      </c>
      <c r="V255" s="11"/>
      <c r="W255" s="12">
        <f>V252*365</f>
        <v>31390</v>
      </c>
      <c r="X255" s="13" t="s">
        <v>28</v>
      </c>
    </row>
    <row r="256" spans="1:24" x14ac:dyDescent="0.2">
      <c r="A256" s="1">
        <f t="shared" si="10"/>
        <v>44322</v>
      </c>
      <c r="B256">
        <v>23200</v>
      </c>
      <c r="C256">
        <f>B256-B255</f>
        <v>103</v>
      </c>
    </row>
    <row r="257" spans="1:23" x14ac:dyDescent="0.2">
      <c r="A257" s="1">
        <f t="shared" si="10"/>
        <v>44323</v>
      </c>
      <c r="B257">
        <v>23248</v>
      </c>
      <c r="C257">
        <f>B257-B256</f>
        <v>48</v>
      </c>
      <c r="V257">
        <f>ATAN(20/180*PI())</f>
        <v>0.33584237256640792</v>
      </c>
    </row>
    <row r="258" spans="1:23" x14ac:dyDescent="0.2">
      <c r="A258" s="1">
        <f t="shared" si="10"/>
        <v>44324</v>
      </c>
      <c r="B258">
        <v>23372</v>
      </c>
      <c r="C258">
        <f>B258-B257</f>
        <v>124</v>
      </c>
      <c r="D258">
        <f>SUM(C253:C258)</f>
        <v>634</v>
      </c>
    </row>
    <row r="259" spans="1:23" x14ac:dyDescent="0.2">
      <c r="A259" s="1">
        <f t="shared" si="10"/>
        <v>44325</v>
      </c>
      <c r="W259">
        <f>947.45/2</f>
        <v>473.72500000000002</v>
      </c>
    </row>
    <row r="260" spans="1:23" x14ac:dyDescent="0.2">
      <c r="A260" s="1">
        <f t="shared" si="10"/>
        <v>44326</v>
      </c>
      <c r="B260">
        <v>23454</v>
      </c>
      <c r="C260">
        <f>B260-B258</f>
        <v>82</v>
      </c>
    </row>
    <row r="261" spans="1:23" x14ac:dyDescent="0.2">
      <c r="A261" s="1">
        <f t="shared" si="10"/>
        <v>44327</v>
      </c>
      <c r="B261">
        <v>23536</v>
      </c>
      <c r="C261">
        <f>B261-B260</f>
        <v>82</v>
      </c>
      <c r="U261">
        <f>10^1.47712125472</f>
        <v>30.000000000023331</v>
      </c>
    </row>
    <row r="262" spans="1:23" x14ac:dyDescent="0.2">
      <c r="A262" s="1">
        <f t="shared" ref="A262:A281" si="11">A261+1</f>
        <v>44328</v>
      </c>
      <c r="B262">
        <v>23680</v>
      </c>
      <c r="C262">
        <f>B262-B261</f>
        <v>144</v>
      </c>
      <c r="U262">
        <f>EXP(1.47712125472)</f>
        <v>4.3803176943737068</v>
      </c>
      <c r="W262">
        <f>1.7*PI()</f>
        <v>5.3407075111026483</v>
      </c>
    </row>
    <row r="263" spans="1:23" x14ac:dyDescent="0.2">
      <c r="A263" s="1">
        <f t="shared" si="11"/>
        <v>44329</v>
      </c>
      <c r="B263">
        <v>23816</v>
      </c>
      <c r="C263">
        <f>B263-B262</f>
        <v>136</v>
      </c>
    </row>
    <row r="264" spans="1:23" x14ac:dyDescent="0.2">
      <c r="A264" s="1">
        <f t="shared" si="11"/>
        <v>44330</v>
      </c>
      <c r="B264">
        <v>23875</v>
      </c>
      <c r="C264">
        <f>B264-B263</f>
        <v>59</v>
      </c>
    </row>
    <row r="265" spans="1:23" x14ac:dyDescent="0.2">
      <c r="A265" s="1">
        <f t="shared" si="11"/>
        <v>44331</v>
      </c>
      <c r="D265">
        <f>SUM(C260:C265)</f>
        <v>503</v>
      </c>
      <c r="V265">
        <f>1.5+2+0.5+1</f>
        <v>5</v>
      </c>
    </row>
    <row r="266" spans="1:23" x14ac:dyDescent="0.2">
      <c r="A266" s="1">
        <f t="shared" si="11"/>
        <v>44332</v>
      </c>
      <c r="V266">
        <f>V265*90</f>
        <v>450</v>
      </c>
    </row>
    <row r="267" spans="1:23" x14ac:dyDescent="0.2">
      <c r="A267" s="1">
        <f t="shared" si="11"/>
        <v>44333</v>
      </c>
      <c r="V267">
        <v>1252</v>
      </c>
      <c r="W267">
        <f>16*6+16*20</f>
        <v>416</v>
      </c>
    </row>
    <row r="268" spans="1:23" x14ac:dyDescent="0.2">
      <c r="A268" s="1">
        <f t="shared" si="11"/>
        <v>44334</v>
      </c>
      <c r="V268">
        <f>V267-V266</f>
        <v>802</v>
      </c>
    </row>
    <row r="269" spans="1:23" x14ac:dyDescent="0.2">
      <c r="A269" s="1">
        <f t="shared" si="11"/>
        <v>44335</v>
      </c>
      <c r="V269">
        <f>V268/2</f>
        <v>401</v>
      </c>
    </row>
    <row r="270" spans="1:23" x14ac:dyDescent="0.2">
      <c r="A270" s="1">
        <f t="shared" si="11"/>
        <v>44336</v>
      </c>
      <c r="V270">
        <f>V269+V266</f>
        <v>851</v>
      </c>
    </row>
    <row r="271" spans="1:23" x14ac:dyDescent="0.2">
      <c r="A271" s="1">
        <f t="shared" si="11"/>
        <v>44337</v>
      </c>
    </row>
    <row r="272" spans="1:23" x14ac:dyDescent="0.2">
      <c r="A272" s="1">
        <f t="shared" si="11"/>
        <v>44338</v>
      </c>
    </row>
    <row r="273" spans="1:22" x14ac:dyDescent="0.2">
      <c r="A273" s="1">
        <f t="shared" si="11"/>
        <v>44339</v>
      </c>
      <c r="V273">
        <f>19141/365</f>
        <v>52.441095890410956</v>
      </c>
    </row>
    <row r="274" spans="1:22" x14ac:dyDescent="0.2">
      <c r="A274" s="1">
        <f t="shared" si="11"/>
        <v>44340</v>
      </c>
    </row>
    <row r="275" spans="1:22" x14ac:dyDescent="0.2">
      <c r="A275" s="1">
        <f t="shared" si="11"/>
        <v>44341</v>
      </c>
    </row>
    <row r="276" spans="1:22" x14ac:dyDescent="0.2">
      <c r="A276" s="1">
        <f t="shared" si="11"/>
        <v>44342</v>
      </c>
    </row>
    <row r="277" spans="1:22" x14ac:dyDescent="0.2">
      <c r="A277" s="1">
        <f t="shared" si="11"/>
        <v>44343</v>
      </c>
    </row>
    <row r="278" spans="1:22" x14ac:dyDescent="0.2">
      <c r="A278" s="1">
        <f t="shared" si="11"/>
        <v>44344</v>
      </c>
    </row>
    <row r="279" spans="1:22" x14ac:dyDescent="0.2">
      <c r="A279" s="1">
        <f t="shared" si="11"/>
        <v>44345</v>
      </c>
    </row>
    <row r="280" spans="1:22" x14ac:dyDescent="0.2">
      <c r="A280" s="1">
        <f t="shared" si="11"/>
        <v>44346</v>
      </c>
    </row>
    <row r="281" spans="1:22" x14ac:dyDescent="0.2">
      <c r="A281" s="1">
        <f t="shared" si="11"/>
        <v>44347</v>
      </c>
    </row>
    <row r="282" spans="1:22" x14ac:dyDescent="0.2">
      <c r="H282" s="2" t="s">
        <v>35</v>
      </c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  <hyperlink ref="V245" r:id="rId11" xr:uid="{3053D7E6-3762-5E40-963B-1D0D328CECFE}"/>
    <hyperlink ref="V247" r:id="rId12" xr:uid="{BD010745-FE9F-4C43-87DC-CB477479C37C}"/>
    <hyperlink ref="V249" r:id="rId13" xr:uid="{46ED89AF-FDB6-DD46-89DC-6D4373A8CF56}"/>
    <hyperlink ref="V251" r:id="rId14" xr:uid="{FA268074-633E-704D-8CF4-F7E9BBF3C897}"/>
    <hyperlink ref="V225" r:id="rId15" xr:uid="{53965C68-3DB9-D74D-9BDF-75EB8E6FD565}"/>
    <hyperlink ref="V227" r:id="rId16" xr:uid="{DEB84DEF-131D-AB42-9367-1960B2B928F2}"/>
    <hyperlink ref="V229" r:id="rId17" xr:uid="{A84FD9B3-D71C-2F41-AC1D-A488FF199489}"/>
    <hyperlink ref="V231" r:id="rId18" xr:uid="{3F69A53D-3E5B-2141-AD45-EEFE9C1F957A}"/>
    <hyperlink ref="V233" r:id="rId19" xr:uid="{C9C7C7EB-FE77-DD47-A94E-A8535F2825B3}"/>
    <hyperlink ref="V222" r:id="rId20" xr:uid="{600C0B79-A88A-2543-9A04-CCF5063CD3DD}"/>
  </hyperlinks>
  <pageMargins left="0.7" right="0.7" top="0.75" bottom="0.75" header="0.3" footer="0.3"/>
  <drawing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2021-05-14T17:00:08Z</dcterms:modified>
</cp:coreProperties>
</file>