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eorgeMD\Documents\UiPath\Is prof extractor\"/>
    </mc:Choice>
  </mc:AlternateContent>
  <xr:revisionPtr revIDLastSave="0" documentId="13_ncr:1_{E155C440-9729-4A4C-855E-AE02395CFE7F}" xr6:coauthVersionLast="46" xr6:coauthVersionMax="46" xr10:uidLastSave="{00000000-0000-0000-0000-000000000000}"/>
  <bookViews>
    <workbookView xWindow="5400" yWindow="600" windowWidth="21600" windowHeight="1138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<sst xmlns="http://schemas.openxmlformats.org/spreadsheetml/2006/main" count="313" uniqueCount="261">
  <si>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</si>
  <si>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</si>
  <si>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</si>
  <si>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</si>
  <si>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</si>
  <si>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</si>
  <si>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</si>
  <si>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</si>
  <si>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</si>
  <si>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</si>
  <si>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</si>
  <si>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</si>
  <si>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</si>
  <si>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</si>
  <si>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</si>
  <si>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</si>
  <si>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</si>
  <si>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</si>
  <si>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</si>
  <si>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</si>
  <si>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</si>
  <si>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</si>
  <si>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</si>
  <si>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</si>
  <si>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</si>
  <si>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</si>
  <si>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</si>
  <si>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</si>
  <si>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</si>
  <si>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</si>
  <si>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</si>
  <si>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</si>
  <si>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</si>
  <si>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</si>
  <si>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</si>
  <si>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</si>
  <si>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</si>
  <si>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</si>
  <si>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</si>
  <si>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</si>
  <si>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</si>
  <si>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</si>
  <si>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</si>
  <si>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</si>
  <si>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</si>
  <si>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</si>
  <si>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</si>
  <si>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</si>
  <si>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</si>
  <si>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</si>
  <si>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</si>
  <si>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</si>
  <si>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</si>
  <si>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</si>
  <si>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</si>
  <si>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</si>
  <si>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</si>
  <si>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</si>
  <si>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</si>
  <si>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</si>
  <si>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</si>
  <si>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</si>
  <si>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</si>
  <si>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</si>
  <si>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</si>
  <si>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</si>
  <si>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</si>
  <si>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</si>
  <si>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</si>
  <si>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</si>
  <si>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</si>
  <si>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</si>
  <si>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</si>
  <si>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</si>
  <si>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</si>
  <si>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</si>
  <si>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</si>
  <si>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</si>
  <si>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</si>
  <si>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</si>
  <si>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</si>
  <si>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</si>
  <si>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</si>
  <si>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</si>
  <si>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</si>
  <si>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</si>
  <si>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</si>
  <si>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</si>
  <si>
    <t>Name</t>
  </si>
  <si>
    <t>ANGHEL Ana Magdalena</t>
  </si>
  <si>
    <t>ANTON Florin</t>
  </si>
  <si>
    <t>ANTON Silvia</t>
  </si>
  <si>
    <t>ARGHIRA Nicoleta</t>
  </si>
  <si>
    <t>BORANGIU Theodor</t>
  </si>
  <si>
    <t>CALOFIR Vasile</t>
  </si>
  <si>
    <t>CARAMIHAI Simona Iuliana</t>
  </si>
  <si>
    <t>CERNIAN Alexandra</t>
  </si>
  <si>
    <t>CHENARU Oana Gabriela</t>
  </si>
  <si>
    <t>Dobrescu Radu Nicolae</t>
  </si>
  <si>
    <t>DOBRICA Liliana</t>
  </si>
  <si>
    <t>DUMITRACHE Alexandru</t>
  </si>
  <si>
    <t>FAGARASAN Ioana</t>
  </si>
  <si>
    <t>Hossu Andrei</t>
  </si>
  <si>
    <t>Hossu Daniela</t>
  </si>
  <si>
    <t>IACOB Iulia-Lidia</t>
  </si>
  <si>
    <t>ICHIM Loretta</t>
  </si>
  <si>
    <t>IONITA Anca Daniela</t>
  </si>
  <si>
    <t>IVANESCU Andrei Nik</t>
  </si>
  <si>
    <t>MEREZEANU Daniel Marian</t>
  </si>
  <si>
    <t>Mocanu Stefan Alexandru</t>
  </si>
  <si>
    <t>MOISESCU Mihnea Alexandru</t>
  </si>
  <si>
    <t>NICHIFOROV Cristina</t>
  </si>
  <si>
    <t>NICOLAE Maximilian Eugen</t>
  </si>
  <si>
    <t>OLTEAN Virginia Ecaterina</t>
  </si>
  <si>
    <t>OLTEANU Adriana</t>
  </si>
  <si>
    <t>PIETRARU Radu Nicolae</t>
  </si>
  <si>
    <t>POPESCU Dan</t>
  </si>
  <si>
    <t>RAILEANU Silviu</t>
  </si>
  <si>
    <t>SARU Daniela</t>
  </si>
  <si>
    <t>SIMOIU Mircea Stefan</t>
  </si>
  <si>
    <t>STAMATESCU Grigore</t>
  </si>
  <si>
    <t>Stamatescu Iulia</t>
  </si>
  <si>
    <t>VLAD Madalin</t>
  </si>
  <si>
    <t>Url</t>
  </si>
  <si>
    <t>/index.php?option=com_content&amp;view=article&amp;id=841:cv-anghel-magdalena&amp;catid=7:upb&amp;Itemid=11</t>
  </si>
  <si>
    <t>/index.php?option=com_content&amp;view=article&amp;id=832:cv-anton-florin&amp;catid=7:upb&amp;Itemid=11</t>
  </si>
  <si>
    <t>/index.php?option=com_content&amp;view=article&amp;id=859:cv-anton-silvia&amp;catid=7:upb&amp;Itemid=11</t>
  </si>
  <si>
    <t>/index.php?option=com_content&amp;view=article&amp;id=858:cv-arghira-nicoleta&amp;catid=7:upb&amp;Itemid=11</t>
  </si>
  <si>
    <t>/index.php?option=com_content&amp;view=article&amp;id=845:cv-borangiu-theodor&amp;catid=7:upb&amp;Itemid=11</t>
  </si>
  <si>
    <t>/index.php?option=com_content&amp;view=article&amp;id=854:cv-calofir-vasile&amp;catid=7:upb&amp;Itemid=11</t>
  </si>
  <si>
    <t>/index.php?option=com_content&amp;view=article&amp;id=848:cv-caramihai-simona&amp;catid=7:upb&amp;Itemid=11</t>
  </si>
  <si>
    <t>/index.php?option=com_content&amp;view=article&amp;id=834:cv-cernian-alexandra&amp;catid=7:upb&amp;Itemid=11</t>
  </si>
  <si>
    <t>/index.php?option=com_content&amp;view=article&amp;id=851:cv-chenaru-oana&amp;catid=7:upb&amp;Itemid=11</t>
  </si>
  <si>
    <t>/index.php?option=com_content&amp;view=article&amp;id=55:cv-dobrescu&amp;catid=7:upb&amp;Itemid=11</t>
  </si>
  <si>
    <t>/index.php?option=com_content&amp;view=article&amp;id=824:cv-dobrica-liliana&amp;catid=7:upb&amp;Itemid=11</t>
  </si>
  <si>
    <t>/index.php?option=com_content&amp;view=article&amp;id=860:cv-dumitrache-alexandru&amp;catid=7:upb&amp;Itemid=11</t>
  </si>
  <si>
    <t>/index.php?option=com_content&amp;view=article&amp;id=825:cv-fagarasan-ioana&amp;catid=7:upb&amp;Itemid=11</t>
  </si>
  <si>
    <t>/index.php?option=com_content&amp;view=article&amp;id=27:cv-hossuandrei&amp;catid=7:upb&amp;Itemid=11</t>
  </si>
  <si>
    <t>/index.php?option=com_content&amp;view=article&amp;id=36:cv-hossu&amp;catid=7:upb&amp;Itemid=11</t>
  </si>
  <si>
    <t>/index.php?option=com_content&amp;view=article&amp;id=853:cv-iacob-iulia&amp;catid=7:upb&amp;Itemid=11</t>
  </si>
  <si>
    <t>/index.php?option=com_content&amp;view=article&amp;id=831:cv-ichim-loretta&amp;catid=7:upb&amp;Itemid=11</t>
  </si>
  <si>
    <t>/index.php?option=com_content&amp;view=article&amp;id=835:cv-ionita-anca&amp;catid=7:upb&amp;Itemid=11</t>
  </si>
  <si>
    <t>/index.php?option=com_content&amp;view=article&amp;id=846:cv-ivanescu-nik-andrei&amp;catid=7:upb&amp;Itemid=11</t>
  </si>
  <si>
    <t>/index.php?option=com_content&amp;view=article&amp;id=833:cv-merezeanu-daniel&amp;catid=7:upb&amp;Itemid=11</t>
  </si>
  <si>
    <t>/index.php?option=com_content&amp;view=article&amp;id=63:cv-mocanu&amp;catid=7:upb&amp;Itemid=11</t>
  </si>
  <si>
    <t>/index.php?option=com_content&amp;view=article&amp;id=852:cv-moisescu-mihnea&amp;catid=7:upb&amp;Itemid=11</t>
  </si>
  <si>
    <t>/index.php?option=com_content&amp;view=article&amp;id=850:cv-nichiforov-cristina&amp;catid=7:upb&amp;Itemid=11</t>
  </si>
  <si>
    <t>/index.php?option=com_content&amp;view=article&amp;id=827:cv-nicolae-maximilian&amp;catid=7:upb&amp;Itemid=11</t>
  </si>
  <si>
    <t>/index.php?option=com_content&amp;view=article&amp;id=855:cv-oltean-cati&amp;catid=7:upb&amp;Itemid=11</t>
  </si>
  <si>
    <t>/index.php?option=com_content&amp;view=article&amp;id=836:cv-olteanu-adriana&amp;catid=7:upb&amp;Itemid=11</t>
  </si>
  <si>
    <t>/index.php?option=com_content&amp;view=article&amp;id=828:cv-pietraru-radu&amp;catid=7:upb&amp;Itemid=11</t>
  </si>
  <si>
    <t>/index.php?option=com_content&amp;view=article&amp;id=830:cv-popescu-dan&amp;catid=7:upb&amp;Itemid=11</t>
  </si>
  <si>
    <t>/index.php?option=com_content&amp;view=article&amp;id=842:cv-raileanu-silviu&amp;catid=7:upb&amp;Itemid=11</t>
  </si>
  <si>
    <t>/index.php?option=com_content&amp;view=article&amp;id=856:cv-saru-daniela&amp;catid=7:upb&amp;Itemid=11</t>
  </si>
  <si>
    <t>/index.php?option=com_content&amp;view=article&amp;id=849:cv-simoiu-mircea&amp;catid=7:upb&amp;Itemid=11</t>
  </si>
  <si>
    <t>/index.php?option=com_content&amp;view=article&amp;id=826:cv-stamatescu-grigore&amp;catid=7:upb&amp;Itemid=11</t>
  </si>
  <si>
    <t>/index.php?option=com_content&amp;view=article&amp;id=227:cv-stamatescu-iulia&amp;catid=7:upb&amp;Itemid=11</t>
  </si>
  <si>
    <t>/index.php?option=com_content&amp;view=article&amp;id=843:cv-vlad-madalin&amp;catid=7:upb&amp;Itemid=11</t>
  </si>
  <si>
    <t>Email</t>
  </si>
  <si>
    <t>Telefon</t>
  </si>
  <si>
    <t>Birou</t>
  </si>
  <si>
    <t>Poza</t>
  </si>
  <si>
    <t>Titlu</t>
  </si>
  <si>
    <t>ED410</t>
  </si>
  <si>
    <t>ana.anghel@upb.ro</t>
  </si>
  <si>
    <t>Sef lucrari dr.ing.</t>
  </si>
  <si>
    <t>http://www.aii.pub.ro/index.php?option=com_content&amp;view=article&amp;id=841:cv-anghel-magdalena&amp;catid=7:upb&amp;Itemid=11</t>
  </si>
  <si>
    <t>ED309</t>
  </si>
  <si>
    <t>florin.anton@upb.ro</t>
  </si>
  <si>
    <t>Conferentiar dr.ing.</t>
  </si>
  <si>
    <t>http://www.aii.pub.ro/index.php?option=com_content&amp;view=article&amp;id=832:cv-anton-florin&amp;catid=7:upb&amp;Itemid=11</t>
  </si>
  <si>
    <t>ED111</t>
  </si>
  <si>
    <t>silvia.anton@upb.ro</t>
  </si>
  <si>
    <t>http://www.aii.pub.ro/index.php?option=com_content&amp;view=article&amp;id=859:cv-anton-silvia&amp;catid=7:upb&amp;Itemid=11</t>
  </si>
  <si>
    <t>ED212/PR406</t>
  </si>
  <si>
    <t>nicoleta.arghira@upb.ro</t>
  </si>
  <si>
    <t>http://www.aii.pub.ro/index.php?option=com_content&amp;view=article&amp;id=858:cv-arghira-nicoleta&amp;catid=7:upb&amp;Itemid=11</t>
  </si>
  <si>
    <t>theodor.borangiu@upb.ro</t>
  </si>
  <si>
    <t>Profesor dr.ing., coordonator doctorat</t>
  </si>
  <si>
    <t>http://www.aii.pub.ro/index.php?option=com_content&amp;view=article&amp;id=845:cv-borangiu-theodor&amp;catid=7:upb&amp;Itemid=11</t>
  </si>
  <si>
    <t>ED115</t>
  </si>
  <si>
    <t>vasile.calofir@upb.ro</t>
  </si>
  <si>
    <t>http://www.aii.pub.ro/index.php?option=com_content&amp;view=article&amp;id=854:cv-calofir-vasile&amp;catid=7:upb&amp;Itemid=11</t>
  </si>
  <si>
    <t>ED209</t>
  </si>
  <si>
    <t>simona.caramihai@upb.ro</t>
  </si>
  <si>
    <t>http://www.aii.pub.ro/index.php?option=com_content&amp;view=article&amp;id=848:cv-caramihai-simona&amp;catid=7:upb&amp;Itemid=11</t>
  </si>
  <si>
    <t>ED415</t>
  </si>
  <si>
    <t>alexandra.cernian@upb.ro</t>
  </si>
  <si>
    <t>http://www.aii.pub.ro/index.php?option=com_content&amp;view=article&amp;id=834:cv-cernian-alexandra&amp;catid=7:upb&amp;Itemid=11</t>
  </si>
  <si>
    <t>ED303</t>
  </si>
  <si>
    <t>oana.chenaru@upb.ro</t>
  </si>
  <si>
    <t>http://www.aii.pub.ro/index.php?option=com_content&amp;view=article&amp;id=851:cv-chenaru-oana&amp;catid=7:upb&amp;Itemid=11</t>
  </si>
  <si>
    <t>rd_dobrescu@yahoo.com</t>
  </si>
  <si>
    <t>021/402.91.05</t>
  </si>
  <si>
    <t>liliana.dobrica@upb.ro</t>
  </si>
  <si>
    <t>Profesor dr.ing.</t>
  </si>
  <si>
    <t>http://www.aii.pub.ro/index.php?option=com_content&amp;view=article&amp;id=824%3Acv-dobrica-liliana&amp;catid=7%3Aupb&amp;Itemid=11</t>
  </si>
  <si>
    <t>ED413</t>
  </si>
  <si>
    <t>alexandru.dumitrache@upb.ro</t>
  </si>
  <si>
    <t>http://www.aii.pub.ro/index.php?option=com_content&amp;view=article&amp;id=860:cv-dumitrache-alexandru&amp;catid=7:upb&amp;Itemid=11</t>
  </si>
  <si>
    <t>ED212/ PRECIS 406</t>
  </si>
  <si>
    <t>ioana.fagarasan@upb.ro</t>
  </si>
  <si>
    <t>http://www.aii.pub.ro/index.php?option=com_content&amp;view=article&amp;id=825:cv-fagarasan-ioana&amp;catid=7:upb&amp;Itemid=11</t>
  </si>
  <si>
    <t>dana@aii.pub.ro</t>
  </si>
  <si>
    <t>iulia.iacob@upb.ro</t>
  </si>
  <si>
    <t>http://www.aii.pub.ro/index.php?option=com_content&amp;view=article&amp;id=853:cv-iacob-iulia&amp;catid=7:upb&amp;Itemid=11</t>
  </si>
  <si>
    <t>ED305/ PRECIS 403</t>
  </si>
  <si>
    <t>loretta.ichim@upb.ro</t>
  </si>
  <si>
    <t>Conferentiar dr.ing., coordonator doctorat</t>
  </si>
  <si>
    <t>http://www.aii.pub.ro/index.php?option=com_content&amp;view=article&amp;id=831:cv-ichim-loretta&amp;catid=7:upb&amp;Itemid=11</t>
  </si>
  <si>
    <t>ED415, PRECIS 401</t>
  </si>
  <si>
    <t>anca.ionita@upb.ro</t>
  </si>
  <si>
    <t>Profesor dr.ing., conducator doctorat</t>
  </si>
  <si>
    <t>http://www.aii.pub.ro/index.php?option=com_content&amp;view=article&amp;id=835:cv-ionita-anca&amp;catid=7:upb&amp;Itemid=11</t>
  </si>
  <si>
    <t>nik.ivanescu@upb.ro</t>
  </si>
  <si>
    <t>http://www.aii.pub.ro/index.php?option=com_content&amp;view=article&amp;id=846:cv-ivanescu-nik-andrei&amp;catid=7:upb&amp;Itemid=11</t>
  </si>
  <si>
    <t>ED305</t>
  </si>
  <si>
    <t>daniel.merezeanu@upb.ro</t>
  </si>
  <si>
    <t>http://www.aii.pub.ro/index.php?option=com_content&amp;view=article&amp;id=833:cv-merezeanu-daniel&amp;catid=7:upb&amp;Itemid=11</t>
  </si>
  <si>
    <t>smocanu@rdslink.ro</t>
  </si>
  <si>
    <t>http://www.aii.pub.ro/index.php?option=com_content&amp;view=article&amp;id=63:cv-mocanu&amp;catid=7:upb&amp;Itemid=11</t>
  </si>
  <si>
    <t>ED209-210</t>
  </si>
  <si>
    <t>mihnea.moisescu@upb.ro</t>
  </si>
  <si>
    <t>http://www.aii.pub.ro/index.php?option=com_content&amp;view=article&amp;id=852:cv-moisescu-mihnea&amp;catid=7:upb&amp;Itemid=11</t>
  </si>
  <si>
    <t>ED211-212</t>
  </si>
  <si>
    <t>cristina.nichiforov@upb.ro</t>
  </si>
  <si>
    <t>http://www.aii.pub.ro/index.php?option=com_content&amp;view=article&amp;id=850:cv-nichiforov-cristina&amp;catid=7:upb&amp;Itemid=11</t>
  </si>
  <si>
    <t>max.nicolae@upb.ro</t>
  </si>
  <si>
    <t>http://www.aii.pub.ro/index.php?option=com_content&amp;view=article&amp;id=827:cv-nicolae-maximilian&amp;catid=7:upb&amp;Itemid=11</t>
  </si>
  <si>
    <t>ecaterina.oltean@upb.ro</t>
  </si>
  <si>
    <t>http://www.aii.pub.ro/index.php?option=com_content&amp;view=article&amp;id=855:cv-oltean-cati&amp;catid=7:upb&amp;Itemid=11</t>
  </si>
  <si>
    <t>adriana.olteanu@upb.ro</t>
  </si>
  <si>
    <t>http://www.aii.pub.ro/index.php?option=com_content&amp;view=article&amp;id=836:cv-olteanu-adriana&amp;catid=7:upb&amp;Itemid=11</t>
  </si>
  <si>
    <t>radu.pietraru@upb.ro</t>
  </si>
  <si>
    <t>http://www.aii.pub.ro/index.php?option=com_content&amp;view=article&amp;id=828:cv-pietraru-radu&amp;catid=7:upb&amp;Itemid=11</t>
  </si>
  <si>
    <t>ED305, PRECIS 403</t>
  </si>
  <si>
    <t>dan.popescu@upb.ro</t>
  </si>
  <si>
    <t>http://www.aii.pub.ro/index.php?option=com_content&amp;view=article&amp;id=830:cv-popescu-dan&amp;catid=7:upb&amp;Itemid=11</t>
  </si>
  <si>
    <t>silviu.raileanu@upb.ro</t>
  </si>
  <si>
    <t>http://www.aii.pub.ro/index.php?option=com_content&amp;view=article&amp;id=842:cv-raileanu-silviu&amp;catid=7:upb&amp;Itemid=11</t>
  </si>
  <si>
    <t>ED406</t>
  </si>
  <si>
    <t>daniela.saru@upb.ro</t>
  </si>
  <si>
    <t>http://www.aii.pub.ro/index.php?option=com_content&amp;view=article&amp;id=856:cv-saru-daniela&amp;catid=7:upb&amp;Itemid=11</t>
  </si>
  <si>
    <t>ED212</t>
  </si>
  <si>
    <t>mircea_stefan.simoiu@upb.ro</t>
  </si>
  <si>
    <t>http://www.aii.pub.ro/index.php?option=com_content&amp;view=article&amp;id=849:cv-simoiu-mircea&amp;catid=7:upb&amp;Itemid=11</t>
  </si>
  <si>
    <t>PRECIS 406</t>
  </si>
  <si>
    <t>grigore.stamatescu@upb.ro</t>
  </si>
  <si>
    <t>http://www.aii.pub.ro/index.php?option=com_content&amp;view=article&amp;id=826:cv-stamatescu-grigore&amp;catid=7:upb&amp;Itemid=11</t>
  </si>
  <si>
    <t>iulia.stamatescu@aii.pub.ro</t>
  </si>
  <si>
    <t>021/402.91.47</t>
  </si>
  <si>
    <t>madalin.vlad@upb.ro</t>
  </si>
  <si>
    <t>SL dr.ing.</t>
  </si>
  <si>
    <t>http://www.aii.pub.ro/index.php?option=com_content&amp;view=article&amp;id=843:cv-vlad-madalin&amp;catid=7:upb&amp;Itemid=11</t>
  </si>
  <si>
    <t>Conf.dr. Ing.</t>
  </si>
  <si>
    <t>As. drd.ing.</t>
  </si>
  <si>
    <t>As. dr.ing.</t>
  </si>
  <si>
    <t>Conf.dr.ing.</t>
  </si>
  <si>
    <t>Prof.dr.ing.</t>
  </si>
  <si>
    <t>Prof.dr.ing</t>
  </si>
  <si>
    <t>Prof. dr. ing., conducator doctorat din anul 1991 in domeniul Automatica (in prezent Ingineria Sistemelor)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</si>
</sst>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
      <sz val="10"/>
      <color rgb="FF000000"/>
      <name val="Arial"/>
      <family val="2"/>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7">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17" fillId="0" borderId="0" xfId="0" applyFont="1"/>
    <xf numFmtId="0" fontId="0" fillId="0" borderId="0" xfId="0" applyFill="1" applyAlignment="1">
      <alignment wrapText="1"/>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136979-B8AA-4BDC-8BEF-57C975F3020D}" name="Table2" displayName="Table2" ref="A1:G35" totalsRowShown="0">
  <autoFilter ref="A1:G35" xr:uid="{DEBA6575-C810-4844-8160-17F8B7FB45E0}"/>
  <tableColumns count="7">
    <tableColumn id="1" xr3:uid="{80C737EB-3D4D-40A6-9669-29A977672E59}" name="Name"/>
    <tableColumn id="8" xr3:uid="{56FE2CAD-4B7C-4B8C-956F-AA6547BE37ED}" name="Url"/>
    <tableColumn id="2" xr3:uid="{1C2A9F55-259C-4269-B87C-9DC179D06330}" name="Email"/>
    <tableColumn id="3" xr3:uid="{E9796435-77EB-4FED-AF0A-31401427BF48}" name="Telefon"/>
    <tableColumn id="4" xr3:uid="{096C738E-773B-4719-BE33-245CD210A01F}" name="Birou"/>
    <tableColumn id="5" xr3:uid="{CC1DB485-C8E6-455B-AB6F-381C89288BA9}" name="Poza"/>
    <tableColumn id="6" xr3:uid="{7C5FF153-8210-4622-B770-04956745FAB6}" name="Titlu"/>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G35"/>
  <sheetViews>
    <sheetView tabSelected="1" workbookViewId="0">
      <selection activeCell="H12" sqref="H12"/>
    </sheetView>
  </sheetViews>
  <sheetFormatPr defaultRowHeight="15" x14ac:dyDescent="0.25"/>
  <cols>
    <col min="1" max="1" width="29.7109375" customWidth="1"/>
    <col min="2" max="2" width="23.5703125" customWidth="1"/>
    <col min="3" max="3" width="29" customWidth="1"/>
    <col min="4" max="4" width="14.7109375" customWidth="1"/>
    <col min="5" max="5" width="14" customWidth="1"/>
    <col min="6" max="6" width="19.140625" customWidth="1"/>
    <col min="7" max="7" width="37.42578125" customWidth="1"/>
    <col min="8" max="8" width="27.7109375" customWidth="1"/>
  </cols>
  <sheetData>
    <row r="1" spans="1:7" x14ac:dyDescent="0.25">
      <c r="A1" t="s">
        <v>88</v>
      </c>
      <c r="B1" t="s">
        <v>123</v>
      </c>
      <c r="C1" t="s">
        <v>158</v>
      </c>
      <c r="D1" t="s">
        <v>159</v>
      </c>
      <c r="E1" t="s">
        <v>160</v>
      </c>
      <c r="F1" t="s">
        <v>161</v>
      </c>
      <c r="G1" t="s">
        <v>162</v>
      </c>
    </row>
    <row r="2" spans="1:7" x14ac:dyDescent="0.25">
      <c r="A2" t="s">
        <v>89</v>
      </c>
      <c r="B2" t="s">
        <v>124</v>
      </c>
      <c r="C2" t="s">
        <v>164</v>
      </c>
      <c r="E2" t="s">
        <v>163</v>
      </c>
      <c r="F2" t="s">
        <v>166</v>
      </c>
      <c r="G2" t="s">
        <v>165</v>
      </c>
    </row>
    <row r="3" spans="1:7" x14ac:dyDescent="0.25">
      <c r="A3" t="s">
        <v>90</v>
      </c>
      <c r="B3" t="s">
        <v>125</v>
      </c>
      <c r="C3" t="s">
        <v>168</v>
      </c>
      <c r="E3" t="s">
        <v>167</v>
      </c>
      <c r="F3" t="s">
        <v>170</v>
      </c>
      <c r="G3" t="s">
        <v>169</v>
      </c>
    </row>
    <row r="4" spans="1:7" x14ac:dyDescent="0.25">
      <c r="A4" t="s">
        <v>91</v>
      </c>
      <c r="B4" t="s">
        <v>126</v>
      </c>
      <c r="C4" t="s">
        <v>172</v>
      </c>
      <c r="E4" t="s">
        <v>171</v>
      </c>
      <c r="F4" t="s">
        <v>173</v>
      </c>
      <c r="G4" t="s">
        <v>169</v>
      </c>
    </row>
    <row r="5" spans="1:7" x14ac:dyDescent="0.25">
      <c r="A5" t="s">
        <v>92</v>
      </c>
      <c r="B5" t="s">
        <v>127</v>
      </c>
      <c r="C5" t="s">
        <v>175</v>
      </c>
      <c r="E5" t="s">
        <v>174</v>
      </c>
      <c r="F5" t="s">
        <v>176</v>
      </c>
      <c r="G5" t="s">
        <v>169</v>
      </c>
    </row>
    <row r="6" spans="1:7" x14ac:dyDescent="0.25">
      <c r="A6" t="s">
        <v>93</v>
      </c>
      <c r="B6" t="s">
        <v>128</v>
      </c>
      <c r="C6" t="s">
        <v>177</v>
      </c>
      <c r="E6" t="s">
        <v>171</v>
      </c>
      <c r="F6" t="s">
        <v>179</v>
      </c>
      <c r="G6" t="s">
        <v>178</v>
      </c>
    </row>
    <row r="7" spans="1:7" x14ac:dyDescent="0.25">
      <c r="A7" t="s">
        <v>94</v>
      </c>
      <c r="B7" t="s">
        <v>129</v>
      </c>
      <c r="C7" t="s">
        <v>181</v>
      </c>
      <c r="E7" t="s">
        <v>180</v>
      </c>
      <c r="F7" t="s">
        <v>182</v>
      </c>
      <c r="G7" s="42" t="s">
        <v>252</v>
      </c>
    </row>
    <row r="8" spans="1:7" x14ac:dyDescent="0.25">
      <c r="A8" t="s">
        <v>95</v>
      </c>
      <c r="B8" t="s">
        <v>130</v>
      </c>
      <c r="C8" t="s">
        <v>184</v>
      </c>
      <c r="E8" t="s">
        <v>183</v>
      </c>
      <c r="F8" t="s">
        <v>185</v>
      </c>
      <c r="G8" s="42" t="s">
        <v>195</v>
      </c>
    </row>
    <row r="9" spans="1:7" x14ac:dyDescent="0.25">
      <c r="A9" t="s">
        <v>96</v>
      </c>
      <c r="B9" t="s">
        <v>131</v>
      </c>
      <c r="C9" t="s">
        <v>187</v>
      </c>
      <c r="E9" t="s">
        <v>186</v>
      </c>
      <c r="F9" t="s">
        <v>188</v>
      </c>
      <c r="G9" t="s">
        <v>165</v>
      </c>
    </row>
    <row r="10" spans="1:7" x14ac:dyDescent="0.25">
      <c r="A10" t="s">
        <v>97</v>
      </c>
      <c r="B10" t="s">
        <v>132</v>
      </c>
      <c r="C10" t="s">
        <v>190</v>
      </c>
      <c r="E10" t="s">
        <v>189</v>
      </c>
      <c r="F10" t="s">
        <v>191</v>
      </c>
      <c r="G10" s="42" t="s">
        <v>165</v>
      </c>
    </row>
    <row r="11" spans="1:7" ht="15" customHeight="1" x14ac:dyDescent="0.25">
      <c r="A11" t="s">
        <v>98</v>
      </c>
      <c r="B11" t="s">
        <v>133</v>
      </c>
      <c r="C11" t="s">
        <v>192</v>
      </c>
      <c r="D11" t="s">
        <v>193</v>
      </c>
      <c r="G11" s="48" t="s">
        <v>260</v>
      </c>
    </row>
    <row r="12" spans="1:7" x14ac:dyDescent="0.25">
      <c r="A12" t="s">
        <v>99</v>
      </c>
      <c r="B12" t="s">
        <v>134</v>
      </c>
      <c r="C12" t="s">
        <v>194</v>
      </c>
      <c r="E12" t="s">
        <v>186</v>
      </c>
      <c r="F12" t="s">
        <v>196</v>
      </c>
      <c r="G12" t="s">
        <v>195</v>
      </c>
    </row>
    <row r="13" spans="1:7" x14ac:dyDescent="0.25">
      <c r="A13" t="s">
        <v>100</v>
      </c>
      <c r="B13" t="s">
        <v>135</v>
      </c>
      <c r="C13" t="s">
        <v>198</v>
      </c>
      <c r="E13" t="s">
        <v>197</v>
      </c>
      <c r="F13" t="s">
        <v>199</v>
      </c>
      <c r="G13" t="s">
        <v>165</v>
      </c>
    </row>
    <row r="14" spans="1:7" x14ac:dyDescent="0.25">
      <c r="A14" t="s">
        <v>101</v>
      </c>
      <c r="B14" t="s">
        <v>136</v>
      </c>
      <c r="C14" t="s">
        <v>201</v>
      </c>
      <c r="E14" t="s">
        <v>200</v>
      </c>
      <c r="F14" t="s">
        <v>202</v>
      </c>
      <c r="G14" t="s">
        <v>178</v>
      </c>
    </row>
    <row r="15" spans="1:7" x14ac:dyDescent="0.25">
      <c r="A15" t="s">
        <v>102</v>
      </c>
      <c r="B15" t="s">
        <v>137</v>
      </c>
      <c r="G15" s="29" t="s">
        <v>259</v>
      </c>
    </row>
    <row r="16" spans="1:7" x14ac:dyDescent="0.25">
      <c r="A16" t="s">
        <v>103</v>
      </c>
      <c r="B16" t="s">
        <v>138</v>
      </c>
      <c r="C16" t="s">
        <v>203</v>
      </c>
      <c r="D16" t="s">
        <v>193</v>
      </c>
      <c r="G16" s="42" t="s">
        <v>258</v>
      </c>
    </row>
    <row r="17" spans="1:7" x14ac:dyDescent="0.25">
      <c r="A17" t="s">
        <v>104</v>
      </c>
      <c r="B17" t="s">
        <v>139</v>
      </c>
      <c r="C17" t="s">
        <v>204</v>
      </c>
      <c r="E17" t="s">
        <v>171</v>
      </c>
      <c r="F17" t="s">
        <v>205</v>
      </c>
      <c r="G17" t="s">
        <v>165</v>
      </c>
    </row>
    <row r="18" spans="1:7" x14ac:dyDescent="0.25">
      <c r="A18" t="s">
        <v>105</v>
      </c>
      <c r="B18" t="s">
        <v>140</v>
      </c>
      <c r="C18" t="s">
        <v>207</v>
      </c>
      <c r="E18" t="s">
        <v>206</v>
      </c>
      <c r="F18" t="s">
        <v>209</v>
      </c>
      <c r="G18" t="s">
        <v>208</v>
      </c>
    </row>
    <row r="19" spans="1:7" x14ac:dyDescent="0.25">
      <c r="A19" t="s">
        <v>106</v>
      </c>
      <c r="B19" t="s">
        <v>141</v>
      </c>
      <c r="C19" t="s">
        <v>211</v>
      </c>
      <c r="E19" t="s">
        <v>210</v>
      </c>
      <c r="F19" t="s">
        <v>213</v>
      </c>
      <c r="G19" t="s">
        <v>212</v>
      </c>
    </row>
    <row r="20" spans="1:7" x14ac:dyDescent="0.25">
      <c r="A20" t="s">
        <v>107</v>
      </c>
      <c r="B20" t="s">
        <v>142</v>
      </c>
      <c r="C20" t="s">
        <v>214</v>
      </c>
      <c r="E20" t="s">
        <v>171</v>
      </c>
      <c r="F20" t="s">
        <v>215</v>
      </c>
      <c r="G20" s="42" t="s">
        <v>169</v>
      </c>
    </row>
    <row r="21" spans="1:7" x14ac:dyDescent="0.25">
      <c r="A21" t="s">
        <v>108</v>
      </c>
      <c r="B21" t="s">
        <v>143</v>
      </c>
      <c r="C21" t="s">
        <v>217</v>
      </c>
      <c r="E21" t="s">
        <v>216</v>
      </c>
      <c r="F21" t="s">
        <v>218</v>
      </c>
      <c r="G21" t="s">
        <v>169</v>
      </c>
    </row>
    <row r="22" spans="1:7" x14ac:dyDescent="0.25">
      <c r="A22" t="s">
        <v>109</v>
      </c>
      <c r="B22" t="s">
        <v>144</v>
      </c>
      <c r="C22" t="s">
        <v>219</v>
      </c>
      <c r="D22" t="s">
        <v>193</v>
      </c>
      <c r="F22" t="s">
        <v>220</v>
      </c>
      <c r="G22" s="42" t="s">
        <v>257</v>
      </c>
    </row>
    <row r="23" spans="1:7" x14ac:dyDescent="0.25">
      <c r="A23" t="s">
        <v>110</v>
      </c>
      <c r="B23" t="s">
        <v>145</v>
      </c>
      <c r="C23" t="s">
        <v>222</v>
      </c>
      <c r="E23" t="s">
        <v>221</v>
      </c>
      <c r="F23" t="s">
        <v>223</v>
      </c>
      <c r="G23" s="48" t="s">
        <v>178</v>
      </c>
    </row>
    <row r="24" spans="1:7" x14ac:dyDescent="0.25">
      <c r="A24" t="s">
        <v>111</v>
      </c>
      <c r="B24" t="s">
        <v>146</v>
      </c>
      <c r="C24" t="s">
        <v>225</v>
      </c>
      <c r="E24" t="s">
        <v>224</v>
      </c>
      <c r="F24" t="s">
        <v>226</v>
      </c>
      <c r="G24" s="42" t="s">
        <v>256</v>
      </c>
    </row>
    <row r="25" spans="1:7" x14ac:dyDescent="0.25">
      <c r="A25" t="s">
        <v>112</v>
      </c>
      <c r="B25" t="s">
        <v>147</v>
      </c>
      <c r="C25" t="s">
        <v>227</v>
      </c>
      <c r="E25" t="s">
        <v>189</v>
      </c>
      <c r="F25" t="s">
        <v>228</v>
      </c>
      <c r="G25" t="s">
        <v>169</v>
      </c>
    </row>
    <row r="26" spans="1:7" x14ac:dyDescent="0.25">
      <c r="A26" t="s">
        <v>113</v>
      </c>
      <c r="B26" t="s">
        <v>148</v>
      </c>
      <c r="C26" t="s">
        <v>229</v>
      </c>
      <c r="E26" t="s">
        <v>171</v>
      </c>
      <c r="F26" t="s">
        <v>230</v>
      </c>
      <c r="G26" t="s">
        <v>169</v>
      </c>
    </row>
    <row r="27" spans="1:7" x14ac:dyDescent="0.25">
      <c r="A27" t="s">
        <v>114</v>
      </c>
      <c r="B27" t="s">
        <v>149</v>
      </c>
      <c r="C27" t="s">
        <v>231</v>
      </c>
      <c r="E27" t="s">
        <v>186</v>
      </c>
      <c r="F27" t="s">
        <v>232</v>
      </c>
      <c r="G27" t="s">
        <v>165</v>
      </c>
    </row>
    <row r="28" spans="1:7" x14ac:dyDescent="0.25">
      <c r="A28" t="s">
        <v>115</v>
      </c>
      <c r="B28" t="s">
        <v>150</v>
      </c>
      <c r="C28" t="s">
        <v>233</v>
      </c>
      <c r="E28" t="s">
        <v>197</v>
      </c>
      <c r="F28" t="s">
        <v>234</v>
      </c>
      <c r="G28" t="s">
        <v>165</v>
      </c>
    </row>
    <row r="29" spans="1:7" x14ac:dyDescent="0.25">
      <c r="A29" t="s">
        <v>116</v>
      </c>
      <c r="B29" t="s">
        <v>151</v>
      </c>
      <c r="C29" t="s">
        <v>236</v>
      </c>
      <c r="E29" t="s">
        <v>235</v>
      </c>
      <c r="F29" t="s">
        <v>237</v>
      </c>
      <c r="G29" t="s">
        <v>178</v>
      </c>
    </row>
    <row r="30" spans="1:7" x14ac:dyDescent="0.25">
      <c r="A30" t="s">
        <v>117</v>
      </c>
      <c r="B30" t="s">
        <v>152</v>
      </c>
      <c r="C30" t="s">
        <v>238</v>
      </c>
      <c r="E30" t="s">
        <v>171</v>
      </c>
      <c r="F30" t="s">
        <v>239</v>
      </c>
      <c r="G30" t="s">
        <v>169</v>
      </c>
    </row>
    <row r="31" spans="1:7" x14ac:dyDescent="0.25">
      <c r="A31" t="s">
        <v>118</v>
      </c>
      <c r="B31" t="s">
        <v>153</v>
      </c>
      <c r="C31" t="s">
        <v>241</v>
      </c>
      <c r="E31" t="s">
        <v>240</v>
      </c>
      <c r="F31" t="s">
        <v>242</v>
      </c>
      <c r="G31" t="s">
        <v>195</v>
      </c>
    </row>
    <row r="32" spans="1:7" x14ac:dyDescent="0.25">
      <c r="A32" t="s">
        <v>119</v>
      </c>
      <c r="B32" t="s">
        <v>154</v>
      </c>
      <c r="C32" t="s">
        <v>244</v>
      </c>
      <c r="E32" t="s">
        <v>243</v>
      </c>
      <c r="F32" t="s">
        <v>245</v>
      </c>
      <c r="G32" s="42" t="s">
        <v>255</v>
      </c>
    </row>
    <row r="33" spans="1:7" x14ac:dyDescent="0.25">
      <c r="A33" t="s">
        <v>120</v>
      </c>
      <c r="B33" t="s">
        <v>155</v>
      </c>
      <c r="C33" t="s">
        <v>247</v>
      </c>
      <c r="E33" t="s">
        <v>246</v>
      </c>
      <c r="F33" t="s">
        <v>248</v>
      </c>
      <c r="G33" t="s">
        <v>208</v>
      </c>
    </row>
    <row r="34" spans="1:7" x14ac:dyDescent="0.25">
      <c r="A34" t="s">
        <v>121</v>
      </c>
      <c r="B34" t="s">
        <v>156</v>
      </c>
      <c r="C34" t="s">
        <v>249</v>
      </c>
      <c r="D34" t="s">
        <v>250</v>
      </c>
      <c r="G34" s="47" t="s">
        <v>254</v>
      </c>
    </row>
    <row r="35" spans="1:7" x14ac:dyDescent="0.25">
      <c r="A35" t="s">
        <v>122</v>
      </c>
      <c r="B35" t="s">
        <v>157</v>
      </c>
      <c r="C35" t="s">
        <v>251</v>
      </c>
      <c r="F35" t="s">
        <v>253</v>
      </c>
      <c r="G35" t="s">
        <v>252</v>
      </c>
    </row>
  </sheetData>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6" ht="18.75" x14ac:dyDescent="0.25">
      <c r="A1" s="54" t="s">
        <v>4</v>
      </c>
      <c r="B1" s="54"/>
      <c r="C1" s="54"/>
      <c r="D1" s="54"/>
      <c r="E1" s="42"/>
      <c r="F1" s="42"/>
    </row>
    <row r="2" spans="1:6" s="25" customFormat="1" ht="51" customHeight="1" x14ac:dyDescent="0.25">
      <c r="A2" s="55" t="s">
        <v>87</v>
      </c>
      <c r="B2" s="56"/>
      <c r="C2" s="56"/>
      <c r="D2" s="56"/>
      <c r="E2" s="42"/>
      <c r="F2" s="42"/>
    </row>
    <row r="3" spans="1:6" x14ac:dyDescent="0.25">
      <c r="A3" s="1"/>
    </row>
    <row r="4" spans="1:6" x14ac:dyDescent="0.25">
      <c r="A4" s="1" t="s">
        <v>27</v>
      </c>
      <c r="B4" s="2">
        <f ca="1">TODAY()</f>
        <v>44259</v>
      </c>
    </row>
    <row r="6" spans="1:6" s="25" customFormat="1" x14ac:dyDescent="0.25">
      <c r="A6" s="25" t="s">
        <v>84</v>
      </c>
      <c r="B6" s="25" t="s">
        <v>85</v>
      </c>
    </row>
    <row r="7" spans="1:6" s="25" customFormat="1" x14ac:dyDescent="0.25">
      <c r="A7" s="25" t="s">
        <v>58</v>
      </c>
      <c r="B7" s="25">
        <v>7</v>
      </c>
    </row>
    <row r="8" spans="1:6" s="25" customFormat="1" x14ac:dyDescent="0.25">
      <c r="A8" s="25" t="s">
        <v>59</v>
      </c>
      <c r="B8" s="43" t="str">
        <f ca="1">TEXT(Date_Input+Days, preferred_date_format)</f>
        <v>2021-03-11</v>
      </c>
    </row>
    <row r="9" spans="1:6" s="25" customFormat="1" x14ac:dyDescent="0.25">
      <c r="A9" s="25" t="s">
        <v>60</v>
      </c>
      <c r="B9" s="43" t="str">
        <f ca="1">TEXT(WORKDAY(Date_Input, Days),preferred_date_format)</f>
        <v>2021-03-15</v>
      </c>
    </row>
    <row r="10" spans="1:6" x14ac:dyDescent="0.25">
      <c r="A10" t="s">
        <v>13</v>
      </c>
      <c r="B10" s="44" t="str">
        <f ca="1">TEXT(Date_Input,"YYYYMMDD")</f>
        <v>20210304</v>
      </c>
    </row>
    <row r="11" spans="1:6" s="25" customFormat="1" x14ac:dyDescent="0.25"/>
    <row r="12" spans="1:6" x14ac:dyDescent="0.25">
      <c r="A12" t="s">
        <v>26</v>
      </c>
      <c r="B12" s="43" t="str">
        <f ca="1">TEXT(TODAY(), preferred_date_format)</f>
        <v>2021-03-04</v>
      </c>
    </row>
    <row r="13" spans="1:6" x14ac:dyDescent="0.25">
      <c r="A13" t="s">
        <v>14</v>
      </c>
      <c r="B13" s="43" t="str">
        <f ca="1">TEXT(TODAY()-WEEKDAY(TODAY(),2)-6, preferred_date_format)</f>
        <v>2021-02-22</v>
      </c>
      <c r="C13" s="43" t="str">
        <f ca="1">TEXT(LastWeekMonday+4, preferred_date_format)</f>
        <v>2021-02-26</v>
      </c>
      <c r="D13" s="45" t="str">
        <f ca="1">TEXT(LastWeekFriday+2, preferred_date_format)</f>
        <v>2021-02-28</v>
      </c>
    </row>
    <row r="14" spans="1:6" x14ac:dyDescent="0.25">
      <c r="A14" t="s">
        <v>0</v>
      </c>
      <c r="B14" s="43" t="str">
        <f ca="1">TEXT(DATE(YEAR(TODAY()), MONTH(TODAY())-1, 1), preferred_date_format)</f>
        <v>2021-02-01</v>
      </c>
      <c r="C14" s="43" t="str">
        <f ca="1">TEXT(DATE(YEAR(TODAY()), MONTH(TODAY()), 0), preferred_date_format)</f>
        <v>2021-02-28</v>
      </c>
    </row>
    <row r="15" spans="1:6" x14ac:dyDescent="0.25">
      <c r="A15" t="s">
        <v>1</v>
      </c>
      <c r="B15" s="43" t="str">
        <f ca="1">TEXT(WORKDAY(DATE(YEAR(TODAY()),MONTH(TODAY()),1)-1,1), preferred_date_format)</f>
        <v>2021-03-01</v>
      </c>
      <c r="C15" s="43" t="str">
        <f ca="1">TEXT(WORKDAY(DATE(YEAR(TODAY()),MONTH(TODAY())+1,1),-1), preferred_date_format)</f>
        <v>2021-03-31</v>
      </c>
    </row>
    <row r="16" spans="1:6" ht="15.75" thickBot="1" x14ac:dyDescent="0.3"/>
    <row r="17" spans="1:6" ht="15.75" thickBot="1" x14ac:dyDescent="0.3">
      <c r="A17" s="51" t="s">
        <v>18</v>
      </c>
      <c r="B17" s="52"/>
      <c r="C17" s="52"/>
      <c r="D17" s="53"/>
    </row>
    <row r="18" spans="1:6" x14ac:dyDescent="0.25">
      <c r="A18" s="12" t="s">
        <v>19</v>
      </c>
      <c r="B18" s="6"/>
      <c r="C18" s="6"/>
      <c r="D18" s="7"/>
    </row>
    <row r="19" spans="1:6" x14ac:dyDescent="0.25">
      <c r="A19" s="13" t="s">
        <v>20</v>
      </c>
      <c r="B19" s="49" t="s">
        <v>11</v>
      </c>
      <c r="C19" s="49"/>
      <c r="D19" s="50"/>
    </row>
    <row r="20" spans="1:6" x14ac:dyDescent="0.25">
      <c r="A20" s="13" t="s">
        <v>23</v>
      </c>
      <c r="B20" s="5" t="s">
        <v>9</v>
      </c>
      <c r="C20" s="6" t="s">
        <v>10</v>
      </c>
      <c r="D20" s="7" t="s">
        <v>12</v>
      </c>
    </row>
    <row r="21" spans="1:6" x14ac:dyDescent="0.25">
      <c r="A21" s="13" t="s">
        <v>24</v>
      </c>
      <c r="B21" s="6" t="s">
        <v>8</v>
      </c>
      <c r="C21" s="6"/>
      <c r="D21" s="7"/>
    </row>
    <row r="22" spans="1:6" x14ac:dyDescent="0.25">
      <c r="A22" s="14" t="s">
        <v>21</v>
      </c>
      <c r="B22" s="6"/>
      <c r="C22" s="6"/>
      <c r="D22" s="7"/>
    </row>
    <row r="23" spans="1:6" x14ac:dyDescent="0.25">
      <c r="A23" s="13" t="s">
        <v>28</v>
      </c>
      <c r="B23" s="6" t="str">
        <f>LEFT(B19, FIND(B20, B19)-1)</f>
        <v>2008</v>
      </c>
      <c r="C23" s="6" t="str">
        <f>RIGHT(B19, LEN(B19)-LEN(B23)-1)</f>
        <v>12月31日 (水)</v>
      </c>
      <c r="D23" s="7" t="str">
        <f>IF(D20&lt;&gt;"", LEFT(C23, FIND(D20, C23)-1), C23)</f>
        <v>12月31</v>
      </c>
    </row>
    <row r="24" spans="1:6" x14ac:dyDescent="0.25">
      <c r="A24" s="13" t="s">
        <v>29</v>
      </c>
      <c r="B24" s="6" t="str">
        <f>LEFT(C23, FIND(C20, C23)-1)</f>
        <v>12</v>
      </c>
      <c r="C24" s="6"/>
      <c r="D24" s="7"/>
    </row>
    <row r="25" spans="1:6" x14ac:dyDescent="0.25">
      <c r="A25" s="13" t="s">
        <v>30</v>
      </c>
      <c r="B25" s="6" t="str">
        <f>RIGHT(D23, LEN(D23)-LEN(B24)-1)</f>
        <v>31</v>
      </c>
      <c r="C25" s="6"/>
      <c r="D25" s="7"/>
    </row>
    <row r="26" spans="1:6" x14ac:dyDescent="0.25">
      <c r="A26" s="13" t="s">
        <v>31</v>
      </c>
      <c r="B26" s="6" t="str">
        <f>IF(FIND("Y", B21) = 1, B23, IF(FIND("Y", B21) = 2, B24, B25))</f>
        <v>2008</v>
      </c>
      <c r="C26" s="6"/>
      <c r="D26" s="7"/>
      <c r="F26">
        <f>FIND("Y", B21)</f>
        <v>1</v>
      </c>
    </row>
    <row r="27" spans="1:6" x14ac:dyDescent="0.25">
      <c r="A27" s="13" t="s">
        <v>32</v>
      </c>
      <c r="B27" s="6" t="str">
        <f>IF(FIND("M", B21) = 1, B23, IF(FIND("M", B21) = 2, B24, B25))</f>
        <v>12</v>
      </c>
      <c r="C27" s="6"/>
      <c r="D27" s="7"/>
    </row>
    <row r="28" spans="1:6" x14ac:dyDescent="0.25">
      <c r="A28" s="13" t="s">
        <v>33</v>
      </c>
      <c r="B28" s="6" t="str">
        <f>IF(FIND("D", B21) = 1, B23, IF(FIND("D", B21) = 2, B24, B25))</f>
        <v>31</v>
      </c>
      <c r="C28" s="6"/>
      <c r="D28" s="7"/>
    </row>
    <row r="29" spans="1:6" x14ac:dyDescent="0.25">
      <c r="A29" s="14" t="s">
        <v>22</v>
      </c>
      <c r="B29" s="6"/>
      <c r="C29" s="6"/>
      <c r="D29" s="7"/>
    </row>
    <row r="30" spans="1:6" s="25" customFormat="1" x14ac:dyDescent="0.25">
      <c r="A30" s="46" t="s">
        <v>86</v>
      </c>
      <c r="B30" s="6" t="str">
        <f>preferred_date_format</f>
        <v>yyyy-mm-dd</v>
      </c>
      <c r="C30" s="6"/>
      <c r="D30" s="26"/>
    </row>
    <row r="31" spans="1:6" ht="15.75" thickBot="1" x14ac:dyDescent="0.3">
      <c r="A31" s="15" t="s">
        <v>25</v>
      </c>
      <c r="B31" s="8" t="str">
        <f>TEXT(DATE(B26, B27, B28), B30)</f>
        <v>2008-12-31</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25" customFormat="1" ht="18.75" x14ac:dyDescent="0.25">
      <c r="A1" s="54" t="s">
        <v>53</v>
      </c>
      <c r="B1" s="54"/>
      <c r="C1" s="54"/>
      <c r="D1" s="54"/>
      <c r="E1" s="54"/>
      <c r="F1" s="54"/>
    </row>
    <row r="2" spans="1:6" s="3" customFormat="1" ht="15" customHeight="1" x14ac:dyDescent="0.25">
      <c r="A2" s="55" t="s">
        <v>76</v>
      </c>
      <c r="B2" s="55"/>
      <c r="C2" s="55"/>
      <c r="D2" s="55"/>
      <c r="E2" s="55"/>
      <c r="F2" s="55"/>
    </row>
    <row r="4" spans="1:6" x14ac:dyDescent="0.25">
      <c r="A4" t="s">
        <v>54</v>
      </c>
      <c r="B4" s="29" t="s">
        <v>65</v>
      </c>
      <c r="C4" t="s">
        <v>64</v>
      </c>
      <c r="D4" s="3" t="s">
        <v>61</v>
      </c>
      <c r="E4" s="3" t="s">
        <v>62</v>
      </c>
      <c r="F4" s="3" t="s">
        <v>63</v>
      </c>
    </row>
    <row r="5" spans="1:6" x14ac:dyDescent="0.2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25">
      <c r="A6" t="s">
        <v>45</v>
      </c>
      <c r="B6">
        <f>LEN(B4)</f>
        <v>11</v>
      </c>
      <c r="C6" t="s">
        <v>64</v>
      </c>
      <c r="D6" s="25" t="s">
        <v>15</v>
      </c>
      <c r="E6" s="25"/>
      <c r="F6" s="28" t="str">
        <f>TRIM(MID(Text_Input, FIND(D6,Text_Input)+LEN(D6), IFERROR(FIND(IF(E6="",CHAR(10),E6),Text_Input,FIND(D6,Text_Input)+LEN(D6)),LEN(Text_Input)+1)-FIND(D6,Text_Input)-LEN(D6)))</f>
        <v>C. Doe</v>
      </c>
    </row>
    <row r="7" spans="1:6" x14ac:dyDescent="0.2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2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25">
      <c r="C9" t="s">
        <v>64</v>
      </c>
      <c r="F9" s="28"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IF(IFERROR(FIND(B10,_xlfn.SINGLE( Text_Input)), FALSE), TRUE, FALSE)</f>
        <v>1</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54" t="s">
        <v>2</v>
      </c>
      <c r="B1" s="54"/>
      <c r="C1" s="41"/>
      <c r="D1" s="41"/>
    </row>
    <row r="2" spans="1:5" ht="15" customHeight="1" x14ac:dyDescent="0.25">
      <c r="A2" s="55" t="s">
        <v>77</v>
      </c>
      <c r="B2" s="55"/>
      <c r="C2" s="40"/>
      <c r="D2" s="40"/>
    </row>
    <row r="3" spans="1:5" s="25" customFormat="1" x14ac:dyDescent="0.25">
      <c r="A3" s="40"/>
      <c r="B3" s="40"/>
      <c r="C3" s="40"/>
      <c r="D3" s="40"/>
    </row>
    <row r="4" spans="1:5" x14ac:dyDescent="0.25">
      <c r="A4" t="s">
        <v>37</v>
      </c>
      <c r="B4" s="29">
        <v>3.1415929999999999</v>
      </c>
    </row>
    <row r="5" spans="1:5" s="25" customFormat="1" x14ac:dyDescent="0.25">
      <c r="A5" s="25" t="s">
        <v>68</v>
      </c>
      <c r="B5" s="2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51" t="s">
        <v>17</v>
      </c>
      <c r="B9" s="53"/>
    </row>
    <row r="10" spans="1:5" x14ac:dyDescent="0.25">
      <c r="A10" s="12" t="s">
        <v>19</v>
      </c>
      <c r="B10" s="7"/>
    </row>
    <row r="11" spans="1:5" x14ac:dyDescent="0.25">
      <c r="A11" s="13" t="s">
        <v>20</v>
      </c>
      <c r="B11" s="7" t="s">
        <v>6</v>
      </c>
    </row>
    <row r="12" spans="1:5" x14ac:dyDescent="0.25">
      <c r="A12" s="13" t="s">
        <v>34</v>
      </c>
      <c r="B12" s="7" t="s">
        <v>5</v>
      </c>
      <c r="E12" s="4"/>
    </row>
    <row r="13" spans="1:5" x14ac:dyDescent="0.25">
      <c r="A13" s="13" t="s">
        <v>35</v>
      </c>
      <c r="B13" s="7" t="s">
        <v>7</v>
      </c>
    </row>
    <row r="14" spans="1:5" x14ac:dyDescent="0.25">
      <c r="A14" s="14" t="s">
        <v>22</v>
      </c>
      <c r="B14" s="7"/>
    </row>
    <row r="15" spans="1:5" ht="15.75" thickBot="1" x14ac:dyDescent="0.3">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75" x14ac:dyDescent="0.25">
      <c r="A1" s="54" t="s">
        <v>78</v>
      </c>
      <c r="B1" s="54"/>
      <c r="C1" s="41"/>
      <c r="D1" s="41"/>
    </row>
    <row r="2" spans="1:4" ht="15" customHeight="1" x14ac:dyDescent="0.25">
      <c r="A2" s="55" t="s">
        <v>79</v>
      </c>
      <c r="B2" s="55"/>
      <c r="C2" s="40"/>
      <c r="D2" s="40"/>
    </row>
    <row r="3" spans="1:4" s="42" customFormat="1" ht="15.75" thickBot="1" x14ac:dyDescent="0.3">
      <c r="A3" s="40"/>
      <c r="B3" s="40"/>
      <c r="C3" s="40"/>
      <c r="D3" s="40"/>
    </row>
    <row r="4" spans="1:4" ht="15.75" customHeight="1" thickBot="1" x14ac:dyDescent="0.3">
      <c r="A4" s="51" t="s">
        <v>55</v>
      </c>
      <c r="B4" s="53"/>
    </row>
    <row r="5" spans="1:4" ht="15.75" thickBot="1" x14ac:dyDescent="0.3">
      <c r="A5" s="27" t="s">
        <v>43</v>
      </c>
      <c r="B5" s="26"/>
    </row>
    <row r="6" spans="1:4" x14ac:dyDescent="0.25">
      <c r="A6" s="21" t="s">
        <v>40</v>
      </c>
      <c r="B6" s="22" t="s">
        <v>83</v>
      </c>
    </row>
    <row r="7" spans="1:4" x14ac:dyDescent="0.25">
      <c r="A7" s="19" t="s">
        <v>22</v>
      </c>
      <c r="B7" s="17"/>
    </row>
    <row r="8" spans="1:4" x14ac:dyDescent="0.25">
      <c r="A8" s="23" t="s">
        <v>40</v>
      </c>
      <c r="B8" s="17" t="str">
        <f>TRIM(RIGHT(SUBSTITUTE(B6,"\",REPT(" ",LEN(B6))),LEN(B6)))</f>
        <v>Untitled Document.docx</v>
      </c>
    </row>
    <row r="9" spans="1:4" x14ac:dyDescent="0.25">
      <c r="A9" s="20" t="s">
        <v>42</v>
      </c>
      <c r="B9" s="17" t="str">
        <f>TRIM(RIGHT(SUBSTITUTE(B8,".",REPT(" ",LEN(B8))),LEN(B8)))</f>
        <v>docx</v>
      </c>
    </row>
    <row r="10" spans="1:4" x14ac:dyDescent="0.25">
      <c r="A10" s="20" t="s">
        <v>41</v>
      </c>
      <c r="B10" s="17" t="str">
        <f>LEFT(B8, LEN(B8)-LEN(B9)-1)</f>
        <v>Untitled Document</v>
      </c>
    </row>
    <row r="11" spans="1:4" ht="15.75" thickBot="1" x14ac:dyDescent="0.3">
      <c r="A11" s="24" t="s">
        <v>56</v>
      </c>
      <c r="B11" s="18" t="str">
        <f>LEFT(B6, LEN(B6)-LEN(B8))</f>
        <v>C:\temp\</v>
      </c>
    </row>
    <row r="15" spans="1:4" x14ac:dyDescent="0.2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5546875" defaultRowHeight="15" x14ac:dyDescent="0.25"/>
  <cols>
    <col min="1" max="1" width="165.5703125" style="30" customWidth="1"/>
    <col min="2" max="2" width="15.42578125" style="30" customWidth="1"/>
    <col min="3" max="3" width="15.28515625" style="30" bestFit="1" customWidth="1"/>
    <col min="4" max="4" width="13.42578125" style="30" bestFit="1" customWidth="1"/>
    <col min="5" max="5" width="10.7109375" style="30" bestFit="1" customWidth="1"/>
    <col min="6" max="16384" width="8.85546875" style="30"/>
  </cols>
  <sheetData>
    <row r="1" spans="1:5" ht="5.25" customHeight="1" x14ac:dyDescent="0.25">
      <c r="A1" s="36"/>
    </row>
    <row r="2" spans="1:5" ht="37.5" x14ac:dyDescent="0.25">
      <c r="A2" s="39" t="s">
        <v>69</v>
      </c>
    </row>
    <row r="3" spans="1:5" ht="37.5" x14ac:dyDescent="0.25">
      <c r="A3" s="38" t="s">
        <v>82</v>
      </c>
    </row>
    <row r="4" spans="1:5" x14ac:dyDescent="0.25">
      <c r="A4" s="35"/>
      <c r="D4" s="31"/>
    </row>
    <row r="5" spans="1:5" x14ac:dyDescent="0.25">
      <c r="A5" s="34" t="s">
        <v>71</v>
      </c>
      <c r="D5" s="32"/>
      <c r="E5" s="33"/>
    </row>
    <row r="6" spans="1:5" x14ac:dyDescent="0.25">
      <c r="A6" s="37" t="s">
        <v>80</v>
      </c>
    </row>
    <row r="7" spans="1:5" x14ac:dyDescent="0.25">
      <c r="A7" s="37" t="s">
        <v>70</v>
      </c>
    </row>
    <row r="8" spans="1:5" x14ac:dyDescent="0.25">
      <c r="A8" s="35"/>
    </row>
    <row r="9" spans="1:5" x14ac:dyDescent="0.25">
      <c r="A9" s="35"/>
    </row>
    <row r="10" spans="1:5" x14ac:dyDescent="0.25">
      <c r="A10" s="35"/>
    </row>
    <row r="11" spans="1:5" x14ac:dyDescent="0.25">
      <c r="A11" s="35"/>
    </row>
    <row r="12" spans="1:5" x14ac:dyDescent="0.25">
      <c r="A12" s="35"/>
    </row>
    <row r="13" spans="1:5" x14ac:dyDescent="0.25">
      <c r="A13" s="35"/>
    </row>
    <row r="14" spans="1:5" x14ac:dyDescent="0.25">
      <c r="A14" s="35"/>
    </row>
    <row r="15" spans="1:5" x14ac:dyDescent="0.25">
      <c r="A15" s="35"/>
    </row>
    <row r="16" spans="1:5" x14ac:dyDescent="0.25">
      <c r="A16" s="35"/>
    </row>
    <row r="17" spans="1:1" x14ac:dyDescent="0.25">
      <c r="A17" s="35"/>
    </row>
    <row r="18" spans="1:1" x14ac:dyDescent="0.25">
      <c r="A18" s="35"/>
    </row>
    <row r="19" spans="1:1" x14ac:dyDescent="0.25">
      <c r="A19" s="35"/>
    </row>
    <row r="20" spans="1:1" x14ac:dyDescent="0.25">
      <c r="A20" s="35"/>
    </row>
    <row r="21" spans="1:1" x14ac:dyDescent="0.25">
      <c r="A21" s="35"/>
    </row>
    <row r="22" spans="1:1" x14ac:dyDescent="0.25">
      <c r="A22" s="35"/>
    </row>
    <row r="23" spans="1:1" x14ac:dyDescent="0.25">
      <c r="A23" s="34" t="s">
        <v>72</v>
      </c>
    </row>
    <row r="24" spans="1:1" x14ac:dyDescent="0.25">
      <c r="A24" s="37" t="s">
        <v>73</v>
      </c>
    </row>
    <row r="25" spans="1:1" x14ac:dyDescent="0.25">
      <c r="A25" s="37" t="s">
        <v>74</v>
      </c>
    </row>
    <row r="26" spans="1:1" x14ac:dyDescent="0.25">
      <c r="A26" s="37" t="s">
        <v>81</v>
      </c>
    </row>
    <row r="27" spans="1:1" x14ac:dyDescent="0.25">
      <c r="A27" s="37" t="s">
        <v>75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GeorgeMD</cp:lastModifiedBy>
  <dcterms:created xsi:type="dcterms:W3CDTF">2019-08-19T13:07:58Z</dcterms:created>
  <dcterms:modified xsi:type="dcterms:W3CDTF">2021-03-04T17:46:30Z</dcterms:modified>
</cp:coreProperties>
</file>