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d92fbc02572b08/Dokumen/MICROSOFT/EXCEL/"/>
    </mc:Choice>
  </mc:AlternateContent>
  <xr:revisionPtr revIDLastSave="5" documentId="8_{738F770F-53BF-41A4-8599-C2D282963A2A}" xr6:coauthVersionLast="47" xr6:coauthVersionMax="47" xr10:uidLastSave="{FD7383EE-1870-4277-B18E-D224F6923FE5}"/>
  <bookViews>
    <workbookView xWindow="-120" yWindow="-120" windowWidth="20730" windowHeight="11280" xr2:uid="{3A4B5DCE-9661-445E-9072-6989503ECB07}"/>
  </bookViews>
  <sheets>
    <sheet name="GRAFIK" sheetId="2" r:id="rId1"/>
    <sheet name="ENRY DATA" sheetId="1" r:id="rId2"/>
  </sheets>
  <definedNames>
    <definedName name="Bulan">Table1[Bulan]</definedName>
    <definedName name="Debit">Table1[Debit]</definedName>
    <definedName name="Kredit">Table1[Kredit]</definedName>
    <definedName name="Sedekah">'ENRY DATA'!$F$7:$F$51</definedName>
    <definedName name="Table4">'ENRY DATA'!$D$7</definedName>
    <definedName name="Tabung">'ENRY DATA'!$G$8:$G$52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2" i="1" l="1"/>
  <c r="G48" i="1"/>
  <c r="G44" i="1"/>
  <c r="G40" i="1"/>
  <c r="G36" i="1"/>
  <c r="G32" i="1"/>
  <c r="G28" i="1"/>
  <c r="G24" i="1"/>
  <c r="G20" i="1"/>
  <c r="G16" i="1"/>
  <c r="G12" i="1"/>
  <c r="D15" i="2" s="1"/>
  <c r="G8" i="1"/>
  <c r="F50" i="1"/>
  <c r="N13" i="2" s="1"/>
  <c r="F46" i="1"/>
  <c r="M13" i="2" s="1"/>
  <c r="F42" i="1"/>
  <c r="L13" i="2" s="1"/>
  <c r="F38" i="1"/>
  <c r="K13" i="2" s="1"/>
  <c r="F34" i="1"/>
  <c r="J13" i="2" s="1"/>
  <c r="F30" i="1"/>
  <c r="I13" i="2" s="1"/>
  <c r="F26" i="1"/>
  <c r="F22" i="1"/>
  <c r="G13" i="2" s="1"/>
  <c r="F18" i="1"/>
  <c r="F13" i="2" s="1"/>
  <c r="F14" i="1"/>
  <c r="E13" i="2" s="1"/>
  <c r="F10" i="1"/>
  <c r="D13" i="2" s="1"/>
  <c r="F6" i="1"/>
  <c r="F51" i="1"/>
  <c r="N14" i="2" s="1"/>
  <c r="F47" i="1"/>
  <c r="M14" i="2" s="1"/>
  <c r="F43" i="1"/>
  <c r="F39" i="1"/>
  <c r="K14" i="2" s="1"/>
  <c r="F35" i="1"/>
  <c r="J14" i="2" s="1"/>
  <c r="F31" i="1"/>
  <c r="I14" i="2" s="1"/>
  <c r="F27" i="1"/>
  <c r="H14" i="2" s="1"/>
  <c r="F23" i="1"/>
  <c r="G14" i="2" s="1"/>
  <c r="F19" i="1"/>
  <c r="F14" i="2" s="1"/>
  <c r="F15" i="1"/>
  <c r="E14" i="2" s="1"/>
  <c r="F11" i="1"/>
  <c r="F7" i="1"/>
  <c r="C14" i="2" s="1"/>
  <c r="N12" i="2"/>
  <c r="M12" i="2"/>
  <c r="L12" i="2"/>
  <c r="K12" i="2"/>
  <c r="J12" i="2"/>
  <c r="I12" i="2"/>
  <c r="H12" i="2"/>
  <c r="G12" i="2"/>
  <c r="F12" i="2"/>
  <c r="E12" i="2"/>
  <c r="D12" i="2"/>
  <c r="C12" i="2"/>
  <c r="H13" i="2"/>
  <c r="L14" i="2"/>
  <c r="D14" i="2"/>
  <c r="D8" i="1"/>
  <c r="D12" i="1"/>
  <c r="D16" i="1"/>
  <c r="D20" i="1"/>
  <c r="D24" i="1"/>
  <c r="D28" i="1"/>
  <c r="D32" i="1"/>
  <c r="D36" i="1"/>
  <c r="D40" i="1"/>
  <c r="D44" i="1"/>
  <c r="D48" i="1"/>
  <c r="D52" i="1"/>
  <c r="D11" i="1"/>
  <c r="D15" i="1"/>
  <c r="D19" i="1"/>
  <c r="D23" i="1"/>
  <c r="D27" i="1"/>
  <c r="D31" i="1"/>
  <c r="D35" i="1"/>
  <c r="D39" i="1"/>
  <c r="D43" i="1"/>
  <c r="D47" i="1"/>
  <c r="D51" i="1"/>
  <c r="D7" i="1"/>
  <c r="D6" i="1"/>
  <c r="D10" i="1"/>
  <c r="D14" i="1"/>
  <c r="D18" i="1"/>
  <c r="D22" i="1"/>
  <c r="D26" i="1"/>
  <c r="D30" i="1"/>
  <c r="D34" i="1"/>
  <c r="D38" i="1"/>
  <c r="D42" i="1"/>
  <c r="D46" i="1"/>
  <c r="D50" i="1"/>
  <c r="D9" i="1"/>
  <c r="D13" i="1"/>
  <c r="D17" i="1"/>
  <c r="D21" i="1"/>
  <c r="D25" i="1"/>
  <c r="D29" i="1"/>
  <c r="D33" i="1"/>
  <c r="D37" i="1"/>
  <c r="D41" i="1"/>
  <c r="D45" i="1"/>
  <c r="D49" i="1"/>
  <c r="D5" i="1"/>
  <c r="C15" i="2" l="1"/>
  <c r="C13" i="2"/>
  <c r="H15" i="2"/>
  <c r="L15" i="2"/>
  <c r="F15" i="2"/>
  <c r="J15" i="2"/>
  <c r="N15" i="2"/>
  <c r="E15" i="2"/>
  <c r="G15" i="2"/>
  <c r="I15" i="2"/>
  <c r="K15" i="2"/>
  <c r="M15" i="2"/>
  <c r="F53" i="1"/>
  <c r="O13" i="2"/>
  <c r="O14" i="2"/>
  <c r="O12" i="2"/>
  <c r="G53" i="1" l="1"/>
  <c r="O15" i="2"/>
  <c r="O16" i="2" s="1"/>
</calcChain>
</file>

<file path=xl/sharedStrings.xml><?xml version="1.0" encoding="utf-8"?>
<sst xmlns="http://schemas.openxmlformats.org/spreadsheetml/2006/main" count="76" uniqueCount="25">
  <si>
    <t>No</t>
  </si>
  <si>
    <t>Tanggal</t>
  </si>
  <si>
    <t>Bulan</t>
  </si>
  <si>
    <t>Kredit</t>
  </si>
  <si>
    <t>Debit</t>
  </si>
  <si>
    <t>LAPORAN KEUANGAN TAHUN 2023</t>
  </si>
  <si>
    <t>Deskripsi</t>
  </si>
  <si>
    <t>Pendapatan</t>
  </si>
  <si>
    <t>Pengeluaran</t>
  </si>
  <si>
    <t>Total</t>
  </si>
  <si>
    <t>April</t>
  </si>
  <si>
    <t>September</t>
  </si>
  <si>
    <t>Grafik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</si>
  <si>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</si>
  <si>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</si>
  <si>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</si>
  <si>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</si>
  <si>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</si>
  <si>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</si>
  <si>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</si>
  <si>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</si>
  <si>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November</t>
  </si>
  <si>
    <t>December</t>
  </si>
  <si>
    <t>Sedekah</t>
  </si>
  <si>
    <t>Tabung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</si>
</sst>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1" formatCode="_-* #,##0_-;\-* #,##0_-;_-* &quot;-&quot;_-;_-@_-"/>
    <numFmt numFmtId="164" formatCode="&quot;Rp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 applyAlignment="1">
      <alignment horizontal="center" vertical="center"/>
    </xf>
    <xf numFmtId="41" fontId="0" fillId="2" borderId="0" xfId="1" applyFont="1" applyFill="1" applyAlignmen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14" fontId="0" fillId="8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vertical="center"/>
    </xf>
    <xf numFmtId="42" fontId="0" fillId="6" borderId="0" xfId="2" applyFont="1" applyFill="1" applyAlignment="1">
      <alignment vertical="center"/>
    </xf>
    <xf numFmtId="42" fontId="0" fillId="7" borderId="0" xfId="2" applyFont="1" applyFill="1" applyAlignment="1">
      <alignment vertical="center"/>
    </xf>
    <xf numFmtId="42" fontId="0" fillId="4" borderId="0" xfId="2" applyFont="1" applyFill="1" applyAlignment="1">
      <alignment vertical="center"/>
    </xf>
    <xf numFmtId="42" fontId="0" fillId="8" borderId="0" xfId="2" applyFont="1" applyFill="1" applyAlignment="1">
      <alignment vertical="center"/>
    </xf>
    <xf numFmtId="0" fontId="0" fillId="9" borderId="0" xfId="0" applyFill="1" applyAlignment="1">
      <alignment vertical="center"/>
    </xf>
    <xf numFmtId="41" fontId="0" fillId="9" borderId="0" xfId="1" applyFont="1" applyFill="1"/>
    <xf numFmtId="164" fontId="4" fillId="9" borderId="0" xfId="0" applyNumberFormat="1" applyFont="1" applyFill="1"/>
    <xf numFmtId="14" fontId="0" fillId="7" borderId="0" xfId="0" applyNumberFormat="1" applyFill="1" applyAlignment="1">
      <alignment vertical="center"/>
    </xf>
    <xf numFmtId="41" fontId="0" fillId="7" borderId="0" xfId="1" applyFont="1" applyFill="1"/>
    <xf numFmtId="164" fontId="4" fillId="7" borderId="0" xfId="0" applyNumberFormat="1" applyFont="1" applyFill="1"/>
    <xf numFmtId="14" fontId="0" fillId="4" borderId="0" xfId="0" applyNumberFormat="1" applyFill="1" applyAlignment="1">
      <alignment vertical="center"/>
    </xf>
    <xf numFmtId="41" fontId="0" fillId="4" borderId="0" xfId="1" applyFont="1" applyFill="1"/>
    <xf numFmtId="164" fontId="4" fillId="4" borderId="0" xfId="0" applyNumberFormat="1" applyFont="1" applyFill="1"/>
    <xf numFmtId="14" fontId="0" fillId="10" borderId="0" xfId="0" applyNumberFormat="1" applyFill="1" applyAlignment="1">
      <alignment vertical="center"/>
    </xf>
    <xf numFmtId="41" fontId="0" fillId="10" borderId="0" xfId="1" applyFont="1" applyFill="1"/>
    <xf numFmtId="164" fontId="4" fillId="10" borderId="0" xfId="0" applyNumberFormat="1" applyFont="1" applyFill="1"/>
    <xf numFmtId="164" fontId="4" fillId="0" borderId="0" xfId="0" applyNumberFormat="1" applyFont="1"/>
  </cellXfs>
  <cellStyles count="3">
    <cellStyle name="Comma [0]" xfId="1" builtinId="6"/>
    <cellStyle name="Currency [0]" xfId="2" builtinId="7"/>
    <cellStyle name="Normal" xfId="0" builtinId="0"/>
  </cellStyles>
  <dxfs count="28">
    <dxf>
      <numFmt numFmtId="164" formatCode="&quot;Rp&quot;#,##0"/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general" vertical="center" textRotation="0" wrapText="0" indent="0" justifyLastLine="0" shrinkToFit="0" readingOrder="0"/>
    </dxf>
    <dxf>
      <numFmt numFmtId="164" formatCode="&quot;Rp&quot;#,##0"/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fill>
        <patternFill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  <dxf>
      <font>
        <b/>
      </font>
      <numFmt numFmtId="164" formatCode="&quot;Rp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p&quot;#,##0"/>
    </dxf>
  </dxfs>
  <tableStyles count="0" defaultTableStyle="TableStyleMedium2" defaultPivotStyle="PivotStyleLight16"/>
  <colors>
    <mruColors>
      <color rgb="FFD6E9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10/relationships/person" Target="persons/person0.xml"/><Relationship Id="rId4" Type="http://schemas.openxmlformats.org/officeDocument/2006/relationships/styles" Target="styles.xml"/><Relationship Id="rId9" Type="http://schemas.microsoft.com/office/2017/10/relationships/person" Target="persons/pers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GRAFIK KESELURUHAN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GRAFIK!$C$11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GRAFIK!$B$12:$B$15</c:f>
              <c:strCache>
                <c:ptCount val="4"/>
                <c:pt idx="0">
                  <c:v>Pendapatan</c:v>
                </c:pt>
                <c:pt idx="1">
                  <c:v>Pengeluaran</c:v>
                </c:pt>
                <c:pt idx="2">
                  <c:v>Sedekah</c:v>
                </c:pt>
                <c:pt idx="3">
                  <c:v>Tabung</c:v>
                </c:pt>
              </c:strCache>
            </c:strRef>
          </c:cat>
          <c:val>
            <c:numRef>
              <c:f>GRAFIK!$C$12:$C$15</c:f>
              <c:numCache>
                <c:formatCode>_(* #,##0_);_(* \(#,##0\);_(* "-"_);_(@_)</c:formatCode>
                <c:ptCount val="4"/>
                <c:pt idx="0">
                  <c:v>1200000</c:v>
                </c:pt>
                <c:pt idx="1">
                  <c:v>600000</c:v>
                </c:pt>
                <c:pt idx="2">
                  <c:v>120000</c:v>
                </c:pt>
                <c:pt idx="3">
                  <c:v>480000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9-46D3-9C20-6DE929FCECBD}"/>
            </c:ext>
          </c:extLst>
        </c:ser>
        <c:ser>
          <c:idx val="1"/>
          <c:order val="1"/>
          <c:tx>
            <c:strRef>
              <c:f>GRAFIK!$D$11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GRAFIK!$B$12:$B$15</c:f>
              <c:strCache>
                <c:ptCount val="4"/>
                <c:pt idx="0">
                  <c:v>Pendapatan</c:v>
                </c:pt>
                <c:pt idx="1">
                  <c:v>Pengeluaran</c:v>
                </c:pt>
                <c:pt idx="2">
                  <c:v>Sedekah</c:v>
                </c:pt>
                <c:pt idx="3">
                  <c:v>Tabung</c:v>
                </c:pt>
              </c:strCache>
            </c:strRef>
          </c:cat>
          <c:val>
            <c:numRef>
              <c:f>GRAFIK!$D$12:$D$15</c:f>
              <c:numCache>
                <c:formatCode>_(* #,##0_);_(* \(#,##0\);_(* "-"_);_(@_)</c:formatCode>
                <c:ptCount val="4"/>
                <c:pt idx="0">
                  <c:v>3000000</c:v>
                </c:pt>
                <c:pt idx="1">
                  <c:v>1500000</c:v>
                </c:pt>
                <c:pt idx="2">
                  <c:v>300000</c:v>
                </c:pt>
                <c:pt idx="3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9-46D3-9C20-6DE929FCECBD}"/>
            </c:ext>
          </c:extLst>
        </c:ser>
        <c:ser>
          <c:idx val="2"/>
          <c:order val="2"/>
          <c:tx>
            <c:strRef>
              <c:f>GRAFIK!$E$11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GRAFIK!$B$12:$B$15</c:f>
              <c:strCache>
                <c:ptCount val="4"/>
                <c:pt idx="0">
                  <c:v>Pendapatan</c:v>
                </c:pt>
                <c:pt idx="1">
                  <c:v>Pengeluaran</c:v>
                </c:pt>
                <c:pt idx="2">
                  <c:v>Sedekah</c:v>
                </c:pt>
                <c:pt idx="3">
                  <c:v>Tabung</c:v>
                </c:pt>
              </c:strCache>
            </c:strRef>
          </c:cat>
          <c:val>
            <c:numRef>
              <c:f>GRAFIK!$E$12:$E$15</c:f>
              <c:numCache>
                <c:formatCode>_(* #,##0_);_(* \(#,##0\);_(* "-"_);_(@_)</c:formatCode>
                <c:ptCount val="4"/>
                <c:pt idx="0">
                  <c:v>3500000</c:v>
                </c:pt>
                <c:pt idx="1">
                  <c:v>1750000</c:v>
                </c:pt>
                <c:pt idx="2">
                  <c:v>350000</c:v>
                </c:pt>
                <c:pt idx="3">
                  <c:v>1400000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89-46D3-9C20-6DE929FCECBD}"/>
            </c:ext>
          </c:extLst>
        </c:ser>
        <c:ser>
          <c:idx val="3"/>
          <c:order val="3"/>
          <c:tx>
            <c:strRef>
              <c:f>GRAFIK!$F$11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GRAFIK!$B$12:$B$15</c:f>
              <c:strCache>
                <c:ptCount val="4"/>
                <c:pt idx="0">
                  <c:v>Pendapatan</c:v>
                </c:pt>
                <c:pt idx="1">
                  <c:v>Pengeluaran</c:v>
                </c:pt>
                <c:pt idx="2">
                  <c:v>Sedekah</c:v>
                </c:pt>
                <c:pt idx="3">
                  <c:v>Tabung</c:v>
                </c:pt>
              </c:strCache>
            </c:strRef>
          </c:cat>
          <c:val>
            <c:numRef>
              <c:f>GRAFIK!$F$12:$F$15</c:f>
              <c:numCache>
                <c:formatCode>_(* #,##0_);_(* \(#,##0\);_(* "-"_);_(@_)</c:formatCode>
                <c:ptCount val="4"/>
                <c:pt idx="0">
                  <c:v>4000000</c:v>
                </c:pt>
                <c:pt idx="1">
                  <c:v>2000000</c:v>
                </c:pt>
                <c:pt idx="2">
                  <c:v>400000</c:v>
                </c:pt>
                <c:pt idx="3">
                  <c:v>1600000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89-46D3-9C20-6DE929FCECBD}"/>
            </c:ext>
          </c:extLst>
        </c:ser>
        <c:ser>
          <c:idx val="4"/>
          <c:order val="4"/>
          <c:tx>
            <c:strRef>
              <c:f>GRAFIK!$G$11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GRAFIK!$B$12:$B$15</c:f>
              <c:strCache>
                <c:ptCount val="4"/>
                <c:pt idx="0">
                  <c:v>Pendapatan</c:v>
                </c:pt>
                <c:pt idx="1">
                  <c:v>Pengeluaran</c:v>
                </c:pt>
                <c:pt idx="2">
                  <c:v>Sedekah</c:v>
                </c:pt>
                <c:pt idx="3">
                  <c:v>Tabung</c:v>
                </c:pt>
              </c:strCache>
            </c:strRef>
          </c:cat>
          <c:val>
            <c:numRef>
              <c:f>GRAFIK!$G$12:$G$15</c:f>
              <c:numCache>
                <c:formatCode>_(* #,##0_);_(* \(#,##0\);_(* "-"_);_(@_)</c:formatCode>
                <c:ptCount val="4"/>
                <c:pt idx="0">
                  <c:v>4500000</c:v>
                </c:pt>
                <c:pt idx="1">
                  <c:v>2250000</c:v>
                </c:pt>
                <c:pt idx="2">
                  <c:v>450000</c:v>
                </c:pt>
                <c:pt idx="3">
                  <c:v>1800000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89-46D3-9C20-6DE929FCECBD}"/>
            </c:ext>
          </c:extLst>
        </c:ser>
        <c:ser>
          <c:idx val="5"/>
          <c:order val="5"/>
          <c:tx>
            <c:strRef>
              <c:f>GRAFIK!$H$11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GRAFIK!$B$12:$B$15</c:f>
              <c:strCache>
                <c:ptCount val="4"/>
                <c:pt idx="0">
                  <c:v>Pendapatan</c:v>
                </c:pt>
                <c:pt idx="1">
                  <c:v>Pengeluaran</c:v>
                </c:pt>
                <c:pt idx="2">
                  <c:v>Sedekah</c:v>
                </c:pt>
                <c:pt idx="3">
                  <c:v>Tabung</c:v>
                </c:pt>
              </c:strCache>
            </c:strRef>
          </c:cat>
          <c:val>
            <c:numRef>
              <c:f>GRAFIK!$H$12:$H$15</c:f>
              <c:numCache>
                <c:formatCode>_(* #,##0_);_(* \(#,##0\);_(* "-"_);_(@_)</c:formatCode>
                <c:ptCount val="4"/>
                <c:pt idx="0">
                  <c:v>5000000</c:v>
                </c:pt>
                <c:pt idx="1">
                  <c:v>2500000</c:v>
                </c:pt>
                <c:pt idx="2">
                  <c:v>500000</c:v>
                </c:pt>
                <c:pt idx="3">
                  <c:v>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89-46D3-9C20-6DE929FCECBD}"/>
            </c:ext>
          </c:extLst>
        </c:ser>
        <c:ser>
          <c:idx val="6"/>
          <c:order val="6"/>
          <c:tx>
            <c:strRef>
              <c:f>GRAFIK!$I$11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GRAFIK!$B$12:$B$15</c:f>
              <c:strCache>
                <c:ptCount val="4"/>
                <c:pt idx="0">
                  <c:v>Pendapatan</c:v>
                </c:pt>
                <c:pt idx="1">
                  <c:v>Pengeluaran</c:v>
                </c:pt>
                <c:pt idx="2">
                  <c:v>Sedekah</c:v>
                </c:pt>
                <c:pt idx="3">
                  <c:v>Tabung</c:v>
                </c:pt>
              </c:strCache>
            </c:strRef>
          </c:cat>
          <c:val>
            <c:numRef>
              <c:f>GRAFIK!$I$12:$I$15</c:f>
              <c:numCache>
                <c:formatCode>_(* #,##0_);_(* \(#,##0\);_(* "-"_);_(@_)</c:formatCode>
                <c:ptCount val="4"/>
                <c:pt idx="0">
                  <c:v>5500000</c:v>
                </c:pt>
                <c:pt idx="1">
                  <c:v>2750000</c:v>
                </c:pt>
                <c:pt idx="2">
                  <c:v>550000</c:v>
                </c:pt>
                <c:pt idx="3">
                  <c:v>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89-46D3-9C20-6DE929FCECBD}"/>
            </c:ext>
          </c:extLst>
        </c:ser>
        <c:ser>
          <c:idx val="7"/>
          <c:order val="7"/>
          <c:tx>
            <c:strRef>
              <c:f>GRAFIK!$J$11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GRAFIK!$B$12:$B$15</c:f>
              <c:strCache>
                <c:ptCount val="4"/>
                <c:pt idx="0">
                  <c:v>Pendapatan</c:v>
                </c:pt>
                <c:pt idx="1">
                  <c:v>Pengeluaran</c:v>
                </c:pt>
                <c:pt idx="2">
                  <c:v>Sedekah</c:v>
                </c:pt>
                <c:pt idx="3">
                  <c:v>Tabung</c:v>
                </c:pt>
              </c:strCache>
            </c:strRef>
          </c:cat>
          <c:val>
            <c:numRef>
              <c:f>GRAFIK!$J$12:$J$15</c:f>
              <c:numCache>
                <c:formatCode>_(* #,##0_);_(* \(#,##0\);_(* "-"_);_(@_)</c:formatCode>
                <c:ptCount val="4"/>
                <c:pt idx="0">
                  <c:v>6000000</c:v>
                </c:pt>
                <c:pt idx="1">
                  <c:v>3000000</c:v>
                </c:pt>
                <c:pt idx="2">
                  <c:v>600000</c:v>
                </c:pt>
                <c:pt idx="3">
                  <c:v>2400000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89-46D3-9C20-6DE929FCECBD}"/>
            </c:ext>
          </c:extLst>
        </c:ser>
        <c:ser>
          <c:idx val="8"/>
          <c:order val="8"/>
          <c:tx>
            <c:strRef>
              <c:f>GRAFIK!$K$11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GRAFIK!$B$12:$B$15</c:f>
              <c:strCache>
                <c:ptCount val="4"/>
                <c:pt idx="0">
                  <c:v>Pendapatan</c:v>
                </c:pt>
                <c:pt idx="1">
                  <c:v>Pengeluaran</c:v>
                </c:pt>
                <c:pt idx="2">
                  <c:v>Sedekah</c:v>
                </c:pt>
                <c:pt idx="3">
                  <c:v>Tabung</c:v>
                </c:pt>
              </c:strCache>
            </c:strRef>
          </c:cat>
          <c:val>
            <c:numRef>
              <c:f>GRAFIK!$K$12:$K$15</c:f>
              <c:numCache>
                <c:formatCode>_(* #,##0_);_(* \(#,##0\);_(* "-"_);_(@_)</c:formatCode>
                <c:ptCount val="4"/>
                <c:pt idx="0">
                  <c:v>6500000</c:v>
                </c:pt>
                <c:pt idx="1">
                  <c:v>3250000</c:v>
                </c:pt>
                <c:pt idx="2">
                  <c:v>650000</c:v>
                </c:pt>
                <c:pt idx="3">
                  <c:v>2600000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89-46D3-9C20-6DE929FCECBD}"/>
            </c:ext>
          </c:extLst>
        </c:ser>
        <c:ser>
          <c:idx val="9"/>
          <c:order val="9"/>
          <c:tx>
            <c:strRef>
              <c:f>GRAFIK!$L$11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GRAFIK!$B$12:$B$15</c:f>
              <c:strCache>
                <c:ptCount val="4"/>
                <c:pt idx="0">
                  <c:v>Pendapatan</c:v>
                </c:pt>
                <c:pt idx="1">
                  <c:v>Pengeluaran</c:v>
                </c:pt>
                <c:pt idx="2">
                  <c:v>Sedekah</c:v>
                </c:pt>
                <c:pt idx="3">
                  <c:v>Tabung</c:v>
                </c:pt>
              </c:strCache>
            </c:strRef>
          </c:cat>
          <c:val>
            <c:numRef>
              <c:f>GRAFIK!$L$12:$L$15</c:f>
              <c:numCache>
                <c:formatCode>_(* #,##0_);_(* \(#,##0\);_(* "-"_);_(@_)</c:formatCode>
                <c:ptCount val="4"/>
                <c:pt idx="0">
                  <c:v>7000000</c:v>
                </c:pt>
                <c:pt idx="1">
                  <c:v>3500000</c:v>
                </c:pt>
                <c:pt idx="2">
                  <c:v>700000</c:v>
                </c:pt>
                <c:pt idx="3">
                  <c:v>2800000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89-46D3-9C20-6DE929FCECBD}"/>
            </c:ext>
          </c:extLst>
        </c:ser>
        <c:ser>
          <c:idx val="10"/>
          <c:order val="10"/>
          <c:tx>
            <c:strRef>
              <c:f>GRAFIK!$M$11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GRAFIK!$B$12:$B$15</c:f>
              <c:strCache>
                <c:ptCount val="4"/>
                <c:pt idx="0">
                  <c:v>Pendapatan</c:v>
                </c:pt>
                <c:pt idx="1">
                  <c:v>Pengeluaran</c:v>
                </c:pt>
                <c:pt idx="2">
                  <c:v>Sedekah</c:v>
                </c:pt>
                <c:pt idx="3">
                  <c:v>Tabung</c:v>
                </c:pt>
              </c:strCache>
            </c:strRef>
          </c:cat>
          <c:val>
            <c:numRef>
              <c:f>GRAFIK!$M$12:$M$15</c:f>
              <c:numCache>
                <c:formatCode>_(* #,##0_);_(* \(#,##0\);_(* "-"_);_(@_)</c:formatCode>
                <c:ptCount val="4"/>
                <c:pt idx="0">
                  <c:v>7500000</c:v>
                </c:pt>
                <c:pt idx="1">
                  <c:v>3750000</c:v>
                </c:pt>
                <c:pt idx="2">
                  <c:v>750000</c:v>
                </c:pt>
                <c:pt idx="3">
                  <c:v>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89-46D3-9C20-6DE929FCECBD}"/>
            </c:ext>
          </c:extLst>
        </c:ser>
        <c:ser>
          <c:idx val="11"/>
          <c:order val="11"/>
          <c:tx>
            <c:strRef>
              <c:f>GRAFIK!$N$11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GRAFIK!$B$12:$B$15</c:f>
              <c:strCache>
                <c:ptCount val="4"/>
                <c:pt idx="0">
                  <c:v>Pendapatan</c:v>
                </c:pt>
                <c:pt idx="1">
                  <c:v>Pengeluaran</c:v>
                </c:pt>
                <c:pt idx="2">
                  <c:v>Sedekah</c:v>
                </c:pt>
                <c:pt idx="3">
                  <c:v>Tabung</c:v>
                </c:pt>
              </c:strCache>
            </c:strRef>
          </c:cat>
          <c:val>
            <c:numRef>
              <c:f>GRAFIK!$N$12:$N$15</c:f>
              <c:numCache>
                <c:formatCode>_(* #,##0_);_(* \(#,##0\);_(* "-"_);_(@_)</c:formatCode>
                <c:ptCount val="4"/>
                <c:pt idx="0">
                  <c:v>8000000</c:v>
                </c:pt>
                <c:pt idx="1">
                  <c:v>4000000</c:v>
                </c:pt>
                <c:pt idx="2">
                  <c:v>800000</c:v>
                </c:pt>
                <c:pt idx="3">
                  <c:v>3200000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89-46D3-9C20-6DE929FCE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470303"/>
        <c:axId val="630474047"/>
      </c:barChart>
      <c:catAx>
        <c:axId val="63047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74047"/>
        <c:crosses val="autoZero"/>
        <c:auto val="1"/>
        <c:lblAlgn val="ctr"/>
        <c:lblOffset val="100"/>
        <c:noMultiLvlLbl val="0"/>
      </c:catAx>
      <c:valAx>
        <c:axId val="63047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7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TABUNGAN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GRAFIK!$C$11:$N$11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GRAFIK!$C$15:$N$15</c:f>
              <c:numCache>
                <c:formatCode>_(* #,##0_);_(* \(#,##0\);_(* "-"_);_(@_)</c:formatCode>
                <c:ptCount val="12"/>
                <c:pt idx="0">
                  <c:v>480000</c:v>
                </c:pt>
                <c:pt idx="1">
                  <c:v>1200000</c:v>
                </c:pt>
                <c:pt idx="2">
                  <c:v>1400000</c:v>
                </c:pt>
                <c:pt idx="3">
                  <c:v>1600000</c:v>
                </c:pt>
                <c:pt idx="4">
                  <c:v>1800000</c:v>
                </c:pt>
                <c:pt idx="5">
                  <c:v>2000000</c:v>
                </c:pt>
                <c:pt idx="6">
                  <c:v>2200000</c:v>
                </c:pt>
                <c:pt idx="7">
                  <c:v>2400000</c:v>
                </c:pt>
                <c:pt idx="8">
                  <c:v>2600000</c:v>
                </c:pt>
                <c:pt idx="9">
                  <c:v>2800000</c:v>
                </c:pt>
                <c:pt idx="10">
                  <c:v>3000000</c:v>
                </c:pt>
                <c:pt idx="11">
                  <c:v>3200000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30-411C-BEBD-2EC2EE24D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3309711"/>
        <c:axId val="843308879"/>
      </c:lineChart>
      <c:catAx>
        <c:axId val="84330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308879"/>
        <c:crosses val="autoZero"/>
        <c:auto val="1"/>
        <c:lblAlgn val="ctr"/>
        <c:lblOffset val="100"/>
        <c:noMultiLvlLbl val="0"/>
      </c:catAx>
      <c:valAx>
        <c:axId val="84330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30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C90-4DAD-895F-E907416867C8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4C90-4DAD-895F-E907416867C8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C90-4DAD-895F-E907416867C8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(GRAFIK!$B$13,GRAFIK!$B$14,GRAFIK!$B$15)</c:f>
              <c:strCache>
                <c:ptCount val="3"/>
                <c:pt idx="0">
                  <c:v>Pengeluaran</c:v>
                </c:pt>
                <c:pt idx="1">
                  <c:v>Sedekah</c:v>
                </c:pt>
                <c:pt idx="2">
                  <c:v>Tabung</c:v>
                </c:pt>
              </c:strCache>
            </c:strRef>
          </c:cat>
          <c:val>
            <c:numRef>
              <c:f>(GRAFIK!$O$13,GRAFIK!$O$14,GRAFIK!$O$15)</c:f>
              <c:numCache>
                <c:formatCode>"Rp"#,##0</c:formatCode>
                <c:ptCount val="3"/>
                <c:pt idx="0">
                  <c:v>30850000</c:v>
                </c:pt>
                <c:pt idx="1">
                  <c:v>6170000</c:v>
                </c:pt>
                <c:pt idx="2">
                  <c:v>24680000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0-4DAD-895F-E907416867C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974911</xdr:colOff>
      <xdr:row>4</xdr:row>
      <xdr:rowOff>0</xdr:rowOff>
    </xdr:from>
    <xdr:to>
      <xdr:col>16</xdr:col>
      <xdr:colOff>10583</xdr:colOff>
      <xdr:row>9</xdr:row>
      <xdr:rowOff>170073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3985A8-378B-32BE-AE06-52E5610C7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11205</xdr:colOff>
      <xdr:row>3</xdr:row>
      <xdr:rowOff>504264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EBCF5AD-C8CB-9A68-6C19-5E9185264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493060</xdr:rowOff>
    </xdr:from>
    <xdr:to>
      <xdr:col>3</xdr:col>
      <xdr:colOff>963706</xdr:colOff>
      <xdr:row>9</xdr:row>
      <xdr:rowOff>166967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03EAA4-AE21-9B99-116B-B9892F8C9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ADCACA-2077-4184-9DC7-7AA56D582D08}" name="Table3" displayName="Table3" ref="B11:P16" totalsRowCount="1">
  <tableColumns count="15">
    <tableColumn id="1" xr3:uid="{94CDB43B-76A1-4887-8FA5-FE5859CFA4F5}" name="Deskripsi" totalsRowLabel="Total"/>
    <tableColumn id="2" xr3:uid="{755AD7C3-3A43-4AF7-88B2-DC168C539EC9}" name="January" totalsRowDxfId="27" dataCellStyle="Comma [0]">
      <calculatedColumnFormula>SUMIFS(Debit,Bulan,Table3[[#Headers],[January]])</calculatedColumnFormula>
    </tableColumn>
    <tableColumn id="3" xr3:uid="{6A018090-7E35-48EF-BE3C-539C8F9E2A35}" name="February" totalsRowDxfId="26" dataCellStyle="Comma [0]">
      <calculatedColumnFormula>SUMIFS(Debit,Bulan,Table3[[#Headers],[February]])</calculatedColumnFormula>
    </tableColumn>
    <tableColumn id="4" xr3:uid="{04679BF3-3171-42CA-BA83-C586E360B902}" name="March" totalsRowDxfId="25" dataCellStyle="Comma [0]"/>
    <tableColumn id="5" xr3:uid="{9D1E0C32-F4D7-4212-B0BE-F47760D2B22F}" name="April" totalsRowDxfId="24" dataCellStyle="Comma [0]"/>
    <tableColumn id="6" xr3:uid="{B4C08A00-1EF7-4D93-BE74-2D8491577149}" name="May" totalsRowDxfId="23" dataCellStyle="Comma [0]"/>
    <tableColumn id="7" xr3:uid="{0FE4139A-2A82-4AC4-9E0C-880809147638}" name="June" totalsRowDxfId="22" dataCellStyle="Comma [0]"/>
    <tableColumn id="8" xr3:uid="{C5FE16D2-C72A-4F9D-B1B8-102578A179E7}" name="July" totalsRowDxfId="21" dataCellStyle="Comma [0]"/>
    <tableColumn id="9" xr3:uid="{5D8812FE-114A-41A8-836C-2EE7FD6116A9}" name="August" totalsRowDxfId="20" dataCellStyle="Comma [0]"/>
    <tableColumn id="10" xr3:uid="{6AC44869-122C-4190-B7A0-4D9F567FC45D}" name="September" totalsRowDxfId="19" dataCellStyle="Comma [0]"/>
    <tableColumn id="11" xr3:uid="{2397F9E7-3223-4029-9A8C-D9164497E4CE}" name="October" totalsRowDxfId="18" dataCellStyle="Comma [0]"/>
    <tableColumn id="12" xr3:uid="{17868B8A-661A-424A-93D1-10E52818D5EB}" name="November" totalsRowDxfId="17" dataCellStyle="Comma [0]"/>
    <tableColumn id="13" xr3:uid="{64D5E5FE-8A33-48E6-91A2-6A3F2E4840A4}" name="December" totalsRowDxfId="16" dataCellStyle="Comma [0]"/>
    <tableColumn id="14" xr3:uid="{7280D692-A5FD-4863-9F98-9743E1E5C6C0}" name="Total" totalsRowFunction="custom" dataDxfId="15" totalsRowDxfId="14">
      <calculatedColumnFormula>SUM(Table3[[#This Row],[January]:[December]])</calculatedColumnFormula>
      <totalsRowFormula>SUM(Table3[Total])</totalsRowFormula>
    </tableColumn>
    <tableColumn id="15" xr3:uid="{79D19E6F-B385-48AB-B31B-767F2AAAE1B5}" name="Grafik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44D1B-35C1-4454-A1CE-E43C15E1AF06}" name="Table1" displayName="Table1" ref="B4:G53" totalsRowCount="1" headerRowDxfId="13" dataDxfId="12">
  <autoFilter ref="B4:G52" xr:uid="{CA944D1B-35C1-4454-A1CE-E43C15E1AF06}"/>
  <sortState xmlns:xlrd2="http://schemas.microsoft.com/office/spreadsheetml/2017/richdata2" ref="B5:G52">
    <sortCondition ref="C5:C52"/>
  </sortState>
  <tableColumns count="6">
    <tableColumn id="1" xr3:uid="{EDE9CF3F-E7B6-4225-93FB-CF1EC78A03F1}" name="No" totalsRowLabel="Total" dataDxfId="11" totalsRowDxfId="10"/>
    <tableColumn id="2" xr3:uid="{E329F659-AA97-48FC-90BF-A8EB5D29417D}" name="Tanggal" dataDxfId="9" totalsRowDxfId="8"/>
    <tableColumn id="11" xr3:uid="{AC2D4D4E-B20F-4CD6-93E1-81DBC6007A5C}" name="Bulan" dataDxfId="7" totalsRowDxfId="6">
      <calculatedColumnFormula>TEXT(Table1[[#This Row],[Tanggal]],"mmmm")</calculatedColumnFormula>
    </tableColumn>
    <tableColumn id="13" xr3:uid="{682570AA-253A-47C5-B018-691AD8D35796}" name="Deskripsi" dataDxfId="5" totalsRowDxfId="4"/>
    <tableColumn id="4" xr3:uid="{1D86252F-2C30-44EE-BDBB-0F9DA18CC70F}" name="Kredit" totalsRowFunction="sum" dataDxfId="3" totalsRowDxfId="2" dataCellStyle="Currency [0]"/>
    <tableColumn id="5" xr3:uid="{09187152-76FB-4EBC-88A0-1EDBFD48DC45}" name="Debit" totalsRowFunction="sum" dataDxfId="1" totalsRowDxfId="0" dataCellStyle="Currency [0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05CD-1683-49ED-8EE0-B6DA3646E45D}">
  <dimension ref="B1:P16"/>
  <sheetViews>
    <sheetView tabSelected="1" zoomScale="85" zoomScaleNormal="85" workbookViewId="0">
      <selection activeCell="G17" sqref="G17"/>
    </sheetView>
  </sheetViews>
  <sheetFormatPr defaultRowHeight="15" x14ac:dyDescent="0.25"/>
  <cols>
    <col min="1" max="1" width="2.42578125" customWidth="1"/>
    <col min="2" max="16" width="14.7109375" customWidth="1"/>
  </cols>
  <sheetData>
    <row r="1" spans="2:16" ht="39.950000000000003" customHeight="1" x14ac:dyDescent="0.25"/>
    <row r="2" spans="2:16" ht="39.950000000000003" customHeight="1" x14ac:dyDescent="0.25"/>
    <row r="3" spans="2:16" ht="39.950000000000003" customHeight="1" x14ac:dyDescent="0.25"/>
    <row r="4" spans="2:16" ht="39.950000000000003" customHeight="1" x14ac:dyDescent="0.25"/>
    <row r="5" spans="2:16" ht="30" customHeight="1" x14ac:dyDescent="0.25"/>
    <row r="6" spans="2:16" ht="30" customHeight="1" x14ac:dyDescent="0.25"/>
    <row r="7" spans="2:16" ht="30" customHeight="1" x14ac:dyDescent="0.25"/>
    <row r="8" spans="2:16" ht="30" customHeight="1" x14ac:dyDescent="0.25"/>
    <row r="9" spans="2:16" ht="30" customHeight="1" x14ac:dyDescent="0.25"/>
    <row r="11" spans="2:16" ht="24.95" customHeight="1" x14ac:dyDescent="0.25">
      <c r="B11" s="10" t="s">
        <v>6</v>
      </c>
      <c r="C11" s="2" t="s">
        <v>13</v>
      </c>
      <c r="D11" s="2" t="s">
        <v>14</v>
      </c>
      <c r="E11" s="2" t="s">
        <v>15</v>
      </c>
      <c r="F11" s="2" t="s">
        <v>10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11</v>
      </c>
      <c r="L11" s="2" t="s">
        <v>20</v>
      </c>
      <c r="M11" s="2" t="s">
        <v>21</v>
      </c>
      <c r="N11" s="2" t="s">
        <v>22</v>
      </c>
      <c r="O11" s="2" t="s">
        <v>9</v>
      </c>
      <c r="P11" s="2" t="s">
        <v>12</v>
      </c>
    </row>
    <row r="12" spans="2:16" ht="24.95" customHeight="1" x14ac:dyDescent="0.25">
      <c r="B12" s="20" t="s">
        <v>7</v>
      </c>
      <c r="C12" s="21">
        <f>'ENRY DATA'!G5</f>
        <v>1200000</v>
      </c>
      <c r="D12" s="21">
        <f>'ENRY DATA'!G9</f>
        <v>3000000</v>
      </c>
      <c r="E12" s="21">
        <f>'ENRY DATA'!G13</f>
        <v>3500000</v>
      </c>
      <c r="F12" s="21">
        <f>'ENRY DATA'!G17</f>
        <v>4000000</v>
      </c>
      <c r="G12" s="21">
        <f>'ENRY DATA'!G21</f>
        <v>4500000</v>
      </c>
      <c r="H12" s="21">
        <f>'ENRY DATA'!G25</f>
        <v>5000000</v>
      </c>
      <c r="I12" s="21">
        <f>'ENRY DATA'!G29</f>
        <v>5500000</v>
      </c>
      <c r="J12" s="21">
        <f>'ENRY DATA'!G33</f>
        <v>6000000</v>
      </c>
      <c r="K12" s="21">
        <f>'ENRY DATA'!G37</f>
        <v>6500000</v>
      </c>
      <c r="L12" s="21">
        <f>'ENRY DATA'!G41</f>
        <v>7000000</v>
      </c>
      <c r="M12" s="21">
        <f>'ENRY DATA'!G45</f>
        <v>7500000</v>
      </c>
      <c r="N12" s="21">
        <f>'ENRY DATA'!G49</f>
        <v>8000000</v>
      </c>
      <c r="O12" s="22">
        <f>SUM(Table3[[#This Row],[January]:[December]])</f>
        <v>61700000</v>
      </c>
    </row>
    <row r="13" spans="2:16" ht="24.95" customHeight="1" x14ac:dyDescent="0.25">
      <c r="B13" s="23" t="s">
        <v>8</v>
      </c>
      <c r="C13" s="24">
        <f>'ENRY DATA'!F6</f>
        <v>600000</v>
      </c>
      <c r="D13" s="24">
        <f>'ENRY DATA'!F10</f>
        <v>1500000</v>
      </c>
      <c r="E13" s="24">
        <f>'ENRY DATA'!F14</f>
        <v>1750000</v>
      </c>
      <c r="F13" s="24">
        <f>'ENRY DATA'!F18</f>
        <v>2000000</v>
      </c>
      <c r="G13" s="24">
        <f>'ENRY DATA'!F22</f>
        <v>2250000</v>
      </c>
      <c r="H13" s="24">
        <f>'ENRY DATA'!F26</f>
        <v>2500000</v>
      </c>
      <c r="I13" s="24">
        <f>'ENRY DATA'!F30</f>
        <v>2750000</v>
      </c>
      <c r="J13" s="24">
        <f>'ENRY DATA'!F34</f>
        <v>3000000</v>
      </c>
      <c r="K13" s="24">
        <f>'ENRY DATA'!F38</f>
        <v>3250000</v>
      </c>
      <c r="L13" s="24">
        <f>'ENRY DATA'!F42</f>
        <v>3500000</v>
      </c>
      <c r="M13" s="24">
        <f>'ENRY DATA'!F46</f>
        <v>3750000</v>
      </c>
      <c r="N13" s="24">
        <f>'ENRY DATA'!F50</f>
        <v>4000000</v>
      </c>
      <c r="O13" s="25">
        <f>SUM(Table3[[#This Row],[January]:[December]])</f>
        <v>30850000</v>
      </c>
    </row>
    <row r="14" spans="2:16" ht="24.95" customHeight="1" x14ac:dyDescent="0.25">
      <c r="B14" s="26" t="s">
        <v>23</v>
      </c>
      <c r="C14" s="27">
        <f>'ENRY DATA'!F7</f>
        <v>120000</v>
      </c>
      <c r="D14" s="27">
        <f>'ENRY DATA'!F11</f>
        <v>300000</v>
      </c>
      <c r="E14" s="27">
        <f>'ENRY DATA'!F15</f>
        <v>350000</v>
      </c>
      <c r="F14" s="27">
        <f>'ENRY DATA'!F19</f>
        <v>400000</v>
      </c>
      <c r="G14" s="27">
        <f>'ENRY DATA'!F23</f>
        <v>450000</v>
      </c>
      <c r="H14" s="27">
        <f>'ENRY DATA'!F27</f>
        <v>500000</v>
      </c>
      <c r="I14" s="27">
        <f>'ENRY DATA'!F31</f>
        <v>550000</v>
      </c>
      <c r="J14" s="27">
        <f>'ENRY DATA'!F35</f>
        <v>600000</v>
      </c>
      <c r="K14" s="27">
        <f>'ENRY DATA'!F39</f>
        <v>650000</v>
      </c>
      <c r="L14" s="27">
        <f>'ENRY DATA'!F43</f>
        <v>700000</v>
      </c>
      <c r="M14" s="27">
        <f>'ENRY DATA'!F47</f>
        <v>750000</v>
      </c>
      <c r="N14" s="27">
        <f>'ENRY DATA'!F51</f>
        <v>800000</v>
      </c>
      <c r="O14" s="28">
        <f>SUM(Table3[[#This Row],[January]:[December]])</f>
        <v>6170000</v>
      </c>
    </row>
    <row r="15" spans="2:16" ht="24.95" customHeight="1" x14ac:dyDescent="0.25">
      <c r="B15" s="29" t="s">
        <v>24</v>
      </c>
      <c r="C15" s="30">
        <f>'ENRY DATA'!G8</f>
        <v>480000</v>
      </c>
      <c r="D15" s="30">
        <f>'ENRY DATA'!G12</f>
        <v>1200000</v>
      </c>
      <c r="E15" s="30">
        <f>'ENRY DATA'!G16</f>
        <v>1400000</v>
      </c>
      <c r="F15" s="30">
        <f>'ENRY DATA'!G20</f>
        <v>1600000</v>
      </c>
      <c r="G15" s="30">
        <f>'ENRY DATA'!G24</f>
        <v>1800000</v>
      </c>
      <c r="H15" s="30">
        <f>'ENRY DATA'!G28</f>
        <v>2000000</v>
      </c>
      <c r="I15" s="30">
        <f>'ENRY DATA'!G32</f>
        <v>2200000</v>
      </c>
      <c r="J15" s="30">
        <f>'ENRY DATA'!G36</f>
        <v>2400000</v>
      </c>
      <c r="K15" s="30">
        <f>'ENRY DATA'!G40</f>
        <v>2600000</v>
      </c>
      <c r="L15" s="30">
        <f>'ENRY DATA'!G44</f>
        <v>2800000</v>
      </c>
      <c r="M15" s="30">
        <f>'ENRY DATA'!G48</f>
        <v>3000000</v>
      </c>
      <c r="N15" s="30">
        <f>'ENRY DATA'!G52</f>
        <v>3200000</v>
      </c>
      <c r="O15" s="31">
        <f>SUM(Table3[[#This Row],[January]:[December]])</f>
        <v>24680000</v>
      </c>
    </row>
    <row r="16" spans="2:16" ht="24.95" customHeight="1" x14ac:dyDescent="0.25">
      <c r="B16" t="s">
        <v>9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>
        <f>SUM(Table3[Total])</f>
        <v>123400000</v>
      </c>
    </row>
  </sheetData>
  <phoneticPr fontId="3" type="noConversion"/>
  <pageMargins left="0.7" right="0.7" top="0.75" bottom="0.75" header="0.3" footer="0.3"/>
  <pageSetup orientation="portrait" r:id="rId1"/>
  <ignoredErrors>
    <ignoredError sqref="C12:D15" calculatedColumn="1"/>
  </ignoredErrors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A169223-4389-48B1-AD44-1E47DCEF287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GRAFIK!C12:N12</xm:f>
              <xm:sqref>P12</xm:sqref>
            </x14:sparkline>
            <x14:sparkline>
              <xm:f>GRAFIK!C13:N13</xm:f>
              <xm:sqref>P13</xm:sqref>
            </x14:sparkline>
            <x14:sparkline>
              <xm:f>GRAFIK!C14:N14</xm:f>
              <xm:sqref>P14</xm:sqref>
            </x14:sparkline>
            <x14:sparkline>
              <xm:f>GRAFIK!C15:N15</xm:f>
              <xm:sqref>P15</xm:sqref>
            </x14:sparkline>
          </x14:sparklines>
        </x14:sparklineGroup>
        <x14:sparklineGroup type="column" displayEmptyCellsAs="gap" xr2:uid="{AD3931B5-F342-4EC3-BFC6-074D22A37265}">
          <x14:colorSeries theme="5" tint="-0.249977111117893"/>
          <x14:colorNegative theme="6"/>
          <x14:colorAxis rgb="FF000000"/>
          <x14:colorMarkers theme="6" tint="-0.249977111117893"/>
          <x14:colorFirst theme="6" tint="-0.249977111117893"/>
          <x14:colorLast theme="6" tint="-0.249977111117893"/>
          <x14:colorHigh theme="6" tint="-0.249977111117893"/>
          <x14:colorLow theme="6" tint="-0.249977111117893"/>
          <x14:sparklines>
            <x14:sparkline>
              <xm:f>GRAFIK!C16:N16</xm:f>
              <xm:sqref>P16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2DD7-948D-4B0D-88FE-8D780CF3AE35}">
  <dimension ref="B2:G53"/>
  <sheetViews>
    <sheetView workbookViewId="0">
      <pane ySplit="4" topLeftCell="A41" activePane="bottomLeft" state="frozen"/>
      <selection pane="bottomLeft" activeCell="J12" sqref="J12"/>
    </sheetView>
  </sheetViews>
  <sheetFormatPr defaultRowHeight="15" x14ac:dyDescent="0.25"/>
  <cols>
    <col min="1" max="1" width="9.140625" style="1"/>
    <col min="2" max="2" width="8.85546875" style="1" customWidth="1"/>
    <col min="3" max="5" width="14.140625" style="1" customWidth="1"/>
    <col min="6" max="7" width="19.42578125" style="7" customWidth="1"/>
    <col min="8" max="16384" width="9.140625" style="1"/>
  </cols>
  <sheetData>
    <row r="2" spans="2:7" ht="21" x14ac:dyDescent="0.25">
      <c r="B2" s="3" t="s">
        <v>5</v>
      </c>
      <c r="C2" s="4"/>
      <c r="D2" s="4"/>
      <c r="E2" s="4"/>
      <c r="F2" s="6"/>
    </row>
    <row r="4" spans="2:7" x14ac:dyDescent="0.25">
      <c r="B4" s="2" t="s">
        <v>0</v>
      </c>
      <c r="C4" s="2" t="s">
        <v>1</v>
      </c>
      <c r="D4" s="2" t="s">
        <v>2</v>
      </c>
      <c r="E4" s="2" t="s">
        <v>6</v>
      </c>
      <c r="F4" s="8" t="s">
        <v>3</v>
      </c>
      <c r="G4" s="8" t="s">
        <v>4</v>
      </c>
    </row>
    <row r="5" spans="2:7" ht="21" customHeight="1" x14ac:dyDescent="0.25">
      <c r="B5" s="2">
        <v>1</v>
      </c>
      <c r="C5" s="5">
        <v>44927</v>
      </c>
      <c r="D5" s="9" t="str">
        <f>TEXT(Table1[[#This Row],[Tanggal]],"mmmm")</f>
        <v>January</v>
      </c>
      <c r="E5" s="12" t="s">
        <v>7</v>
      </c>
      <c r="F5" s="16">
        <v>0</v>
      </c>
      <c r="G5" s="16">
        <v>1200000</v>
      </c>
    </row>
    <row r="6" spans="2:7" ht="21" customHeight="1" x14ac:dyDescent="0.25">
      <c r="B6" s="2">
        <v>2</v>
      </c>
      <c r="C6" s="5">
        <v>44927</v>
      </c>
      <c r="D6" s="9" t="str">
        <f>TEXT(Table1[[#This Row],[Tanggal]],"mmmm")</f>
        <v>January</v>
      </c>
      <c r="E6" s="13" t="s">
        <v>8</v>
      </c>
      <c r="F6" s="17">
        <f>(G5*0.5)</f>
        <v>600000</v>
      </c>
      <c r="G6" s="17">
        <v>0</v>
      </c>
    </row>
    <row r="7" spans="2:7" ht="21" customHeight="1" x14ac:dyDescent="0.25">
      <c r="B7" s="2">
        <v>3</v>
      </c>
      <c r="C7" s="5">
        <v>44927</v>
      </c>
      <c r="D7" s="9" t="str">
        <f>TEXT(Table1[[#This Row],[Tanggal]],"mmmm")</f>
        <v>January</v>
      </c>
      <c r="E7" s="11" t="s">
        <v>23</v>
      </c>
      <c r="F7" s="18">
        <f>(G5*0.1)</f>
        <v>120000</v>
      </c>
      <c r="G7" s="18">
        <v>0</v>
      </c>
    </row>
    <row r="8" spans="2:7" ht="21" customHeight="1" x14ac:dyDescent="0.25">
      <c r="B8" s="2">
        <v>4</v>
      </c>
      <c r="C8" s="5">
        <v>44927</v>
      </c>
      <c r="D8" s="9" t="str">
        <f>TEXT(Table1[[#This Row],[Tanggal]],"mmmm")</f>
        <v>January</v>
      </c>
      <c r="E8" s="14" t="s">
        <v>24</v>
      </c>
      <c r="F8" s="19">
        <v>0</v>
      </c>
      <c r="G8" s="19">
        <f>(G5*0.4)</f>
        <v>480000</v>
      </c>
    </row>
    <row r="9" spans="2:7" ht="21" customHeight="1" x14ac:dyDescent="0.25">
      <c r="B9" s="2">
        <v>5</v>
      </c>
      <c r="C9" s="5">
        <v>44958</v>
      </c>
      <c r="D9" s="9" t="str">
        <f>TEXT(Table1[[#This Row],[Tanggal]],"mmmm")</f>
        <v>February</v>
      </c>
      <c r="E9" s="12" t="s">
        <v>7</v>
      </c>
      <c r="F9" s="16">
        <v>0</v>
      </c>
      <c r="G9" s="16">
        <v>3000000</v>
      </c>
    </row>
    <row r="10" spans="2:7" ht="21" customHeight="1" x14ac:dyDescent="0.25">
      <c r="B10" s="2">
        <v>6</v>
      </c>
      <c r="C10" s="5">
        <v>44958</v>
      </c>
      <c r="D10" s="9" t="str">
        <f>TEXT(Table1[[#This Row],[Tanggal]],"mmmm")</f>
        <v>February</v>
      </c>
      <c r="E10" s="13" t="s">
        <v>8</v>
      </c>
      <c r="F10" s="17">
        <f>(G9*0.5)</f>
        <v>1500000</v>
      </c>
      <c r="G10" s="17">
        <v>0</v>
      </c>
    </row>
    <row r="11" spans="2:7" ht="21" customHeight="1" x14ac:dyDescent="0.25">
      <c r="B11" s="2">
        <v>7</v>
      </c>
      <c r="C11" s="5">
        <v>44958</v>
      </c>
      <c r="D11" s="9" t="str">
        <f>TEXT(Table1[[#This Row],[Tanggal]],"mmmm")</f>
        <v>February</v>
      </c>
      <c r="E11" s="11" t="s">
        <v>23</v>
      </c>
      <c r="F11" s="18">
        <f>(G9*0.1)</f>
        <v>300000</v>
      </c>
      <c r="G11" s="18">
        <v>0</v>
      </c>
    </row>
    <row r="12" spans="2:7" ht="21" customHeight="1" x14ac:dyDescent="0.25">
      <c r="B12" s="2">
        <v>8</v>
      </c>
      <c r="C12" s="5">
        <v>44958</v>
      </c>
      <c r="D12" s="9" t="str">
        <f>TEXT(Table1[[#This Row],[Tanggal]],"mmmm")</f>
        <v>February</v>
      </c>
      <c r="E12" s="14" t="s">
        <v>24</v>
      </c>
      <c r="F12" s="19">
        <v>0</v>
      </c>
      <c r="G12" s="19">
        <f>(G9*0.4)</f>
        <v>1200000</v>
      </c>
    </row>
    <row r="13" spans="2:7" ht="21" customHeight="1" x14ac:dyDescent="0.25">
      <c r="B13" s="2">
        <v>9</v>
      </c>
      <c r="C13" s="5">
        <v>44986</v>
      </c>
      <c r="D13" s="9" t="str">
        <f>TEXT(Table1[[#This Row],[Tanggal]],"mmmm")</f>
        <v>March</v>
      </c>
      <c r="E13" s="12" t="s">
        <v>7</v>
      </c>
      <c r="F13" s="16">
        <v>0</v>
      </c>
      <c r="G13" s="16">
        <v>3500000</v>
      </c>
    </row>
    <row r="14" spans="2:7" ht="21" customHeight="1" x14ac:dyDescent="0.25">
      <c r="B14" s="2">
        <v>10</v>
      </c>
      <c r="C14" s="5">
        <v>44986</v>
      </c>
      <c r="D14" s="9" t="str">
        <f>TEXT(Table1[[#This Row],[Tanggal]],"mmmm")</f>
        <v>March</v>
      </c>
      <c r="E14" s="13" t="s">
        <v>8</v>
      </c>
      <c r="F14" s="17">
        <f>(G13*0.5)</f>
        <v>1750000</v>
      </c>
      <c r="G14" s="17">
        <v>0</v>
      </c>
    </row>
    <row r="15" spans="2:7" ht="21" customHeight="1" x14ac:dyDescent="0.25">
      <c r="B15" s="2">
        <v>11</v>
      </c>
      <c r="C15" s="5">
        <v>44986</v>
      </c>
      <c r="D15" s="9" t="str">
        <f>TEXT(Table1[[#This Row],[Tanggal]],"mmmm")</f>
        <v>March</v>
      </c>
      <c r="E15" s="11" t="s">
        <v>23</v>
      </c>
      <c r="F15" s="18">
        <f>(G13*0.1)</f>
        <v>350000</v>
      </c>
      <c r="G15" s="18">
        <v>0</v>
      </c>
    </row>
    <row r="16" spans="2:7" ht="21" customHeight="1" x14ac:dyDescent="0.25">
      <c r="B16" s="2">
        <v>12</v>
      </c>
      <c r="C16" s="5">
        <v>44986</v>
      </c>
      <c r="D16" s="9" t="str">
        <f>TEXT(Table1[[#This Row],[Tanggal]],"mmmm")</f>
        <v>March</v>
      </c>
      <c r="E16" s="14" t="s">
        <v>24</v>
      </c>
      <c r="F16" s="19">
        <v>0</v>
      </c>
      <c r="G16" s="19">
        <f>(G13*0.4)</f>
        <v>1400000</v>
      </c>
    </row>
    <row r="17" spans="2:7" ht="21" customHeight="1" x14ac:dyDescent="0.25">
      <c r="B17" s="2">
        <v>13</v>
      </c>
      <c r="C17" s="5">
        <v>45017</v>
      </c>
      <c r="D17" s="9" t="str">
        <f>TEXT(Table1[[#This Row],[Tanggal]],"mmmm")</f>
        <v>April</v>
      </c>
      <c r="E17" s="12" t="s">
        <v>7</v>
      </c>
      <c r="F17" s="16">
        <v>0</v>
      </c>
      <c r="G17" s="16">
        <v>4000000</v>
      </c>
    </row>
    <row r="18" spans="2:7" ht="21" customHeight="1" x14ac:dyDescent="0.25">
      <c r="B18" s="2">
        <v>14</v>
      </c>
      <c r="C18" s="5">
        <v>45017</v>
      </c>
      <c r="D18" s="9" t="str">
        <f>TEXT(Table1[[#This Row],[Tanggal]],"mmmm")</f>
        <v>April</v>
      </c>
      <c r="E18" s="13" t="s">
        <v>8</v>
      </c>
      <c r="F18" s="17">
        <f>(G17*0.5)</f>
        <v>2000000</v>
      </c>
      <c r="G18" s="17">
        <v>0</v>
      </c>
    </row>
    <row r="19" spans="2:7" ht="21" customHeight="1" x14ac:dyDescent="0.25">
      <c r="B19" s="2">
        <v>15</v>
      </c>
      <c r="C19" s="5">
        <v>45017</v>
      </c>
      <c r="D19" s="9" t="str">
        <f>TEXT(Table1[[#This Row],[Tanggal]],"mmmm")</f>
        <v>April</v>
      </c>
      <c r="E19" s="11" t="s">
        <v>23</v>
      </c>
      <c r="F19" s="18">
        <f>(G17*0.1)</f>
        <v>400000</v>
      </c>
      <c r="G19" s="18">
        <v>0</v>
      </c>
    </row>
    <row r="20" spans="2:7" ht="21" customHeight="1" x14ac:dyDescent="0.25">
      <c r="B20" s="2">
        <v>16</v>
      </c>
      <c r="C20" s="5">
        <v>45017</v>
      </c>
      <c r="D20" s="9" t="str">
        <f>TEXT(Table1[[#This Row],[Tanggal]],"mmmm")</f>
        <v>April</v>
      </c>
      <c r="E20" s="14" t="s">
        <v>24</v>
      </c>
      <c r="F20" s="19">
        <v>0</v>
      </c>
      <c r="G20" s="19">
        <f>(G17*0.4)</f>
        <v>1600000</v>
      </c>
    </row>
    <row r="21" spans="2:7" ht="21" customHeight="1" x14ac:dyDescent="0.25">
      <c r="B21" s="2">
        <v>17</v>
      </c>
      <c r="C21" s="5">
        <v>45047</v>
      </c>
      <c r="D21" s="9" t="str">
        <f>TEXT(Table1[[#This Row],[Tanggal]],"mmmm")</f>
        <v>May</v>
      </c>
      <c r="E21" s="12" t="s">
        <v>7</v>
      </c>
      <c r="F21" s="16">
        <v>0</v>
      </c>
      <c r="G21" s="16">
        <v>4500000</v>
      </c>
    </row>
    <row r="22" spans="2:7" ht="21" customHeight="1" x14ac:dyDescent="0.25">
      <c r="B22" s="2">
        <v>18</v>
      </c>
      <c r="C22" s="5">
        <v>45047</v>
      </c>
      <c r="D22" s="9" t="str">
        <f>TEXT(Table1[[#This Row],[Tanggal]],"mmmm")</f>
        <v>May</v>
      </c>
      <c r="E22" s="13" t="s">
        <v>8</v>
      </c>
      <c r="F22" s="17">
        <f>(G21*0.5)</f>
        <v>2250000</v>
      </c>
      <c r="G22" s="17">
        <v>0</v>
      </c>
    </row>
    <row r="23" spans="2:7" ht="21" customHeight="1" x14ac:dyDescent="0.25">
      <c r="B23" s="2">
        <v>19</v>
      </c>
      <c r="C23" s="5">
        <v>45047</v>
      </c>
      <c r="D23" s="9" t="str">
        <f>TEXT(Table1[[#This Row],[Tanggal]],"mmmm")</f>
        <v>May</v>
      </c>
      <c r="E23" s="11" t="s">
        <v>23</v>
      </c>
      <c r="F23" s="18">
        <f>(G21*0.1)</f>
        <v>450000</v>
      </c>
      <c r="G23" s="18">
        <v>0</v>
      </c>
    </row>
    <row r="24" spans="2:7" ht="21" customHeight="1" x14ac:dyDescent="0.25">
      <c r="B24" s="2">
        <v>20</v>
      </c>
      <c r="C24" s="5">
        <v>45047</v>
      </c>
      <c r="D24" s="9" t="str">
        <f>TEXT(Table1[[#This Row],[Tanggal]],"mmmm")</f>
        <v>May</v>
      </c>
      <c r="E24" s="14" t="s">
        <v>24</v>
      </c>
      <c r="F24" s="19">
        <v>0</v>
      </c>
      <c r="G24" s="19">
        <f>(G21*0.4)</f>
        <v>1800000</v>
      </c>
    </row>
    <row r="25" spans="2:7" ht="21" customHeight="1" x14ac:dyDescent="0.25">
      <c r="B25" s="2">
        <v>21</v>
      </c>
      <c r="C25" s="5">
        <v>45078</v>
      </c>
      <c r="D25" s="9" t="str">
        <f>TEXT(Table1[[#This Row],[Tanggal]],"mmmm")</f>
        <v>June</v>
      </c>
      <c r="E25" s="12" t="s">
        <v>7</v>
      </c>
      <c r="F25" s="16">
        <v>0</v>
      </c>
      <c r="G25" s="16">
        <v>5000000</v>
      </c>
    </row>
    <row r="26" spans="2:7" ht="21" customHeight="1" x14ac:dyDescent="0.25">
      <c r="B26" s="2">
        <v>22</v>
      </c>
      <c r="C26" s="5">
        <v>45078</v>
      </c>
      <c r="D26" s="9" t="str">
        <f>TEXT(Table1[[#This Row],[Tanggal]],"mmmm")</f>
        <v>June</v>
      </c>
      <c r="E26" s="13" t="s">
        <v>8</v>
      </c>
      <c r="F26" s="17">
        <f>(G25*0.5)</f>
        <v>2500000</v>
      </c>
      <c r="G26" s="17">
        <v>0</v>
      </c>
    </row>
    <row r="27" spans="2:7" ht="21" customHeight="1" x14ac:dyDescent="0.25">
      <c r="B27" s="2">
        <v>23</v>
      </c>
      <c r="C27" s="5">
        <v>45078</v>
      </c>
      <c r="D27" s="9" t="str">
        <f>TEXT(Table1[[#This Row],[Tanggal]],"mmmm")</f>
        <v>June</v>
      </c>
      <c r="E27" s="11" t="s">
        <v>23</v>
      </c>
      <c r="F27" s="18">
        <f>(G25*0.1)</f>
        <v>500000</v>
      </c>
      <c r="G27" s="18">
        <v>0</v>
      </c>
    </row>
    <row r="28" spans="2:7" ht="21" customHeight="1" x14ac:dyDescent="0.25">
      <c r="B28" s="2">
        <v>24</v>
      </c>
      <c r="C28" s="5">
        <v>45078</v>
      </c>
      <c r="D28" s="9" t="str">
        <f>TEXT(Table1[[#This Row],[Tanggal]],"mmmm")</f>
        <v>June</v>
      </c>
      <c r="E28" s="14" t="s">
        <v>24</v>
      </c>
      <c r="F28" s="19">
        <v>0</v>
      </c>
      <c r="G28" s="19">
        <f>(G25*0.4)</f>
        <v>2000000</v>
      </c>
    </row>
    <row r="29" spans="2:7" ht="21" customHeight="1" x14ac:dyDescent="0.25">
      <c r="B29" s="2">
        <v>25</v>
      </c>
      <c r="C29" s="5">
        <v>45108</v>
      </c>
      <c r="D29" s="9" t="str">
        <f>TEXT(Table1[[#This Row],[Tanggal]],"mmmm")</f>
        <v>July</v>
      </c>
      <c r="E29" s="12" t="s">
        <v>7</v>
      </c>
      <c r="F29" s="16">
        <v>0</v>
      </c>
      <c r="G29" s="16">
        <v>5500000</v>
      </c>
    </row>
    <row r="30" spans="2:7" ht="21" customHeight="1" x14ac:dyDescent="0.25">
      <c r="B30" s="2">
        <v>26</v>
      </c>
      <c r="C30" s="5">
        <v>45108</v>
      </c>
      <c r="D30" s="9" t="str">
        <f>TEXT(Table1[[#This Row],[Tanggal]],"mmmm")</f>
        <v>July</v>
      </c>
      <c r="E30" s="13" t="s">
        <v>8</v>
      </c>
      <c r="F30" s="17">
        <f>(G29*0.5)</f>
        <v>2750000</v>
      </c>
      <c r="G30" s="17">
        <v>0</v>
      </c>
    </row>
    <row r="31" spans="2:7" ht="21" customHeight="1" x14ac:dyDescent="0.25">
      <c r="B31" s="2">
        <v>27</v>
      </c>
      <c r="C31" s="5">
        <v>45108</v>
      </c>
      <c r="D31" s="9" t="str">
        <f>TEXT(Table1[[#This Row],[Tanggal]],"mmmm")</f>
        <v>July</v>
      </c>
      <c r="E31" s="11" t="s">
        <v>23</v>
      </c>
      <c r="F31" s="18">
        <f>(G29*0.1)</f>
        <v>550000</v>
      </c>
      <c r="G31" s="18">
        <v>0</v>
      </c>
    </row>
    <row r="32" spans="2:7" ht="21" customHeight="1" x14ac:dyDescent="0.25">
      <c r="B32" s="2">
        <v>28</v>
      </c>
      <c r="C32" s="5">
        <v>45108</v>
      </c>
      <c r="D32" s="9" t="str">
        <f>TEXT(Table1[[#This Row],[Tanggal]],"mmmm")</f>
        <v>July</v>
      </c>
      <c r="E32" s="14" t="s">
        <v>24</v>
      </c>
      <c r="F32" s="19">
        <v>0</v>
      </c>
      <c r="G32" s="19">
        <f>(G29*0.4)</f>
        <v>2200000</v>
      </c>
    </row>
    <row r="33" spans="2:7" ht="21" customHeight="1" x14ac:dyDescent="0.25">
      <c r="B33" s="2">
        <v>29</v>
      </c>
      <c r="C33" s="5">
        <v>45139</v>
      </c>
      <c r="D33" s="9" t="str">
        <f>TEXT(Table1[[#This Row],[Tanggal]],"mmmm")</f>
        <v>August</v>
      </c>
      <c r="E33" s="12" t="s">
        <v>7</v>
      </c>
      <c r="F33" s="16">
        <v>0</v>
      </c>
      <c r="G33" s="16">
        <v>6000000</v>
      </c>
    </row>
    <row r="34" spans="2:7" ht="21" customHeight="1" x14ac:dyDescent="0.25">
      <c r="B34" s="2">
        <v>30</v>
      </c>
      <c r="C34" s="5">
        <v>45139</v>
      </c>
      <c r="D34" s="9" t="str">
        <f>TEXT(Table1[[#This Row],[Tanggal]],"mmmm")</f>
        <v>August</v>
      </c>
      <c r="E34" s="13" t="s">
        <v>8</v>
      </c>
      <c r="F34" s="17">
        <f>(G33*0.5)</f>
        <v>3000000</v>
      </c>
      <c r="G34" s="17">
        <v>0</v>
      </c>
    </row>
    <row r="35" spans="2:7" ht="21" customHeight="1" x14ac:dyDescent="0.25">
      <c r="B35" s="2">
        <v>31</v>
      </c>
      <c r="C35" s="5">
        <v>45139</v>
      </c>
      <c r="D35" s="9" t="str">
        <f>TEXT(Table1[[#This Row],[Tanggal]],"mmmm")</f>
        <v>August</v>
      </c>
      <c r="E35" s="11" t="s">
        <v>23</v>
      </c>
      <c r="F35" s="18">
        <f>(G33*0.1)</f>
        <v>600000</v>
      </c>
      <c r="G35" s="18">
        <v>0</v>
      </c>
    </row>
    <row r="36" spans="2:7" ht="21" customHeight="1" x14ac:dyDescent="0.25">
      <c r="B36" s="2">
        <v>32</v>
      </c>
      <c r="C36" s="5">
        <v>45139</v>
      </c>
      <c r="D36" s="9" t="str">
        <f>TEXT(Table1[[#This Row],[Tanggal]],"mmmm")</f>
        <v>August</v>
      </c>
      <c r="E36" s="14" t="s">
        <v>24</v>
      </c>
      <c r="F36" s="19">
        <v>0</v>
      </c>
      <c r="G36" s="19">
        <f>(G33*0.4)</f>
        <v>2400000</v>
      </c>
    </row>
    <row r="37" spans="2:7" ht="21" customHeight="1" x14ac:dyDescent="0.25">
      <c r="B37" s="2">
        <v>33</v>
      </c>
      <c r="C37" s="5">
        <v>45170</v>
      </c>
      <c r="D37" s="9" t="str">
        <f>TEXT(Table1[[#This Row],[Tanggal]],"mmmm")</f>
        <v>September</v>
      </c>
      <c r="E37" s="12" t="s">
        <v>7</v>
      </c>
      <c r="F37" s="16">
        <v>0</v>
      </c>
      <c r="G37" s="16">
        <v>6500000</v>
      </c>
    </row>
    <row r="38" spans="2:7" ht="21" customHeight="1" x14ac:dyDescent="0.25">
      <c r="B38" s="2">
        <v>34</v>
      </c>
      <c r="C38" s="5">
        <v>45170</v>
      </c>
      <c r="D38" s="9" t="str">
        <f>TEXT(Table1[[#This Row],[Tanggal]],"mmmm")</f>
        <v>September</v>
      </c>
      <c r="E38" s="13" t="s">
        <v>8</v>
      </c>
      <c r="F38" s="17">
        <f>(G37*0.5)</f>
        <v>3250000</v>
      </c>
      <c r="G38" s="17">
        <v>0</v>
      </c>
    </row>
    <row r="39" spans="2:7" ht="21" customHeight="1" x14ac:dyDescent="0.25">
      <c r="B39" s="2">
        <v>35</v>
      </c>
      <c r="C39" s="5">
        <v>45170</v>
      </c>
      <c r="D39" s="9" t="str">
        <f>TEXT(Table1[[#This Row],[Tanggal]],"mmmm")</f>
        <v>September</v>
      </c>
      <c r="E39" s="11" t="s">
        <v>23</v>
      </c>
      <c r="F39" s="18">
        <f>(G37*0.1)</f>
        <v>650000</v>
      </c>
      <c r="G39" s="18">
        <v>0</v>
      </c>
    </row>
    <row r="40" spans="2:7" ht="21" customHeight="1" x14ac:dyDescent="0.25">
      <c r="B40" s="2">
        <v>36</v>
      </c>
      <c r="C40" s="5">
        <v>45170</v>
      </c>
      <c r="D40" s="9" t="str">
        <f>TEXT(Table1[[#This Row],[Tanggal]],"mmmm")</f>
        <v>September</v>
      </c>
      <c r="E40" s="14" t="s">
        <v>24</v>
      </c>
      <c r="F40" s="19">
        <v>0</v>
      </c>
      <c r="G40" s="19">
        <f>(G37*0.4)</f>
        <v>2600000</v>
      </c>
    </row>
    <row r="41" spans="2:7" ht="21" customHeight="1" x14ac:dyDescent="0.25">
      <c r="B41" s="2">
        <v>37</v>
      </c>
      <c r="C41" s="5">
        <v>45200</v>
      </c>
      <c r="D41" s="9" t="str">
        <f>TEXT(Table1[[#This Row],[Tanggal]],"mmmm")</f>
        <v>October</v>
      </c>
      <c r="E41" s="12" t="s">
        <v>7</v>
      </c>
      <c r="F41" s="16">
        <v>0</v>
      </c>
      <c r="G41" s="16">
        <v>7000000</v>
      </c>
    </row>
    <row r="42" spans="2:7" ht="21" customHeight="1" x14ac:dyDescent="0.25">
      <c r="B42" s="2">
        <v>38</v>
      </c>
      <c r="C42" s="5">
        <v>45200</v>
      </c>
      <c r="D42" s="9" t="str">
        <f>TEXT(Table1[[#This Row],[Tanggal]],"mmmm")</f>
        <v>October</v>
      </c>
      <c r="E42" s="13" t="s">
        <v>8</v>
      </c>
      <c r="F42" s="17">
        <f>(G41*0.5)</f>
        <v>3500000</v>
      </c>
      <c r="G42" s="17">
        <v>0</v>
      </c>
    </row>
    <row r="43" spans="2:7" ht="21" customHeight="1" x14ac:dyDescent="0.25">
      <c r="B43" s="2">
        <v>39</v>
      </c>
      <c r="C43" s="5">
        <v>45200</v>
      </c>
      <c r="D43" s="9" t="str">
        <f>TEXT(Table1[[#This Row],[Tanggal]],"mmmm")</f>
        <v>October</v>
      </c>
      <c r="E43" s="11" t="s">
        <v>23</v>
      </c>
      <c r="F43" s="18">
        <f>(G41*0.1)</f>
        <v>700000</v>
      </c>
      <c r="G43" s="18">
        <v>0</v>
      </c>
    </row>
    <row r="44" spans="2:7" ht="21" customHeight="1" x14ac:dyDescent="0.25">
      <c r="B44" s="2">
        <v>40</v>
      </c>
      <c r="C44" s="5">
        <v>45200</v>
      </c>
      <c r="D44" s="9" t="str">
        <f>TEXT(Table1[[#This Row],[Tanggal]],"mmmm")</f>
        <v>October</v>
      </c>
      <c r="E44" s="14" t="s">
        <v>24</v>
      </c>
      <c r="F44" s="19">
        <v>0</v>
      </c>
      <c r="G44" s="19">
        <f>(G41*0.4)</f>
        <v>2800000</v>
      </c>
    </row>
    <row r="45" spans="2:7" ht="21" customHeight="1" x14ac:dyDescent="0.25">
      <c r="B45" s="2">
        <v>41</v>
      </c>
      <c r="C45" s="5">
        <v>45231</v>
      </c>
      <c r="D45" s="9" t="str">
        <f>TEXT(Table1[[#This Row],[Tanggal]],"mmmm")</f>
        <v>November</v>
      </c>
      <c r="E45" s="12" t="s">
        <v>7</v>
      </c>
      <c r="F45" s="16">
        <v>0</v>
      </c>
      <c r="G45" s="16">
        <v>7500000</v>
      </c>
    </row>
    <row r="46" spans="2:7" ht="21" customHeight="1" x14ac:dyDescent="0.25">
      <c r="B46" s="2">
        <v>42</v>
      </c>
      <c r="C46" s="5">
        <v>45231</v>
      </c>
      <c r="D46" s="9" t="str">
        <f>TEXT(Table1[[#This Row],[Tanggal]],"mmmm")</f>
        <v>November</v>
      </c>
      <c r="E46" s="13" t="s">
        <v>8</v>
      </c>
      <c r="F46" s="17">
        <f>(G45*0.5)</f>
        <v>3750000</v>
      </c>
      <c r="G46" s="17">
        <v>0</v>
      </c>
    </row>
    <row r="47" spans="2:7" ht="21" customHeight="1" x14ac:dyDescent="0.25">
      <c r="B47" s="2">
        <v>43</v>
      </c>
      <c r="C47" s="5">
        <v>45231</v>
      </c>
      <c r="D47" s="9" t="str">
        <f>TEXT(Table1[[#This Row],[Tanggal]],"mmmm")</f>
        <v>November</v>
      </c>
      <c r="E47" s="11" t="s">
        <v>23</v>
      </c>
      <c r="F47" s="18">
        <f>(G45*0.1)</f>
        <v>750000</v>
      </c>
      <c r="G47" s="18">
        <v>0</v>
      </c>
    </row>
    <row r="48" spans="2:7" ht="21" customHeight="1" x14ac:dyDescent="0.25">
      <c r="B48" s="2">
        <v>44</v>
      </c>
      <c r="C48" s="5">
        <v>45231</v>
      </c>
      <c r="D48" s="9" t="str">
        <f>TEXT(Table1[[#This Row],[Tanggal]],"mmmm")</f>
        <v>November</v>
      </c>
      <c r="E48" s="14" t="s">
        <v>24</v>
      </c>
      <c r="F48" s="19">
        <v>0</v>
      </c>
      <c r="G48" s="19">
        <f>(G45*0.4)</f>
        <v>3000000</v>
      </c>
    </row>
    <row r="49" spans="2:7" ht="21" customHeight="1" x14ac:dyDescent="0.25">
      <c r="B49" s="2">
        <v>45</v>
      </c>
      <c r="C49" s="5">
        <v>45261</v>
      </c>
      <c r="D49" s="9" t="str">
        <f>TEXT(Table1[[#This Row],[Tanggal]],"mmmm")</f>
        <v>December</v>
      </c>
      <c r="E49" s="12" t="s">
        <v>7</v>
      </c>
      <c r="F49" s="16">
        <v>0</v>
      </c>
      <c r="G49" s="16">
        <v>8000000</v>
      </c>
    </row>
    <row r="50" spans="2:7" ht="21" customHeight="1" x14ac:dyDescent="0.25">
      <c r="B50" s="2">
        <v>46</v>
      </c>
      <c r="C50" s="5">
        <v>45261</v>
      </c>
      <c r="D50" s="9" t="str">
        <f>TEXT(Table1[[#This Row],[Tanggal]],"mmmm")</f>
        <v>December</v>
      </c>
      <c r="E50" s="13" t="s">
        <v>8</v>
      </c>
      <c r="F50" s="17">
        <f>(G49*0.5)</f>
        <v>4000000</v>
      </c>
      <c r="G50" s="17">
        <v>0</v>
      </c>
    </row>
    <row r="51" spans="2:7" ht="21" customHeight="1" x14ac:dyDescent="0.25">
      <c r="B51" s="2">
        <v>47</v>
      </c>
      <c r="C51" s="5">
        <v>45261</v>
      </c>
      <c r="D51" s="9" t="str">
        <f>TEXT(Table1[[#This Row],[Tanggal]],"mmmm")</f>
        <v>December</v>
      </c>
      <c r="E51" s="11" t="s">
        <v>23</v>
      </c>
      <c r="F51" s="18">
        <f>(G49*0.1)</f>
        <v>800000</v>
      </c>
      <c r="G51" s="18">
        <v>0</v>
      </c>
    </row>
    <row r="52" spans="2:7" ht="21" customHeight="1" x14ac:dyDescent="0.25">
      <c r="B52" s="2">
        <v>48</v>
      </c>
      <c r="C52" s="5">
        <v>45261</v>
      </c>
      <c r="D52" s="9" t="str">
        <f>TEXT(Table1[[#This Row],[Tanggal]],"mmmm")</f>
        <v>December</v>
      </c>
      <c r="E52" s="14" t="s">
        <v>24</v>
      </c>
      <c r="F52" s="19">
        <v>0</v>
      </c>
      <c r="G52" s="19">
        <f>(G49*0.4)</f>
        <v>3200000</v>
      </c>
    </row>
    <row r="53" spans="2:7" ht="21" customHeight="1" x14ac:dyDescent="0.25">
      <c r="B53" s="2" t="s">
        <v>9</v>
      </c>
      <c r="C53" s="2"/>
      <c r="D53" s="2"/>
      <c r="E53" s="2"/>
      <c r="F53" s="15">
        <f>SUBTOTAL(109,Table1[Kredit])</f>
        <v>37020000</v>
      </c>
      <c r="G53" s="15">
        <f>SUBTOTAL(109,Table1[Debit])</f>
        <v>86380000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17562-FCB5-454A-857E-3DB1CDAA4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GRAFIK</vt:lpstr>
      <vt:lpstr>ENRY DATA</vt:lpstr>
      <vt:lpstr>Bulan</vt:lpstr>
      <vt:lpstr>Debit</vt:lpstr>
      <vt:lpstr>Kredit</vt:lpstr>
      <vt:lpstr>Sedekah</vt:lpstr>
      <vt:lpstr>Table4</vt:lpstr>
      <vt:lpstr>Tabung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achmad dzaki</cp:lastModifiedBy>
  <dcterms:created xsi:type="dcterms:W3CDTF">2023-03-05T05:23:37Z</dcterms:created>
  <dcterms:modified xsi:type="dcterms:W3CDTF">2023-03-06T07:57:50Z</dcterms:modified>
</cp:coreProperties>
</file>