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120" yWindow="120" windowWidth="20730" windowHeight="11760" tabRatio="584" activeTab="3"/>
  </bookViews>
  <sheets>
    <sheet name="Answer Report 1" sheetId="72" r:id="rId1"/>
    <sheet name="Sensitivity Report 1" sheetId="73" r:id="rId2"/>
    <sheet name="Limits Report 1" sheetId="74" r:id="rId3"/>
    <sheet name="NLP" sheetId="8" r:id="rId4"/>
  </sheets>
  <definedNames>
    <definedName name="_xlnm.Print_Area" localSheetId="3">NLP!$A$1:$H$26</definedName>
    <definedName name="solver_adj" localSheetId="3" hidden="1">NLP!$B$16:$F$16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NLP!$H$20</definedName>
    <definedName name="solver_lhs2" localSheetId="3" hidden="1">NLP!$H$24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NLP!$H$23</definedName>
    <definedName name="solver_pre" localSheetId="3" hidden="1">0.000001</definedName>
    <definedName name="solver_rbv" localSheetId="3" hidden="1">2</definedName>
    <definedName name="solver_rel1" localSheetId="3" hidden="1">1</definedName>
    <definedName name="solver_rel2" localSheetId="3" hidden="1">1</definedName>
    <definedName name="solver_rhs1" localSheetId="3" hidden="1">NLP!$B$3</definedName>
    <definedName name="solver_rhs2" localSheetId="3" hidden="1">NLP!$B$4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71027"/>
</workbook>
</file>

<file path=xl/calcChain.xml><?xml version="1.0" encoding="utf-8"?>
<calcChain xmlns="http://schemas.openxmlformats.org/spreadsheetml/2006/main">
  <c r="F17" i="8" l="1"/>
  <c r="F15" i="8"/>
  <c r="C18" i="8" l="1"/>
  <c r="C19" i="8" s="1"/>
  <c r="C15" i="8"/>
  <c r="D15" i="8"/>
  <c r="E15" i="8"/>
  <c r="B15" i="8"/>
  <c r="C14" i="8"/>
  <c r="D14" i="8"/>
  <c r="E14" i="8"/>
  <c r="F14" i="8"/>
  <c r="B14" i="8"/>
  <c r="F18" i="8" l="1"/>
  <c r="F19" i="8" s="1"/>
  <c r="B18" i="8"/>
  <c r="B19" i="8" s="1"/>
  <c r="E20" i="8"/>
  <c r="E18" i="8"/>
  <c r="E21" i="8" s="1"/>
  <c r="E17" i="8"/>
  <c r="E22" i="8" s="1"/>
  <c r="D17" i="8"/>
  <c r="D22" i="8" s="1"/>
  <c r="D18" i="8"/>
  <c r="D21" i="8" s="1"/>
  <c r="D20" i="8"/>
  <c r="C20" i="8"/>
  <c r="C17" i="8"/>
  <c r="C22" i="8" s="1"/>
  <c r="F20" i="8"/>
  <c r="F22" i="8"/>
  <c r="B20" i="8"/>
  <c r="B17" i="8"/>
  <c r="B22" i="8" s="1"/>
  <c r="C21" i="8"/>
  <c r="H20" i="8" l="1"/>
  <c r="E23" i="8"/>
  <c r="E24" i="8" s="1"/>
  <c r="F21" i="8"/>
  <c r="B21" i="8"/>
  <c r="E19" i="8"/>
  <c r="D23" i="8"/>
  <c r="D24" i="8" s="1"/>
  <c r="D19" i="8"/>
  <c r="H22" i="8"/>
  <c r="C23" i="8"/>
  <c r="C24" i="8" s="1"/>
  <c r="B23" i="8" l="1"/>
  <c r="B24" i="8" s="1"/>
  <c r="H21" i="8"/>
  <c r="F23" i="8"/>
  <c r="F24" i="8" s="1"/>
  <c r="H23" i="8" l="1"/>
  <c r="H24" i="8"/>
</calcChain>
</file>

<file path=xl/sharedStrings.xml><?xml version="1.0" encoding="utf-8"?>
<sst xmlns="http://schemas.openxmlformats.org/spreadsheetml/2006/main" count="156" uniqueCount="97">
  <si>
    <t>Totals</t>
  </si>
  <si>
    <t>Bookcases</t>
  </si>
  <si>
    <t>Beds</t>
  </si>
  <si>
    <t>Sofas</t>
  </si>
  <si>
    <t>Tables</t>
  </si>
  <si>
    <t>Chairs</t>
  </si>
  <si>
    <t>Microsoft Excel 14.0 Answer Report</t>
  </si>
  <si>
    <t>Result: Solver found a solution.  All Constraints and optimality conditions are satisfied.</t>
  </si>
  <si>
    <t>Solver Engine</t>
  </si>
  <si>
    <t>Engine: GRG Nonlinear</t>
  </si>
  <si>
    <t>Solver Options</t>
  </si>
  <si>
    <t>Max Time Unlimited,  Iterations Unlimited, Precision 0.000001, Use Automatic Scaling</t>
  </si>
  <si>
    <t xml:space="preserve"> Convergence 0.0001, Population Size 100, Random Seed 0, Derivatives Forward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</si>
  <si>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</si>
  <si>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</si>
  <si>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</si>
  <si>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</si>
  <si>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</si>
  <si>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</si>
  <si>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</si>
  <si>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</si>
  <si>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</si>
  <si>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</si>
  <si>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</si>
  <si>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</si>
  <si>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</si>
  <si>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$B$16</t>
  </si>
  <si>
    <t>Contin</t>
  </si>
  <si>
    <t>$C$16</t>
  </si>
  <si>
    <t>$D$16</t>
  </si>
  <si>
    <t>$E$16</t>
  </si>
  <si>
    <t>$F$16</t>
  </si>
  <si>
    <t>Not Binding</t>
  </si>
  <si>
    <t>Microsoft Excel 14.0 Sensitivity Report</t>
  </si>
  <si>
    <t>Final</t>
  </si>
  <si>
    <t>Value</t>
  </si>
  <si>
    <t>Reduced</t>
  </si>
  <si>
    <t>Gradient</t>
  </si>
  <si>
    <t>Lagrange</t>
  </si>
  <si>
    <t>Multiplier</t>
  </si>
  <si>
    <t>Operational Data for the Inventory Management System at WCF</t>
  </si>
  <si>
    <t>&lt;---=SQRT(2*F10*F7/F9)</t>
  </si>
  <si>
    <t>&lt;----------------=F7*F8+F23</t>
  </si>
  <si>
    <t>&lt;----------------=F21+F22</t>
  </si>
  <si>
    <t>&lt;----------------=F9*F17</t>
  </si>
  <si>
    <t>&lt;----------------=F10*F18</t>
  </si>
  <si>
    <t>&lt;----------------=F16*F11</t>
  </si>
  <si>
    <t>&lt;----------------=F16*F18</t>
  </si>
  <si>
    <t>&lt;----------------=F7/F16</t>
  </si>
  <si>
    <t>&lt;----------------=F16/2</t>
  </si>
  <si>
    <t>&lt;---=SUM(B20:F20)</t>
  </si>
  <si>
    <t>&lt;---=SUM(B21:F21)</t>
  </si>
  <si>
    <t>&lt;---=SUM(B22:F22)</t>
  </si>
  <si>
    <t>&lt;---=SUM(B23:F23)</t>
  </si>
  <si>
    <t>&lt;---=SUM(B24:F24)</t>
  </si>
  <si>
    <t>$H$23</t>
  </si>
  <si>
    <t>$H$20</t>
  </si>
  <si>
    <t>$H$20&lt;=$B$3</t>
  </si>
  <si>
    <t>$H$24</t>
  </si>
  <si>
    <t>$H$24&lt;=$B$4</t>
  </si>
  <si>
    <t>Warehouse capacity (cubic feet)</t>
  </si>
  <si>
    <t>Average inventory budget</t>
  </si>
  <si>
    <t>Weekly demand (units)</t>
  </si>
  <si>
    <t>Purchase price per unit</t>
  </si>
  <si>
    <t>Ordering cost (per order)</t>
  </si>
  <si>
    <t>Storage space required (cubic feet per unit)</t>
  </si>
  <si>
    <t>Holding cost (per unit per week)</t>
  </si>
  <si>
    <t>Calculations and results</t>
  </si>
  <si>
    <t>Economic order quantity (EOQ)</t>
  </si>
  <si>
    <t>Optimal order quantity (decision variables)</t>
  </si>
  <si>
    <t>Average inventory</t>
  </si>
  <si>
    <t>Average number of orders per week</t>
  </si>
  <si>
    <t>Total supply available</t>
  </si>
  <si>
    <t>Maximum cubic feet storage required</t>
  </si>
  <si>
    <t>Ordering cost per week</t>
  </si>
  <si>
    <t>Holding cost per week</t>
  </si>
  <si>
    <t>Inventory operating cost per week</t>
  </si>
  <si>
    <t>Total inventory cost (ordering+holding +purchasing)</t>
  </si>
  <si>
    <t>Optimal order quantity (decision variables) Chairs</t>
  </si>
  <si>
    <t>Optimal order quantity (decision variables) Tables</t>
  </si>
  <si>
    <t>Optimal order quantity (decision variables) Beds</t>
  </si>
  <si>
    <t>Optimal order quantity (decision variables) Sofas</t>
  </si>
  <si>
    <t>Optimal order quantity (decision variables) Bookcases</t>
  </si>
  <si>
    <t>Microsoft Excel 14.0 Limits Report</t>
  </si>
  <si>
    <t>Objective</t>
  </si>
  <si>
    <t>Variable</t>
  </si>
  <si>
    <t>Lower</t>
  </si>
  <si>
    <t>Limit</t>
  </si>
  <si>
    <t>Result</t>
  </si>
  <si>
    <t>Upper</t>
  </si>
  <si>
    <t>Worksheet: [ch4_Furniture1.xlsx]NLP</t>
  </si>
  <si>
    <t>Report Created: 10/26/2014 3:02:00 PM</t>
  </si>
  <si>
    <t>Solution Time: 0.047 Seconds.</t>
  </si>
  <si>
    <t>Iterations: 7 Subproblems: 0</t>
  </si>
  <si>
    <t>&lt;----------------=F21+F22 Totals</t>
  </si>
  <si>
    <t>&lt;----------------=F16*F11 Totals</t>
  </si>
  <si>
    <t>&lt;----------------=F7*F8+F23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</si>
</sst>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.00_);\(&quot;$&quot;#,##0.00\)"/>
    <numFmt numFmtId="165" formatCode="_(* #,##0.00_);_(* \(#,##0.00\);_(* &quot;-&quot;??_);_(@_)"/>
    <numFmt numFmtId="166" formatCode="&quot;$&quot;#,##0"/>
    <numFmt numFmtId="167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66" fontId="1" fillId="0" borderId="0" xfId="0" applyNumberFormat="1" applyFont="1" applyBorder="1"/>
    <xf numFmtId="0" fontId="1" fillId="0" borderId="0" xfId="0" applyFont="1" applyBorder="1" applyAlignment="1">
      <alignment horizontal="center" wrapText="1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1" fontId="1" fillId="0" borderId="0" xfId="0" applyNumberFormat="1" applyFont="1" applyBorder="1"/>
    <xf numFmtId="0" fontId="1" fillId="3" borderId="5" xfId="0" applyFont="1" applyFill="1" applyBorder="1"/>
    <xf numFmtId="2" fontId="1" fillId="0" borderId="0" xfId="0" applyNumberFormat="1" applyFont="1" applyBorder="1"/>
    <xf numFmtId="166" fontId="1" fillId="0" borderId="7" xfId="0" applyNumberFormat="1" applyFont="1" applyBorder="1"/>
    <xf numFmtId="0" fontId="5" fillId="0" borderId="1" xfId="0" applyFont="1" applyBorder="1"/>
    <xf numFmtId="167" fontId="1" fillId="0" borderId="0" xfId="0" applyNumberFormat="1" applyFont="1"/>
    <xf numFmtId="0" fontId="1" fillId="0" borderId="9" xfId="0" applyFont="1" applyBorder="1"/>
    <xf numFmtId="3" fontId="1" fillId="0" borderId="9" xfId="0" applyNumberFormat="1" applyFont="1" applyBorder="1"/>
    <xf numFmtId="0" fontId="1" fillId="4" borderId="9" xfId="0" applyFont="1" applyFill="1" applyBorder="1"/>
    <xf numFmtId="166" fontId="1" fillId="0" borderId="9" xfId="0" applyNumberFormat="1" applyFont="1" applyBorder="1"/>
    <xf numFmtId="0" fontId="1" fillId="0" borderId="9" xfId="0" applyFont="1" applyBorder="1" applyAlignment="1">
      <alignment horizontal="center" vertical="top" wrapText="1"/>
    </xf>
    <xf numFmtId="0" fontId="4" fillId="0" borderId="0" xfId="0" applyFont="1"/>
    <xf numFmtId="0" fontId="0" fillId="0" borderId="13" xfId="0" applyFill="1" applyBorder="1" applyAlignment="1"/>
    <xf numFmtId="0" fontId="0" fillId="0" borderId="14" xfId="0" applyFill="1" applyBorder="1" applyAlignment="1"/>
    <xf numFmtId="166" fontId="0" fillId="0" borderId="13" xfId="0" applyNumberFormat="1" applyFill="1" applyBorder="1" applyAlignment="1"/>
    <xf numFmtId="1" fontId="0" fillId="0" borderId="14" xfId="0" applyNumberFormat="1" applyFill="1" applyBorder="1" applyAlignment="1"/>
    <xf numFmtId="1" fontId="0" fillId="0" borderId="13" xfId="0" applyNumberFormat="1" applyFill="1" applyBorder="1" applyAlignment="1"/>
    <xf numFmtId="164" fontId="0" fillId="0" borderId="13" xfId="0" applyNumberFormat="1" applyFill="1" applyBorder="1" applyAlignment="1"/>
    <xf numFmtId="0" fontId="2" fillId="0" borderId="0" xfId="0" applyFont="1" applyAlignment="1">
      <alignment horizontal="center"/>
    </xf>
    <xf numFmtId="0" fontId="1" fillId="3" borderId="5" xfId="0" quotePrefix="1" applyFont="1" applyFill="1" applyBorder="1"/>
    <xf numFmtId="0" fontId="1" fillId="0" borderId="0" xfId="0" applyFont="1" applyBorder="1"/>
    <xf numFmtId="0" fontId="1" fillId="0" borderId="0" xfId="0" applyFont="1" applyBorder="1" applyAlignment="1">
      <alignment horizontal="center" vertical="top" wrapText="1"/>
    </xf>
    <xf numFmtId="0" fontId="6" fillId="0" borderId="15" xfId="0" applyFont="1" applyBorder="1"/>
    <xf numFmtId="166" fontId="1" fillId="0" borderId="5" xfId="0" applyNumberFormat="1" applyFont="1" applyBorder="1" applyAlignment="1">
      <alignment horizontal="right"/>
    </xf>
    <xf numFmtId="1" fontId="1" fillId="0" borderId="5" xfId="1" applyNumberFormat="1" applyFont="1" applyBorder="1" applyAlignment="1">
      <alignment horizontal="right"/>
    </xf>
    <xf numFmtId="1" fontId="1" fillId="3" borderId="0" xfId="0" quotePrefix="1" applyNumberFormat="1" applyFont="1" applyFill="1"/>
    <xf numFmtId="0" fontId="7" fillId="0" borderId="12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2" fontId="1" fillId="2" borderId="8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GridLines="0" workbookViewId="0"/>
  </sheetViews>
  <sheetFormatPr defaultRowHeight="15" x14ac:dyDescent="0.25"/>
  <cols>
    <col min="1" max="1" width="2.28515625" customWidth="1"/>
    <col min="2" max="2" width="6.28515625" customWidth="1"/>
    <col min="3" max="3" width="49.85546875" bestFit="1" customWidth="1"/>
    <col min="4" max="4" width="13.7109375" bestFit="1" customWidth="1"/>
    <col min="5" max="5" width="12.42578125" bestFit="1" customWidth="1"/>
    <col min="6" max="6" width="11.42578125" customWidth="1"/>
    <col min="7" max="7" width="12" bestFit="1" customWidth="1"/>
  </cols>
  <sheetData>
    <row r="1" spans="1:5" x14ac:dyDescent="0.25">
      <c r="A1" s="20" t="s">
        <v>6</v>
      </c>
    </row>
    <row r="2" spans="1:5" x14ac:dyDescent="0.25">
      <c r="A2" s="20" t="s">
        <v>90</v>
      </c>
    </row>
    <row r="3" spans="1:5" x14ac:dyDescent="0.25">
      <c r="A3" s="20" t="s">
        <v>91</v>
      </c>
    </row>
    <row r="4" spans="1:5" x14ac:dyDescent="0.25">
      <c r="A4" s="20" t="s">
        <v>7</v>
      </c>
    </row>
    <row r="5" spans="1:5" x14ac:dyDescent="0.25">
      <c r="A5" s="20" t="s">
        <v>8</v>
      </c>
    </row>
    <row r="6" spans="1:5" x14ac:dyDescent="0.25">
      <c r="A6" s="20"/>
      <c r="B6" t="s">
        <v>9</v>
      </c>
    </row>
    <row r="7" spans="1:5" x14ac:dyDescent="0.25">
      <c r="A7" s="20"/>
      <c r="B7" t="s">
        <v>92</v>
      </c>
    </row>
    <row r="8" spans="1:5" x14ac:dyDescent="0.25">
      <c r="A8" s="20"/>
      <c r="B8" t="s">
        <v>93</v>
      </c>
    </row>
    <row r="9" spans="1:5" x14ac:dyDescent="0.25">
      <c r="A9" s="20" t="s">
        <v>10</v>
      </c>
    </row>
    <row r="10" spans="1:5" x14ac:dyDescent="0.25">
      <c r="B10" t="s">
        <v>11</v>
      </c>
    </row>
    <row r="11" spans="1:5" x14ac:dyDescent="0.25">
      <c r="B11" t="s">
        <v>12</v>
      </c>
    </row>
    <row r="12" spans="1:5" x14ac:dyDescent="0.25">
      <c r="B12" t="s">
        <v>13</v>
      </c>
    </row>
    <row r="14" spans="1:5" ht="15.75" thickBot="1" x14ac:dyDescent="0.3">
      <c r="A14" t="s">
        <v>14</v>
      </c>
    </row>
    <row r="15" spans="1:5" ht="15.75" thickBot="1" x14ac:dyDescent="0.3">
      <c r="B15" s="35" t="s">
        <v>15</v>
      </c>
      <c r="C15" s="35" t="s">
        <v>16</v>
      </c>
      <c r="D15" s="35" t="s">
        <v>17</v>
      </c>
      <c r="E15" s="35" t="s">
        <v>18</v>
      </c>
    </row>
    <row r="16" spans="1:5" ht="15.75" thickBot="1" x14ac:dyDescent="0.3">
      <c r="B16" s="21" t="s">
        <v>55</v>
      </c>
      <c r="C16" s="21" t="s">
        <v>94</v>
      </c>
      <c r="D16" s="23">
        <v>6528.6239999999998</v>
      </c>
      <c r="E16" s="23">
        <v>6574.9078</v>
      </c>
    </row>
    <row r="19" spans="1:7" ht="15.75" thickBot="1" x14ac:dyDescent="0.3">
      <c r="A19" t="s">
        <v>19</v>
      </c>
    </row>
    <row r="20" spans="1:7" ht="15.75" thickBot="1" x14ac:dyDescent="0.3">
      <c r="B20" s="35" t="s">
        <v>15</v>
      </c>
      <c r="C20" s="35" t="s">
        <v>16</v>
      </c>
      <c r="D20" s="35" t="s">
        <v>17</v>
      </c>
      <c r="E20" s="35" t="s">
        <v>18</v>
      </c>
      <c r="F20" s="35" t="s">
        <v>20</v>
      </c>
    </row>
    <row r="21" spans="1:7" x14ac:dyDescent="0.25">
      <c r="B21" s="22" t="s">
        <v>26</v>
      </c>
      <c r="C21" s="22" t="s">
        <v>78</v>
      </c>
      <c r="D21" s="24">
        <v>335.41019662496848</v>
      </c>
      <c r="E21" s="24">
        <v>292.11582163947594</v>
      </c>
      <c r="F21" s="22" t="s">
        <v>27</v>
      </c>
    </row>
    <row r="22" spans="1:7" x14ac:dyDescent="0.25">
      <c r="B22" s="22" t="s">
        <v>28</v>
      </c>
      <c r="C22" s="22" t="s">
        <v>79</v>
      </c>
      <c r="D22" s="24">
        <v>642.26162893325647</v>
      </c>
      <c r="E22" s="24">
        <v>570.39862108454327</v>
      </c>
      <c r="F22" s="22" t="s">
        <v>27</v>
      </c>
    </row>
    <row r="23" spans="1:7" x14ac:dyDescent="0.25">
      <c r="B23" s="22" t="s">
        <v>29</v>
      </c>
      <c r="C23" s="22" t="s">
        <v>80</v>
      </c>
      <c r="D23" s="24">
        <v>526.07033750250548</v>
      </c>
      <c r="E23" s="24">
        <v>452.1403437113384</v>
      </c>
      <c r="F23" s="22" t="s">
        <v>27</v>
      </c>
    </row>
    <row r="24" spans="1:7" x14ac:dyDescent="0.25">
      <c r="B24" s="22" t="s">
        <v>30</v>
      </c>
      <c r="C24" s="22" t="s">
        <v>81</v>
      </c>
      <c r="D24" s="24">
        <v>526.07033750250548</v>
      </c>
      <c r="E24" s="24">
        <v>484.92802752022959</v>
      </c>
      <c r="F24" s="22" t="s">
        <v>27</v>
      </c>
    </row>
    <row r="25" spans="1:7" ht="15.75" thickBot="1" x14ac:dyDescent="0.3">
      <c r="B25" s="21" t="s">
        <v>31</v>
      </c>
      <c r="C25" s="21" t="s">
        <v>82</v>
      </c>
      <c r="D25" s="25">
        <v>193.64916731037084</v>
      </c>
      <c r="E25" s="25">
        <v>177.55406987537705</v>
      </c>
      <c r="F25" s="21" t="s">
        <v>27</v>
      </c>
    </row>
    <row r="28" spans="1:7" ht="15.75" thickBot="1" x14ac:dyDescent="0.3">
      <c r="A28" t="s">
        <v>21</v>
      </c>
    </row>
    <row r="29" spans="1:7" ht="15.75" thickBot="1" x14ac:dyDescent="0.3">
      <c r="B29" s="35" t="s">
        <v>15</v>
      </c>
      <c r="C29" s="35" t="s">
        <v>16</v>
      </c>
      <c r="D29" s="35" t="s">
        <v>22</v>
      </c>
      <c r="E29" s="35" t="s">
        <v>23</v>
      </c>
      <c r="F29" s="35" t="s">
        <v>24</v>
      </c>
      <c r="G29" s="35" t="s">
        <v>25</v>
      </c>
    </row>
    <row r="30" spans="1:7" x14ac:dyDescent="0.25">
      <c r="B30" s="22" t="s">
        <v>56</v>
      </c>
      <c r="C30" s="22" t="s">
        <v>95</v>
      </c>
      <c r="D30" s="24">
        <v>199999.99988621872</v>
      </c>
      <c r="E30" s="22" t="s">
        <v>57</v>
      </c>
      <c r="F30" s="22" t="s">
        <v>32</v>
      </c>
      <c r="G30" s="22">
        <v>1.1378127965144813E-4</v>
      </c>
    </row>
    <row r="31" spans="1:7" ht="15.75" thickBot="1" x14ac:dyDescent="0.3">
      <c r="B31" s="21" t="s">
        <v>58</v>
      </c>
      <c r="C31" s="21" t="s">
        <v>96</v>
      </c>
      <c r="D31" s="23">
        <v>1245699.9099999999</v>
      </c>
      <c r="E31" s="21" t="s">
        <v>59</v>
      </c>
      <c r="F31" s="21" t="s">
        <v>32</v>
      </c>
      <c r="G31" s="21">
        <v>254300.0921610971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49.85546875" bestFit="1" customWidth="1"/>
    <col min="4" max="4" width="13.5703125" bestFit="1" customWidth="1"/>
    <col min="5" max="5" width="12.7109375" bestFit="1" customWidth="1"/>
  </cols>
  <sheetData>
    <row r="1" spans="1:5" x14ac:dyDescent="0.25">
      <c r="A1" s="20" t="s">
        <v>33</v>
      </c>
    </row>
    <row r="2" spans="1:5" x14ac:dyDescent="0.25">
      <c r="A2" s="20" t="s">
        <v>90</v>
      </c>
    </row>
    <row r="3" spans="1:5" x14ac:dyDescent="0.25">
      <c r="A3" s="20" t="s">
        <v>91</v>
      </c>
    </row>
    <row r="6" spans="1:5" ht="15.75" thickBot="1" x14ac:dyDescent="0.3">
      <c r="A6" t="s">
        <v>19</v>
      </c>
    </row>
    <row r="7" spans="1:5" x14ac:dyDescent="0.25">
      <c r="B7" s="36"/>
      <c r="C7" s="36"/>
      <c r="D7" s="36" t="s">
        <v>34</v>
      </c>
      <c r="E7" s="36" t="s">
        <v>36</v>
      </c>
    </row>
    <row r="8" spans="1:5" ht="15.75" thickBot="1" x14ac:dyDescent="0.3">
      <c r="B8" s="37" t="s">
        <v>15</v>
      </c>
      <c r="C8" s="37" t="s">
        <v>16</v>
      </c>
      <c r="D8" s="37" t="s">
        <v>35</v>
      </c>
      <c r="E8" s="37" t="s">
        <v>37</v>
      </c>
    </row>
    <row r="9" spans="1:5" x14ac:dyDescent="0.25">
      <c r="B9" s="22" t="s">
        <v>26</v>
      </c>
      <c r="C9" s="22" t="s">
        <v>78</v>
      </c>
      <c r="D9" s="22">
        <v>292.11582163947594</v>
      </c>
      <c r="E9" s="22">
        <v>0</v>
      </c>
    </row>
    <row r="10" spans="1:5" x14ac:dyDescent="0.25">
      <c r="B10" s="22" t="s">
        <v>28</v>
      </c>
      <c r="C10" s="22" t="s">
        <v>79</v>
      </c>
      <c r="D10" s="22">
        <v>570.39862108454327</v>
      </c>
      <c r="E10" s="22">
        <v>0</v>
      </c>
    </row>
    <row r="11" spans="1:5" x14ac:dyDescent="0.25">
      <c r="B11" s="22" t="s">
        <v>29</v>
      </c>
      <c r="C11" s="22" t="s">
        <v>80</v>
      </c>
      <c r="D11" s="22">
        <v>452.1403437113384</v>
      </c>
      <c r="E11" s="22">
        <v>0</v>
      </c>
    </row>
    <row r="12" spans="1:5" x14ac:dyDescent="0.25">
      <c r="B12" s="22" t="s">
        <v>30</v>
      </c>
      <c r="C12" s="22" t="s">
        <v>81</v>
      </c>
      <c r="D12" s="22">
        <v>484.92802752022959</v>
      </c>
      <c r="E12" s="22">
        <v>0</v>
      </c>
    </row>
    <row r="13" spans="1:5" ht="15.75" thickBot="1" x14ac:dyDescent="0.3">
      <c r="B13" s="21" t="s">
        <v>31</v>
      </c>
      <c r="C13" s="21" t="s">
        <v>82</v>
      </c>
      <c r="D13" s="21">
        <v>177.55406987537705</v>
      </c>
      <c r="E13" s="21">
        <v>0</v>
      </c>
    </row>
    <row r="15" spans="1:5" ht="15.75" thickBot="1" x14ac:dyDescent="0.3">
      <c r="A15" t="s">
        <v>21</v>
      </c>
    </row>
    <row r="16" spans="1:5" x14ac:dyDescent="0.25">
      <c r="B16" s="36"/>
      <c r="C16" s="36"/>
      <c r="D16" s="36" t="s">
        <v>34</v>
      </c>
      <c r="E16" s="36" t="s">
        <v>38</v>
      </c>
    </row>
    <row r="17" spans="2:5" ht="15.75" thickBot="1" x14ac:dyDescent="0.3">
      <c r="B17" s="37" t="s">
        <v>15</v>
      </c>
      <c r="C17" s="37" t="s">
        <v>16</v>
      </c>
      <c r="D17" s="37" t="s">
        <v>35</v>
      </c>
      <c r="E17" s="37" t="s">
        <v>39</v>
      </c>
    </row>
    <row r="18" spans="2:5" x14ac:dyDescent="0.25">
      <c r="B18" s="22" t="s">
        <v>56</v>
      </c>
      <c r="C18" s="22" t="s">
        <v>95</v>
      </c>
      <c r="D18" s="22">
        <v>199999.99988621872</v>
      </c>
      <c r="E18" s="22">
        <v>-3.7902353762341323E-3</v>
      </c>
    </row>
    <row r="19" spans="2:5" ht="15.75" thickBot="1" x14ac:dyDescent="0.3">
      <c r="B19" s="21" t="s">
        <v>58</v>
      </c>
      <c r="C19" s="21" t="s">
        <v>96</v>
      </c>
      <c r="D19" s="26">
        <v>1245699.9099999999</v>
      </c>
      <c r="E19" s="2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49.85546875" bestFit="1" customWidth="1"/>
    <col min="4" max="4" width="6.5703125" bestFit="1" customWidth="1"/>
    <col min="5" max="5" width="2.28515625" customWidth="1"/>
    <col min="6" max="6" width="6.42578125" customWidth="1"/>
    <col min="7" max="7" width="9.5703125" bestFit="1" customWidth="1"/>
    <col min="8" max="8" width="2.28515625" customWidth="1"/>
    <col min="9" max="9" width="6.5703125" customWidth="1"/>
    <col min="10" max="10" width="9.5703125" bestFit="1" customWidth="1"/>
  </cols>
  <sheetData>
    <row r="1" spans="1:10" x14ac:dyDescent="0.25">
      <c r="A1" s="20" t="s">
        <v>83</v>
      </c>
    </row>
    <row r="2" spans="1:10" x14ac:dyDescent="0.25">
      <c r="A2" s="20" t="s">
        <v>90</v>
      </c>
    </row>
    <row r="3" spans="1:10" x14ac:dyDescent="0.25">
      <c r="A3" s="20" t="s">
        <v>91</v>
      </c>
    </row>
    <row r="5" spans="1:10" ht="15.75" thickBot="1" x14ac:dyDescent="0.3"/>
    <row r="6" spans="1:10" x14ac:dyDescent="0.25">
      <c r="B6" s="36"/>
      <c r="C6" s="36" t="s">
        <v>84</v>
      </c>
      <c r="D6" s="36"/>
    </row>
    <row r="7" spans="1:10" ht="15.75" thickBot="1" x14ac:dyDescent="0.3">
      <c r="B7" s="37" t="s">
        <v>15</v>
      </c>
      <c r="C7" s="37" t="s">
        <v>16</v>
      </c>
      <c r="D7" s="37" t="s">
        <v>35</v>
      </c>
    </row>
    <row r="8" spans="1:10" ht="15.75" thickBot="1" x14ac:dyDescent="0.3">
      <c r="B8" s="21" t="s">
        <v>55</v>
      </c>
      <c r="C8" s="21" t="s">
        <v>94</v>
      </c>
      <c r="D8" s="23">
        <v>6574.9078</v>
      </c>
    </row>
    <row r="10" spans="1:10" ht="15.75" thickBot="1" x14ac:dyDescent="0.3"/>
    <row r="11" spans="1:10" x14ac:dyDescent="0.25">
      <c r="B11" s="36"/>
      <c r="C11" s="36" t="s">
        <v>85</v>
      </c>
      <c r="D11" s="36"/>
      <c r="F11" s="36" t="s">
        <v>86</v>
      </c>
      <c r="G11" s="36" t="s">
        <v>84</v>
      </c>
      <c r="I11" s="36" t="s">
        <v>89</v>
      </c>
      <c r="J11" s="36" t="s">
        <v>84</v>
      </c>
    </row>
    <row r="12" spans="1:10" ht="15.75" thickBot="1" x14ac:dyDescent="0.3">
      <c r="B12" s="37" t="s">
        <v>15</v>
      </c>
      <c r="C12" s="37" t="s">
        <v>16</v>
      </c>
      <c r="D12" s="37" t="s">
        <v>35</v>
      </c>
      <c r="F12" s="37" t="s">
        <v>87</v>
      </c>
      <c r="G12" s="37" t="s">
        <v>88</v>
      </c>
      <c r="I12" s="37" t="s">
        <v>87</v>
      </c>
      <c r="J12" s="37" t="s">
        <v>88</v>
      </c>
    </row>
    <row r="13" spans="1:10" x14ac:dyDescent="0.25">
      <c r="B13" s="22" t="s">
        <v>26</v>
      </c>
      <c r="C13" s="22" t="s">
        <v>78</v>
      </c>
      <c r="D13" s="24">
        <v>292.11582163947594</v>
      </c>
      <c r="F13" s="22" t="e">
        <v>#N/A</v>
      </c>
      <c r="G13" s="22" t="e">
        <v>#N/A</v>
      </c>
      <c r="I13" s="22" t="e">
        <v>#N/A</v>
      </c>
      <c r="J13" s="22" t="e">
        <v>#N/A</v>
      </c>
    </row>
    <row r="14" spans="1:10" x14ac:dyDescent="0.25">
      <c r="B14" s="22" t="s">
        <v>28</v>
      </c>
      <c r="C14" s="22" t="s">
        <v>79</v>
      </c>
      <c r="D14" s="24">
        <v>570.39862108454327</v>
      </c>
      <c r="F14" s="22" t="e">
        <v>#N/A</v>
      </c>
      <c r="G14" s="22" t="e">
        <v>#N/A</v>
      </c>
      <c r="I14" s="22" t="e">
        <v>#N/A</v>
      </c>
      <c r="J14" s="22" t="e">
        <v>#N/A</v>
      </c>
    </row>
    <row r="15" spans="1:10" x14ac:dyDescent="0.25">
      <c r="B15" s="22" t="s">
        <v>29</v>
      </c>
      <c r="C15" s="22" t="s">
        <v>80</v>
      </c>
      <c r="D15" s="24">
        <v>452.1403437113384</v>
      </c>
      <c r="F15" s="22" t="e">
        <v>#N/A</v>
      </c>
      <c r="G15" s="22" t="e">
        <v>#N/A</v>
      </c>
      <c r="I15" s="22" t="e">
        <v>#N/A</v>
      </c>
      <c r="J15" s="22" t="e">
        <v>#N/A</v>
      </c>
    </row>
    <row r="16" spans="1:10" x14ac:dyDescent="0.25">
      <c r="B16" s="22" t="s">
        <v>30</v>
      </c>
      <c r="C16" s="22" t="s">
        <v>81</v>
      </c>
      <c r="D16" s="24">
        <v>484.92802752022959</v>
      </c>
      <c r="F16" s="22" t="e">
        <v>#N/A</v>
      </c>
      <c r="G16" s="22" t="e">
        <v>#N/A</v>
      </c>
      <c r="I16" s="22" t="e">
        <v>#N/A</v>
      </c>
      <c r="J16" s="22" t="e">
        <v>#N/A</v>
      </c>
    </row>
    <row r="17" spans="2:10" ht="15.75" thickBot="1" x14ac:dyDescent="0.3">
      <c r="B17" s="21" t="s">
        <v>31</v>
      </c>
      <c r="C17" s="21" t="s">
        <v>82</v>
      </c>
      <c r="D17" s="25">
        <v>177.55406987537705</v>
      </c>
      <c r="F17" s="21" t="e">
        <v>#N/A</v>
      </c>
      <c r="G17" s="21" t="e">
        <v>#N/A</v>
      </c>
      <c r="I17" s="21" t="e">
        <v>#N/A</v>
      </c>
      <c r="J17" s="21" t="e"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4"/>
  <sheetViews>
    <sheetView tabSelected="1" zoomScaleNormal="100" workbookViewId="0">
      <selection activeCell="B16" sqref="B16:F16"/>
    </sheetView>
  </sheetViews>
  <sheetFormatPr defaultRowHeight="15" x14ac:dyDescent="0.25"/>
  <cols>
    <col min="1" max="1" width="55.42578125" style="1" bestFit="1" customWidth="1"/>
    <col min="2" max="2" width="11.42578125" style="1" bestFit="1" customWidth="1"/>
    <col min="3" max="3" width="11.5703125" style="1" bestFit="1" customWidth="1"/>
    <col min="4" max="4" width="11.42578125" style="1" bestFit="1" customWidth="1"/>
    <col min="5" max="5" width="11.140625" style="1" bestFit="1" customWidth="1"/>
    <col min="6" max="6" width="11.85546875" style="1" bestFit="1" customWidth="1"/>
    <col min="7" max="7" width="26.140625" style="1" bestFit="1" customWidth="1"/>
    <col min="8" max="8" width="11.7109375" style="1" customWidth="1"/>
    <col min="9" max="9" width="20.28515625" style="1" bestFit="1" customWidth="1"/>
    <col min="10" max="16384" width="9.140625" style="1"/>
  </cols>
  <sheetData>
    <row r="1" spans="1:12" ht="18" x14ac:dyDescent="0.25">
      <c r="A1" s="38" t="s">
        <v>40</v>
      </c>
      <c r="B1" s="38"/>
      <c r="C1" s="38"/>
      <c r="D1" s="38"/>
      <c r="E1" s="38"/>
      <c r="F1" s="38"/>
      <c r="G1" s="27"/>
    </row>
    <row r="3" spans="1:12" x14ac:dyDescent="0.25">
      <c r="A3" s="15" t="s">
        <v>60</v>
      </c>
      <c r="B3" s="16">
        <v>200000</v>
      </c>
      <c r="C3" s="15"/>
      <c r="D3" s="17"/>
      <c r="E3" s="17"/>
      <c r="F3" s="15"/>
      <c r="G3" s="29"/>
    </row>
    <row r="4" spans="1:12" x14ac:dyDescent="0.25">
      <c r="A4" s="15" t="s">
        <v>61</v>
      </c>
      <c r="B4" s="18">
        <v>1500000</v>
      </c>
      <c r="C4" s="15"/>
      <c r="D4" s="17"/>
      <c r="E4" s="17"/>
      <c r="F4" s="15"/>
      <c r="G4" s="29"/>
    </row>
    <row r="5" spans="1:12" x14ac:dyDescent="0.25">
      <c r="A5" s="15"/>
      <c r="B5" s="15"/>
      <c r="C5" s="15"/>
      <c r="D5" s="15"/>
      <c r="E5" s="15"/>
      <c r="F5" s="15"/>
      <c r="G5" s="29"/>
    </row>
    <row r="6" spans="1:12" ht="14.25" customHeight="1" x14ac:dyDescent="0.25">
      <c r="A6" s="15"/>
      <c r="B6" s="19" t="s">
        <v>5</v>
      </c>
      <c r="C6" s="19" t="s">
        <v>4</v>
      </c>
      <c r="D6" s="19" t="s">
        <v>2</v>
      </c>
      <c r="E6" s="19" t="s">
        <v>3</v>
      </c>
      <c r="F6" s="19" t="s">
        <v>1</v>
      </c>
      <c r="G6" s="30"/>
    </row>
    <row r="7" spans="1:12" x14ac:dyDescent="0.25">
      <c r="A7" s="15" t="s">
        <v>62</v>
      </c>
      <c r="B7" s="15">
        <v>1125</v>
      </c>
      <c r="C7" s="15">
        <v>2750</v>
      </c>
      <c r="D7" s="15">
        <v>3075</v>
      </c>
      <c r="E7" s="15">
        <v>3075</v>
      </c>
      <c r="F7" s="15">
        <v>750</v>
      </c>
      <c r="G7" s="29"/>
    </row>
    <row r="8" spans="1:12" x14ac:dyDescent="0.25">
      <c r="A8" s="15" t="s">
        <v>63</v>
      </c>
      <c r="B8" s="18">
        <v>45</v>
      </c>
      <c r="C8" s="18">
        <v>85</v>
      </c>
      <c r="D8" s="18">
        <v>125</v>
      </c>
      <c r="E8" s="18">
        <v>155</v>
      </c>
      <c r="F8" s="18">
        <v>125</v>
      </c>
      <c r="G8" s="2"/>
      <c r="I8" s="14"/>
      <c r="J8" s="14"/>
      <c r="K8" s="14"/>
    </row>
    <row r="9" spans="1:12" x14ac:dyDescent="0.25">
      <c r="A9" s="15" t="s">
        <v>66</v>
      </c>
      <c r="B9" s="18">
        <v>2</v>
      </c>
      <c r="C9" s="18">
        <v>3</v>
      </c>
      <c r="D9" s="18">
        <v>3</v>
      </c>
      <c r="E9" s="18">
        <v>3</v>
      </c>
      <c r="F9" s="18">
        <v>4</v>
      </c>
      <c r="G9" s="2"/>
      <c r="I9" s="14"/>
      <c r="J9" s="14"/>
      <c r="K9" s="14"/>
    </row>
    <row r="10" spans="1:12" x14ac:dyDescent="0.25">
      <c r="A10" s="15" t="s">
        <v>64</v>
      </c>
      <c r="B10" s="18">
        <v>100</v>
      </c>
      <c r="C10" s="18">
        <v>225</v>
      </c>
      <c r="D10" s="18">
        <v>135</v>
      </c>
      <c r="E10" s="18">
        <v>135</v>
      </c>
      <c r="F10" s="18">
        <v>100</v>
      </c>
      <c r="G10" s="2"/>
      <c r="I10" s="14"/>
      <c r="J10" s="14"/>
      <c r="K10" s="14"/>
    </row>
    <row r="11" spans="1:12" x14ac:dyDescent="0.25">
      <c r="A11" s="15" t="s">
        <v>65</v>
      </c>
      <c r="B11" s="15">
        <v>84</v>
      </c>
      <c r="C11" s="15">
        <v>106</v>
      </c>
      <c r="D11" s="15">
        <v>140</v>
      </c>
      <c r="E11" s="15">
        <v>70</v>
      </c>
      <c r="F11" s="15">
        <v>100</v>
      </c>
      <c r="G11" s="29"/>
      <c r="I11" s="14"/>
      <c r="J11" s="14"/>
      <c r="K11" s="14"/>
    </row>
    <row r="12" spans="1:12" ht="15.75" thickBot="1" x14ac:dyDescent="0.3">
      <c r="L12" s="14"/>
    </row>
    <row r="13" spans="1:12" ht="15.75" x14ac:dyDescent="0.25">
      <c r="A13" s="13" t="s">
        <v>67</v>
      </c>
      <c r="B13" s="4"/>
      <c r="C13" s="4"/>
      <c r="D13" s="4"/>
      <c r="E13" s="4"/>
      <c r="F13" s="4"/>
      <c r="G13" s="4"/>
      <c r="H13" s="5"/>
      <c r="L13" s="14"/>
    </row>
    <row r="14" spans="1:12" ht="30" x14ac:dyDescent="0.25">
      <c r="A14" s="6"/>
      <c r="B14" s="3" t="str">
        <f>B6</f>
        <v>Chairs</v>
      </c>
      <c r="C14" s="3" t="str">
        <f t="shared" ref="C14:F14" si="0">C6</f>
        <v>Tables</v>
      </c>
      <c r="D14" s="3" t="str">
        <f t="shared" si="0"/>
        <v>Beds</v>
      </c>
      <c r="E14" s="3" t="str">
        <f t="shared" si="0"/>
        <v>Sofas</v>
      </c>
      <c r="F14" s="3" t="str">
        <f t="shared" si="0"/>
        <v>Bookcases</v>
      </c>
      <c r="G14" s="3"/>
      <c r="H14" s="7" t="s">
        <v>0</v>
      </c>
      <c r="L14" s="14"/>
    </row>
    <row r="15" spans="1:12" ht="15.75" thickBot="1" x14ac:dyDescent="0.3">
      <c r="A15" s="6" t="s">
        <v>68</v>
      </c>
      <c r="B15" s="9">
        <f>SQRT(2*B10*B7/B9)</f>
        <v>335.41019662496848</v>
      </c>
      <c r="C15" s="9">
        <f t="shared" ref="C15:E15" si="1">SQRT(2*C10*C7/C9)</f>
        <v>642.26162893325647</v>
      </c>
      <c r="D15" s="9">
        <f t="shared" si="1"/>
        <v>526.07033750250548</v>
      </c>
      <c r="E15" s="9">
        <f t="shared" si="1"/>
        <v>526.07033750250548</v>
      </c>
      <c r="F15" s="9">
        <f>SQRT(2*F10*F7/F9)</f>
        <v>193.64916731037084</v>
      </c>
      <c r="G15" s="28" t="s">
        <v>41</v>
      </c>
      <c r="H15" s="31"/>
      <c r="L15" s="14"/>
    </row>
    <row r="16" spans="1:12" ht="15.75" thickBot="1" x14ac:dyDescent="0.3">
      <c r="A16" s="6" t="s">
        <v>69</v>
      </c>
      <c r="B16" s="39">
        <v>292.11582163947594</v>
      </c>
      <c r="C16" s="39">
        <v>570.39862108454327</v>
      </c>
      <c r="D16" s="39">
        <v>452.1403437113384</v>
      </c>
      <c r="E16" s="39">
        <v>484.92802752022959</v>
      </c>
      <c r="F16" s="39">
        <v>177.55406987537705</v>
      </c>
      <c r="G16" s="10"/>
      <c r="H16" s="31"/>
    </row>
    <row r="17" spans="1:9" x14ac:dyDescent="0.25">
      <c r="A17" s="6" t="s">
        <v>70</v>
      </c>
      <c r="B17" s="9">
        <f>B16/2</f>
        <v>146.05791081973797</v>
      </c>
      <c r="C17" s="9">
        <f t="shared" ref="C17:E17" si="2">C16/2</f>
        <v>285.19931054227163</v>
      </c>
      <c r="D17" s="9">
        <f t="shared" si="2"/>
        <v>226.0701718556692</v>
      </c>
      <c r="E17" s="9">
        <f t="shared" si="2"/>
        <v>242.4640137601148</v>
      </c>
      <c r="F17" s="9">
        <f>F16/2</f>
        <v>88.777034937688526</v>
      </c>
      <c r="G17" s="28" t="s">
        <v>49</v>
      </c>
      <c r="H17" s="31"/>
    </row>
    <row r="18" spans="1:9" x14ac:dyDescent="0.25">
      <c r="A18" s="6" t="s">
        <v>71</v>
      </c>
      <c r="B18" s="11">
        <f>B7/B16</f>
        <v>3.8512121448473087</v>
      </c>
      <c r="C18" s="11">
        <f t="shared" ref="C18:F18" si="3">C7/C16</f>
        <v>4.8211897756190414</v>
      </c>
      <c r="D18" s="11">
        <f t="shared" si="3"/>
        <v>6.8009856735172995</v>
      </c>
      <c r="E18" s="11">
        <f t="shared" si="3"/>
        <v>6.3411471919340059</v>
      </c>
      <c r="F18" s="11">
        <f t="shared" si="3"/>
        <v>4.2240653820349792</v>
      </c>
      <c r="G18" s="28" t="s">
        <v>48</v>
      </c>
      <c r="H18" s="31"/>
    </row>
    <row r="19" spans="1:9" x14ac:dyDescent="0.25">
      <c r="A19" s="6" t="s">
        <v>72</v>
      </c>
      <c r="B19" s="9">
        <f>B16*B18</f>
        <v>1125</v>
      </c>
      <c r="C19" s="9">
        <f t="shared" ref="C19:F19" si="4">C16*C18</f>
        <v>2749.9999999999995</v>
      </c>
      <c r="D19" s="9">
        <f t="shared" si="4"/>
        <v>3075</v>
      </c>
      <c r="E19" s="9">
        <f t="shared" si="4"/>
        <v>3075</v>
      </c>
      <c r="F19" s="9">
        <f t="shared" si="4"/>
        <v>750</v>
      </c>
      <c r="G19" s="28" t="s">
        <v>47</v>
      </c>
      <c r="H19" s="31"/>
    </row>
    <row r="20" spans="1:9" x14ac:dyDescent="0.25">
      <c r="A20" s="6" t="s">
        <v>73</v>
      </c>
      <c r="B20" s="9">
        <f>B16*B11</f>
        <v>24537.729017715978</v>
      </c>
      <c r="C20" s="9">
        <f t="shared" ref="C20:F20" si="5">C16*C11</f>
        <v>60462.253834961586</v>
      </c>
      <c r="D20" s="9">
        <f t="shared" si="5"/>
        <v>63299.648119587378</v>
      </c>
      <c r="E20" s="9">
        <f t="shared" si="5"/>
        <v>33944.961926416072</v>
      </c>
      <c r="F20" s="9">
        <f t="shared" si="5"/>
        <v>17755.406987537706</v>
      </c>
      <c r="G20" s="28" t="s">
        <v>46</v>
      </c>
      <c r="H20" s="33">
        <f>SUM(B20:F20)</f>
        <v>199999.99988621872</v>
      </c>
      <c r="I20" s="34" t="s">
        <v>50</v>
      </c>
    </row>
    <row r="21" spans="1:9" x14ac:dyDescent="0.25">
      <c r="A21" s="6" t="s">
        <v>74</v>
      </c>
      <c r="B21" s="2">
        <f>B10*B18</f>
        <v>385.12121448473084</v>
      </c>
      <c r="C21" s="2">
        <f t="shared" ref="C21:F21" si="6">C10*C18</f>
        <v>1084.7676995142842</v>
      </c>
      <c r="D21" s="2">
        <f t="shared" si="6"/>
        <v>918.13306592483548</v>
      </c>
      <c r="E21" s="2">
        <f t="shared" si="6"/>
        <v>856.0548709110908</v>
      </c>
      <c r="F21" s="2">
        <f t="shared" si="6"/>
        <v>422.40653820349792</v>
      </c>
      <c r="G21" s="28" t="s">
        <v>45</v>
      </c>
      <c r="H21" s="32">
        <f>SUM(B21:F21)</f>
        <v>3666.4833890384393</v>
      </c>
      <c r="I21" s="34" t="s">
        <v>51</v>
      </c>
    </row>
    <row r="22" spans="1:9" x14ac:dyDescent="0.25">
      <c r="A22" s="6" t="s">
        <v>75</v>
      </c>
      <c r="B22" s="2">
        <f>B9*B17</f>
        <v>292.11582163947594</v>
      </c>
      <c r="C22" s="2">
        <f t="shared" ref="C22:F22" si="7">C9*C17</f>
        <v>855.5979316268149</v>
      </c>
      <c r="D22" s="2">
        <f t="shared" si="7"/>
        <v>678.21051556700763</v>
      </c>
      <c r="E22" s="2">
        <f t="shared" si="7"/>
        <v>727.39204128034442</v>
      </c>
      <c r="F22" s="2">
        <f t="shared" si="7"/>
        <v>355.10813975075411</v>
      </c>
      <c r="G22" s="28" t="s">
        <v>44</v>
      </c>
      <c r="H22" s="32">
        <f t="shared" ref="H22:H24" si="8">SUM(B22:F22)</f>
        <v>2908.424449864397</v>
      </c>
      <c r="I22" s="34" t="s">
        <v>52</v>
      </c>
    </row>
    <row r="23" spans="1:9" x14ac:dyDescent="0.25">
      <c r="A23" s="6" t="s">
        <v>76</v>
      </c>
      <c r="B23" s="2">
        <f>B21+B22</f>
        <v>677.23703612420672</v>
      </c>
      <c r="C23" s="2">
        <f t="shared" ref="C23:F23" si="9">C21+C22</f>
        <v>1940.3656311410991</v>
      </c>
      <c r="D23" s="2">
        <f t="shared" si="9"/>
        <v>1596.343581491843</v>
      </c>
      <c r="E23" s="2">
        <f t="shared" si="9"/>
        <v>1583.4469121914353</v>
      </c>
      <c r="F23" s="2">
        <f t="shared" si="9"/>
        <v>777.51467795425197</v>
      </c>
      <c r="G23" s="28" t="s">
        <v>43</v>
      </c>
      <c r="H23" s="32">
        <f t="shared" si="8"/>
        <v>6574.9078389028364</v>
      </c>
      <c r="I23" s="34" t="s">
        <v>53</v>
      </c>
    </row>
    <row r="24" spans="1:9" ht="15.75" thickBot="1" x14ac:dyDescent="0.3">
      <c r="A24" s="8" t="s">
        <v>77</v>
      </c>
      <c r="B24" s="12">
        <f>B7*B8+B23</f>
        <v>51302.237036124206</v>
      </c>
      <c r="C24" s="12">
        <f t="shared" ref="C24:E24" si="10">C7*C8+C23</f>
        <v>235690.36563114109</v>
      </c>
      <c r="D24" s="12">
        <f t="shared" si="10"/>
        <v>385971.34358149185</v>
      </c>
      <c r="E24" s="12">
        <f t="shared" si="10"/>
        <v>478208.44691219146</v>
      </c>
      <c r="F24" s="12">
        <f>F7*F8+F23</f>
        <v>94527.514677954256</v>
      </c>
      <c r="G24" s="28" t="s">
        <v>42</v>
      </c>
      <c r="H24" s="32">
        <f t="shared" si="8"/>
        <v>1245699.9078389029</v>
      </c>
      <c r="I24" s="34" t="s">
        <v>54</v>
      </c>
    </row>
  </sheetData>
  <mergeCells count="1">
    <mergeCell ref="A1:F1"/>
  </mergeCells>
  <pageMargins left="0.7" right="0.7" top="0.75" bottom="0.75" header="0.3" footer="0.3"/>
  <pageSetup scale="84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Answer Report 1</vt:lpstr>
      <vt:lpstr>Sensitivity Report 1</vt:lpstr>
      <vt:lpstr>Limits Report 1</vt:lpstr>
      <vt:lpstr>NLP</vt:lpstr>
      <vt:lpstr>NLP!Print_Area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2014-10-26T07:06:53Z</dcterms:created>
  <dcterms:modified xsi:type="dcterms:W3CDTF">2016-09-13T17:12:00Z</dcterms:modified>
</cp:coreProperties>
</file>