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 firstSheet="5" activeTab="8"/>
  </bookViews>
  <sheets>
    <sheet name="Answer Report 1" sheetId="4" r:id="rId1"/>
    <sheet name="Rolls Bakery" sheetId="1" r:id="rId2"/>
    <sheet name="AimHighPol" sheetId="2" r:id="rId3"/>
    <sheet name="Answer Report 2" sheetId="9" r:id="rId4"/>
    <sheet name="Sensitivity Report 1" sheetId="10" r:id="rId5"/>
    <sheet name="Limits Report 1" sheetId="11" r:id="rId6"/>
    <sheet name="RollsBakery_GoalProgramming" sheetId="3" r:id="rId7"/>
    <sheet name="Answer Report 3" sheetId="13" r:id="rId8"/>
    <sheet name="RollsBakery_IntegerGP" sheetId="12" r:id="rId9"/>
  </sheets>
  <definedNames>
    <definedName name="solver_adj" localSheetId="2" hidden="1">AimHighPol!$C$8:$C$9</definedName>
    <definedName name="solver_adj" localSheetId="1" hidden="1">'Rolls Bakery'!$B$8:$B$9</definedName>
    <definedName name="solver_adj" localSheetId="6" hidden="1">RollsBakery_GoalProgramming!$C$6:$C$7,RollsBakery_GoalProgramming!$C$12:$C$23</definedName>
    <definedName name="solver_adj" localSheetId="8" hidden="1">RollsBakery_IntegerGP!$C$6:$C$7,RollsBakery_IntegerGP!$C$12:$C$23</definedName>
    <definedName name="solver_cvg" localSheetId="2" hidden="1">0.0001</definedName>
    <definedName name="solver_cvg" localSheetId="1" hidden="1">0.0001</definedName>
    <definedName name="solver_cvg" localSheetId="6" hidden="1">0.0001</definedName>
    <definedName name="solver_cvg" localSheetId="8" hidden="1">0.0001</definedName>
    <definedName name="solver_drv" localSheetId="2" hidden="1">1</definedName>
    <definedName name="solver_drv" localSheetId="1" hidden="1">1</definedName>
    <definedName name="solver_drv" localSheetId="6" hidden="1">2</definedName>
    <definedName name="solver_drv" localSheetId="8" hidden="1">2</definedName>
    <definedName name="solver_eng" localSheetId="2" hidden="1">2</definedName>
    <definedName name="solver_eng" localSheetId="1" hidden="1">2</definedName>
    <definedName name="solver_eng" localSheetId="6" hidden="1">2</definedName>
    <definedName name="solver_eng" localSheetId="8" hidden="1">2</definedName>
    <definedName name="solver_est" localSheetId="2" hidden="1">1</definedName>
    <definedName name="solver_est" localSheetId="1" hidden="1">1</definedName>
    <definedName name="solver_est" localSheetId="6" hidden="1">1</definedName>
    <definedName name="solver_est" localSheetId="8" hidden="1">1</definedName>
    <definedName name="solver_itr" localSheetId="2" hidden="1">2147483647</definedName>
    <definedName name="solver_itr" localSheetId="1" hidden="1">2147483647</definedName>
    <definedName name="solver_itr" localSheetId="6" hidden="1">2147483647</definedName>
    <definedName name="solver_itr" localSheetId="8" hidden="1">2147483647</definedName>
    <definedName name="solver_lhs1" localSheetId="2" hidden="1">AimHighPol!$C$8</definedName>
    <definedName name="solver_lhs1" localSheetId="1" hidden="1">'Rolls Bakery'!$B$8</definedName>
    <definedName name="solver_lhs1" localSheetId="6" hidden="1">RollsBakery_GoalProgramming!$H$6:$H$7</definedName>
    <definedName name="solver_lhs1" localSheetId="8" hidden="1">RollsBakery_IntegerGP!$C$6:$C$7</definedName>
    <definedName name="solver_lhs2" localSheetId="2" hidden="1">AimHighPol!$C$9</definedName>
    <definedName name="solver_lhs2" localSheetId="1" hidden="1">'Rolls Bakery'!$B$9</definedName>
    <definedName name="solver_lhs2" localSheetId="6" hidden="1">RollsBakery_GoalProgramming!$F$6:$F$7</definedName>
    <definedName name="solver_lhs2" localSheetId="8" hidden="1">RollsBakery_IntegerGP!$H$6:$H$7</definedName>
    <definedName name="solver_lhs3" localSheetId="2" hidden="1">AimHighPol!$D$10</definedName>
    <definedName name="solver_lhs3" localSheetId="1" hidden="1">'Rolls Bakery'!$D$10</definedName>
    <definedName name="solver_lhs3" localSheetId="6" hidden="1">RollsBakery_GoalProgramming!$F$9</definedName>
    <definedName name="solver_lhs3" localSheetId="8" hidden="1">RollsBakery_IntegerGP!$F$8</definedName>
    <definedName name="solver_lhs4" localSheetId="6" hidden="1">RollsBakery_GoalProgramming!$F$8</definedName>
    <definedName name="solver_lhs4" localSheetId="8" hidden="1">RollsBakery_IntegerGP!$F$6:$F$7</definedName>
    <definedName name="solver_lhs5" localSheetId="8" hidden="1">RollsBakery_IntegerGP!$F$9</definedName>
    <definedName name="solver_mip" localSheetId="2" hidden="1">2147483647</definedName>
    <definedName name="solver_mip" localSheetId="1" hidden="1">2147483647</definedName>
    <definedName name="solver_mip" localSheetId="6" hidden="1">2147483647</definedName>
    <definedName name="solver_mip" localSheetId="8" hidden="1">2147483647</definedName>
    <definedName name="solver_mni" localSheetId="2" hidden="1">30</definedName>
    <definedName name="solver_mni" localSheetId="1" hidden="1">30</definedName>
    <definedName name="solver_mni" localSheetId="6" hidden="1">30</definedName>
    <definedName name="solver_mni" localSheetId="8" hidden="1">30</definedName>
    <definedName name="solver_mrt" localSheetId="2" hidden="1">0.075</definedName>
    <definedName name="solver_mrt" localSheetId="1" hidden="1">0.075</definedName>
    <definedName name="solver_mrt" localSheetId="6" hidden="1">0.075</definedName>
    <definedName name="solver_mrt" localSheetId="8" hidden="1">0.075</definedName>
    <definedName name="solver_msl" localSheetId="2" hidden="1">2</definedName>
    <definedName name="solver_msl" localSheetId="1" hidden="1">2</definedName>
    <definedName name="solver_msl" localSheetId="6" hidden="1">2</definedName>
    <definedName name="solver_msl" localSheetId="8" hidden="1">2</definedName>
    <definedName name="solver_neg" localSheetId="2" hidden="1">1</definedName>
    <definedName name="solver_neg" localSheetId="1" hidden="1">1</definedName>
    <definedName name="solver_neg" localSheetId="6" hidden="1">1</definedName>
    <definedName name="solver_neg" localSheetId="8" hidden="1">1</definedName>
    <definedName name="solver_nod" localSheetId="2" hidden="1">2147483647</definedName>
    <definedName name="solver_nod" localSheetId="1" hidden="1">2147483647</definedName>
    <definedName name="solver_nod" localSheetId="6" hidden="1">2147483647</definedName>
    <definedName name="solver_nod" localSheetId="8" hidden="1">2147483647</definedName>
    <definedName name="solver_num" localSheetId="2" hidden="1">3</definedName>
    <definedName name="solver_num" localSheetId="1" hidden="1">3</definedName>
    <definedName name="solver_num" localSheetId="6" hidden="1">4</definedName>
    <definedName name="solver_num" localSheetId="8" hidden="1">5</definedName>
    <definedName name="solver_nwt" localSheetId="2" hidden="1">1</definedName>
    <definedName name="solver_nwt" localSheetId="1" hidden="1">1</definedName>
    <definedName name="solver_nwt" localSheetId="6" hidden="1">1</definedName>
    <definedName name="solver_nwt" localSheetId="8" hidden="1">1</definedName>
    <definedName name="solver_opt" localSheetId="2" hidden="1">AimHighPol!$E$10</definedName>
    <definedName name="solver_opt" localSheetId="1" hidden="1">'Rolls Bakery'!$C$10</definedName>
    <definedName name="solver_opt" localSheetId="6" hidden="1">RollsBakery_GoalProgramming!$C$24</definedName>
    <definedName name="solver_opt" localSheetId="8" hidden="1">RollsBakery_IntegerGP!$C$24</definedName>
    <definedName name="solver_pre" localSheetId="2" hidden="1">0.000001</definedName>
    <definedName name="solver_pre" localSheetId="1" hidden="1">0.000001</definedName>
    <definedName name="solver_pre" localSheetId="6" hidden="1">0.000001</definedName>
    <definedName name="solver_pre" localSheetId="8" hidden="1">0.000001</definedName>
    <definedName name="solver_rbv" localSheetId="2" hidden="1">1</definedName>
    <definedName name="solver_rbv" localSheetId="1" hidden="1">1</definedName>
    <definedName name="solver_rbv" localSheetId="6" hidden="1">2</definedName>
    <definedName name="solver_rbv" localSheetId="8" hidden="1">2</definedName>
    <definedName name="solver_rel1" localSheetId="2" hidden="1">3</definedName>
    <definedName name="solver_rel1" localSheetId="1" hidden="1">3</definedName>
    <definedName name="solver_rel1" localSheetId="6" hidden="1">2</definedName>
    <definedName name="solver_rel1" localSheetId="8" hidden="1">4</definedName>
    <definedName name="solver_rel2" localSheetId="2" hidden="1">1</definedName>
    <definedName name="solver_rel2" localSheetId="1" hidden="1">3</definedName>
    <definedName name="solver_rel2" localSheetId="6" hidden="1">2</definedName>
    <definedName name="solver_rel2" localSheetId="8" hidden="1">2</definedName>
    <definedName name="solver_rel3" localSheetId="2" hidden="1">3</definedName>
    <definedName name="solver_rel3" localSheetId="1" hidden="1">1</definedName>
    <definedName name="solver_rel3" localSheetId="6" hidden="1">2</definedName>
    <definedName name="solver_rel3" localSheetId="8" hidden="1">2</definedName>
    <definedName name="solver_rel4" localSheetId="6" hidden="1">2</definedName>
    <definedName name="solver_rel4" localSheetId="8" hidden="1">2</definedName>
    <definedName name="solver_rel5" localSheetId="8" hidden="1">2</definedName>
    <definedName name="solver_rhs1" localSheetId="2" hidden="1">AimHighPol!$F$8</definedName>
    <definedName name="solver_rhs1" localSheetId="1" hidden="1">'Rolls Bakery'!$E$8</definedName>
    <definedName name="solver_rhs1" localSheetId="6" hidden="1">RollsBakery_GoalProgramming!$I$6:$I$7</definedName>
    <definedName name="solver_rhs1" localSheetId="8" hidden="1">integer</definedName>
    <definedName name="solver_rhs2" localSheetId="2" hidden="1">AimHighPol!$F$9</definedName>
    <definedName name="solver_rhs2" localSheetId="1" hidden="1">'Rolls Bakery'!$E$9</definedName>
    <definedName name="solver_rhs2" localSheetId="6" hidden="1">RollsBakery_GoalProgramming!$G$6:$G$7</definedName>
    <definedName name="solver_rhs2" localSheetId="8" hidden="1">RollsBakery_IntegerGP!$I$6:$I$7</definedName>
    <definedName name="solver_rhs3" localSheetId="2" hidden="1">AimHighPol!$F$10</definedName>
    <definedName name="solver_rhs3" localSheetId="1" hidden="1">'Rolls Bakery'!$E$10</definedName>
    <definedName name="solver_rhs3" localSheetId="6" hidden="1">RollsBakery_GoalProgramming!$G$9</definedName>
    <definedName name="solver_rhs3" localSheetId="8" hidden="1">RollsBakery_IntegerGP!$G$8</definedName>
    <definedName name="solver_rhs4" localSheetId="6" hidden="1">RollsBakery_GoalProgramming!$G$8</definedName>
    <definedName name="solver_rhs4" localSheetId="8" hidden="1">RollsBakery_IntegerGP!$G$6:$G$7</definedName>
    <definedName name="solver_rhs5" localSheetId="8" hidden="1">RollsBakery_IntegerGP!$G$9</definedName>
    <definedName name="solver_rlx" localSheetId="2" hidden="1">2</definedName>
    <definedName name="solver_rlx" localSheetId="1" hidden="1">2</definedName>
    <definedName name="solver_rlx" localSheetId="6" hidden="1">2</definedName>
    <definedName name="solver_rlx" localSheetId="8" hidden="1">2</definedName>
    <definedName name="solver_rsd" localSheetId="2" hidden="1">0</definedName>
    <definedName name="solver_rsd" localSheetId="1" hidden="1">0</definedName>
    <definedName name="solver_rsd" localSheetId="6" hidden="1">0</definedName>
    <definedName name="solver_rsd" localSheetId="8" hidden="1">0</definedName>
    <definedName name="solver_scl" localSheetId="2" hidden="1">1</definedName>
    <definedName name="solver_scl" localSheetId="1" hidden="1">1</definedName>
    <definedName name="solver_scl" localSheetId="6" hidden="1">2</definedName>
    <definedName name="solver_scl" localSheetId="8" hidden="1">2</definedName>
    <definedName name="solver_sho" localSheetId="2" hidden="1">2</definedName>
    <definedName name="solver_sho" localSheetId="5" hidden="1">2</definedName>
    <definedName name="solver_sho" localSheetId="1" hidden="1">2</definedName>
    <definedName name="solver_sho" localSheetId="6" hidden="1">2</definedName>
    <definedName name="solver_sho" localSheetId="8" hidden="1">2</definedName>
    <definedName name="solver_ssz" localSheetId="2" hidden="1">100</definedName>
    <definedName name="solver_ssz" localSheetId="1" hidden="1">100</definedName>
    <definedName name="solver_ssz" localSheetId="6" hidden="1">100</definedName>
    <definedName name="solver_ssz" localSheetId="8" hidden="1">100</definedName>
    <definedName name="solver_tim" localSheetId="2" hidden="1">2147483647</definedName>
    <definedName name="solver_tim" localSheetId="1" hidden="1">2147483647</definedName>
    <definedName name="solver_tim" localSheetId="6" hidden="1">2147483647</definedName>
    <definedName name="solver_tim" localSheetId="8" hidden="1">2147483647</definedName>
    <definedName name="solver_tol" localSheetId="2" hidden="1">0.01</definedName>
    <definedName name="solver_tol" localSheetId="1" hidden="1">0.01</definedName>
    <definedName name="solver_tol" localSheetId="6" hidden="1">0.01</definedName>
    <definedName name="solver_tol" localSheetId="8" hidden="1">0.01</definedName>
    <definedName name="solver_typ" localSheetId="2" hidden="1">2</definedName>
    <definedName name="solver_typ" localSheetId="1" hidden="1">1</definedName>
    <definedName name="solver_typ" localSheetId="6" hidden="1">2</definedName>
    <definedName name="solver_typ" localSheetId="8" hidden="1">2</definedName>
    <definedName name="solver_val" localSheetId="2" hidden="1">0</definedName>
    <definedName name="solver_val" localSheetId="1" hidden="1">0</definedName>
    <definedName name="solver_val" localSheetId="6" hidden="1">0</definedName>
    <definedName name="solver_val" localSheetId="8" hidden="1">0</definedName>
    <definedName name="solver_ver" localSheetId="2" hidden="1">3</definedName>
    <definedName name="solver_ver" localSheetId="1" hidden="1">3</definedName>
    <definedName name="solver_ver" localSheetId="6" hidden="1">3</definedName>
    <definedName name="solver_ver" localSheetId="8" hidden="1">3</definedName>
  </definedNames>
  <calcPr calcId="145621"/>
</workbook>
</file>

<file path=xl/calcChain.xml><?xml version="1.0" encoding="utf-8"?>
<calcChain xmlns="http://schemas.openxmlformats.org/spreadsheetml/2006/main">
  <c r="D23" i="12" l="1"/>
  <c r="D22" i="12"/>
  <c r="D21" i="12"/>
  <c r="D20" i="12"/>
  <c r="D19" i="12"/>
  <c r="D18" i="12"/>
  <c r="D17" i="12"/>
  <c r="D16" i="12"/>
  <c r="D15" i="12"/>
  <c r="D14" i="12"/>
  <c r="D13" i="12"/>
  <c r="D12" i="12"/>
  <c r="C24" i="12" s="1"/>
  <c r="H7" i="12"/>
  <c r="G7" i="12"/>
  <c r="F7" i="12"/>
  <c r="E7" i="12"/>
  <c r="H6" i="12"/>
  <c r="F6" i="12"/>
  <c r="E6" i="12"/>
  <c r="D6" i="12"/>
  <c r="I3" i="12"/>
  <c r="D3" i="12"/>
  <c r="G3" i="12" s="1"/>
  <c r="D7" i="12" s="1"/>
  <c r="I2" i="12"/>
  <c r="G6" i="12" s="1"/>
  <c r="G2" i="12"/>
  <c r="D2" i="12"/>
  <c r="D9" i="12" l="1"/>
  <c r="F9" i="12" s="1"/>
  <c r="E8" i="12"/>
  <c r="F8" i="12" s="1"/>
  <c r="F8" i="3"/>
  <c r="F9" i="3"/>
  <c r="E8" i="3"/>
  <c r="D9" i="3"/>
  <c r="D12" i="3" l="1"/>
  <c r="D13" i="3"/>
  <c r="D14" i="3"/>
  <c r="D15" i="3"/>
  <c r="D16" i="3"/>
  <c r="D17" i="3"/>
  <c r="D18" i="3"/>
  <c r="D19" i="3"/>
  <c r="D20" i="3"/>
  <c r="D21" i="3"/>
  <c r="D22" i="3"/>
  <c r="D23" i="3"/>
  <c r="H7" i="3"/>
  <c r="H6" i="3"/>
  <c r="F7" i="3"/>
  <c r="F6" i="3"/>
  <c r="I2" i="3"/>
  <c r="G6" i="3" s="1"/>
  <c r="I3" i="3"/>
  <c r="G7" i="3" s="1"/>
  <c r="E7" i="3"/>
  <c r="E6" i="3"/>
  <c r="D3" i="3"/>
  <c r="D2" i="3"/>
  <c r="G2" i="3" s="1"/>
  <c r="C24" i="3" l="1"/>
  <c r="G3" i="3"/>
  <c r="D7" i="3" s="1"/>
  <c r="D6" i="3"/>
  <c r="F9" i="2"/>
  <c r="F8" i="2"/>
  <c r="E9" i="2"/>
  <c r="E8" i="2"/>
  <c r="D9" i="2"/>
  <c r="D8" i="2"/>
  <c r="E10" i="2" l="1"/>
  <c r="D10" i="2"/>
  <c r="D9" i="1"/>
  <c r="D8" i="1"/>
  <c r="H4" i="1"/>
  <c r="E9" i="1" s="1"/>
  <c r="H3" i="1"/>
  <c r="E8" i="1" s="1"/>
  <c r="C4" i="1"/>
  <c r="F4" i="1" s="1"/>
  <c r="C9" i="1" s="1"/>
  <c r="C3" i="1"/>
  <c r="F3" i="1" s="1"/>
  <c r="C8" i="1" s="1"/>
  <c r="D10" i="1" l="1"/>
  <c r="C10" i="1"/>
</calcChain>
</file>

<file path=xl/sharedStrings.xml><?xml version="1.0" encoding="utf-8"?>
<sst xmlns="http://schemas.openxmlformats.org/spreadsheetml/2006/main" count="522" uniqueCount="198">
  <si>
    <t>Wholesale Price per Case</t>
  </si>
  <si>
    <t>Wholesale Price per Lot</t>
  </si>
  <si>
    <t>Cost of Raw Materials per Lot</t>
  </si>
  <si>
    <t>Net Profit per Lot</t>
  </si>
  <si>
    <t xml:space="preserve">Demand for Cases </t>
  </si>
  <si>
    <t>Demand for Production Lots</t>
  </si>
  <si>
    <t>Dinner Roll Case (DRC)</t>
  </si>
  <si>
    <t>Sandwich Roll Case (SRC)</t>
  </si>
  <si>
    <t>Processing Time (in hours) per Lot</t>
  </si>
  <si>
    <t>Rolls Bakery Production Information</t>
  </si>
  <si>
    <t>What-If Analysis</t>
  </si>
  <si>
    <t>Number of Lots per Week</t>
  </si>
  <si>
    <t>Total Machine Time Used (in hours)</t>
  </si>
  <si>
    <t>Right hand-side values</t>
  </si>
  <si>
    <t>Machine Hours (Constraint 1)</t>
  </si>
  <si>
    <t>Minimum DRC (Constraint 2)</t>
  </si>
  <si>
    <t>Minimum SRC (Constraint 3)</t>
  </si>
  <si>
    <t xml:space="preserve">Total: </t>
  </si>
  <si>
    <t>Products</t>
  </si>
  <si>
    <t>Net Profit Per Lot</t>
  </si>
  <si>
    <t>Microsoft Excel 14.0 Answer Report</t>
  </si>
  <si>
    <t>Worksheet: [Rolls_Bakery_Solver.xlsx]Sheet1</t>
  </si>
  <si>
    <t>Report Created: 12/11/2013 3:55:14 PM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</si>
  <si>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</si>
  <si>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</si>
  <si>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</si>
  <si>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</si>
  <si>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1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</si>
  <si>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</si>
  <si>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</si>
  <si>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</si>
  <si>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</si>
  <si>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</si>
  <si>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</si>
  <si>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</si>
  <si>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</si>
  <si>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</si>
  <si>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</si>
  <si>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</si>
  <si>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</si>
  <si>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</si>
  <si>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</si>
  <si>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</si>
  <si>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$C$10</t>
  </si>
  <si>
    <t>Total:  Net Profit Per Lot</t>
  </si>
  <si>
    <t>$B$8</t>
  </si>
  <si>
    <t>Dinner Roll Case Lots Number of Lots per Week</t>
  </si>
  <si>
    <t>Contin</t>
  </si>
  <si>
    <t>$B$9</t>
  </si>
  <si>
    <t>Sandwich Roll Case Lots Number of Lots per Week</t>
  </si>
  <si>
    <t>$D$10</t>
  </si>
  <si>
    <t>Total:  Total Machine Time Used (in hours)</t>
  </si>
  <si>
    <t>$D$10&lt;=$E$10</t>
  </si>
  <si>
    <t>Binding</t>
  </si>
  <si>
    <t>$B$8&gt;=$E$8</t>
  </si>
  <si>
    <t>Not Binding</t>
  </si>
  <si>
    <t>$B$9&gt;=$E$9</t>
  </si>
  <si>
    <t>AimHighPol Political Ad Campaign</t>
  </si>
  <si>
    <t>Media</t>
  </si>
  <si>
    <t>TV</t>
  </si>
  <si>
    <t>Radio</t>
  </si>
  <si>
    <t>Voter Reach per Ad</t>
  </si>
  <si>
    <t>Cost per Ad</t>
  </si>
  <si>
    <t>Minumun Required Ads per Week</t>
  </si>
  <si>
    <t>NA</t>
  </si>
  <si>
    <t>Number of Media Ads per Week</t>
  </si>
  <si>
    <t>Voter Reach</t>
  </si>
  <si>
    <t>Cost</t>
  </si>
  <si>
    <t>Minimum Required Voter Reach  (Constraint 1)</t>
  </si>
  <si>
    <t>Minimum Required TV Ads (Constraint 2)</t>
  </si>
  <si>
    <t>Maximum Required Radio Ads (Constraint 3)</t>
  </si>
  <si>
    <t>Maximum Required Ads per Week</t>
  </si>
  <si>
    <t>DRC Lots (x1)</t>
  </si>
  <si>
    <t>SRC Lots (x2)</t>
  </si>
  <si>
    <t>s1negative</t>
  </si>
  <si>
    <t>s1positive</t>
  </si>
  <si>
    <t>Functional Variables</t>
  </si>
  <si>
    <t>Deviational Variables</t>
  </si>
  <si>
    <t>s2negative</t>
  </si>
  <si>
    <t>s2positive</t>
  </si>
  <si>
    <t>s3negative</t>
  </si>
  <si>
    <t>s3positive</t>
  </si>
  <si>
    <t>s4negative</t>
  </si>
  <si>
    <t>s4positive</t>
  </si>
  <si>
    <t>s5negative</t>
  </si>
  <si>
    <t>s5positive</t>
  </si>
  <si>
    <t>s6negative</t>
  </si>
  <si>
    <t>s6positive</t>
  </si>
  <si>
    <t>Priorities</t>
  </si>
  <si>
    <t>P1</t>
  </si>
  <si>
    <t>Value</t>
  </si>
  <si>
    <t>P2</t>
  </si>
  <si>
    <t>P3</t>
  </si>
  <si>
    <t>P4</t>
  </si>
  <si>
    <t>Objective Function</t>
  </si>
  <si>
    <t>Priority</t>
  </si>
  <si>
    <t>No Priority</t>
  </si>
  <si>
    <t>Values</t>
  </si>
  <si>
    <t>Priority Value</t>
  </si>
  <si>
    <t>Aspiration Level for Minimum</t>
  </si>
  <si>
    <t>Aspiration Level for Maximum</t>
  </si>
  <si>
    <t>Worksheet: [Rolls_Bakery_Solver.xlsx]Sheet3</t>
  </si>
  <si>
    <t>Solution Time: 0 Seconds.</t>
  </si>
  <si>
    <t>Iterations: 7 Subproblems: 0</t>
  </si>
  <si>
    <t>Max Time Unlimited,  Iterations Unlimited, Precision 0.000001</t>
  </si>
  <si>
    <t>Objective Cell (Min)</t>
  </si>
  <si>
    <t>$C$24</t>
  </si>
  <si>
    <t>Objective Function Values</t>
  </si>
  <si>
    <t>$C$8</t>
  </si>
  <si>
    <t>DRC Lots (x1) Number of Lots per Week</t>
  </si>
  <si>
    <t>$C$9</t>
  </si>
  <si>
    <t>SRC Lots (x2) Number of Lots per Week</t>
  </si>
  <si>
    <t>$C$12</t>
  </si>
  <si>
    <t>s1negative Values</t>
  </si>
  <si>
    <t>$C$13</t>
  </si>
  <si>
    <t>s1positive Values</t>
  </si>
  <si>
    <t>$C$14</t>
  </si>
  <si>
    <t>s2negative Values</t>
  </si>
  <si>
    <t>$C$15</t>
  </si>
  <si>
    <t>s2positive Values</t>
  </si>
  <si>
    <t>$C$16</t>
  </si>
  <si>
    <t>s3negative Values</t>
  </si>
  <si>
    <t>$C$17</t>
  </si>
  <si>
    <t>s3positive Values</t>
  </si>
  <si>
    <t>$C$18</t>
  </si>
  <si>
    <t>s4negative Values</t>
  </si>
  <si>
    <t>$C$19</t>
  </si>
  <si>
    <t>s4positive Values</t>
  </si>
  <si>
    <t>$C$20</t>
  </si>
  <si>
    <t>s5negative Values</t>
  </si>
  <si>
    <t>$C$21</t>
  </si>
  <si>
    <t>s5positive Values</t>
  </si>
  <si>
    <t>$C$22</t>
  </si>
  <si>
    <t>s6negative Values</t>
  </si>
  <si>
    <t>$C$23</t>
  </si>
  <si>
    <t>s6positive Values</t>
  </si>
  <si>
    <t>$D$25</t>
  </si>
  <si>
    <t>Achievement Level Priority Value</t>
  </si>
  <si>
    <t>$D$25=$D$26</t>
  </si>
  <si>
    <t>$E$25</t>
  </si>
  <si>
    <t>Achievement Level Total Machine Time Used (in hours)</t>
  </si>
  <si>
    <t>$E$25=$E$26</t>
  </si>
  <si>
    <t>$F$8</t>
  </si>
  <si>
    <t>DRC Lots (x1) Achievement Level for Min</t>
  </si>
  <si>
    <t>$F$8=$G$8</t>
  </si>
  <si>
    <t>$F$9</t>
  </si>
  <si>
    <t>SRC Lots (x2) Achievement Level for Min</t>
  </si>
  <si>
    <t>$F$9=$G$9</t>
  </si>
  <si>
    <t>$H$8</t>
  </si>
  <si>
    <t>DRC Lots (x1) Achivement level for max</t>
  </si>
  <si>
    <t>$H$8=$I$8</t>
  </si>
  <si>
    <t>$H$9</t>
  </si>
  <si>
    <t>SRC Lots (x2) Achivement level for max</t>
  </si>
  <si>
    <t>$H$9=$I$9</t>
  </si>
  <si>
    <t>Microsoft Excel 14.0 Sensitivity Report</t>
  </si>
  <si>
    <t>Final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</si>
  <si>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</si>
  <si>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</si>
  <si>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</si>
  <si>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</si>
  <si>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</si>
  <si>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</si>
  <si>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</si>
  <si>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</si>
  <si>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</si>
  <si>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</si>
  <si>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14.0 Limits Report</t>
  </si>
  <si>
    <t>Variable</t>
  </si>
  <si>
    <t>Lower</t>
  </si>
  <si>
    <t>Limit</t>
  </si>
  <si>
    <t>Result</t>
  </si>
  <si>
    <t>Upper</t>
  </si>
  <si>
    <t>Report Created: 12/31/2013 2:50:13 AM</t>
  </si>
  <si>
    <t>Achievement Level for Minimum</t>
  </si>
  <si>
    <t>Achivement Level for Maximum</t>
  </si>
  <si>
    <t>Profit</t>
  </si>
  <si>
    <t>Machine Hours</t>
  </si>
  <si>
    <t>Worksheet: [ch5_Bakery.xlsx]RollsBakery_IntegerGP</t>
  </si>
  <si>
    <t>Report Created: 7/31/2014 2:38:19 PM</t>
  </si>
  <si>
    <t>Result: Solver found an integer solution within tolerance.  All Constraints are satisfied.</t>
  </si>
  <si>
    <t>Iterations: 2 Subproblems: 6</t>
  </si>
  <si>
    <t>$C$6</t>
  </si>
  <si>
    <t>$C$7</t>
  </si>
  <si>
    <t>$H$6</t>
  </si>
  <si>
    <t>DRC Lots (x1) Achivement Level for Maximum</t>
  </si>
  <si>
    <t>$H$6=$I$6</t>
  </si>
  <si>
    <t>$H$7</t>
  </si>
  <si>
    <t>SRC Lots (x2) Achivement Level for Maximum</t>
  </si>
  <si>
    <t>$H$7=$I$7</t>
  </si>
  <si>
    <t>Machine Hours Achievement Level for Minimum</t>
  </si>
  <si>
    <t>$F$6</t>
  </si>
  <si>
    <t>DRC Lots (x1) Achievement Level for Minimum</t>
  </si>
  <si>
    <t>$F$6=$G$6</t>
  </si>
  <si>
    <t>$F$7</t>
  </si>
  <si>
    <t>SRC Lots (x2) Achievement Level for Minimum</t>
  </si>
  <si>
    <t>$F$7=$G$7</t>
  </si>
  <si>
    <t>Profit Achievement Level for Minimum</t>
  </si>
  <si>
    <t>$C$6:$C$7=Integer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</si>
</sst>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2" fillId="0" borderId="0" xfId="0" applyFont="1"/>
    <xf numFmtId="0" fontId="1" fillId="0" borderId="0" xfId="0" applyFont="1"/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2" borderId="6" xfId="0" applyNumberFormat="1" applyFont="1" applyFill="1" applyBorder="1" applyAlignment="1">
      <alignment vertical="center" wrapText="1"/>
    </xf>
    <xf numFmtId="0" fontId="3" fillId="2" borderId="2" xfId="0" applyNumberFormat="1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4" borderId="8" xfId="0" applyFont="1" applyFill="1" applyBorder="1" applyAlignment="1">
      <alignment horizontal="right" vertical="center" wrapText="1"/>
    </xf>
    <xf numFmtId="0" fontId="4" fillId="0" borderId="8" xfId="0" applyFont="1" applyBorder="1"/>
    <xf numFmtId="0" fontId="4" fillId="4" borderId="8" xfId="0" applyFont="1" applyFill="1" applyBorder="1" applyAlignment="1">
      <alignment horizontal="right"/>
    </xf>
    <xf numFmtId="0" fontId="2" fillId="0" borderId="0" xfId="0" applyFont="1" applyFill="1" applyBorder="1" applyAlignment="1">
      <alignment vertical="center" wrapText="1"/>
    </xf>
    <xf numFmtId="0" fontId="0" fillId="0" borderId="10" xfId="0" applyFill="1" applyBorder="1" applyAlignment="1"/>
    <xf numFmtId="0" fontId="5" fillId="0" borderId="9" xfId="0" applyFont="1" applyFill="1" applyBorder="1" applyAlignment="1">
      <alignment horizontal="center"/>
    </xf>
    <xf numFmtId="0" fontId="0" fillId="0" borderId="11" xfId="0" applyFill="1" applyBorder="1" applyAlignment="1"/>
    <xf numFmtId="6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0" fillId="0" borderId="10" xfId="0" applyNumberFormat="1" applyFill="1" applyBorder="1" applyAlignment="1"/>
    <xf numFmtId="0" fontId="3" fillId="0" borderId="6" xfId="0" applyNumberFormat="1" applyFont="1" applyBorder="1" applyAlignment="1">
      <alignment vertical="center" wrapText="1"/>
    </xf>
    <xf numFmtId="164" fontId="3" fillId="0" borderId="6" xfId="1" applyNumberFormat="1" applyFont="1" applyBorder="1" applyAlignment="1">
      <alignment horizontal="right" vertical="center" wrapText="1"/>
    </xf>
    <xf numFmtId="0" fontId="3" fillId="0" borderId="6" xfId="0" applyNumberFormat="1" applyFont="1" applyBorder="1" applyAlignment="1">
      <alignment horizontal="right" vertical="center" wrapText="1"/>
    </xf>
    <xf numFmtId="164" fontId="3" fillId="0" borderId="2" xfId="1" applyNumberFormat="1" applyFont="1" applyBorder="1" applyAlignment="1">
      <alignment horizontal="right" vertical="center" wrapText="1"/>
    </xf>
    <xf numFmtId="0" fontId="3" fillId="0" borderId="2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4" fillId="3" borderId="0" xfId="0" applyNumberFormat="1" applyFont="1" applyFill="1"/>
    <xf numFmtId="6" fontId="3" fillId="0" borderId="8" xfId="0" applyNumberFormat="1" applyFont="1" applyBorder="1" applyAlignment="1">
      <alignment vertical="center" wrapText="1"/>
    </xf>
    <xf numFmtId="6" fontId="4" fillId="0" borderId="8" xfId="0" applyNumberFormat="1" applyFont="1" applyBorder="1"/>
    <xf numFmtId="164" fontId="3" fillId="4" borderId="8" xfId="0" applyNumberFormat="1" applyFont="1" applyFill="1" applyBorder="1" applyAlignment="1">
      <alignment horizontal="right" vertical="center" wrapText="1"/>
    </xf>
    <xf numFmtId="0" fontId="4" fillId="4" borderId="8" xfId="0" applyNumberFormat="1" applyFont="1" applyFill="1" applyBorder="1" applyAlignment="1">
      <alignment horizontal="right"/>
    </xf>
    <xf numFmtId="6" fontId="3" fillId="0" borderId="6" xfId="0" applyNumberFormat="1" applyFont="1" applyBorder="1" applyAlignment="1">
      <alignment horizontal="right" vertical="center" wrapText="1"/>
    </xf>
    <xf numFmtId="6" fontId="3" fillId="0" borderId="2" xfId="0" applyNumberFormat="1" applyFont="1" applyBorder="1" applyAlignment="1">
      <alignment horizontal="right" vertical="center" wrapText="1"/>
    </xf>
    <xf numFmtId="0" fontId="3" fillId="0" borderId="8" xfId="0" applyFont="1" applyBorder="1" applyAlignment="1">
      <alignment horizontal="center" vertical="center" wrapText="1"/>
    </xf>
    <xf numFmtId="8" fontId="3" fillId="0" borderId="8" xfId="0" applyNumberFormat="1" applyFont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3" fillId="2" borderId="8" xfId="0" applyNumberFormat="1" applyFont="1" applyFill="1" applyBorder="1" applyAlignment="1">
      <alignment vertical="center" wrapText="1"/>
    </xf>
    <xf numFmtId="0" fontId="2" fillId="0" borderId="8" xfId="0" applyFont="1" applyBorder="1" applyAlignment="1"/>
    <xf numFmtId="6" fontId="4" fillId="3" borderId="8" xfId="0" applyNumberFormat="1" applyFont="1" applyFill="1" applyBorder="1"/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horizontal="center" vertical="top" wrapText="1"/>
    </xf>
    <xf numFmtId="0" fontId="8" fillId="0" borderId="9" xfId="0" applyFont="1" applyFill="1" applyBorder="1" applyAlignment="1">
      <alignment horizontal="center"/>
    </xf>
    <xf numFmtId="6" fontId="0" fillId="0" borderId="11" xfId="0" applyNumberFormat="1" applyFill="1" applyBorder="1" applyAlignment="1"/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7" fontId="0" fillId="0" borderId="11" xfId="0" applyNumberFormat="1" applyFill="1" applyBorder="1" applyAlignment="1"/>
    <xf numFmtId="0" fontId="3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8" fontId="3" fillId="0" borderId="8" xfId="0" applyNumberFormat="1" applyFont="1" applyBorder="1" applyAlignment="1">
      <alignment vertical="top" wrapText="1"/>
    </xf>
    <xf numFmtId="6" fontId="3" fillId="0" borderId="8" xfId="0" applyNumberFormat="1" applyFont="1" applyBorder="1" applyAlignment="1">
      <alignment vertical="top" wrapText="1"/>
    </xf>
    <xf numFmtId="0" fontId="4" fillId="0" borderId="8" xfId="0" applyFont="1" applyBorder="1" applyAlignment="1">
      <alignment vertical="top"/>
    </xf>
    <xf numFmtId="0" fontId="4" fillId="0" borderId="8" xfId="0" applyFont="1" applyBorder="1" applyAlignment="1">
      <alignment vertical="top" wrapText="1"/>
    </xf>
    <xf numFmtId="0" fontId="3" fillId="2" borderId="8" xfId="0" applyNumberFormat="1" applyFont="1" applyFill="1" applyBorder="1" applyAlignment="1">
      <alignment vertical="top" wrapText="1"/>
    </xf>
    <xf numFmtId="0" fontId="3" fillId="4" borderId="8" xfId="0" applyFont="1" applyFill="1" applyBorder="1" applyAlignment="1">
      <alignment horizontal="right" vertical="top" wrapText="1"/>
    </xf>
    <xf numFmtId="0" fontId="2" fillId="4" borderId="8" xfId="0" applyFont="1" applyFill="1" applyBorder="1" applyAlignment="1">
      <alignment vertical="top"/>
    </xf>
    <xf numFmtId="0" fontId="3" fillId="6" borderId="8" xfId="0" applyNumberFormat="1" applyFont="1" applyFill="1" applyBorder="1" applyAlignment="1">
      <alignment vertical="top" wrapText="1"/>
    </xf>
    <xf numFmtId="0" fontId="3" fillId="6" borderId="8" xfId="0" applyFont="1" applyFill="1" applyBorder="1" applyAlignment="1">
      <alignment horizontal="right" vertical="top" wrapText="1"/>
    </xf>
    <xf numFmtId="0" fontId="2" fillId="0" borderId="8" xfId="0" applyFont="1" applyBorder="1" applyAlignment="1">
      <alignment vertical="top"/>
    </xf>
    <xf numFmtId="0" fontId="10" fillId="0" borderId="8" xfId="0" applyFont="1" applyBorder="1" applyAlignment="1">
      <alignment vertical="top"/>
    </xf>
    <xf numFmtId="0" fontId="10" fillId="0" borderId="8" xfId="0" applyFont="1" applyBorder="1" applyAlignment="1">
      <alignment vertical="top" wrapText="1"/>
    </xf>
    <xf numFmtId="0" fontId="4" fillId="0" borderId="8" xfId="0" applyFont="1" applyBorder="1" applyAlignment="1">
      <alignment horizontal="right" vertical="top"/>
    </xf>
    <xf numFmtId="0" fontId="4" fillId="2" borderId="8" xfId="0" applyFont="1" applyFill="1" applyBorder="1" applyAlignment="1">
      <alignment vertical="top"/>
    </xf>
    <xf numFmtId="0" fontId="4" fillId="0" borderId="12" xfId="0" applyFont="1" applyFill="1" applyBorder="1" applyAlignment="1">
      <alignment vertical="top"/>
    </xf>
    <xf numFmtId="0" fontId="7" fillId="5" borderId="0" xfId="0" applyFont="1" applyFill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Fill="1" applyBorder="1" applyAlignment="1">
      <alignment vertical="top"/>
    </xf>
    <xf numFmtId="0" fontId="0" fillId="0" borderId="8" xfId="0" applyBorder="1" applyAlignment="1">
      <alignment vertical="top"/>
    </xf>
    <xf numFmtId="0" fontId="3" fillId="0" borderId="8" xfId="0" applyFont="1" applyFill="1" applyBorder="1" applyAlignment="1">
      <alignment vertical="top" wrapText="1"/>
    </xf>
    <xf numFmtId="0" fontId="4" fillId="4" borderId="8" xfId="0" applyFont="1" applyFill="1" applyBorder="1" applyAlignment="1">
      <alignment vertical="top"/>
    </xf>
    <xf numFmtId="0" fontId="0" fillId="0" borderId="8" xfId="0" applyNumberFormat="1" applyBorder="1" applyAlignment="1">
      <alignment vertical="top" wrapText="1"/>
    </xf>
    <xf numFmtId="0" fontId="0" fillId="4" borderId="8" xfId="0" applyFill="1" applyBorder="1" applyAlignment="1">
      <alignment vertical="top" wrapText="1"/>
    </xf>
    <xf numFmtId="0" fontId="9" fillId="0" borderId="8" xfId="0" applyFont="1" applyBorder="1" applyAlignment="1">
      <alignment vertical="top"/>
    </xf>
    <xf numFmtId="0" fontId="3" fillId="0" borderId="15" xfId="0" applyFont="1" applyBorder="1" applyAlignment="1">
      <alignment vertical="top" wrapText="1"/>
    </xf>
    <xf numFmtId="0" fontId="4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0" xfId="0" applyBorder="1" applyAlignment="1">
      <alignment vertical="top"/>
    </xf>
    <xf numFmtId="0" fontId="4" fillId="0" borderId="17" xfId="0" applyFont="1" applyBorder="1" applyAlignment="1">
      <alignment vertical="top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right"/>
    </xf>
    <xf numFmtId="0" fontId="2" fillId="0" borderId="18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11" fillId="0" borderId="9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114300</xdr:colOff>
      <xdr:row>1</xdr:row>
      <xdr:rowOff>19049</xdr:rowOff>
    </xdr:from>
    <xdr:ext cx="5191125" cy="4352925"/>
    <xdr:sp macro="" textlink="">
      <xdr:nvSpPr>
        <xdr:cNvPr id="2" name="TextBox 1"/>
        <xdr:cNvSpPr txBox="1"/>
      </xdr:nvSpPr>
      <xdr:spPr>
        <a:xfrm>
          <a:off x="6819900" y="209549"/>
          <a:ext cx="5191125" cy="4352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6" workbookViewId="0"/>
  </sheetViews>
  <sheetFormatPr defaultRowHeight="15" x14ac:dyDescent="0.25"/>
  <cols>
    <col min="1" max="1" width="2.28515625" customWidth="1"/>
    <col min="2" max="2" width="6.28515625" customWidth="1"/>
    <col min="3" max="3" width="46" customWidth="1"/>
    <col min="4" max="4" width="13.7109375" bestFit="1" customWidth="1"/>
    <col min="5" max="5" width="13.42578125" bestFit="1" customWidth="1"/>
    <col min="6" max="6" width="11.42578125" customWidth="1"/>
    <col min="7" max="7" width="5.42578125" customWidth="1"/>
  </cols>
  <sheetData>
    <row r="1" spans="1:5" x14ac:dyDescent="0.25">
      <c r="A1" s="3" t="s">
        <v>20</v>
      </c>
    </row>
    <row r="2" spans="1:5" x14ac:dyDescent="0.25">
      <c r="A2" s="3" t="s">
        <v>21</v>
      </c>
    </row>
    <row r="3" spans="1:5" x14ac:dyDescent="0.25">
      <c r="A3" s="3" t="s">
        <v>22</v>
      </c>
    </row>
    <row r="4" spans="1:5" x14ac:dyDescent="0.25">
      <c r="A4" s="3" t="s">
        <v>23</v>
      </c>
    </row>
    <row r="5" spans="1:5" x14ac:dyDescent="0.25">
      <c r="A5" s="3" t="s">
        <v>24</v>
      </c>
    </row>
    <row r="6" spans="1:5" x14ac:dyDescent="0.25">
      <c r="A6" s="3"/>
      <c r="B6" t="s">
        <v>25</v>
      </c>
    </row>
    <row r="7" spans="1:5" x14ac:dyDescent="0.25">
      <c r="A7" s="3"/>
      <c r="B7" t="s">
        <v>26</v>
      </c>
    </row>
    <row r="8" spans="1:5" x14ac:dyDescent="0.25">
      <c r="A8" s="3"/>
      <c r="B8" t="s">
        <v>27</v>
      </c>
    </row>
    <row r="9" spans="1:5" x14ac:dyDescent="0.25">
      <c r="A9" s="3" t="s">
        <v>28</v>
      </c>
    </row>
    <row r="10" spans="1:5" x14ac:dyDescent="0.25">
      <c r="B10" t="s">
        <v>29</v>
      </c>
    </row>
    <row r="11" spans="1:5" x14ac:dyDescent="0.25">
      <c r="B11" t="s">
        <v>30</v>
      </c>
    </row>
    <row r="14" spans="1:5" ht="15.75" thickBot="1" x14ac:dyDescent="0.3">
      <c r="A14" t="s">
        <v>31</v>
      </c>
    </row>
    <row r="15" spans="1:5" ht="15.75" thickBot="1" x14ac:dyDescent="0.3">
      <c r="B15" s="16" t="s">
        <v>32</v>
      </c>
      <c r="C15" s="16" t="s">
        <v>33</v>
      </c>
      <c r="D15" s="16" t="s">
        <v>34</v>
      </c>
      <c r="E15" s="16" t="s">
        <v>35</v>
      </c>
    </row>
    <row r="16" spans="1:5" ht="15.75" thickBot="1" x14ac:dyDescent="0.3">
      <c r="B16" s="15" t="s">
        <v>43</v>
      </c>
      <c r="C16" s="15" t="s">
        <v>44</v>
      </c>
      <c r="D16" s="18">
        <v>700</v>
      </c>
      <c r="E16" s="18">
        <v>4800</v>
      </c>
    </row>
    <row r="19" spans="1:7" ht="15.75" thickBot="1" x14ac:dyDescent="0.3">
      <c r="A19" t="s">
        <v>36</v>
      </c>
    </row>
    <row r="20" spans="1:7" ht="15.75" thickBot="1" x14ac:dyDescent="0.3">
      <c r="B20" s="16" t="s">
        <v>32</v>
      </c>
      <c r="C20" s="16" t="s">
        <v>33</v>
      </c>
      <c r="D20" s="16" t="s">
        <v>34</v>
      </c>
      <c r="E20" s="16" t="s">
        <v>35</v>
      </c>
      <c r="F20" s="16" t="s">
        <v>37</v>
      </c>
    </row>
    <row r="21" spans="1:7" x14ac:dyDescent="0.25">
      <c r="B21" s="17" t="s">
        <v>45</v>
      </c>
      <c r="C21" s="17" t="s">
        <v>46</v>
      </c>
      <c r="D21" s="19">
        <v>1</v>
      </c>
      <c r="E21" s="19">
        <v>9</v>
      </c>
      <c r="F21" s="17" t="s">
        <v>47</v>
      </c>
    </row>
    <row r="22" spans="1:7" ht="15.75" thickBot="1" x14ac:dyDescent="0.3">
      <c r="B22" s="15" t="s">
        <v>48</v>
      </c>
      <c r="C22" s="15" t="s">
        <v>49</v>
      </c>
      <c r="D22" s="20">
        <v>1</v>
      </c>
      <c r="E22" s="20">
        <v>4</v>
      </c>
      <c r="F22" s="15" t="s">
        <v>47</v>
      </c>
    </row>
    <row r="25" spans="1:7" ht="15.75" thickBot="1" x14ac:dyDescent="0.3">
      <c r="A25" t="s">
        <v>38</v>
      </c>
    </row>
    <row r="26" spans="1:7" ht="15.75" thickBot="1" x14ac:dyDescent="0.3">
      <c r="B26" s="16" t="s">
        <v>32</v>
      </c>
      <c r="C26" s="16" t="s">
        <v>33</v>
      </c>
      <c r="D26" s="16" t="s">
        <v>39</v>
      </c>
      <c r="E26" s="16" t="s">
        <v>40</v>
      </c>
      <c r="F26" s="16" t="s">
        <v>41</v>
      </c>
      <c r="G26" s="16" t="s">
        <v>42</v>
      </c>
    </row>
    <row r="27" spans="1:7" x14ac:dyDescent="0.25">
      <c r="B27" s="17" t="s">
        <v>50</v>
      </c>
      <c r="C27" s="17" t="s">
        <v>51</v>
      </c>
      <c r="D27" s="19">
        <v>150</v>
      </c>
      <c r="E27" s="17" t="s">
        <v>52</v>
      </c>
      <c r="F27" s="17" t="s">
        <v>53</v>
      </c>
      <c r="G27" s="17">
        <v>0</v>
      </c>
    </row>
    <row r="28" spans="1:7" x14ac:dyDescent="0.25">
      <c r="B28" s="17" t="s">
        <v>45</v>
      </c>
      <c r="C28" s="17" t="s">
        <v>46</v>
      </c>
      <c r="D28" s="19">
        <v>9</v>
      </c>
      <c r="E28" s="17" t="s">
        <v>54</v>
      </c>
      <c r="F28" s="17" t="s">
        <v>55</v>
      </c>
      <c r="G28" s="19">
        <v>6</v>
      </c>
    </row>
    <row r="29" spans="1:7" ht="15.75" thickBot="1" x14ac:dyDescent="0.3">
      <c r="B29" s="15" t="s">
        <v>48</v>
      </c>
      <c r="C29" s="15" t="s">
        <v>49</v>
      </c>
      <c r="D29" s="20">
        <v>4</v>
      </c>
      <c r="E29" s="15" t="s">
        <v>56</v>
      </c>
      <c r="F29" s="15" t="s">
        <v>53</v>
      </c>
      <c r="G29" s="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G5" sqref="G5"/>
    </sheetView>
  </sheetViews>
  <sheetFormatPr defaultColWidth="11" defaultRowHeight="15.75" x14ac:dyDescent="0.25"/>
  <cols>
    <col min="1" max="1" width="25.140625" style="1" bestFit="1" customWidth="1"/>
    <col min="2" max="2" width="8.42578125" style="1" bestFit="1" customWidth="1"/>
    <col min="3" max="3" width="12.7109375" style="1" customWidth="1"/>
    <col min="4" max="4" width="10.42578125" style="1" bestFit="1" customWidth="1"/>
    <col min="5" max="5" width="8.85546875" style="1" bestFit="1" customWidth="1"/>
    <col min="6" max="6" width="9.140625" style="1" customWidth="1"/>
    <col min="7" max="7" width="9.28515625" style="1" customWidth="1"/>
    <col min="8" max="8" width="11" style="1" customWidth="1"/>
    <col min="9" max="16384" width="11" style="1"/>
  </cols>
  <sheetData>
    <row r="1" spans="1:11" x14ac:dyDescent="0.25">
      <c r="A1" s="82" t="s">
        <v>9</v>
      </c>
      <c r="B1" s="82"/>
      <c r="C1" s="82"/>
      <c r="D1" s="82"/>
      <c r="E1" s="82"/>
      <c r="F1" s="82"/>
      <c r="G1" s="82"/>
      <c r="H1" s="82"/>
    </row>
    <row r="2" spans="1:11" ht="63" x14ac:dyDescent="0.25">
      <c r="A2" s="10" t="s">
        <v>18</v>
      </c>
      <c r="B2" s="10" t="s">
        <v>0</v>
      </c>
      <c r="C2" s="10" t="s">
        <v>1</v>
      </c>
      <c r="D2" s="36" t="s">
        <v>8</v>
      </c>
      <c r="E2" s="10" t="s">
        <v>2</v>
      </c>
      <c r="F2" s="10" t="s">
        <v>3</v>
      </c>
      <c r="G2" s="10" t="s">
        <v>4</v>
      </c>
      <c r="H2" s="10" t="s">
        <v>5</v>
      </c>
    </row>
    <row r="3" spans="1:11" x14ac:dyDescent="0.25">
      <c r="A3" s="10" t="s">
        <v>6</v>
      </c>
      <c r="B3" s="37">
        <v>0.75</v>
      </c>
      <c r="C3" s="30">
        <f>B3*1000</f>
        <v>750</v>
      </c>
      <c r="D3" s="10">
        <v>10</v>
      </c>
      <c r="E3" s="30">
        <v>250</v>
      </c>
      <c r="F3" s="30">
        <f>C3-D3*10-E3</f>
        <v>400</v>
      </c>
      <c r="G3" s="10">
        <v>3000</v>
      </c>
      <c r="H3" s="36">
        <f>G3/1000</f>
        <v>3</v>
      </c>
    </row>
    <row r="4" spans="1:11" x14ac:dyDescent="0.25">
      <c r="A4" s="10" t="s">
        <v>7</v>
      </c>
      <c r="B4" s="37">
        <v>0.65</v>
      </c>
      <c r="C4" s="30">
        <f>B4*1000</f>
        <v>650</v>
      </c>
      <c r="D4" s="10">
        <v>15</v>
      </c>
      <c r="E4" s="30">
        <v>200</v>
      </c>
      <c r="F4" s="30">
        <f>C4-D4*10-E4</f>
        <v>300</v>
      </c>
      <c r="G4" s="10">
        <v>4000</v>
      </c>
      <c r="H4" s="36">
        <f>G4/1000</f>
        <v>4</v>
      </c>
    </row>
    <row r="5" spans="1:11" x14ac:dyDescent="0.25">
      <c r="A5" s="12"/>
      <c r="B5" s="12"/>
      <c r="C5" s="12"/>
      <c r="D5" s="12"/>
      <c r="E5" s="12"/>
      <c r="F5" s="12"/>
      <c r="G5" s="12"/>
      <c r="H5" s="12"/>
    </row>
    <row r="6" spans="1:11" x14ac:dyDescent="0.25">
      <c r="A6" s="81" t="s">
        <v>10</v>
      </c>
      <c r="B6" s="81"/>
      <c r="C6" s="81"/>
      <c r="D6" s="81"/>
      <c r="E6" s="81"/>
      <c r="F6" s="38"/>
      <c r="G6" s="38"/>
      <c r="H6" s="38"/>
    </row>
    <row r="7" spans="1:11" ht="63" x14ac:dyDescent="0.25">
      <c r="A7" s="10" t="s">
        <v>76</v>
      </c>
      <c r="B7" s="10" t="s">
        <v>11</v>
      </c>
      <c r="C7" s="10" t="s">
        <v>19</v>
      </c>
      <c r="D7" s="36" t="s">
        <v>12</v>
      </c>
      <c r="E7" s="10" t="s">
        <v>13</v>
      </c>
      <c r="F7" s="12"/>
      <c r="G7" s="12"/>
      <c r="H7" s="12"/>
    </row>
    <row r="8" spans="1:11" x14ac:dyDescent="0.25">
      <c r="A8" s="10" t="s">
        <v>72</v>
      </c>
      <c r="B8" s="39">
        <v>9</v>
      </c>
      <c r="C8" s="30">
        <f>B8*F3</f>
        <v>3600</v>
      </c>
      <c r="D8" s="10">
        <f>B8*D3</f>
        <v>90</v>
      </c>
      <c r="E8" s="11">
        <f>H3</f>
        <v>3</v>
      </c>
      <c r="F8" s="40" t="s">
        <v>15</v>
      </c>
      <c r="G8" s="40"/>
      <c r="H8" s="40"/>
    </row>
    <row r="9" spans="1:11" x14ac:dyDescent="0.25">
      <c r="A9" s="10" t="s">
        <v>73</v>
      </c>
      <c r="B9" s="39">
        <v>4</v>
      </c>
      <c r="C9" s="30">
        <f>B9*F4</f>
        <v>1200</v>
      </c>
      <c r="D9" s="10">
        <f>B9*D4</f>
        <v>60</v>
      </c>
      <c r="E9" s="11">
        <f>H4</f>
        <v>4</v>
      </c>
      <c r="F9" s="40" t="s">
        <v>16</v>
      </c>
      <c r="G9" s="40"/>
      <c r="H9" s="40"/>
    </row>
    <row r="10" spans="1:11" x14ac:dyDescent="0.25">
      <c r="B10" s="40"/>
      <c r="C10" s="41">
        <f>C8+C9</f>
        <v>4800</v>
      </c>
      <c r="D10" s="12">
        <f>D8+D9</f>
        <v>150</v>
      </c>
      <c r="E10" s="13">
        <v>150</v>
      </c>
      <c r="F10" s="40" t="s">
        <v>14</v>
      </c>
      <c r="G10" s="40"/>
      <c r="H10" s="40"/>
      <c r="J10" s="1" t="s">
        <v>88</v>
      </c>
      <c r="K10" s="1" t="s">
        <v>90</v>
      </c>
    </row>
  </sheetData>
  <mergeCells count="2">
    <mergeCell ref="A6:E6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J10" sqref="J10"/>
    </sheetView>
  </sheetViews>
  <sheetFormatPr defaultRowHeight="15" x14ac:dyDescent="0.25"/>
  <cols>
    <col min="3" max="3" width="11.85546875" bestFit="1" customWidth="1"/>
    <col min="4" max="4" width="10.7109375" customWidth="1"/>
    <col min="5" max="5" width="12.140625" customWidth="1"/>
    <col min="6" max="6" width="12.42578125" customWidth="1"/>
    <col min="7" max="7" width="13.7109375" customWidth="1"/>
  </cols>
  <sheetData>
    <row r="1" spans="2:7" ht="16.5" thickBot="1" x14ac:dyDescent="0.3">
      <c r="B1" s="83" t="s">
        <v>57</v>
      </c>
      <c r="C1" s="83"/>
      <c r="D1" s="83"/>
      <c r="E1" s="83"/>
      <c r="F1" s="83"/>
      <c r="G1" s="83"/>
    </row>
    <row r="2" spans="2:7" ht="63" x14ac:dyDescent="0.25">
      <c r="B2" s="26" t="s">
        <v>58</v>
      </c>
      <c r="C2" s="26" t="s">
        <v>62</v>
      </c>
      <c r="D2" s="26" t="s">
        <v>61</v>
      </c>
      <c r="E2" s="26" t="s">
        <v>63</v>
      </c>
      <c r="F2" s="26" t="s">
        <v>71</v>
      </c>
    </row>
    <row r="3" spans="2:7" ht="16.5" thickBot="1" x14ac:dyDescent="0.3">
      <c r="B3" s="27" t="s">
        <v>59</v>
      </c>
      <c r="C3" s="34">
        <v>1200</v>
      </c>
      <c r="D3" s="22">
        <v>25000</v>
      </c>
      <c r="E3" s="22">
        <v>30</v>
      </c>
      <c r="F3" s="23" t="s">
        <v>64</v>
      </c>
    </row>
    <row r="4" spans="2:7" ht="16.5" thickBot="1" x14ac:dyDescent="0.3">
      <c r="B4" s="28" t="s">
        <v>60</v>
      </c>
      <c r="C4" s="35">
        <v>400</v>
      </c>
      <c r="D4" s="24">
        <v>12500</v>
      </c>
      <c r="E4" s="25" t="s">
        <v>64</v>
      </c>
      <c r="F4" s="23">
        <v>60</v>
      </c>
    </row>
    <row r="5" spans="2:7" ht="15.75" x14ac:dyDescent="0.25">
      <c r="B5" s="1"/>
      <c r="C5" s="1"/>
      <c r="D5" s="1"/>
      <c r="E5" s="1"/>
      <c r="F5" s="1"/>
      <c r="G5" s="1"/>
    </row>
    <row r="6" spans="2:7" ht="16.5" thickBot="1" x14ac:dyDescent="0.3">
      <c r="B6" s="84" t="s">
        <v>10</v>
      </c>
      <c r="C6" s="84"/>
      <c r="D6" s="84"/>
      <c r="E6" s="84"/>
      <c r="F6" s="84"/>
      <c r="G6" s="14"/>
    </row>
    <row r="7" spans="2:7" ht="63" x14ac:dyDescent="0.25">
      <c r="B7" s="4" t="s">
        <v>65</v>
      </c>
      <c r="C7" s="4" t="s">
        <v>11</v>
      </c>
      <c r="D7" s="4" t="s">
        <v>66</v>
      </c>
      <c r="E7" s="5" t="s">
        <v>67</v>
      </c>
      <c r="F7" s="4" t="s">
        <v>13</v>
      </c>
      <c r="G7" s="1"/>
    </row>
    <row r="8" spans="2:7" ht="16.5" thickBot="1" x14ac:dyDescent="0.3">
      <c r="B8" s="6" t="s">
        <v>59</v>
      </c>
      <c r="C8" s="8">
        <v>1</v>
      </c>
      <c r="D8" s="21">
        <f>C8*D3</f>
        <v>25000</v>
      </c>
      <c r="E8" s="30">
        <f>C8*C3</f>
        <v>1200</v>
      </c>
      <c r="F8" s="32">
        <f>E3</f>
        <v>30</v>
      </c>
      <c r="G8" s="2" t="s">
        <v>69</v>
      </c>
    </row>
    <row r="9" spans="2:7" ht="16.5" thickBot="1" x14ac:dyDescent="0.3">
      <c r="B9" s="7" t="s">
        <v>60</v>
      </c>
      <c r="C9" s="9">
        <v>1</v>
      </c>
      <c r="D9" s="21">
        <f>C9*D4</f>
        <v>12500</v>
      </c>
      <c r="E9" s="30">
        <f>C9*C4</f>
        <v>400</v>
      </c>
      <c r="F9" s="11">
        <f>F4</f>
        <v>60</v>
      </c>
      <c r="G9" s="2" t="s">
        <v>70</v>
      </c>
    </row>
    <row r="10" spans="2:7" ht="15.75" x14ac:dyDescent="0.25">
      <c r="B10" s="85" t="s">
        <v>17</v>
      </c>
      <c r="C10" s="85"/>
      <c r="D10" s="29">
        <f>D8+D9</f>
        <v>37500</v>
      </c>
      <c r="E10" s="31">
        <f>E8+E9</f>
        <v>1600</v>
      </c>
      <c r="F10" s="33">
        <v>1000000</v>
      </c>
      <c r="G10" s="2" t="s">
        <v>68</v>
      </c>
    </row>
  </sheetData>
  <mergeCells count="3">
    <mergeCell ref="B1:G1"/>
    <mergeCell ref="B6:F6"/>
    <mergeCell ref="B10:C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showGridLines="0" workbookViewId="0"/>
  </sheetViews>
  <sheetFormatPr defaultRowHeight="15" x14ac:dyDescent="0.25"/>
  <cols>
    <col min="1" max="1" width="2.28515625" customWidth="1"/>
    <col min="2" max="2" width="6.28515625" customWidth="1"/>
    <col min="3" max="3" width="51" customWidth="1"/>
    <col min="4" max="4" width="13.7109375" bestFit="1" customWidth="1"/>
    <col min="5" max="5" width="12.5703125" bestFit="1" customWidth="1"/>
    <col min="6" max="6" width="7.7109375" customWidth="1"/>
    <col min="7" max="7" width="5.42578125" customWidth="1"/>
  </cols>
  <sheetData>
    <row r="1" spans="1:5" x14ac:dyDescent="0.25">
      <c r="A1" s="3" t="s">
        <v>20</v>
      </c>
    </row>
    <row r="2" spans="1:5" x14ac:dyDescent="0.25">
      <c r="A2" s="3" t="s">
        <v>101</v>
      </c>
    </row>
    <row r="3" spans="1:5" x14ac:dyDescent="0.25">
      <c r="A3" s="3" t="s">
        <v>172</v>
      </c>
    </row>
    <row r="4" spans="1:5" x14ac:dyDescent="0.25">
      <c r="A4" s="3" t="s">
        <v>23</v>
      </c>
    </row>
    <row r="5" spans="1:5" x14ac:dyDescent="0.25">
      <c r="A5" s="3" t="s">
        <v>24</v>
      </c>
    </row>
    <row r="6" spans="1:5" x14ac:dyDescent="0.25">
      <c r="A6" s="3"/>
      <c r="B6" t="s">
        <v>25</v>
      </c>
    </row>
    <row r="7" spans="1:5" x14ac:dyDescent="0.25">
      <c r="A7" s="3"/>
      <c r="B7" t="s">
        <v>102</v>
      </c>
    </row>
    <row r="8" spans="1:5" x14ac:dyDescent="0.25">
      <c r="A8" s="3"/>
      <c r="B8" t="s">
        <v>103</v>
      </c>
    </row>
    <row r="9" spans="1:5" x14ac:dyDescent="0.25">
      <c r="A9" s="3" t="s">
        <v>28</v>
      </c>
    </row>
    <row r="10" spans="1:5" x14ac:dyDescent="0.25">
      <c r="B10" t="s">
        <v>104</v>
      </c>
    </row>
    <row r="11" spans="1:5" x14ac:dyDescent="0.25">
      <c r="B11" t="s">
        <v>30</v>
      </c>
    </row>
    <row r="14" spans="1:5" ht="15.75" thickBot="1" x14ac:dyDescent="0.3">
      <c r="A14" t="s">
        <v>105</v>
      </c>
    </row>
    <row r="15" spans="1:5" ht="15.75" thickBot="1" x14ac:dyDescent="0.3">
      <c r="B15" s="44" t="s">
        <v>32</v>
      </c>
      <c r="C15" s="44" t="s">
        <v>33</v>
      </c>
      <c r="D15" s="44" t="s">
        <v>34</v>
      </c>
      <c r="E15" s="44" t="s">
        <v>35</v>
      </c>
    </row>
    <row r="16" spans="1:5" ht="15.75" thickBot="1" x14ac:dyDescent="0.3">
      <c r="B16" s="15" t="s">
        <v>106</v>
      </c>
      <c r="C16" s="15" t="s">
        <v>107</v>
      </c>
      <c r="D16" s="20">
        <v>0</v>
      </c>
      <c r="E16" s="20">
        <v>1050</v>
      </c>
    </row>
    <row r="19" spans="1:6" ht="15.75" thickBot="1" x14ac:dyDescent="0.3">
      <c r="A19" t="s">
        <v>36</v>
      </c>
    </row>
    <row r="20" spans="1:6" ht="15.75" thickBot="1" x14ac:dyDescent="0.3">
      <c r="B20" s="44" t="s">
        <v>32</v>
      </c>
      <c r="C20" s="44" t="s">
        <v>33</v>
      </c>
      <c r="D20" s="44" t="s">
        <v>34</v>
      </c>
      <c r="E20" s="44" t="s">
        <v>35</v>
      </c>
      <c r="F20" s="44" t="s">
        <v>37</v>
      </c>
    </row>
    <row r="21" spans="1:6" x14ac:dyDescent="0.25">
      <c r="B21" s="17" t="s">
        <v>108</v>
      </c>
      <c r="C21" s="17" t="s">
        <v>109</v>
      </c>
      <c r="D21" s="19">
        <v>0</v>
      </c>
      <c r="E21" s="19">
        <v>7.5</v>
      </c>
      <c r="F21" s="17" t="s">
        <v>47</v>
      </c>
    </row>
    <row r="22" spans="1:6" x14ac:dyDescent="0.25">
      <c r="B22" s="17" t="s">
        <v>110</v>
      </c>
      <c r="C22" s="17" t="s">
        <v>111</v>
      </c>
      <c r="D22" s="19">
        <v>0</v>
      </c>
      <c r="E22" s="19">
        <v>6</v>
      </c>
      <c r="F22" s="17" t="s">
        <v>47</v>
      </c>
    </row>
    <row r="23" spans="1:6" x14ac:dyDescent="0.25">
      <c r="B23" s="17" t="s">
        <v>112</v>
      </c>
      <c r="C23" s="17" t="s">
        <v>113</v>
      </c>
      <c r="D23" s="19">
        <v>0</v>
      </c>
      <c r="E23" s="19">
        <v>0</v>
      </c>
      <c r="F23" s="17" t="s">
        <v>47</v>
      </c>
    </row>
    <row r="24" spans="1:6" x14ac:dyDescent="0.25">
      <c r="B24" s="17" t="s">
        <v>114</v>
      </c>
      <c r="C24" s="17" t="s">
        <v>115</v>
      </c>
      <c r="D24" s="19">
        <v>0</v>
      </c>
      <c r="E24" s="19">
        <v>15</v>
      </c>
      <c r="F24" s="17" t="s">
        <v>47</v>
      </c>
    </row>
    <row r="25" spans="1:6" x14ac:dyDescent="0.25">
      <c r="B25" s="17" t="s">
        <v>116</v>
      </c>
      <c r="C25" s="17" t="s">
        <v>117</v>
      </c>
      <c r="D25" s="19">
        <v>0</v>
      </c>
      <c r="E25" s="19">
        <v>0</v>
      </c>
      <c r="F25" s="17" t="s">
        <v>47</v>
      </c>
    </row>
    <row r="26" spans="1:6" x14ac:dyDescent="0.25">
      <c r="B26" s="17" t="s">
        <v>118</v>
      </c>
      <c r="C26" s="17" t="s">
        <v>119</v>
      </c>
      <c r="D26" s="19">
        <v>0</v>
      </c>
      <c r="E26" s="19">
        <v>4.5</v>
      </c>
      <c r="F26" s="17" t="s">
        <v>47</v>
      </c>
    </row>
    <row r="27" spans="1:6" x14ac:dyDescent="0.25">
      <c r="B27" s="17" t="s">
        <v>120</v>
      </c>
      <c r="C27" s="17" t="s">
        <v>121</v>
      </c>
      <c r="D27" s="19">
        <v>0</v>
      </c>
      <c r="E27" s="19">
        <v>0</v>
      </c>
      <c r="F27" s="17" t="s">
        <v>47</v>
      </c>
    </row>
    <row r="28" spans="1:6" x14ac:dyDescent="0.25">
      <c r="B28" s="17" t="s">
        <v>122</v>
      </c>
      <c r="C28" s="17" t="s">
        <v>123</v>
      </c>
      <c r="D28" s="19">
        <v>0</v>
      </c>
      <c r="E28" s="19">
        <v>2</v>
      </c>
      <c r="F28" s="17" t="s">
        <v>47</v>
      </c>
    </row>
    <row r="29" spans="1:6" x14ac:dyDescent="0.25">
      <c r="B29" s="17" t="s">
        <v>124</v>
      </c>
      <c r="C29" s="17" t="s">
        <v>125</v>
      </c>
      <c r="D29" s="19">
        <v>0</v>
      </c>
      <c r="E29" s="19">
        <v>0</v>
      </c>
      <c r="F29" s="17" t="s">
        <v>47</v>
      </c>
    </row>
    <row r="30" spans="1:6" x14ac:dyDescent="0.25">
      <c r="B30" s="17" t="s">
        <v>126</v>
      </c>
      <c r="C30" s="17" t="s">
        <v>127</v>
      </c>
      <c r="D30" s="19">
        <v>0</v>
      </c>
      <c r="E30" s="19">
        <v>2.5</v>
      </c>
      <c r="F30" s="17" t="s">
        <v>47</v>
      </c>
    </row>
    <row r="31" spans="1:6" x14ac:dyDescent="0.25">
      <c r="B31" s="17" t="s">
        <v>128</v>
      </c>
      <c r="C31" s="17" t="s">
        <v>129</v>
      </c>
      <c r="D31" s="19">
        <v>0</v>
      </c>
      <c r="E31" s="19">
        <v>0</v>
      </c>
      <c r="F31" s="17" t="s">
        <v>47</v>
      </c>
    </row>
    <row r="32" spans="1:6" x14ac:dyDescent="0.25">
      <c r="B32" s="17" t="s">
        <v>130</v>
      </c>
      <c r="C32" s="17" t="s">
        <v>131</v>
      </c>
      <c r="D32" s="19">
        <v>0</v>
      </c>
      <c r="E32" s="19">
        <v>0</v>
      </c>
      <c r="F32" s="17" t="s">
        <v>47</v>
      </c>
    </row>
    <row r="33" spans="1:7" x14ac:dyDescent="0.25">
      <c r="B33" s="17" t="s">
        <v>132</v>
      </c>
      <c r="C33" s="17" t="s">
        <v>133</v>
      </c>
      <c r="D33" s="19">
        <v>0</v>
      </c>
      <c r="E33" s="19">
        <v>0</v>
      </c>
      <c r="F33" s="17" t="s">
        <v>47</v>
      </c>
    </row>
    <row r="34" spans="1:7" ht="15.75" thickBot="1" x14ac:dyDescent="0.3">
      <c r="B34" s="15" t="s">
        <v>134</v>
      </c>
      <c r="C34" s="15" t="s">
        <v>135</v>
      </c>
      <c r="D34" s="20">
        <v>0</v>
      </c>
      <c r="E34" s="20">
        <v>0</v>
      </c>
      <c r="F34" s="15" t="s">
        <v>47</v>
      </c>
    </row>
    <row r="37" spans="1:7" ht="15.75" thickBot="1" x14ac:dyDescent="0.3">
      <c r="A37" t="s">
        <v>38</v>
      </c>
    </row>
    <row r="38" spans="1:7" ht="15.75" thickBot="1" x14ac:dyDescent="0.3">
      <c r="B38" s="44" t="s">
        <v>32</v>
      </c>
      <c r="C38" s="44" t="s">
        <v>33</v>
      </c>
      <c r="D38" s="44" t="s">
        <v>39</v>
      </c>
      <c r="E38" s="44" t="s">
        <v>40</v>
      </c>
      <c r="F38" s="44" t="s">
        <v>41</v>
      </c>
      <c r="G38" s="44" t="s">
        <v>42</v>
      </c>
    </row>
    <row r="39" spans="1:7" x14ac:dyDescent="0.25">
      <c r="B39" s="17" t="s">
        <v>136</v>
      </c>
      <c r="C39" s="17" t="s">
        <v>137</v>
      </c>
      <c r="D39" s="45">
        <v>4800</v>
      </c>
      <c r="E39" s="17" t="s">
        <v>138</v>
      </c>
      <c r="F39" s="17" t="s">
        <v>53</v>
      </c>
      <c r="G39" s="17">
        <v>0</v>
      </c>
    </row>
    <row r="40" spans="1:7" x14ac:dyDescent="0.25">
      <c r="B40" s="17" t="s">
        <v>139</v>
      </c>
      <c r="C40" s="17" t="s">
        <v>140</v>
      </c>
      <c r="D40" s="19">
        <v>150</v>
      </c>
      <c r="E40" s="17" t="s">
        <v>141</v>
      </c>
      <c r="F40" s="17" t="s">
        <v>53</v>
      </c>
      <c r="G40" s="17">
        <v>0</v>
      </c>
    </row>
    <row r="41" spans="1:7" x14ac:dyDescent="0.25">
      <c r="B41" s="17" t="s">
        <v>142</v>
      </c>
      <c r="C41" s="17" t="s">
        <v>143</v>
      </c>
      <c r="D41" s="19">
        <v>3</v>
      </c>
      <c r="E41" s="17" t="s">
        <v>144</v>
      </c>
      <c r="F41" s="17" t="s">
        <v>53</v>
      </c>
      <c r="G41" s="17">
        <v>0</v>
      </c>
    </row>
    <row r="42" spans="1:7" x14ac:dyDescent="0.25">
      <c r="B42" s="17" t="s">
        <v>145</v>
      </c>
      <c r="C42" s="17" t="s">
        <v>146</v>
      </c>
      <c r="D42" s="19">
        <v>4</v>
      </c>
      <c r="E42" s="17" t="s">
        <v>147</v>
      </c>
      <c r="F42" s="17" t="s">
        <v>53</v>
      </c>
      <c r="G42" s="17">
        <v>0</v>
      </c>
    </row>
    <row r="43" spans="1:7" x14ac:dyDescent="0.25">
      <c r="B43" s="17" t="s">
        <v>148</v>
      </c>
      <c r="C43" s="17" t="s">
        <v>149</v>
      </c>
      <c r="D43" s="19">
        <v>5</v>
      </c>
      <c r="E43" s="17" t="s">
        <v>150</v>
      </c>
      <c r="F43" s="17" t="s">
        <v>53</v>
      </c>
      <c r="G43" s="17">
        <v>0</v>
      </c>
    </row>
    <row r="44" spans="1:7" ht="15.75" thickBot="1" x14ac:dyDescent="0.3">
      <c r="B44" s="15" t="s">
        <v>151</v>
      </c>
      <c r="C44" s="15" t="s">
        <v>152</v>
      </c>
      <c r="D44" s="20">
        <v>6</v>
      </c>
      <c r="E44" s="15" t="s">
        <v>153</v>
      </c>
      <c r="F44" s="15" t="s">
        <v>53</v>
      </c>
      <c r="G44" s="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topLeftCell="A5" zoomScale="90" zoomScaleNormal="90" workbookViewId="0">
      <selection activeCell="A34" sqref="A34"/>
    </sheetView>
  </sheetViews>
  <sheetFormatPr defaultRowHeight="15" x14ac:dyDescent="0.25"/>
  <cols>
    <col min="1" max="1" width="2.28515625" customWidth="1"/>
    <col min="2" max="2" width="6.28515625" bestFit="1" customWidth="1"/>
    <col min="3" max="3" width="51" bestFit="1" customWidth="1"/>
    <col min="4" max="4" width="15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3" t="s">
        <v>154</v>
      </c>
    </row>
    <row r="2" spans="1:8" x14ac:dyDescent="0.25">
      <c r="A2" s="3" t="s">
        <v>101</v>
      </c>
    </row>
    <row r="3" spans="1:8" x14ac:dyDescent="0.25">
      <c r="A3" s="3" t="s">
        <v>172</v>
      </c>
    </row>
    <row r="6" spans="1:8" ht="15.75" thickBot="1" x14ac:dyDescent="0.3">
      <c r="A6" t="s">
        <v>36</v>
      </c>
    </row>
    <row r="7" spans="1:8" x14ac:dyDescent="0.25">
      <c r="B7" s="46"/>
      <c r="C7" s="46"/>
      <c r="D7" s="46" t="s">
        <v>155</v>
      </c>
      <c r="E7" s="46" t="s">
        <v>156</v>
      </c>
      <c r="F7" s="46" t="s">
        <v>157</v>
      </c>
      <c r="G7" s="46" t="s">
        <v>159</v>
      </c>
      <c r="H7" s="46" t="s">
        <v>159</v>
      </c>
    </row>
    <row r="8" spans="1:8" ht="15.75" thickBot="1" x14ac:dyDescent="0.3">
      <c r="B8" s="47" t="s">
        <v>32</v>
      </c>
      <c r="C8" s="47" t="s">
        <v>33</v>
      </c>
      <c r="D8" s="47" t="s">
        <v>90</v>
      </c>
      <c r="E8" s="47" t="s">
        <v>67</v>
      </c>
      <c r="F8" s="47" t="s">
        <v>158</v>
      </c>
      <c r="G8" s="47" t="s">
        <v>160</v>
      </c>
      <c r="H8" s="47" t="s">
        <v>161</v>
      </c>
    </row>
    <row r="9" spans="1:8" x14ac:dyDescent="0.25">
      <c r="B9" s="17" t="s">
        <v>108</v>
      </c>
      <c r="C9" s="17" t="s">
        <v>109</v>
      </c>
      <c r="D9" s="17">
        <v>7.5</v>
      </c>
      <c r="E9" s="17">
        <v>0</v>
      </c>
      <c r="F9" s="17">
        <v>0</v>
      </c>
      <c r="G9" s="17">
        <v>300</v>
      </c>
      <c r="H9" s="17">
        <v>100</v>
      </c>
    </row>
    <row r="10" spans="1:8" x14ac:dyDescent="0.25">
      <c r="B10" s="17" t="s">
        <v>110</v>
      </c>
      <c r="C10" s="17" t="s">
        <v>111</v>
      </c>
      <c r="D10" s="17">
        <v>6</v>
      </c>
      <c r="E10" s="17">
        <v>0</v>
      </c>
      <c r="F10" s="17">
        <v>0</v>
      </c>
      <c r="G10" s="17">
        <v>75</v>
      </c>
      <c r="H10" s="17">
        <v>225</v>
      </c>
    </row>
    <row r="11" spans="1:8" x14ac:dyDescent="0.25">
      <c r="B11" s="17" t="s">
        <v>112</v>
      </c>
      <c r="C11" s="17" t="s">
        <v>113</v>
      </c>
      <c r="D11" s="17">
        <v>0</v>
      </c>
      <c r="E11" s="17">
        <v>20</v>
      </c>
      <c r="F11" s="17">
        <v>0</v>
      </c>
      <c r="G11" s="17">
        <v>1E+30</v>
      </c>
      <c r="H11" s="17">
        <v>20</v>
      </c>
    </row>
    <row r="12" spans="1:8" x14ac:dyDescent="0.25">
      <c r="B12" s="17" t="s">
        <v>114</v>
      </c>
      <c r="C12" s="17" t="s">
        <v>115</v>
      </c>
      <c r="D12" s="17">
        <v>15</v>
      </c>
      <c r="E12" s="17">
        <v>0</v>
      </c>
      <c r="F12" s="17">
        <v>20</v>
      </c>
      <c r="G12" s="17">
        <v>10</v>
      </c>
      <c r="H12" s="17">
        <v>20</v>
      </c>
    </row>
    <row r="13" spans="1:8" x14ac:dyDescent="0.25">
      <c r="B13" s="17" t="s">
        <v>116</v>
      </c>
      <c r="C13" s="17" t="s">
        <v>117</v>
      </c>
      <c r="D13" s="17">
        <v>0</v>
      </c>
      <c r="E13" s="17">
        <v>300</v>
      </c>
      <c r="F13" s="17">
        <v>300</v>
      </c>
      <c r="G13" s="17">
        <v>1E+30</v>
      </c>
      <c r="H13" s="17">
        <v>300</v>
      </c>
    </row>
    <row r="14" spans="1:8" x14ac:dyDescent="0.25">
      <c r="B14" s="17" t="s">
        <v>118</v>
      </c>
      <c r="C14" s="17" t="s">
        <v>119</v>
      </c>
      <c r="D14" s="17">
        <v>4.5</v>
      </c>
      <c r="E14" s="17">
        <v>0</v>
      </c>
      <c r="F14" s="17">
        <v>0</v>
      </c>
      <c r="G14" s="17">
        <v>300</v>
      </c>
      <c r="H14" s="17">
        <v>100</v>
      </c>
    </row>
    <row r="15" spans="1:8" x14ac:dyDescent="0.25">
      <c r="B15" s="17" t="s">
        <v>120</v>
      </c>
      <c r="C15" s="17" t="s">
        <v>121</v>
      </c>
      <c r="D15" s="17">
        <v>0</v>
      </c>
      <c r="E15" s="17">
        <v>300</v>
      </c>
      <c r="F15" s="17">
        <v>300</v>
      </c>
      <c r="G15" s="17">
        <v>1E+30</v>
      </c>
      <c r="H15" s="17">
        <v>300</v>
      </c>
    </row>
    <row r="16" spans="1:8" x14ac:dyDescent="0.25">
      <c r="B16" s="17" t="s">
        <v>122</v>
      </c>
      <c r="C16" s="17" t="s">
        <v>123</v>
      </c>
      <c r="D16" s="17">
        <v>2</v>
      </c>
      <c r="E16" s="17">
        <v>0</v>
      </c>
      <c r="F16" s="17">
        <v>0</v>
      </c>
      <c r="G16" s="17">
        <v>75</v>
      </c>
      <c r="H16" s="17">
        <v>225</v>
      </c>
    </row>
    <row r="17" spans="1:8" x14ac:dyDescent="0.25">
      <c r="B17" s="17" t="s">
        <v>124</v>
      </c>
      <c r="C17" s="17" t="s">
        <v>125</v>
      </c>
      <c r="D17" s="17">
        <v>0</v>
      </c>
      <c r="E17" s="17">
        <v>300</v>
      </c>
      <c r="F17" s="17">
        <v>0</v>
      </c>
      <c r="G17" s="17">
        <v>1E+30</v>
      </c>
      <c r="H17" s="17">
        <v>300</v>
      </c>
    </row>
    <row r="18" spans="1:8" x14ac:dyDescent="0.25">
      <c r="B18" s="17" t="s">
        <v>126</v>
      </c>
      <c r="C18" s="17" t="s">
        <v>127</v>
      </c>
      <c r="D18" s="17">
        <v>2.5</v>
      </c>
      <c r="E18" s="17">
        <v>0</v>
      </c>
      <c r="F18" s="17">
        <v>300</v>
      </c>
      <c r="G18" s="17">
        <v>300</v>
      </c>
      <c r="H18" s="17">
        <v>100</v>
      </c>
    </row>
    <row r="19" spans="1:8" x14ac:dyDescent="0.25">
      <c r="B19" s="17" t="s">
        <v>128</v>
      </c>
      <c r="C19" s="17" t="s">
        <v>129</v>
      </c>
      <c r="D19" s="17">
        <v>0</v>
      </c>
      <c r="E19" s="17">
        <v>75</v>
      </c>
      <c r="F19" s="17">
        <v>0</v>
      </c>
      <c r="G19" s="17">
        <v>1E+30</v>
      </c>
      <c r="H19" s="17">
        <v>75</v>
      </c>
    </row>
    <row r="20" spans="1:8" x14ac:dyDescent="0.25">
      <c r="B20" s="17" t="s">
        <v>130</v>
      </c>
      <c r="C20" s="17" t="s">
        <v>131</v>
      </c>
      <c r="D20" s="17">
        <v>0</v>
      </c>
      <c r="E20" s="17">
        <v>225</v>
      </c>
      <c r="F20" s="17">
        <v>300</v>
      </c>
      <c r="G20" s="17">
        <v>1E+30</v>
      </c>
      <c r="H20" s="17">
        <v>225</v>
      </c>
    </row>
    <row r="21" spans="1:8" x14ac:dyDescent="0.25">
      <c r="B21" s="17" t="s">
        <v>132</v>
      </c>
      <c r="C21" s="17" t="s">
        <v>133</v>
      </c>
      <c r="D21" s="17">
        <v>0</v>
      </c>
      <c r="E21" s="17">
        <v>8.75</v>
      </c>
      <c r="F21" s="17">
        <v>10</v>
      </c>
      <c r="G21" s="17">
        <v>1E+30</v>
      </c>
      <c r="H21" s="17">
        <v>8.75</v>
      </c>
    </row>
    <row r="22" spans="1:8" ht="15.75" thickBot="1" x14ac:dyDescent="0.3">
      <c r="B22" s="15" t="s">
        <v>134</v>
      </c>
      <c r="C22" s="15" t="s">
        <v>135</v>
      </c>
      <c r="D22" s="15">
        <v>0</v>
      </c>
      <c r="E22" s="15">
        <v>1.25</v>
      </c>
      <c r="F22" s="15">
        <v>0</v>
      </c>
      <c r="G22" s="15">
        <v>1E+30</v>
      </c>
      <c r="H22" s="15">
        <v>1.25</v>
      </c>
    </row>
    <row r="24" spans="1:8" ht="15.75" thickBot="1" x14ac:dyDescent="0.3">
      <c r="A24" t="s">
        <v>38</v>
      </c>
    </row>
    <row r="25" spans="1:8" x14ac:dyDescent="0.25">
      <c r="B25" s="46"/>
      <c r="C25" s="46"/>
      <c r="D25" s="46" t="s">
        <v>155</v>
      </c>
      <c r="E25" s="46" t="s">
        <v>162</v>
      </c>
      <c r="F25" s="46" t="s">
        <v>164</v>
      </c>
      <c r="G25" s="46" t="s">
        <v>159</v>
      </c>
      <c r="H25" s="46" t="s">
        <v>159</v>
      </c>
    </row>
    <row r="26" spans="1:8" ht="15.75" thickBot="1" x14ac:dyDescent="0.3">
      <c r="B26" s="47" t="s">
        <v>32</v>
      </c>
      <c r="C26" s="47" t="s">
        <v>33</v>
      </c>
      <c r="D26" s="47" t="s">
        <v>90</v>
      </c>
      <c r="E26" s="47" t="s">
        <v>163</v>
      </c>
      <c r="F26" s="47" t="s">
        <v>165</v>
      </c>
      <c r="G26" s="47" t="s">
        <v>160</v>
      </c>
      <c r="H26" s="47" t="s">
        <v>161</v>
      </c>
    </row>
    <row r="27" spans="1:8" x14ac:dyDescent="0.25">
      <c r="B27" s="17" t="s">
        <v>136</v>
      </c>
      <c r="C27" s="17" t="s">
        <v>137</v>
      </c>
      <c r="D27" s="48">
        <v>4800</v>
      </c>
      <c r="E27" s="17">
        <v>1.25</v>
      </c>
      <c r="F27" s="17">
        <v>4800</v>
      </c>
      <c r="G27" s="17">
        <v>1E+30</v>
      </c>
      <c r="H27" s="17">
        <v>600</v>
      </c>
    </row>
    <row r="28" spans="1:8" x14ac:dyDescent="0.25">
      <c r="B28" s="17" t="s">
        <v>139</v>
      </c>
      <c r="C28" s="17" t="s">
        <v>140</v>
      </c>
      <c r="D28" s="17">
        <v>150</v>
      </c>
      <c r="E28" s="17">
        <v>-20</v>
      </c>
      <c r="F28" s="17">
        <v>150</v>
      </c>
      <c r="G28" s="17">
        <v>15</v>
      </c>
      <c r="H28" s="17">
        <v>1E+30</v>
      </c>
    </row>
    <row r="29" spans="1:8" x14ac:dyDescent="0.25">
      <c r="B29" s="17" t="s">
        <v>142</v>
      </c>
      <c r="C29" s="17" t="s">
        <v>143</v>
      </c>
      <c r="D29" s="17">
        <v>3</v>
      </c>
      <c r="E29" s="17">
        <v>0</v>
      </c>
      <c r="F29" s="17">
        <v>3</v>
      </c>
      <c r="G29" s="17">
        <v>4.5</v>
      </c>
      <c r="H29" s="17">
        <v>1E+30</v>
      </c>
    </row>
    <row r="30" spans="1:8" x14ac:dyDescent="0.25">
      <c r="B30" s="17" t="s">
        <v>145</v>
      </c>
      <c r="C30" s="17" t="s">
        <v>146</v>
      </c>
      <c r="D30" s="17">
        <v>4</v>
      </c>
      <c r="E30" s="17">
        <v>0</v>
      </c>
      <c r="F30" s="17">
        <v>4</v>
      </c>
      <c r="G30" s="17">
        <v>2</v>
      </c>
      <c r="H30" s="17">
        <v>1E+30</v>
      </c>
    </row>
    <row r="31" spans="1:8" x14ac:dyDescent="0.25">
      <c r="B31" s="17" t="s">
        <v>148</v>
      </c>
      <c r="C31" s="17" t="s">
        <v>149</v>
      </c>
      <c r="D31" s="17">
        <v>5</v>
      </c>
      <c r="E31" s="17">
        <v>-300</v>
      </c>
      <c r="F31" s="17">
        <v>5</v>
      </c>
      <c r="G31" s="17">
        <v>2.5</v>
      </c>
      <c r="H31" s="17">
        <v>1E+30</v>
      </c>
    </row>
    <row r="32" spans="1:8" ht="15.75" thickBot="1" x14ac:dyDescent="0.3">
      <c r="B32" s="15" t="s">
        <v>151</v>
      </c>
      <c r="C32" s="15" t="s">
        <v>152</v>
      </c>
      <c r="D32" s="15">
        <v>6</v>
      </c>
      <c r="E32" s="15">
        <v>-75</v>
      </c>
      <c r="F32" s="15">
        <v>6</v>
      </c>
      <c r="G32" s="15">
        <v>3.3333333333333335</v>
      </c>
      <c r="H32" s="1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showGridLines="0" topLeftCell="A2" workbookViewId="0"/>
  </sheetViews>
  <sheetFormatPr defaultRowHeight="15" x14ac:dyDescent="0.25"/>
  <cols>
    <col min="1" max="1" width="2.28515625" customWidth="1"/>
    <col min="2" max="2" width="6.140625" bestFit="1" customWidth="1"/>
    <col min="3" max="3" width="36.285156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3" t="s">
        <v>166</v>
      </c>
    </row>
    <row r="2" spans="1:10" x14ac:dyDescent="0.25">
      <c r="A2" s="3" t="s">
        <v>101</v>
      </c>
    </row>
    <row r="3" spans="1:10" x14ac:dyDescent="0.25">
      <c r="A3" s="3" t="s">
        <v>172</v>
      </c>
    </row>
    <row r="5" spans="1:10" ht="15.75" thickBot="1" x14ac:dyDescent="0.3"/>
    <row r="6" spans="1:10" x14ac:dyDescent="0.25">
      <c r="B6" s="46"/>
      <c r="C6" s="46" t="s">
        <v>157</v>
      </c>
      <c r="D6" s="46"/>
    </row>
    <row r="7" spans="1:10" ht="15.75" thickBot="1" x14ac:dyDescent="0.3">
      <c r="B7" s="47" t="s">
        <v>32</v>
      </c>
      <c r="C7" s="47" t="s">
        <v>33</v>
      </c>
      <c r="D7" s="47" t="s">
        <v>90</v>
      </c>
    </row>
    <row r="8" spans="1:10" ht="15.75" thickBot="1" x14ac:dyDescent="0.3">
      <c r="B8" s="15" t="s">
        <v>106</v>
      </c>
      <c r="C8" s="15" t="s">
        <v>107</v>
      </c>
      <c r="D8" s="20">
        <v>1050</v>
      </c>
    </row>
    <row r="10" spans="1:10" ht="15.75" thickBot="1" x14ac:dyDescent="0.3"/>
    <row r="11" spans="1:10" x14ac:dyDescent="0.25">
      <c r="B11" s="46"/>
      <c r="C11" s="46" t="s">
        <v>167</v>
      </c>
      <c r="D11" s="46"/>
      <c r="F11" s="46" t="s">
        <v>168</v>
      </c>
      <c r="G11" s="46" t="s">
        <v>157</v>
      </c>
      <c r="I11" s="46" t="s">
        <v>171</v>
      </c>
      <c r="J11" s="46" t="s">
        <v>157</v>
      </c>
    </row>
    <row r="12" spans="1:10" ht="15.75" thickBot="1" x14ac:dyDescent="0.3">
      <c r="B12" s="47" t="s">
        <v>32</v>
      </c>
      <c r="C12" s="47" t="s">
        <v>33</v>
      </c>
      <c r="D12" s="47" t="s">
        <v>90</v>
      </c>
      <c r="F12" s="47" t="s">
        <v>169</v>
      </c>
      <c r="G12" s="47" t="s">
        <v>170</v>
      </c>
      <c r="I12" s="47" t="s">
        <v>169</v>
      </c>
      <c r="J12" s="47" t="s">
        <v>170</v>
      </c>
    </row>
    <row r="13" spans="1:10" x14ac:dyDescent="0.25">
      <c r="B13" s="17" t="s">
        <v>108</v>
      </c>
      <c r="C13" s="17" t="s">
        <v>109</v>
      </c>
      <c r="D13" s="19">
        <v>7.5</v>
      </c>
      <c r="F13" s="19">
        <v>7.5</v>
      </c>
      <c r="G13" s="19">
        <v>1050</v>
      </c>
      <c r="I13" s="19">
        <v>7.5</v>
      </c>
      <c r="J13" s="19">
        <v>1050</v>
      </c>
    </row>
    <row r="14" spans="1:10" x14ac:dyDescent="0.25">
      <c r="B14" s="17" t="s">
        <v>110</v>
      </c>
      <c r="C14" s="17" t="s">
        <v>111</v>
      </c>
      <c r="D14" s="19">
        <v>6</v>
      </c>
      <c r="F14" s="19">
        <v>6</v>
      </c>
      <c r="G14" s="19">
        <v>1050</v>
      </c>
      <c r="I14" s="19">
        <v>6</v>
      </c>
      <c r="J14" s="19">
        <v>1050</v>
      </c>
    </row>
    <row r="15" spans="1:10" x14ac:dyDescent="0.25">
      <c r="B15" s="17" t="s">
        <v>112</v>
      </c>
      <c r="C15" s="17" t="s">
        <v>113</v>
      </c>
      <c r="D15" s="19">
        <v>0</v>
      </c>
      <c r="F15" s="19">
        <v>0</v>
      </c>
      <c r="G15" s="19">
        <v>1050</v>
      </c>
      <c r="I15" s="19">
        <v>0</v>
      </c>
      <c r="J15" s="19">
        <v>1050</v>
      </c>
    </row>
    <row r="16" spans="1:10" x14ac:dyDescent="0.25">
      <c r="B16" s="17" t="s">
        <v>114</v>
      </c>
      <c r="C16" s="17" t="s">
        <v>115</v>
      </c>
      <c r="D16" s="19">
        <v>15</v>
      </c>
      <c r="F16" s="19">
        <v>15</v>
      </c>
      <c r="G16" s="19">
        <v>1050</v>
      </c>
      <c r="I16" s="19">
        <v>15</v>
      </c>
      <c r="J16" s="19">
        <v>1050</v>
      </c>
    </row>
    <row r="17" spans="2:10" x14ac:dyDescent="0.25">
      <c r="B17" s="17" t="s">
        <v>116</v>
      </c>
      <c r="C17" s="17" t="s">
        <v>117</v>
      </c>
      <c r="D17" s="19">
        <v>0</v>
      </c>
      <c r="F17" s="19">
        <v>0</v>
      </c>
      <c r="G17" s="19">
        <v>1050</v>
      </c>
      <c r="I17" s="19">
        <v>0</v>
      </c>
      <c r="J17" s="19">
        <v>1050</v>
      </c>
    </row>
    <row r="18" spans="2:10" x14ac:dyDescent="0.25">
      <c r="B18" s="17" t="s">
        <v>118</v>
      </c>
      <c r="C18" s="17" t="s">
        <v>119</v>
      </c>
      <c r="D18" s="19">
        <v>4.5</v>
      </c>
      <c r="F18" s="19">
        <v>4.5</v>
      </c>
      <c r="G18" s="19">
        <v>1050</v>
      </c>
      <c r="I18" s="19">
        <v>4.5</v>
      </c>
      <c r="J18" s="19">
        <v>1050</v>
      </c>
    </row>
    <row r="19" spans="2:10" x14ac:dyDescent="0.25">
      <c r="B19" s="17" t="s">
        <v>120</v>
      </c>
      <c r="C19" s="17" t="s">
        <v>121</v>
      </c>
      <c r="D19" s="19">
        <v>0</v>
      </c>
      <c r="F19" s="19">
        <v>0</v>
      </c>
      <c r="G19" s="19">
        <v>1050</v>
      </c>
      <c r="I19" s="19">
        <v>0</v>
      </c>
      <c r="J19" s="19">
        <v>1050</v>
      </c>
    </row>
    <row r="20" spans="2:10" x14ac:dyDescent="0.25">
      <c r="B20" s="17" t="s">
        <v>122</v>
      </c>
      <c r="C20" s="17" t="s">
        <v>123</v>
      </c>
      <c r="D20" s="19">
        <v>2</v>
      </c>
      <c r="F20" s="19">
        <v>2</v>
      </c>
      <c r="G20" s="19">
        <v>1050</v>
      </c>
      <c r="I20" s="19">
        <v>2</v>
      </c>
      <c r="J20" s="19">
        <v>1050</v>
      </c>
    </row>
    <row r="21" spans="2:10" x14ac:dyDescent="0.25">
      <c r="B21" s="17" t="s">
        <v>124</v>
      </c>
      <c r="C21" s="17" t="s">
        <v>125</v>
      </c>
      <c r="D21" s="19">
        <v>0</v>
      </c>
      <c r="F21" s="19">
        <v>0</v>
      </c>
      <c r="G21" s="19">
        <v>1050</v>
      </c>
      <c r="I21" s="19">
        <v>0</v>
      </c>
      <c r="J21" s="19">
        <v>1050</v>
      </c>
    </row>
    <row r="22" spans="2:10" x14ac:dyDescent="0.25">
      <c r="B22" s="17" t="s">
        <v>126</v>
      </c>
      <c r="C22" s="17" t="s">
        <v>127</v>
      </c>
      <c r="D22" s="19">
        <v>2.5</v>
      </c>
      <c r="F22" s="19">
        <v>2.5</v>
      </c>
      <c r="G22" s="19">
        <v>1050</v>
      </c>
      <c r="I22" s="19">
        <v>2.5</v>
      </c>
      <c r="J22" s="19">
        <v>1050</v>
      </c>
    </row>
    <row r="23" spans="2:10" x14ac:dyDescent="0.25">
      <c r="B23" s="17" t="s">
        <v>128</v>
      </c>
      <c r="C23" s="17" t="s">
        <v>129</v>
      </c>
      <c r="D23" s="19">
        <v>0</v>
      </c>
      <c r="F23" s="19">
        <v>0</v>
      </c>
      <c r="G23" s="19">
        <v>1050</v>
      </c>
      <c r="I23" s="19">
        <v>0</v>
      </c>
      <c r="J23" s="19">
        <v>1050</v>
      </c>
    </row>
    <row r="24" spans="2:10" x14ac:dyDescent="0.25">
      <c r="B24" s="17" t="s">
        <v>130</v>
      </c>
      <c r="C24" s="17" t="s">
        <v>131</v>
      </c>
      <c r="D24" s="19">
        <v>0</v>
      </c>
      <c r="F24" s="19">
        <v>0</v>
      </c>
      <c r="G24" s="19">
        <v>1050</v>
      </c>
      <c r="I24" s="19">
        <v>0</v>
      </c>
      <c r="J24" s="19">
        <v>1050</v>
      </c>
    </row>
    <row r="25" spans="2:10" x14ac:dyDescent="0.25">
      <c r="B25" s="17" t="s">
        <v>132</v>
      </c>
      <c r="C25" s="17" t="s">
        <v>133</v>
      </c>
      <c r="D25" s="19">
        <v>0</v>
      </c>
      <c r="F25" s="19">
        <v>0</v>
      </c>
      <c r="G25" s="19">
        <v>1050</v>
      </c>
      <c r="I25" s="19">
        <v>0</v>
      </c>
      <c r="J25" s="19">
        <v>1050</v>
      </c>
    </row>
    <row r="26" spans="2:10" ht="15.75" thickBot="1" x14ac:dyDescent="0.3">
      <c r="B26" s="15" t="s">
        <v>134</v>
      </c>
      <c r="C26" s="15" t="s">
        <v>135</v>
      </c>
      <c r="D26" s="20">
        <v>0</v>
      </c>
      <c r="F26" s="20">
        <v>0</v>
      </c>
      <c r="G26" s="20">
        <v>1050</v>
      </c>
      <c r="I26" s="20">
        <v>0</v>
      </c>
      <c r="J26" s="20">
        <v>1050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="90" zoomScaleNormal="90" workbookViewId="0">
      <selection activeCell="D7" sqref="D7"/>
    </sheetView>
  </sheetViews>
  <sheetFormatPr defaultRowHeight="15" x14ac:dyDescent="0.25"/>
  <cols>
    <col min="1" max="1" width="10.5703125" style="50" bestFit="1" customWidth="1"/>
    <col min="2" max="2" width="25.85546875" style="50" bestFit="1" customWidth="1"/>
    <col min="3" max="3" width="14.28515625" style="50" bestFit="1" customWidth="1"/>
    <col min="4" max="4" width="19.140625" style="68" customWidth="1"/>
    <col min="5" max="5" width="19.5703125" style="50" bestFit="1" customWidth="1"/>
    <col min="6" max="6" width="18.28515625" style="50" bestFit="1" customWidth="1"/>
    <col min="7" max="7" width="15.7109375" style="50" bestFit="1" customWidth="1"/>
    <col min="8" max="8" width="17.85546875" style="50" bestFit="1" customWidth="1"/>
    <col min="9" max="9" width="15.7109375" style="50" bestFit="1" customWidth="1"/>
    <col min="10" max="10" width="9.140625" style="50"/>
    <col min="11" max="11" width="10.7109375" style="50" bestFit="1" customWidth="1"/>
    <col min="12" max="12" width="4.42578125" style="50" bestFit="1" customWidth="1"/>
    <col min="13" max="16384" width="9.140625" style="50"/>
  </cols>
  <sheetData>
    <row r="1" spans="1:12" ht="31.5" x14ac:dyDescent="0.25">
      <c r="A1" s="79"/>
      <c r="B1" s="76" t="s">
        <v>18</v>
      </c>
      <c r="C1" s="42" t="s">
        <v>0</v>
      </c>
      <c r="D1" s="42" t="s">
        <v>1</v>
      </c>
      <c r="E1" s="43" t="s">
        <v>8</v>
      </c>
      <c r="F1" s="42" t="s">
        <v>2</v>
      </c>
      <c r="G1" s="42" t="s">
        <v>3</v>
      </c>
      <c r="H1" s="42" t="s">
        <v>4</v>
      </c>
      <c r="I1" s="42" t="s">
        <v>5</v>
      </c>
      <c r="J1" s="51"/>
      <c r="K1" s="51"/>
      <c r="L1" s="51"/>
    </row>
    <row r="2" spans="1:12" ht="15.75" x14ac:dyDescent="0.25">
      <c r="A2" s="79"/>
      <c r="B2" s="76" t="s">
        <v>6</v>
      </c>
      <c r="C2" s="52">
        <v>0.75</v>
      </c>
      <c r="D2" s="53">
        <f>C2*1000</f>
        <v>750</v>
      </c>
      <c r="E2" s="42">
        <v>10</v>
      </c>
      <c r="F2" s="53">
        <v>250</v>
      </c>
      <c r="G2" s="53">
        <f>D2-E2*10-F2</f>
        <v>400</v>
      </c>
      <c r="H2" s="42">
        <v>3000</v>
      </c>
      <c r="I2" s="43">
        <f>H2/1000</f>
        <v>3</v>
      </c>
      <c r="J2" s="51"/>
      <c r="K2" s="51"/>
      <c r="L2" s="51"/>
    </row>
    <row r="3" spans="1:12" ht="15.75" x14ac:dyDescent="0.25">
      <c r="A3" s="79"/>
      <c r="B3" s="76" t="s">
        <v>7</v>
      </c>
      <c r="C3" s="52">
        <v>0.65</v>
      </c>
      <c r="D3" s="53">
        <f>C3*1000</f>
        <v>650</v>
      </c>
      <c r="E3" s="42">
        <v>15</v>
      </c>
      <c r="F3" s="53">
        <v>200</v>
      </c>
      <c r="G3" s="53">
        <f>D3-E3*10-F3</f>
        <v>300</v>
      </c>
      <c r="H3" s="42">
        <v>4000</v>
      </c>
      <c r="I3" s="43">
        <f>H3/1000</f>
        <v>4</v>
      </c>
      <c r="J3" s="51"/>
      <c r="K3" s="51"/>
      <c r="L3" s="51"/>
    </row>
    <row r="4" spans="1:12" ht="15.75" x14ac:dyDescent="0.25">
      <c r="A4" s="79"/>
      <c r="B4" s="77"/>
      <c r="C4" s="54"/>
      <c r="D4" s="55"/>
      <c r="E4" s="54"/>
      <c r="F4" s="54"/>
      <c r="G4" s="54"/>
      <c r="H4" s="54"/>
      <c r="I4" s="54"/>
      <c r="J4" s="51"/>
      <c r="K4" s="51"/>
      <c r="L4" s="51"/>
    </row>
    <row r="5" spans="1:12" ht="31.5" x14ac:dyDescent="0.25">
      <c r="A5" s="79"/>
      <c r="B5" s="76" t="s">
        <v>76</v>
      </c>
      <c r="C5" s="42" t="s">
        <v>11</v>
      </c>
      <c r="D5" s="42" t="s">
        <v>19</v>
      </c>
      <c r="E5" s="43" t="s">
        <v>12</v>
      </c>
      <c r="F5" s="71" t="s">
        <v>173</v>
      </c>
      <c r="G5" s="49" t="s">
        <v>99</v>
      </c>
      <c r="H5" s="71" t="s">
        <v>174</v>
      </c>
      <c r="I5" s="49" t="s">
        <v>100</v>
      </c>
      <c r="J5" s="51"/>
      <c r="K5" s="51"/>
      <c r="L5" s="51"/>
    </row>
    <row r="6" spans="1:12" ht="15.75" x14ac:dyDescent="0.25">
      <c r="A6" s="79"/>
      <c r="B6" s="76" t="s">
        <v>72</v>
      </c>
      <c r="C6" s="56">
        <v>7.5</v>
      </c>
      <c r="D6" s="53">
        <f>C6*G2</f>
        <v>3000</v>
      </c>
      <c r="E6" s="42">
        <f>C6*E2</f>
        <v>75</v>
      </c>
      <c r="F6" s="70">
        <f>C6+SUMPRODUCT(C14:C15,E14:E15)</f>
        <v>3</v>
      </c>
      <c r="G6" s="57">
        <f>I2</f>
        <v>3</v>
      </c>
      <c r="H6" s="70">
        <f>C6+SUMPRODUCT(C18:C19,E18:E19)</f>
        <v>5</v>
      </c>
      <c r="I6" s="58">
        <v>5</v>
      </c>
      <c r="J6" s="51"/>
      <c r="K6" s="51"/>
      <c r="L6" s="51"/>
    </row>
    <row r="7" spans="1:12" ht="15.75" x14ac:dyDescent="0.25">
      <c r="A7" s="79"/>
      <c r="B7" s="76" t="s">
        <v>73</v>
      </c>
      <c r="C7" s="56">
        <v>6</v>
      </c>
      <c r="D7" s="53">
        <f>C7*G3</f>
        <v>1800</v>
      </c>
      <c r="E7" s="42">
        <f>C7*E3</f>
        <v>90</v>
      </c>
      <c r="F7" s="70">
        <f>C7+SUMPRODUCT(C16:C17,E16:E17)</f>
        <v>4</v>
      </c>
      <c r="G7" s="57">
        <f>I3</f>
        <v>4</v>
      </c>
      <c r="H7" s="70">
        <f>C7+SUMPRODUCT(C20:C21,E20:E21)</f>
        <v>6</v>
      </c>
      <c r="I7" s="58">
        <v>6</v>
      </c>
      <c r="J7" s="51"/>
      <c r="K7" s="51"/>
      <c r="L7" s="51"/>
    </row>
    <row r="8" spans="1:12" ht="15.75" x14ac:dyDescent="0.25">
      <c r="A8" s="79"/>
      <c r="B8" s="76" t="s">
        <v>176</v>
      </c>
      <c r="C8" s="59"/>
      <c r="D8" s="53"/>
      <c r="E8" s="42">
        <f>E6+E7</f>
        <v>165</v>
      </c>
      <c r="F8" s="70">
        <f>E8+SUMPRODUCT(C12:C13, E12:E13)</f>
        <v>150</v>
      </c>
      <c r="G8" s="72">
        <v>150</v>
      </c>
      <c r="H8" s="70"/>
      <c r="I8" s="58"/>
      <c r="J8" s="51"/>
      <c r="K8" s="51"/>
      <c r="L8" s="51"/>
    </row>
    <row r="9" spans="1:12" ht="15.75" x14ac:dyDescent="0.25">
      <c r="A9" s="79"/>
      <c r="B9" s="76" t="s">
        <v>175</v>
      </c>
      <c r="C9" s="59"/>
      <c r="D9" s="53">
        <f>D6+D7</f>
        <v>4800</v>
      </c>
      <c r="E9" s="42"/>
      <c r="F9" s="73">
        <f>D9+SUMPRODUCT(C22:C23,E22:E23)</f>
        <v>4800</v>
      </c>
      <c r="G9" s="74">
        <v>4800</v>
      </c>
      <c r="H9" s="70"/>
      <c r="I9" s="58"/>
      <c r="J9" s="51"/>
      <c r="K9" s="51"/>
      <c r="L9" s="51"/>
    </row>
    <row r="10" spans="1:12" ht="15.75" x14ac:dyDescent="0.25">
      <c r="A10" s="78"/>
      <c r="B10" s="42"/>
      <c r="C10" s="59"/>
      <c r="D10" s="53"/>
      <c r="E10" s="42"/>
      <c r="F10" s="60"/>
      <c r="G10" s="61"/>
      <c r="H10" s="61"/>
      <c r="I10" s="61"/>
      <c r="J10" s="51"/>
    </row>
    <row r="11" spans="1:12" ht="15.75" x14ac:dyDescent="0.25">
      <c r="A11" s="75" t="s">
        <v>95</v>
      </c>
      <c r="B11" s="62" t="s">
        <v>77</v>
      </c>
      <c r="C11" s="62" t="s">
        <v>97</v>
      </c>
      <c r="D11" s="63" t="s">
        <v>98</v>
      </c>
      <c r="E11" s="54"/>
      <c r="F11" s="80"/>
      <c r="G11" s="86" t="s">
        <v>88</v>
      </c>
      <c r="H11" s="87"/>
      <c r="I11" s="64"/>
      <c r="J11" s="51"/>
    </row>
    <row r="12" spans="1:12" ht="15.75" x14ac:dyDescent="0.25">
      <c r="A12" s="70" t="s">
        <v>96</v>
      </c>
      <c r="B12" s="54" t="s">
        <v>74</v>
      </c>
      <c r="C12" s="65">
        <v>0</v>
      </c>
      <c r="D12" s="55">
        <f t="shared" ref="D12:D23" si="0">VLOOKUP(A12, $G$12:$H$16, 2, FALSE)</f>
        <v>0</v>
      </c>
      <c r="E12" s="54">
        <v>1</v>
      </c>
      <c r="G12" s="54" t="s">
        <v>89</v>
      </c>
      <c r="H12" s="54">
        <v>300</v>
      </c>
      <c r="I12" s="54"/>
      <c r="J12" s="51"/>
    </row>
    <row r="13" spans="1:12" ht="15.75" x14ac:dyDescent="0.25">
      <c r="A13" s="70" t="s">
        <v>92</v>
      </c>
      <c r="B13" s="54" t="s">
        <v>75</v>
      </c>
      <c r="C13" s="65">
        <v>15</v>
      </c>
      <c r="D13" s="55">
        <f t="shared" si="0"/>
        <v>20</v>
      </c>
      <c r="E13" s="54">
        <v>-1</v>
      </c>
      <c r="G13" s="54" t="s">
        <v>91</v>
      </c>
      <c r="H13" s="54">
        <v>300</v>
      </c>
      <c r="I13" s="54"/>
      <c r="J13" s="51"/>
    </row>
    <row r="14" spans="1:12" ht="15.75" x14ac:dyDescent="0.25">
      <c r="A14" s="70" t="s">
        <v>91</v>
      </c>
      <c r="B14" s="54" t="s">
        <v>78</v>
      </c>
      <c r="C14" s="65">
        <v>0</v>
      </c>
      <c r="D14" s="55">
        <f t="shared" si="0"/>
        <v>300</v>
      </c>
      <c r="E14" s="54">
        <v>1</v>
      </c>
      <c r="G14" s="54" t="s">
        <v>92</v>
      </c>
      <c r="H14" s="54">
        <v>20</v>
      </c>
      <c r="I14" s="54"/>
      <c r="J14" s="51"/>
    </row>
    <row r="15" spans="1:12" ht="15.75" x14ac:dyDescent="0.25">
      <c r="A15" s="70" t="s">
        <v>96</v>
      </c>
      <c r="B15" s="54" t="s">
        <v>79</v>
      </c>
      <c r="C15" s="65">
        <v>4.5</v>
      </c>
      <c r="D15" s="55">
        <f t="shared" si="0"/>
        <v>0</v>
      </c>
      <c r="E15" s="54">
        <v>-1</v>
      </c>
      <c r="G15" s="54" t="s">
        <v>93</v>
      </c>
      <c r="H15" s="54">
        <v>10</v>
      </c>
      <c r="I15" s="54"/>
      <c r="J15" s="51"/>
    </row>
    <row r="16" spans="1:12" ht="15.75" x14ac:dyDescent="0.25">
      <c r="A16" s="70" t="s">
        <v>91</v>
      </c>
      <c r="B16" s="54" t="s">
        <v>80</v>
      </c>
      <c r="C16" s="65">
        <v>0</v>
      </c>
      <c r="D16" s="55">
        <f t="shared" si="0"/>
        <v>300</v>
      </c>
      <c r="E16" s="54">
        <v>1</v>
      </c>
      <c r="G16" s="54" t="s">
        <v>96</v>
      </c>
      <c r="H16" s="54">
        <v>0</v>
      </c>
      <c r="I16" s="54"/>
      <c r="J16" s="51"/>
      <c r="K16" s="51"/>
      <c r="L16" s="51"/>
    </row>
    <row r="17" spans="1:12" ht="15.75" x14ac:dyDescent="0.25">
      <c r="A17" s="70" t="s">
        <v>96</v>
      </c>
      <c r="B17" s="54" t="s">
        <v>81</v>
      </c>
      <c r="C17" s="65">
        <v>2</v>
      </c>
      <c r="D17" s="55">
        <f t="shared" si="0"/>
        <v>0</v>
      </c>
      <c r="E17" s="54">
        <v>-1</v>
      </c>
      <c r="F17" s="54"/>
      <c r="G17" s="54"/>
      <c r="H17" s="54"/>
      <c r="I17" s="54"/>
      <c r="J17" s="51"/>
      <c r="K17" s="51"/>
      <c r="L17" s="51"/>
    </row>
    <row r="18" spans="1:12" ht="15.75" x14ac:dyDescent="0.25">
      <c r="A18" s="70" t="s">
        <v>96</v>
      </c>
      <c r="B18" s="54" t="s">
        <v>82</v>
      </c>
      <c r="C18" s="65">
        <v>0</v>
      </c>
      <c r="D18" s="55">
        <f t="shared" si="0"/>
        <v>0</v>
      </c>
      <c r="E18" s="54">
        <v>1</v>
      </c>
      <c r="F18" s="54"/>
      <c r="G18" s="54"/>
      <c r="H18" s="54"/>
      <c r="I18" s="54"/>
      <c r="J18" s="51"/>
      <c r="K18" s="51"/>
      <c r="L18" s="51"/>
    </row>
    <row r="19" spans="1:12" ht="15.75" x14ac:dyDescent="0.25">
      <c r="A19" s="70" t="s">
        <v>89</v>
      </c>
      <c r="B19" s="54" t="s">
        <v>83</v>
      </c>
      <c r="C19" s="65">
        <v>2.5</v>
      </c>
      <c r="D19" s="55">
        <f t="shared" si="0"/>
        <v>300</v>
      </c>
      <c r="E19" s="54">
        <v>-1</v>
      </c>
      <c r="F19" s="54"/>
      <c r="G19" s="54"/>
      <c r="H19" s="54"/>
      <c r="I19" s="54"/>
      <c r="J19" s="51"/>
      <c r="K19" s="51"/>
      <c r="L19" s="51"/>
    </row>
    <row r="20" spans="1:12" ht="15.75" x14ac:dyDescent="0.25">
      <c r="A20" s="70" t="s">
        <v>96</v>
      </c>
      <c r="B20" s="54" t="s">
        <v>84</v>
      </c>
      <c r="C20" s="65">
        <v>0</v>
      </c>
      <c r="D20" s="55">
        <f t="shared" si="0"/>
        <v>0</v>
      </c>
      <c r="E20" s="54">
        <v>1</v>
      </c>
      <c r="F20" s="54"/>
      <c r="G20" s="54"/>
      <c r="H20" s="54"/>
      <c r="I20" s="54"/>
      <c r="J20" s="51"/>
      <c r="K20" s="51"/>
      <c r="L20" s="51"/>
    </row>
    <row r="21" spans="1:12" ht="15.75" x14ac:dyDescent="0.25">
      <c r="A21" s="70" t="s">
        <v>89</v>
      </c>
      <c r="B21" s="54" t="s">
        <v>85</v>
      </c>
      <c r="C21" s="65">
        <v>0</v>
      </c>
      <c r="D21" s="55">
        <f t="shared" si="0"/>
        <v>300</v>
      </c>
      <c r="E21" s="54">
        <v>-1</v>
      </c>
      <c r="F21" s="54"/>
      <c r="G21" s="54"/>
      <c r="H21" s="54"/>
      <c r="I21" s="54"/>
      <c r="J21" s="51"/>
      <c r="K21" s="51"/>
      <c r="L21" s="51"/>
    </row>
    <row r="22" spans="1:12" ht="15.75" x14ac:dyDescent="0.25">
      <c r="A22" s="70" t="s">
        <v>93</v>
      </c>
      <c r="B22" s="54" t="s">
        <v>86</v>
      </c>
      <c r="C22" s="65">
        <v>0</v>
      </c>
      <c r="D22" s="55">
        <f t="shared" si="0"/>
        <v>10</v>
      </c>
      <c r="E22" s="54">
        <v>1</v>
      </c>
      <c r="F22" s="54"/>
      <c r="G22" s="54"/>
      <c r="H22" s="54"/>
      <c r="I22" s="54"/>
      <c r="J22" s="51"/>
      <c r="K22" s="51"/>
      <c r="L22" s="51"/>
    </row>
    <row r="23" spans="1:12" ht="15.75" x14ac:dyDescent="0.25">
      <c r="A23" s="70" t="s">
        <v>96</v>
      </c>
      <c r="B23" s="54" t="s">
        <v>87</v>
      </c>
      <c r="C23" s="65">
        <v>0</v>
      </c>
      <c r="D23" s="55">
        <f t="shared" si="0"/>
        <v>0</v>
      </c>
      <c r="E23" s="54">
        <v>-1</v>
      </c>
      <c r="F23" s="54"/>
      <c r="G23" s="54"/>
      <c r="H23" s="54"/>
      <c r="I23" s="54"/>
      <c r="J23" s="51"/>
      <c r="K23" s="51"/>
      <c r="L23" s="51"/>
    </row>
    <row r="24" spans="1:12" ht="15.75" x14ac:dyDescent="0.25">
      <c r="B24" s="66" t="s">
        <v>94</v>
      </c>
      <c r="C24" s="67">
        <f>SUMPRODUCT(C12:C23,D12:D23)</f>
        <v>1050</v>
      </c>
    </row>
    <row r="25" spans="1:12" ht="15.75" x14ac:dyDescent="0.25">
      <c r="B25" s="69"/>
    </row>
  </sheetData>
  <mergeCells count="1">
    <mergeCell ref="G11:H11"/>
  </mergeCells>
  <pageMargins left="0.7" right="0.7" top="0.75" bottom="0.75" header="0.3" footer="0.3"/>
  <ignoredErrors>
    <ignoredError sqref="H7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showGridLines="0" workbookViewId="0">
      <selection activeCell="A30" sqref="A30"/>
    </sheetView>
  </sheetViews>
  <sheetFormatPr defaultRowHeight="15" x14ac:dyDescent="0.25"/>
  <cols>
    <col min="1" max="1" width="2.28515625" customWidth="1"/>
    <col min="2" max="2" width="17.5703125" customWidth="1"/>
    <col min="3" max="3" width="44.7109375" customWidth="1"/>
    <col min="4" max="4" width="13.7109375" bestFit="1" customWidth="1"/>
    <col min="5" max="5" width="10.85546875" bestFit="1" customWidth="1"/>
    <col min="6" max="6" width="7.7109375" customWidth="1"/>
    <col min="7" max="7" width="5.42578125" customWidth="1"/>
  </cols>
  <sheetData>
    <row r="1" spans="1:5" x14ac:dyDescent="0.25">
      <c r="A1" s="3" t="s">
        <v>20</v>
      </c>
    </row>
    <row r="2" spans="1:5" x14ac:dyDescent="0.25">
      <c r="A2" s="3" t="s">
        <v>177</v>
      </c>
    </row>
    <row r="3" spans="1:5" x14ac:dyDescent="0.25">
      <c r="A3" s="3" t="s">
        <v>178</v>
      </c>
    </row>
    <row r="4" spans="1:5" x14ac:dyDescent="0.25">
      <c r="A4" s="3" t="s">
        <v>179</v>
      </c>
    </row>
    <row r="5" spans="1:5" x14ac:dyDescent="0.25">
      <c r="A5" s="3" t="s">
        <v>24</v>
      </c>
    </row>
    <row r="6" spans="1:5" x14ac:dyDescent="0.25">
      <c r="A6" s="3"/>
      <c r="B6" t="s">
        <v>25</v>
      </c>
    </row>
    <row r="7" spans="1:5" x14ac:dyDescent="0.25">
      <c r="A7" s="3"/>
      <c r="B7" t="s">
        <v>102</v>
      </c>
    </row>
    <row r="8" spans="1:5" x14ac:dyDescent="0.25">
      <c r="A8" s="3"/>
      <c r="B8" t="s">
        <v>180</v>
      </c>
    </row>
    <row r="9" spans="1:5" x14ac:dyDescent="0.25">
      <c r="A9" s="3" t="s">
        <v>28</v>
      </c>
    </row>
    <row r="10" spans="1:5" x14ac:dyDescent="0.25">
      <c r="B10" t="s">
        <v>104</v>
      </c>
    </row>
    <row r="11" spans="1:5" x14ac:dyDescent="0.25">
      <c r="B11" t="s">
        <v>30</v>
      </c>
    </row>
    <row r="14" spans="1:5" ht="15.75" thickBot="1" x14ac:dyDescent="0.3">
      <c r="A14" t="s">
        <v>105</v>
      </c>
    </row>
    <row r="15" spans="1:5" ht="15.75" thickBot="1" x14ac:dyDescent="0.3">
      <c r="B15" s="88" t="s">
        <v>32</v>
      </c>
      <c r="C15" s="88" t="s">
        <v>33</v>
      </c>
      <c r="D15" s="88" t="s">
        <v>34</v>
      </c>
      <c r="E15" s="88" t="s">
        <v>35</v>
      </c>
    </row>
    <row r="16" spans="1:5" ht="15.75" thickBot="1" x14ac:dyDescent="0.3">
      <c r="B16" s="15" t="s">
        <v>106</v>
      </c>
      <c r="C16" s="15" t="s">
        <v>107</v>
      </c>
      <c r="D16" s="20">
        <v>1050</v>
      </c>
      <c r="E16" s="20">
        <v>1200</v>
      </c>
    </row>
    <row r="19" spans="1:6" ht="15.75" thickBot="1" x14ac:dyDescent="0.3">
      <c r="A19" t="s">
        <v>36</v>
      </c>
    </row>
    <row r="20" spans="1:6" ht="15.75" thickBot="1" x14ac:dyDescent="0.3">
      <c r="B20" s="88" t="s">
        <v>32</v>
      </c>
      <c r="C20" s="88" t="s">
        <v>33</v>
      </c>
      <c r="D20" s="88" t="s">
        <v>34</v>
      </c>
      <c r="E20" s="88" t="s">
        <v>35</v>
      </c>
      <c r="F20" s="88" t="s">
        <v>37</v>
      </c>
    </row>
    <row r="21" spans="1:6" x14ac:dyDescent="0.25">
      <c r="B21" s="17" t="s">
        <v>181</v>
      </c>
      <c r="C21" s="17" t="s">
        <v>109</v>
      </c>
      <c r="D21" s="19">
        <v>7.5</v>
      </c>
      <c r="E21" s="19">
        <v>9</v>
      </c>
      <c r="F21" s="17" t="s">
        <v>37</v>
      </c>
    </row>
    <row r="22" spans="1:6" x14ac:dyDescent="0.25">
      <c r="B22" s="17" t="s">
        <v>182</v>
      </c>
      <c r="C22" s="17" t="s">
        <v>111</v>
      </c>
      <c r="D22" s="19">
        <v>6</v>
      </c>
      <c r="E22" s="19">
        <v>4</v>
      </c>
      <c r="F22" s="17" t="s">
        <v>37</v>
      </c>
    </row>
    <row r="23" spans="1:6" x14ac:dyDescent="0.25">
      <c r="B23" s="17" t="s">
        <v>112</v>
      </c>
      <c r="C23" s="17" t="s">
        <v>113</v>
      </c>
      <c r="D23" s="19">
        <v>0</v>
      </c>
      <c r="E23" s="19">
        <v>0</v>
      </c>
      <c r="F23" s="17" t="s">
        <v>47</v>
      </c>
    </row>
    <row r="24" spans="1:6" x14ac:dyDescent="0.25">
      <c r="B24" s="17" t="s">
        <v>114</v>
      </c>
      <c r="C24" s="17" t="s">
        <v>115</v>
      </c>
      <c r="D24" s="19">
        <v>15</v>
      </c>
      <c r="E24" s="19">
        <v>0</v>
      </c>
      <c r="F24" s="17" t="s">
        <v>47</v>
      </c>
    </row>
    <row r="25" spans="1:6" x14ac:dyDescent="0.25">
      <c r="B25" s="17" t="s">
        <v>116</v>
      </c>
      <c r="C25" s="17" t="s">
        <v>117</v>
      </c>
      <c r="D25" s="19">
        <v>0</v>
      </c>
      <c r="E25" s="19">
        <v>0</v>
      </c>
      <c r="F25" s="17" t="s">
        <v>47</v>
      </c>
    </row>
    <row r="26" spans="1:6" x14ac:dyDescent="0.25">
      <c r="B26" s="17" t="s">
        <v>118</v>
      </c>
      <c r="C26" s="17" t="s">
        <v>119</v>
      </c>
      <c r="D26" s="19">
        <v>4.5</v>
      </c>
      <c r="E26" s="19">
        <v>6</v>
      </c>
      <c r="F26" s="17" t="s">
        <v>47</v>
      </c>
    </row>
    <row r="27" spans="1:6" x14ac:dyDescent="0.25">
      <c r="B27" s="17" t="s">
        <v>120</v>
      </c>
      <c r="C27" s="17" t="s">
        <v>121</v>
      </c>
      <c r="D27" s="19">
        <v>0</v>
      </c>
      <c r="E27" s="19">
        <v>0</v>
      </c>
      <c r="F27" s="17" t="s">
        <v>47</v>
      </c>
    </row>
    <row r="28" spans="1:6" x14ac:dyDescent="0.25">
      <c r="B28" s="17" t="s">
        <v>122</v>
      </c>
      <c r="C28" s="17" t="s">
        <v>123</v>
      </c>
      <c r="D28" s="19">
        <v>2</v>
      </c>
      <c r="E28" s="19">
        <v>0</v>
      </c>
      <c r="F28" s="17" t="s">
        <v>47</v>
      </c>
    </row>
    <row r="29" spans="1:6" x14ac:dyDescent="0.25">
      <c r="B29" s="17" t="s">
        <v>124</v>
      </c>
      <c r="C29" s="17" t="s">
        <v>125</v>
      </c>
      <c r="D29" s="19">
        <v>0</v>
      </c>
      <c r="E29" s="19">
        <v>0</v>
      </c>
      <c r="F29" s="17" t="s">
        <v>47</v>
      </c>
    </row>
    <row r="30" spans="1:6" x14ac:dyDescent="0.25">
      <c r="B30" s="17" t="s">
        <v>126</v>
      </c>
      <c r="C30" s="17" t="s">
        <v>127</v>
      </c>
      <c r="D30" s="19">
        <v>2.5</v>
      </c>
      <c r="E30" s="19">
        <v>4</v>
      </c>
      <c r="F30" s="17" t="s">
        <v>47</v>
      </c>
    </row>
    <row r="31" spans="1:6" x14ac:dyDescent="0.25">
      <c r="B31" s="17" t="s">
        <v>128</v>
      </c>
      <c r="C31" s="17" t="s">
        <v>129</v>
      </c>
      <c r="D31" s="19">
        <v>0</v>
      </c>
      <c r="E31" s="19">
        <v>2</v>
      </c>
      <c r="F31" s="17" t="s">
        <v>47</v>
      </c>
    </row>
    <row r="32" spans="1:6" x14ac:dyDescent="0.25">
      <c r="B32" s="17" t="s">
        <v>130</v>
      </c>
      <c r="C32" s="17" t="s">
        <v>131</v>
      </c>
      <c r="D32" s="19">
        <v>0</v>
      </c>
      <c r="E32" s="19">
        <v>0</v>
      </c>
      <c r="F32" s="17" t="s">
        <v>47</v>
      </c>
    </row>
    <row r="33" spans="1:7" x14ac:dyDescent="0.25">
      <c r="B33" s="17" t="s">
        <v>132</v>
      </c>
      <c r="C33" s="17" t="s">
        <v>133</v>
      </c>
      <c r="D33" s="19">
        <v>0</v>
      </c>
      <c r="E33" s="19">
        <v>0</v>
      </c>
      <c r="F33" s="17" t="s">
        <v>47</v>
      </c>
    </row>
    <row r="34" spans="1:7" ht="15.75" thickBot="1" x14ac:dyDescent="0.3">
      <c r="B34" s="15" t="s">
        <v>134</v>
      </c>
      <c r="C34" s="15" t="s">
        <v>135</v>
      </c>
      <c r="D34" s="20">
        <v>0</v>
      </c>
      <c r="E34" s="20">
        <v>0</v>
      </c>
      <c r="F34" s="15" t="s">
        <v>47</v>
      </c>
    </row>
    <row r="37" spans="1:7" ht="15.75" thickBot="1" x14ac:dyDescent="0.3">
      <c r="A37" t="s">
        <v>38</v>
      </c>
    </row>
    <row r="38" spans="1:7" ht="15.75" thickBot="1" x14ac:dyDescent="0.3">
      <c r="B38" s="88" t="s">
        <v>32</v>
      </c>
      <c r="C38" s="88" t="s">
        <v>33</v>
      </c>
      <c r="D38" s="88" t="s">
        <v>39</v>
      </c>
      <c r="E38" s="88" t="s">
        <v>40</v>
      </c>
      <c r="F38" s="88" t="s">
        <v>41</v>
      </c>
      <c r="G38" s="88" t="s">
        <v>42</v>
      </c>
    </row>
    <row r="39" spans="1:7" x14ac:dyDescent="0.25">
      <c r="B39" s="17" t="s">
        <v>183</v>
      </c>
      <c r="C39" s="17" t="s">
        <v>184</v>
      </c>
      <c r="D39" s="19">
        <v>5</v>
      </c>
      <c r="E39" s="17" t="s">
        <v>185</v>
      </c>
      <c r="F39" s="17" t="s">
        <v>53</v>
      </c>
      <c r="G39" s="17">
        <v>0</v>
      </c>
    </row>
    <row r="40" spans="1:7" x14ac:dyDescent="0.25">
      <c r="B40" s="17" t="s">
        <v>186</v>
      </c>
      <c r="C40" s="17" t="s">
        <v>187</v>
      </c>
      <c r="D40" s="19">
        <v>6</v>
      </c>
      <c r="E40" s="17" t="s">
        <v>188</v>
      </c>
      <c r="F40" s="17" t="s">
        <v>53</v>
      </c>
      <c r="G40" s="17">
        <v>0</v>
      </c>
    </row>
    <row r="41" spans="1:7" x14ac:dyDescent="0.25">
      <c r="B41" s="17" t="s">
        <v>142</v>
      </c>
      <c r="C41" s="17" t="s">
        <v>189</v>
      </c>
      <c r="D41" s="19">
        <v>150</v>
      </c>
      <c r="E41" s="17" t="s">
        <v>144</v>
      </c>
      <c r="F41" s="17" t="s">
        <v>53</v>
      </c>
      <c r="G41" s="17">
        <v>0</v>
      </c>
    </row>
    <row r="42" spans="1:7" x14ac:dyDescent="0.25">
      <c r="B42" s="17" t="s">
        <v>190</v>
      </c>
      <c r="C42" s="17" t="s">
        <v>191</v>
      </c>
      <c r="D42" s="19">
        <v>3</v>
      </c>
      <c r="E42" s="17" t="s">
        <v>192</v>
      </c>
      <c r="F42" s="17" t="s">
        <v>53</v>
      </c>
      <c r="G42" s="17">
        <v>0</v>
      </c>
    </row>
    <row r="43" spans="1:7" x14ac:dyDescent="0.25">
      <c r="B43" s="17" t="s">
        <v>193</v>
      </c>
      <c r="C43" s="17" t="s">
        <v>194</v>
      </c>
      <c r="D43" s="19">
        <v>4</v>
      </c>
      <c r="E43" s="17" t="s">
        <v>195</v>
      </c>
      <c r="F43" s="17" t="s">
        <v>53</v>
      </c>
      <c r="G43" s="17">
        <v>0</v>
      </c>
    </row>
    <row r="44" spans="1:7" x14ac:dyDescent="0.25">
      <c r="B44" s="17" t="s">
        <v>145</v>
      </c>
      <c r="C44" s="17" t="s">
        <v>196</v>
      </c>
      <c r="D44" s="19">
        <v>4800</v>
      </c>
      <c r="E44" s="17" t="s">
        <v>147</v>
      </c>
      <c r="F44" s="17" t="s">
        <v>53</v>
      </c>
      <c r="G44" s="17">
        <v>0</v>
      </c>
    </row>
    <row r="45" spans="1:7" ht="15.75" thickBot="1" x14ac:dyDescent="0.3">
      <c r="B45" s="15" t="s">
        <v>197</v>
      </c>
      <c r="C45" s="15"/>
      <c r="D45" s="15"/>
      <c r="E45" s="15"/>
      <c r="F45" s="15"/>
      <c r="G45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90" zoomScaleNormal="90" workbookViewId="0">
      <selection activeCell="D7" sqref="D7"/>
    </sheetView>
  </sheetViews>
  <sheetFormatPr defaultRowHeight="15" x14ac:dyDescent="0.25"/>
  <cols>
    <col min="1" max="1" width="10.5703125" style="50" bestFit="1" customWidth="1"/>
    <col min="2" max="2" width="25.85546875" style="50" bestFit="1" customWidth="1"/>
    <col min="3" max="3" width="14.28515625" style="50" bestFit="1" customWidth="1"/>
    <col min="4" max="4" width="19.140625" style="68" customWidth="1"/>
    <col min="5" max="5" width="19.5703125" style="50" bestFit="1" customWidth="1"/>
    <col min="6" max="6" width="18.28515625" style="50" bestFit="1" customWidth="1"/>
    <col min="7" max="7" width="15.7109375" style="50" bestFit="1" customWidth="1"/>
    <col min="8" max="8" width="17.85546875" style="50" bestFit="1" customWidth="1"/>
    <col min="9" max="9" width="15.7109375" style="50" bestFit="1" customWidth="1"/>
    <col min="10" max="10" width="9.140625" style="50"/>
    <col min="11" max="11" width="10.7109375" style="50" bestFit="1" customWidth="1"/>
    <col min="12" max="12" width="4.42578125" style="50" bestFit="1" customWidth="1"/>
    <col min="13" max="16384" width="9.140625" style="50"/>
  </cols>
  <sheetData>
    <row r="1" spans="1:12" ht="31.5" x14ac:dyDescent="0.25">
      <c r="A1" s="79"/>
      <c r="B1" s="76" t="s">
        <v>18</v>
      </c>
      <c r="C1" s="42" t="s">
        <v>0</v>
      </c>
      <c r="D1" s="42" t="s">
        <v>1</v>
      </c>
      <c r="E1" s="43" t="s">
        <v>8</v>
      </c>
      <c r="F1" s="42" t="s">
        <v>2</v>
      </c>
      <c r="G1" s="42" t="s">
        <v>3</v>
      </c>
      <c r="H1" s="42" t="s">
        <v>4</v>
      </c>
      <c r="I1" s="42" t="s">
        <v>5</v>
      </c>
      <c r="J1" s="51"/>
      <c r="K1" s="51"/>
      <c r="L1" s="51"/>
    </row>
    <row r="2" spans="1:12" ht="15.75" x14ac:dyDescent="0.25">
      <c r="A2" s="79"/>
      <c r="B2" s="76" t="s">
        <v>6</v>
      </c>
      <c r="C2" s="52">
        <v>0.75</v>
      </c>
      <c r="D2" s="53">
        <f>C2*1000</f>
        <v>750</v>
      </c>
      <c r="E2" s="42">
        <v>10</v>
      </c>
      <c r="F2" s="53">
        <v>250</v>
      </c>
      <c r="G2" s="53">
        <f>D2-E2*10-F2</f>
        <v>400</v>
      </c>
      <c r="H2" s="42">
        <v>3000</v>
      </c>
      <c r="I2" s="43">
        <f>H2/1000</f>
        <v>3</v>
      </c>
      <c r="J2" s="51"/>
      <c r="K2" s="51"/>
      <c r="L2" s="51"/>
    </row>
    <row r="3" spans="1:12" ht="15.75" x14ac:dyDescent="0.25">
      <c r="A3" s="79"/>
      <c r="B3" s="76" t="s">
        <v>7</v>
      </c>
      <c r="C3" s="52">
        <v>0.65</v>
      </c>
      <c r="D3" s="53">
        <f>C3*1000</f>
        <v>650</v>
      </c>
      <c r="E3" s="42">
        <v>15</v>
      </c>
      <c r="F3" s="53">
        <v>200</v>
      </c>
      <c r="G3" s="53">
        <f>D3-E3*10-F3</f>
        <v>300</v>
      </c>
      <c r="H3" s="42">
        <v>4000</v>
      </c>
      <c r="I3" s="43">
        <f>H3/1000</f>
        <v>4</v>
      </c>
      <c r="J3" s="51"/>
      <c r="K3" s="51"/>
      <c r="L3" s="51"/>
    </row>
    <row r="4" spans="1:12" ht="15.75" x14ac:dyDescent="0.25">
      <c r="A4" s="79"/>
      <c r="B4" s="77"/>
      <c r="C4" s="54"/>
      <c r="D4" s="55"/>
      <c r="E4" s="54"/>
      <c r="F4" s="54"/>
      <c r="G4" s="54"/>
      <c r="H4" s="54"/>
      <c r="I4" s="54"/>
      <c r="J4" s="51"/>
      <c r="K4" s="51"/>
      <c r="L4" s="51"/>
    </row>
    <row r="5" spans="1:12" ht="31.5" x14ac:dyDescent="0.25">
      <c r="A5" s="79"/>
      <c r="B5" s="76" t="s">
        <v>76</v>
      </c>
      <c r="C5" s="42" t="s">
        <v>11</v>
      </c>
      <c r="D5" s="42" t="s">
        <v>19</v>
      </c>
      <c r="E5" s="43" t="s">
        <v>12</v>
      </c>
      <c r="F5" s="71" t="s">
        <v>173</v>
      </c>
      <c r="G5" s="49" t="s">
        <v>99</v>
      </c>
      <c r="H5" s="71" t="s">
        <v>174</v>
      </c>
      <c r="I5" s="49" t="s">
        <v>100</v>
      </c>
      <c r="J5" s="51"/>
      <c r="K5" s="51"/>
      <c r="L5" s="51"/>
    </row>
    <row r="6" spans="1:12" ht="15.75" x14ac:dyDescent="0.25">
      <c r="A6" s="79"/>
      <c r="B6" s="76" t="s">
        <v>72</v>
      </c>
      <c r="C6" s="56">
        <v>9</v>
      </c>
      <c r="D6" s="53">
        <f>C6*G2</f>
        <v>3600</v>
      </c>
      <c r="E6" s="42">
        <f>C6*E2</f>
        <v>90</v>
      </c>
      <c r="F6" s="70">
        <f>C6+SUMPRODUCT(C14:C15,E14:E15)</f>
        <v>3</v>
      </c>
      <c r="G6" s="57">
        <f>I2</f>
        <v>3</v>
      </c>
      <c r="H6" s="70">
        <f>C6+SUMPRODUCT(C18:C19,E18:E19)</f>
        <v>5</v>
      </c>
      <c r="I6" s="58">
        <v>5</v>
      </c>
      <c r="J6" s="51"/>
      <c r="K6" s="51"/>
      <c r="L6" s="51"/>
    </row>
    <row r="7" spans="1:12" ht="15.75" x14ac:dyDescent="0.25">
      <c r="A7" s="79"/>
      <c r="B7" s="76" t="s">
        <v>73</v>
      </c>
      <c r="C7" s="56">
        <v>4</v>
      </c>
      <c r="D7" s="53">
        <f>C7*G3</f>
        <v>1200</v>
      </c>
      <c r="E7" s="42">
        <f>C7*E3</f>
        <v>60</v>
      </c>
      <c r="F7" s="70">
        <f>C7+SUMPRODUCT(C16:C17,E16:E17)</f>
        <v>4</v>
      </c>
      <c r="G7" s="57">
        <f>I3</f>
        <v>4</v>
      </c>
      <c r="H7" s="70">
        <f>C7+SUMPRODUCT(C20:C21,E20:E21)</f>
        <v>6</v>
      </c>
      <c r="I7" s="58">
        <v>6</v>
      </c>
      <c r="J7" s="51"/>
      <c r="K7" s="51"/>
      <c r="L7" s="51"/>
    </row>
    <row r="8" spans="1:12" ht="15.75" x14ac:dyDescent="0.25">
      <c r="A8" s="79"/>
      <c r="B8" s="76" t="s">
        <v>176</v>
      </c>
      <c r="C8" s="59"/>
      <c r="D8" s="53"/>
      <c r="E8" s="42">
        <f>E6+E7</f>
        <v>150</v>
      </c>
      <c r="F8" s="70">
        <f>E8+SUMPRODUCT(C12:C13, E12:E13)</f>
        <v>150</v>
      </c>
      <c r="G8" s="72">
        <v>150</v>
      </c>
      <c r="H8" s="70"/>
      <c r="I8" s="58"/>
      <c r="J8" s="51"/>
      <c r="K8" s="51"/>
      <c r="L8" s="51"/>
    </row>
    <row r="9" spans="1:12" ht="15.75" x14ac:dyDescent="0.25">
      <c r="A9" s="79"/>
      <c r="B9" s="76" t="s">
        <v>175</v>
      </c>
      <c r="C9" s="59"/>
      <c r="D9" s="53">
        <f>D6+D7</f>
        <v>4800</v>
      </c>
      <c r="E9" s="42"/>
      <c r="F9" s="73">
        <f>D9+SUMPRODUCT(C22:C23,E22:E23)</f>
        <v>4800</v>
      </c>
      <c r="G9" s="74">
        <v>4800</v>
      </c>
      <c r="H9" s="70"/>
      <c r="I9" s="58"/>
      <c r="J9" s="51"/>
      <c r="K9" s="51"/>
      <c r="L9" s="51"/>
    </row>
    <row r="10" spans="1:12" ht="15.75" x14ac:dyDescent="0.25">
      <c r="A10" s="78"/>
      <c r="B10" s="42"/>
      <c r="C10" s="59"/>
      <c r="D10" s="53"/>
      <c r="E10" s="42"/>
      <c r="F10" s="60"/>
      <c r="G10" s="61"/>
      <c r="H10" s="61"/>
      <c r="I10" s="61"/>
      <c r="J10" s="51"/>
    </row>
    <row r="11" spans="1:12" ht="15.75" x14ac:dyDescent="0.25">
      <c r="A11" s="75" t="s">
        <v>95</v>
      </c>
      <c r="B11" s="62" t="s">
        <v>77</v>
      </c>
      <c r="C11" s="62" t="s">
        <v>97</v>
      </c>
      <c r="D11" s="63" t="s">
        <v>98</v>
      </c>
      <c r="E11" s="54"/>
      <c r="F11" s="80"/>
      <c r="G11" s="86" t="s">
        <v>88</v>
      </c>
      <c r="H11" s="87"/>
      <c r="I11" s="64"/>
      <c r="J11" s="51"/>
    </row>
    <row r="12" spans="1:12" ht="15.75" x14ac:dyDescent="0.25">
      <c r="A12" s="70" t="s">
        <v>96</v>
      </c>
      <c r="B12" s="54" t="s">
        <v>74</v>
      </c>
      <c r="C12" s="65">
        <v>0</v>
      </c>
      <c r="D12" s="55">
        <f t="shared" ref="D12:D23" si="0">VLOOKUP(A12, $G$12:$H$16, 2, FALSE)</f>
        <v>0</v>
      </c>
      <c r="E12" s="54">
        <v>1</v>
      </c>
      <c r="G12" s="54" t="s">
        <v>89</v>
      </c>
      <c r="H12" s="54">
        <v>300</v>
      </c>
      <c r="I12" s="54"/>
      <c r="J12" s="51"/>
    </row>
    <row r="13" spans="1:12" ht="15.75" x14ac:dyDescent="0.25">
      <c r="A13" s="70" t="s">
        <v>92</v>
      </c>
      <c r="B13" s="54" t="s">
        <v>75</v>
      </c>
      <c r="C13" s="65">
        <v>0</v>
      </c>
      <c r="D13" s="55">
        <f t="shared" si="0"/>
        <v>20</v>
      </c>
      <c r="E13" s="54">
        <v>-1</v>
      </c>
      <c r="G13" s="54" t="s">
        <v>91</v>
      </c>
      <c r="H13" s="54">
        <v>300</v>
      </c>
      <c r="I13" s="54"/>
      <c r="J13" s="51"/>
    </row>
    <row r="14" spans="1:12" ht="15.75" x14ac:dyDescent="0.25">
      <c r="A14" s="70" t="s">
        <v>91</v>
      </c>
      <c r="B14" s="54" t="s">
        <v>78</v>
      </c>
      <c r="C14" s="65">
        <v>0</v>
      </c>
      <c r="D14" s="55">
        <f t="shared" si="0"/>
        <v>300</v>
      </c>
      <c r="E14" s="54">
        <v>1</v>
      </c>
      <c r="G14" s="54" t="s">
        <v>92</v>
      </c>
      <c r="H14" s="54">
        <v>20</v>
      </c>
      <c r="I14" s="54"/>
      <c r="J14" s="51"/>
    </row>
    <row r="15" spans="1:12" ht="15.75" x14ac:dyDescent="0.25">
      <c r="A15" s="70" t="s">
        <v>96</v>
      </c>
      <c r="B15" s="54" t="s">
        <v>79</v>
      </c>
      <c r="C15" s="65">
        <v>6</v>
      </c>
      <c r="D15" s="55">
        <f t="shared" si="0"/>
        <v>0</v>
      </c>
      <c r="E15" s="54">
        <v>-1</v>
      </c>
      <c r="G15" s="54" t="s">
        <v>93</v>
      </c>
      <c r="H15" s="54">
        <v>10</v>
      </c>
      <c r="I15" s="54"/>
      <c r="J15" s="51"/>
    </row>
    <row r="16" spans="1:12" ht="15.75" x14ac:dyDescent="0.25">
      <c r="A16" s="70" t="s">
        <v>91</v>
      </c>
      <c r="B16" s="54" t="s">
        <v>80</v>
      </c>
      <c r="C16" s="65">
        <v>0</v>
      </c>
      <c r="D16" s="55">
        <f t="shared" si="0"/>
        <v>300</v>
      </c>
      <c r="E16" s="54">
        <v>1</v>
      </c>
      <c r="G16" s="54" t="s">
        <v>96</v>
      </c>
      <c r="H16" s="54">
        <v>0</v>
      </c>
      <c r="I16" s="54"/>
      <c r="J16" s="51"/>
      <c r="K16" s="51"/>
      <c r="L16" s="51"/>
    </row>
    <row r="17" spans="1:12" ht="15.75" x14ac:dyDescent="0.25">
      <c r="A17" s="70" t="s">
        <v>96</v>
      </c>
      <c r="B17" s="54" t="s">
        <v>81</v>
      </c>
      <c r="C17" s="65">
        <v>0</v>
      </c>
      <c r="D17" s="55">
        <f t="shared" si="0"/>
        <v>0</v>
      </c>
      <c r="E17" s="54">
        <v>-1</v>
      </c>
      <c r="F17" s="54"/>
      <c r="G17" s="54"/>
      <c r="H17" s="54"/>
      <c r="I17" s="54"/>
      <c r="J17" s="51"/>
      <c r="K17" s="51"/>
      <c r="L17" s="51"/>
    </row>
    <row r="18" spans="1:12" ht="15.75" x14ac:dyDescent="0.25">
      <c r="A18" s="70" t="s">
        <v>96</v>
      </c>
      <c r="B18" s="54" t="s">
        <v>82</v>
      </c>
      <c r="C18" s="65">
        <v>0</v>
      </c>
      <c r="D18" s="55">
        <f t="shared" si="0"/>
        <v>0</v>
      </c>
      <c r="E18" s="54">
        <v>1</v>
      </c>
      <c r="F18" s="54"/>
      <c r="G18" s="54"/>
      <c r="H18" s="54"/>
      <c r="I18" s="54"/>
      <c r="J18" s="51"/>
      <c r="K18" s="51"/>
      <c r="L18" s="51"/>
    </row>
    <row r="19" spans="1:12" ht="15.75" x14ac:dyDescent="0.25">
      <c r="A19" s="70" t="s">
        <v>89</v>
      </c>
      <c r="B19" s="54" t="s">
        <v>83</v>
      </c>
      <c r="C19" s="65">
        <v>4</v>
      </c>
      <c r="D19" s="55">
        <f t="shared" si="0"/>
        <v>300</v>
      </c>
      <c r="E19" s="54">
        <v>-1</v>
      </c>
      <c r="F19" s="54"/>
      <c r="G19" s="54"/>
      <c r="H19" s="54"/>
      <c r="I19" s="54"/>
      <c r="J19" s="51"/>
      <c r="K19" s="51"/>
      <c r="L19" s="51"/>
    </row>
    <row r="20" spans="1:12" ht="15.75" x14ac:dyDescent="0.25">
      <c r="A20" s="70" t="s">
        <v>96</v>
      </c>
      <c r="B20" s="54" t="s">
        <v>84</v>
      </c>
      <c r="C20" s="65">
        <v>2</v>
      </c>
      <c r="D20" s="55">
        <f t="shared" si="0"/>
        <v>0</v>
      </c>
      <c r="E20" s="54">
        <v>1</v>
      </c>
      <c r="F20" s="54"/>
      <c r="G20" s="54"/>
      <c r="H20" s="54"/>
      <c r="I20" s="54"/>
      <c r="J20" s="51"/>
      <c r="K20" s="51"/>
      <c r="L20" s="51"/>
    </row>
    <row r="21" spans="1:12" ht="15.75" x14ac:dyDescent="0.25">
      <c r="A21" s="70" t="s">
        <v>89</v>
      </c>
      <c r="B21" s="54" t="s">
        <v>85</v>
      </c>
      <c r="C21" s="65">
        <v>0</v>
      </c>
      <c r="D21" s="55">
        <f t="shared" si="0"/>
        <v>300</v>
      </c>
      <c r="E21" s="54">
        <v>-1</v>
      </c>
      <c r="F21" s="54"/>
      <c r="G21" s="54"/>
      <c r="H21" s="54"/>
      <c r="I21" s="54"/>
      <c r="J21" s="51"/>
      <c r="K21" s="51"/>
      <c r="L21" s="51"/>
    </row>
    <row r="22" spans="1:12" ht="15.75" x14ac:dyDescent="0.25">
      <c r="A22" s="70" t="s">
        <v>93</v>
      </c>
      <c r="B22" s="54" t="s">
        <v>86</v>
      </c>
      <c r="C22" s="65">
        <v>0</v>
      </c>
      <c r="D22" s="55">
        <f t="shared" si="0"/>
        <v>10</v>
      </c>
      <c r="E22" s="54">
        <v>1</v>
      </c>
      <c r="F22" s="54"/>
      <c r="G22" s="54"/>
      <c r="H22" s="54"/>
      <c r="I22" s="54"/>
      <c r="J22" s="51"/>
      <c r="K22" s="51"/>
      <c r="L22" s="51"/>
    </row>
    <row r="23" spans="1:12" ht="15.75" x14ac:dyDescent="0.25">
      <c r="A23" s="70" t="s">
        <v>96</v>
      </c>
      <c r="B23" s="54" t="s">
        <v>87</v>
      </c>
      <c r="C23" s="65">
        <v>0</v>
      </c>
      <c r="D23" s="55">
        <f t="shared" si="0"/>
        <v>0</v>
      </c>
      <c r="E23" s="54">
        <v>-1</v>
      </c>
      <c r="F23" s="54"/>
      <c r="G23" s="54"/>
      <c r="H23" s="54"/>
      <c r="I23" s="54"/>
      <c r="J23" s="51"/>
      <c r="K23" s="51"/>
      <c r="L23" s="51"/>
    </row>
    <row r="24" spans="1:12" ht="15.75" x14ac:dyDescent="0.25">
      <c r="B24" s="66" t="s">
        <v>94</v>
      </c>
      <c r="C24" s="67">
        <f>SUMPRODUCT(C12:C23,D12:D23)</f>
        <v>1200</v>
      </c>
    </row>
    <row r="25" spans="1:12" ht="15.75" x14ac:dyDescent="0.25">
      <c r="B25" s="69"/>
    </row>
  </sheetData>
  <mergeCells count="1">
    <mergeCell ref="G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Answer Report 1</vt:lpstr>
      <vt:lpstr>Rolls Bakery</vt:lpstr>
      <vt:lpstr>AimHighPol</vt:lpstr>
      <vt:lpstr>Answer Report 2</vt:lpstr>
      <vt:lpstr>Sensitivity Report 1</vt:lpstr>
      <vt:lpstr>Limits Report 1</vt:lpstr>
      <vt:lpstr>RollsBakery_GoalProgramming</vt:lpstr>
      <vt:lpstr>Answer Report 3</vt:lpstr>
      <vt:lpstr>RollsBakery_IntegerGP</vt:lpstr>
    </vt:vector>
  </TitlesOfParts>
  <Company>University of Tennessee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Beni Asllani</cp:lastModifiedBy>
  <dcterms:created xsi:type="dcterms:W3CDTF">2013-12-11T20:15:45Z</dcterms:created>
  <dcterms:modified xsi:type="dcterms:W3CDTF">2014-07-31T19:06:34Z</dcterms:modified>
</cp:coreProperties>
</file>