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20" windowWidth="20730" windowHeight="9270" activeTab="1"/>
  </bookViews>
  <sheets>
    <sheet name="Sheet1" sheetId="1" r:id="rId1"/>
    <sheet name="Sheet2" sheetId="2" r:id="rId2"/>
  </sheets>
  <definedNames>
    <definedName name="solver_adj" localSheetId="0" hidden="1">Sheet1!$I$5:$K$7,Sheet1!$I$12:$K$20</definedName>
    <definedName name="solver_adj" localSheetId="1" hidden="1">Sheet2!$B$10:$D$12,Sheet2!$B$16:$D$25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Sheet1!$I$21:$K$21</definedName>
    <definedName name="solver_lhs1" localSheetId="1" hidden="1">Sheet2!$B$13:$D$13</definedName>
    <definedName name="solver_lhs2" localSheetId="0" hidden="1">Sheet1!$I$8</definedName>
    <definedName name="solver_lhs2" localSheetId="1" hidden="1">Sheet2!$B$26:$D$26</definedName>
    <definedName name="solver_lhs3" localSheetId="0" hidden="1">Sheet1!$J$8</definedName>
    <definedName name="solver_lhs3" localSheetId="1" hidden="1">Sheet2!$E$10:$E$12</definedName>
    <definedName name="solver_lhs4" localSheetId="0" hidden="1">Sheet1!$K$8</definedName>
    <definedName name="solver_lhs4" localSheetId="1" hidden="1">Sheet2!$E$16:$E$25</definedName>
    <definedName name="solver_lhs5" localSheetId="0" hidden="1">Sheet1!$L$12:$L$20</definedName>
    <definedName name="solver_lhs6" localSheetId="0" hidden="1">Sheet1!$L$5:$L$7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Sheet1!$L$33</definedName>
    <definedName name="solver_opt" localSheetId="1" hidden="1">Sheet2!$K$6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1</definedName>
    <definedName name="solver_rel2" localSheetId="0" hidden="1">1</definedName>
    <definedName name="solver_rel2" localSheetId="1" hidden="1">2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3</definedName>
    <definedName name="solver_rel5" localSheetId="0" hidden="1">3</definedName>
    <definedName name="solver_rel6" localSheetId="0" hidden="1">1</definedName>
    <definedName name="solver_rhs1" localSheetId="0" hidden="1">Sheet1!$I$8:$K$8</definedName>
    <definedName name="solver_rhs1" localSheetId="1" hidden="1">Sheet2!$K$13:$M$13</definedName>
    <definedName name="solver_rhs2" localSheetId="0" hidden="1">Sheet1!$P$9</definedName>
    <definedName name="solver_rhs2" localSheetId="1" hidden="1">Sheet2!$B$13:$D$13</definedName>
    <definedName name="solver_rhs3" localSheetId="0" hidden="1">Sheet1!$P$10</definedName>
    <definedName name="solver_rhs3" localSheetId="1" hidden="1">Sheet2!$N$10:$N$12</definedName>
    <definedName name="solver_rhs4" localSheetId="0" hidden="1">Sheet1!$P$11</definedName>
    <definedName name="solver_rhs4" localSheetId="1" hidden="1">Sheet2!$N$16:$N$25</definedName>
    <definedName name="solver_rhs5" localSheetId="0" hidden="1">Sheet1!$F$12:$F$20</definedName>
    <definedName name="solver_rhs6" localSheetId="0" hidden="1">Sheet1!$F$5:$F$7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E11" i="2" l="1"/>
  <c r="E12" i="2"/>
  <c r="E10" i="2"/>
  <c r="C13" i="2"/>
  <c r="D13" i="2"/>
  <c r="B13" i="2"/>
  <c r="E17" i="2"/>
  <c r="E18" i="2"/>
  <c r="E19" i="2"/>
  <c r="E20" i="2"/>
  <c r="E21" i="2"/>
  <c r="E22" i="2"/>
  <c r="E23" i="2"/>
  <c r="E24" i="2"/>
  <c r="E25" i="2"/>
  <c r="E16" i="2"/>
  <c r="C26" i="2"/>
  <c r="D26" i="2"/>
  <c r="B26" i="2"/>
  <c r="K6" i="2"/>
  <c r="N26" i="2"/>
  <c r="N13" i="2"/>
  <c r="B8" i="2"/>
  <c r="L20" i="1"/>
  <c r="M20" i="1" s="1"/>
  <c r="K26" i="1"/>
  <c r="F8" i="1"/>
  <c r="F21" i="1"/>
  <c r="K32" i="1"/>
  <c r="K31" i="1"/>
  <c r="K30" i="1"/>
  <c r="K29" i="1"/>
  <c r="K28" i="1"/>
  <c r="K27" i="1"/>
  <c r="K25" i="1"/>
  <c r="K24" i="1"/>
  <c r="J32" i="1"/>
  <c r="J31" i="1"/>
  <c r="J30" i="1"/>
  <c r="J29" i="1"/>
  <c r="J28" i="1"/>
  <c r="J27" i="1"/>
  <c r="J26" i="1"/>
  <c r="J25" i="1"/>
  <c r="J24" i="1"/>
  <c r="I32" i="1"/>
  <c r="I31" i="1"/>
  <c r="I30" i="1"/>
  <c r="I29" i="1"/>
  <c r="I28" i="1"/>
  <c r="I27" i="1"/>
  <c r="I26" i="1"/>
  <c r="I25" i="1"/>
  <c r="I24" i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12" i="1"/>
  <c r="M12" i="1" s="1"/>
  <c r="L6" i="1"/>
  <c r="M6" i="1" s="1"/>
  <c r="L7" i="1"/>
  <c r="M7" i="1" s="1"/>
  <c r="L5" i="1"/>
  <c r="M5" i="1" s="1"/>
  <c r="K21" i="1"/>
  <c r="J21" i="1"/>
  <c r="I21" i="1"/>
  <c r="K8" i="1"/>
  <c r="J8" i="1"/>
  <c r="I8" i="1"/>
  <c r="E13" i="2" l="1"/>
  <c r="E26" i="2"/>
  <c r="L24" i="1"/>
  <c r="L26" i="1"/>
  <c r="L31" i="1"/>
  <c r="L30" i="1"/>
  <c r="L29" i="1"/>
  <c r="L32" i="1"/>
  <c r="L28" i="1"/>
  <c r="L27" i="1"/>
  <c r="L25" i="1"/>
  <c r="L33" i="1" l="1"/>
</calcChain>
</file>

<file path=xl/sharedStrings.xml><?xml version="1.0" encoding="utf-8"?>
<sst xmlns="http://schemas.openxmlformats.org/spreadsheetml/2006/main" count="131" uniqueCount="55">
  <si>
    <t>Demand</t>
  </si>
  <si>
    <t>EAST</t>
  </si>
  <si>
    <t>WEST</t>
  </si>
  <si>
    <t>SOUTH</t>
  </si>
  <si>
    <t>Capacity</t>
  </si>
  <si>
    <t>CSX</t>
  </si>
  <si>
    <t>USX</t>
  </si>
  <si>
    <t>RTV</t>
  </si>
  <si>
    <t>Decision variables</t>
  </si>
  <si>
    <t>Used</t>
  </si>
  <si>
    <t>Unused</t>
  </si>
  <si>
    <t>Unmet</t>
  </si>
  <si>
    <t>Allen [W]</t>
  </si>
  <si>
    <t>Bull Run [W]</t>
  </si>
  <si>
    <t>Colbert [E]</t>
  </si>
  <si>
    <t>Cumberland [W]</t>
  </si>
  <si>
    <t>John Sevier [E]</t>
  </si>
  <si>
    <t>Paradise [S]</t>
  </si>
  <si>
    <t>Widows Creek [S]</t>
  </si>
  <si>
    <t>Kingston [E]</t>
  </si>
  <si>
    <t>Johnsonville [E]</t>
  </si>
  <si>
    <t>COST</t>
  </si>
  <si>
    <t>Transport cost between</t>
  </si>
  <si>
    <t>EAST-WEST</t>
  </si>
  <si>
    <t>EAST-SOUTH</t>
  </si>
  <si>
    <t>WEST-SOUTH</t>
  </si>
  <si>
    <t xml:space="preserve">Decision variables </t>
  </si>
  <si>
    <t>Maximum Storage</t>
  </si>
  <si>
    <t>33% surcharge</t>
  </si>
  <si>
    <t>25% surcharge</t>
  </si>
  <si>
    <t>15% surcharge</t>
  </si>
  <si>
    <t>SCSX</t>
  </si>
  <si>
    <t>SUSX</t>
  </si>
  <si>
    <t>SRTV</t>
  </si>
  <si>
    <t>Plant</t>
  </si>
  <si>
    <t>Region</t>
  </si>
  <si>
    <t>A</t>
  </si>
  <si>
    <t>East</t>
  </si>
  <si>
    <t>B</t>
  </si>
  <si>
    <t>West</t>
  </si>
  <si>
    <t>C</t>
  </si>
  <si>
    <t>D</t>
  </si>
  <si>
    <t>E</t>
  </si>
  <si>
    <t>F</t>
  </si>
  <si>
    <t>G</t>
  </si>
  <si>
    <t>H</t>
  </si>
  <si>
    <t>I</t>
  </si>
  <si>
    <t>South</t>
  </si>
  <si>
    <t>J</t>
  </si>
  <si>
    <t>processing</t>
  </si>
  <si>
    <t>supply</t>
  </si>
  <si>
    <t>east</t>
  </si>
  <si>
    <t>west</t>
  </si>
  <si>
    <t>south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</si>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</sst>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NumberFormat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3" fillId="4" borderId="1" xfId="0" applyFont="1" applyFill="1" applyBorder="1"/>
    <xf numFmtId="44" fontId="0" fillId="0" borderId="1" xfId="1" applyFont="1" applyBorder="1"/>
    <xf numFmtId="44" fontId="2" fillId="4" borderId="1" xfId="1" applyFont="1" applyFill="1" applyBorder="1"/>
    <xf numFmtId="44" fontId="2" fillId="2" borderId="1" xfId="1" applyFont="1" applyFill="1" applyBorder="1"/>
    <xf numFmtId="0" fontId="0" fillId="0" borderId="1" xfId="0" applyNumberFormat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9525</xdr:rowOff>
    </xdr:from>
    <xdr:to>
      <xdr:col>8</xdr:col>
      <xdr:colOff>228600</xdr:colOff>
      <xdr:row>10</xdr:row>
      <xdr:rowOff>28575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895975" y="1724025"/>
          <a:ext cx="190500" cy="209550"/>
        </a:xfrm>
        <a:prstGeom prst="rect">
          <a:avLst/>
        </a:prstGeom>
        <a:noFill/>
      </xdr:spPr>
    </xdr:pic>
    <xdr:clientData/>
  </xdr:twoCellAnchor>
  <xdr:twoCellAnchor>
    <xdr:from>
      <xdr:col>8</xdr:col>
      <xdr:colOff>38100</xdr:colOff>
      <xdr:row>2</xdr:row>
      <xdr:rowOff>0</xdr:rowOff>
    </xdr:from>
    <xdr:to>
      <xdr:col>8</xdr:col>
      <xdr:colOff>219075</xdr:colOff>
      <xdr:row>3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895975" y="381000"/>
          <a:ext cx="180975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3"/>
  <sheetViews>
    <sheetView topLeftCell="A3" zoomScale="80" zoomScaleNormal="80" workbookViewId="0">
      <selection activeCell="I24" sqref="I24"/>
    </sheetView>
  </sheetViews>
  <sheetFormatPr defaultRowHeight="15" x14ac:dyDescent="0.25"/>
  <cols>
    <col min="2" max="2" width="16.5703125" customWidth="1"/>
    <col min="8" max="8" width="16.42578125" customWidth="1"/>
    <col min="9" max="11" width="14.42578125" customWidth="1"/>
    <col min="12" max="12" width="16.28515625" bestFit="1" customWidth="1"/>
    <col min="15" max="15" width="16" customWidth="1"/>
  </cols>
  <sheetData>
    <row r="3" spans="2:21" x14ac:dyDescent="0.25">
      <c r="H3" s="6" t="s">
        <v>8</v>
      </c>
      <c r="I3" s="7"/>
      <c r="J3" s="17"/>
      <c r="K3" s="7"/>
      <c r="L3" s="7"/>
      <c r="M3" s="7"/>
      <c r="O3" s="3" t="s">
        <v>22</v>
      </c>
    </row>
    <row r="4" spans="2:21" x14ac:dyDescent="0.25">
      <c r="B4" s="8"/>
      <c r="C4" s="9" t="s">
        <v>1</v>
      </c>
      <c r="D4" s="9" t="s">
        <v>2</v>
      </c>
      <c r="E4" s="9" t="s">
        <v>3</v>
      </c>
      <c r="F4" s="9" t="s">
        <v>4</v>
      </c>
      <c r="H4" s="7"/>
      <c r="I4" s="9" t="s">
        <v>1</v>
      </c>
      <c r="J4" s="9" t="s">
        <v>2</v>
      </c>
      <c r="K4" s="9" t="s">
        <v>3</v>
      </c>
      <c r="L4" s="9" t="s">
        <v>9</v>
      </c>
      <c r="M4" s="9" t="s">
        <v>10</v>
      </c>
      <c r="O4" t="s">
        <v>23</v>
      </c>
      <c r="P4" s="2">
        <v>0.33</v>
      </c>
    </row>
    <row r="5" spans="2:21" x14ac:dyDescent="0.25">
      <c r="B5" s="9" t="s">
        <v>5</v>
      </c>
      <c r="C5" s="7"/>
      <c r="D5" s="7"/>
      <c r="E5" s="7"/>
      <c r="F5" s="7">
        <v>650</v>
      </c>
      <c r="H5" s="9" t="s">
        <v>5</v>
      </c>
      <c r="I5" s="7">
        <v>0</v>
      </c>
      <c r="J5" s="7">
        <v>300</v>
      </c>
      <c r="K5" s="7">
        <v>350</v>
      </c>
      <c r="L5" s="11">
        <f>SUM(I5:K5)</f>
        <v>650</v>
      </c>
      <c r="M5" s="16">
        <f>F5-L5</f>
        <v>0</v>
      </c>
      <c r="O5" t="s">
        <v>24</v>
      </c>
      <c r="P5" s="2">
        <v>0.25</v>
      </c>
    </row>
    <row r="6" spans="2:21" x14ac:dyDescent="0.25">
      <c r="B6" s="9" t="s">
        <v>6</v>
      </c>
      <c r="C6" s="7"/>
      <c r="D6" s="7"/>
      <c r="E6" s="7"/>
      <c r="F6" s="7">
        <v>800</v>
      </c>
      <c r="H6" s="9" t="s">
        <v>6</v>
      </c>
      <c r="I6" s="7">
        <v>715</v>
      </c>
      <c r="J6" s="7">
        <v>85</v>
      </c>
      <c r="K6" s="7">
        <v>0</v>
      </c>
      <c r="L6" s="11">
        <f>SUM(I6:K6)</f>
        <v>800</v>
      </c>
      <c r="M6" s="16">
        <f>F6-L6</f>
        <v>0</v>
      </c>
      <c r="O6" t="s">
        <v>25</v>
      </c>
      <c r="P6" s="2">
        <v>0.15</v>
      </c>
    </row>
    <row r="7" spans="2:21" x14ac:dyDescent="0.25">
      <c r="B7" s="9" t="s">
        <v>7</v>
      </c>
      <c r="C7" s="7"/>
      <c r="D7" s="7"/>
      <c r="E7" s="7"/>
      <c r="F7" s="7">
        <v>225</v>
      </c>
      <c r="H7" s="9" t="s">
        <v>7</v>
      </c>
      <c r="I7" s="7">
        <v>185</v>
      </c>
      <c r="J7" s="7">
        <v>0</v>
      </c>
      <c r="K7" s="7">
        <v>0</v>
      </c>
      <c r="L7" s="11">
        <f>SUM(I7:K7)</f>
        <v>185</v>
      </c>
      <c r="M7" s="16">
        <f>F7-L7</f>
        <v>40</v>
      </c>
    </row>
    <row r="8" spans="2:21" x14ac:dyDescent="0.25">
      <c r="B8" s="7"/>
      <c r="C8" s="7"/>
      <c r="D8" s="7"/>
      <c r="E8" s="7"/>
      <c r="F8" s="7">
        <f>SUM(F5:F7)</f>
        <v>1675</v>
      </c>
      <c r="H8" s="7"/>
      <c r="I8" s="11">
        <f>SUM(I5:I7)</f>
        <v>900</v>
      </c>
      <c r="J8" s="11">
        <f t="shared" ref="J8" si="0">SUM(J5:J7)</f>
        <v>385</v>
      </c>
      <c r="K8" s="11">
        <f t="shared" ref="K8" si="1">SUM(K5:K7)</f>
        <v>350</v>
      </c>
      <c r="L8" s="7"/>
      <c r="M8" s="7"/>
      <c r="O8" s="3" t="s">
        <v>27</v>
      </c>
    </row>
    <row r="9" spans="2:21" x14ac:dyDescent="0.25">
      <c r="O9" t="s">
        <v>1</v>
      </c>
      <c r="P9" s="5">
        <v>900</v>
      </c>
    </row>
    <row r="10" spans="2:21" x14ac:dyDescent="0.25">
      <c r="H10" s="6" t="s">
        <v>26</v>
      </c>
      <c r="I10" s="7"/>
      <c r="J10" s="17"/>
      <c r="K10" s="7"/>
      <c r="L10" s="7"/>
      <c r="M10" s="7"/>
      <c r="O10" t="s">
        <v>2</v>
      </c>
      <c r="P10" s="5">
        <v>500</v>
      </c>
    </row>
    <row r="11" spans="2:21" x14ac:dyDescent="0.25">
      <c r="B11" s="7"/>
      <c r="C11" s="9" t="s">
        <v>1</v>
      </c>
      <c r="D11" s="9" t="s">
        <v>2</v>
      </c>
      <c r="E11" s="9" t="s">
        <v>3</v>
      </c>
      <c r="F11" s="9" t="s">
        <v>0</v>
      </c>
      <c r="H11" s="8"/>
      <c r="I11" s="9" t="s">
        <v>1</v>
      </c>
      <c r="J11" s="9" t="s">
        <v>2</v>
      </c>
      <c r="K11" s="9" t="s">
        <v>3</v>
      </c>
      <c r="L11" s="9" t="s">
        <v>0</v>
      </c>
      <c r="M11" s="10" t="s">
        <v>11</v>
      </c>
      <c r="O11" s="4" t="s">
        <v>3</v>
      </c>
      <c r="P11" s="5">
        <v>350</v>
      </c>
      <c r="U11" s="1"/>
    </row>
    <row r="12" spans="2:21" x14ac:dyDescent="0.25">
      <c r="B12" s="9" t="s">
        <v>12</v>
      </c>
      <c r="C12" s="7"/>
      <c r="D12" s="7"/>
      <c r="E12" s="7"/>
      <c r="F12" s="7">
        <v>100</v>
      </c>
      <c r="H12" s="9" t="s">
        <v>12</v>
      </c>
      <c r="I12" s="15">
        <v>0</v>
      </c>
      <c r="J12" s="15">
        <v>100</v>
      </c>
      <c r="K12" s="15">
        <v>0</v>
      </c>
      <c r="L12" s="11">
        <f t="shared" ref="L12:L20" si="2">SUM(I12:K12)</f>
        <v>100</v>
      </c>
      <c r="M12" s="16">
        <f t="shared" ref="M12:M20" si="3">F12-L12</f>
        <v>0</v>
      </c>
    </row>
    <row r="13" spans="2:21" x14ac:dyDescent="0.25">
      <c r="B13" s="9" t="s">
        <v>13</v>
      </c>
      <c r="C13" s="7"/>
      <c r="D13" s="7"/>
      <c r="E13" s="7"/>
      <c r="F13" s="7">
        <v>50</v>
      </c>
      <c r="H13" s="9" t="s">
        <v>13</v>
      </c>
      <c r="I13" s="15">
        <v>0</v>
      </c>
      <c r="J13" s="15">
        <v>50</v>
      </c>
      <c r="K13" s="15">
        <v>0</v>
      </c>
      <c r="L13" s="11">
        <f t="shared" si="2"/>
        <v>50</v>
      </c>
      <c r="M13" s="16">
        <f t="shared" si="3"/>
        <v>0</v>
      </c>
    </row>
    <row r="14" spans="2:21" x14ac:dyDescent="0.25">
      <c r="B14" s="9" t="s">
        <v>14</v>
      </c>
      <c r="C14" s="7"/>
      <c r="D14" s="7"/>
      <c r="E14" s="7"/>
      <c r="F14" s="7">
        <v>135</v>
      </c>
      <c r="H14" s="9" t="s">
        <v>14</v>
      </c>
      <c r="I14" s="15">
        <v>0</v>
      </c>
      <c r="J14" s="15">
        <v>0</v>
      </c>
      <c r="K14" s="15">
        <v>135</v>
      </c>
      <c r="L14" s="11">
        <f t="shared" si="2"/>
        <v>135</v>
      </c>
      <c r="M14" s="16">
        <f t="shared" si="3"/>
        <v>0</v>
      </c>
    </row>
    <row r="15" spans="2:21" x14ac:dyDescent="0.25">
      <c r="B15" s="9" t="s">
        <v>15</v>
      </c>
      <c r="C15" s="7"/>
      <c r="D15" s="7"/>
      <c r="E15" s="7"/>
      <c r="F15" s="7">
        <v>75</v>
      </c>
      <c r="H15" s="9" t="s">
        <v>15</v>
      </c>
      <c r="I15" s="15">
        <v>0</v>
      </c>
      <c r="J15" s="15">
        <v>75</v>
      </c>
      <c r="K15" s="15">
        <v>0</v>
      </c>
      <c r="L15" s="11">
        <f t="shared" si="2"/>
        <v>75</v>
      </c>
      <c r="M15" s="16">
        <f t="shared" si="3"/>
        <v>0</v>
      </c>
    </row>
    <row r="16" spans="2:21" x14ac:dyDescent="0.25">
      <c r="B16" s="9" t="s">
        <v>16</v>
      </c>
      <c r="C16" s="7"/>
      <c r="D16" s="7"/>
      <c r="E16" s="7"/>
      <c r="F16" s="7">
        <v>125</v>
      </c>
      <c r="H16" s="9" t="s">
        <v>16</v>
      </c>
      <c r="I16" s="15">
        <v>0</v>
      </c>
      <c r="J16" s="15">
        <v>10</v>
      </c>
      <c r="K16" s="15">
        <v>115</v>
      </c>
      <c r="L16" s="11">
        <f t="shared" si="2"/>
        <v>125</v>
      </c>
      <c r="M16" s="16">
        <f t="shared" si="3"/>
        <v>0</v>
      </c>
    </row>
    <row r="17" spans="2:13" x14ac:dyDescent="0.25">
      <c r="B17" s="9" t="s">
        <v>20</v>
      </c>
      <c r="C17" s="7"/>
      <c r="D17" s="7"/>
      <c r="E17" s="7"/>
      <c r="F17" s="7">
        <v>150</v>
      </c>
      <c r="H17" s="9" t="s">
        <v>20</v>
      </c>
      <c r="I17" s="15">
        <v>0</v>
      </c>
      <c r="J17" s="15">
        <v>150</v>
      </c>
      <c r="K17" s="15">
        <v>0</v>
      </c>
      <c r="L17" s="11">
        <f t="shared" si="2"/>
        <v>150</v>
      </c>
      <c r="M17" s="16">
        <f t="shared" si="3"/>
        <v>0</v>
      </c>
    </row>
    <row r="18" spans="2:13" x14ac:dyDescent="0.25">
      <c r="B18" s="9" t="s">
        <v>19</v>
      </c>
      <c r="C18" s="7"/>
      <c r="D18" s="7"/>
      <c r="E18" s="7"/>
      <c r="F18" s="7">
        <v>900</v>
      </c>
      <c r="H18" s="9" t="s">
        <v>19</v>
      </c>
      <c r="I18" s="15">
        <v>900</v>
      </c>
      <c r="J18" s="15">
        <v>0</v>
      </c>
      <c r="K18" s="15">
        <v>0</v>
      </c>
      <c r="L18" s="11">
        <f t="shared" si="2"/>
        <v>900</v>
      </c>
      <c r="M18" s="16">
        <f t="shared" si="3"/>
        <v>0</v>
      </c>
    </row>
    <row r="19" spans="2:13" x14ac:dyDescent="0.25">
      <c r="B19" s="9" t="s">
        <v>17</v>
      </c>
      <c r="C19" s="7"/>
      <c r="D19" s="7"/>
      <c r="E19" s="7"/>
      <c r="F19" s="7">
        <v>50</v>
      </c>
      <c r="H19" s="9" t="s">
        <v>17</v>
      </c>
      <c r="I19" s="15">
        <v>0</v>
      </c>
      <c r="J19" s="15">
        <v>0</v>
      </c>
      <c r="K19" s="15">
        <v>50</v>
      </c>
      <c r="L19" s="11">
        <f t="shared" si="2"/>
        <v>50</v>
      </c>
      <c r="M19" s="16">
        <f t="shared" si="3"/>
        <v>0</v>
      </c>
    </row>
    <row r="20" spans="2:13" x14ac:dyDescent="0.25">
      <c r="B20" s="9" t="s">
        <v>18</v>
      </c>
      <c r="C20" s="7"/>
      <c r="D20" s="7"/>
      <c r="E20" s="7"/>
      <c r="F20" s="7">
        <v>50</v>
      </c>
      <c r="H20" s="9" t="s">
        <v>18</v>
      </c>
      <c r="I20" s="15">
        <v>0</v>
      </c>
      <c r="J20" s="15">
        <v>0</v>
      </c>
      <c r="K20" s="15">
        <v>50</v>
      </c>
      <c r="L20" s="11">
        <f t="shared" si="2"/>
        <v>50</v>
      </c>
      <c r="M20" s="16">
        <f t="shared" si="3"/>
        <v>0</v>
      </c>
    </row>
    <row r="21" spans="2:13" x14ac:dyDescent="0.25">
      <c r="B21" s="7"/>
      <c r="C21" s="7"/>
      <c r="D21" s="7"/>
      <c r="E21" s="7"/>
      <c r="F21" s="7">
        <f>SUM(F12:F20)</f>
        <v>1635</v>
      </c>
      <c r="H21" s="7"/>
      <c r="I21" s="11">
        <f>SUM(I12:I20)</f>
        <v>900</v>
      </c>
      <c r="J21" s="11">
        <f t="shared" ref="J21" si="4">SUM(J12:J20)</f>
        <v>385</v>
      </c>
      <c r="K21" s="11">
        <f t="shared" ref="K21" si="5">SUM(K12:K20)</f>
        <v>350</v>
      </c>
      <c r="L21" s="7"/>
      <c r="M21" s="7"/>
    </row>
    <row r="23" spans="2:13" x14ac:dyDescent="0.25">
      <c r="H23" s="7"/>
      <c r="I23" s="9" t="s">
        <v>1</v>
      </c>
      <c r="J23" s="9" t="s">
        <v>2</v>
      </c>
      <c r="K23" s="9" t="s">
        <v>3</v>
      </c>
      <c r="L23" s="9" t="s">
        <v>21</v>
      </c>
    </row>
    <row r="24" spans="2:13" x14ac:dyDescent="0.25">
      <c r="H24" s="9" t="s">
        <v>12</v>
      </c>
      <c r="I24" s="12">
        <f>I12*1.33*10000</f>
        <v>0</v>
      </c>
      <c r="J24" s="12">
        <f>J12*10000</f>
        <v>1000000</v>
      </c>
      <c r="K24" s="12">
        <f>K12*1.15*10000</f>
        <v>0</v>
      </c>
      <c r="L24" s="13">
        <f t="shared" ref="L24:L32" si="6">SUM(I24:K24)</f>
        <v>1000000</v>
      </c>
    </row>
    <row r="25" spans="2:13" x14ac:dyDescent="0.25">
      <c r="H25" s="9" t="s">
        <v>13</v>
      </c>
      <c r="I25" s="12">
        <f>I13*1.33*10000</f>
        <v>0</v>
      </c>
      <c r="J25" s="12">
        <f>J13*10000</f>
        <v>500000</v>
      </c>
      <c r="K25" s="12">
        <f>K13*1.15*10000</f>
        <v>0</v>
      </c>
      <c r="L25" s="13">
        <f t="shared" si="6"/>
        <v>500000</v>
      </c>
    </row>
    <row r="26" spans="2:13" x14ac:dyDescent="0.25">
      <c r="H26" s="9" t="s">
        <v>14</v>
      </c>
      <c r="I26" s="12">
        <f>I14*10000</f>
        <v>0</v>
      </c>
      <c r="J26" s="12">
        <f>J14*1.33*10000</f>
        <v>0</v>
      </c>
      <c r="K26" s="12">
        <f>K14*1.25*10000</f>
        <v>1687500</v>
      </c>
      <c r="L26" s="13">
        <f t="shared" si="6"/>
        <v>1687500</v>
      </c>
    </row>
    <row r="27" spans="2:13" x14ac:dyDescent="0.25">
      <c r="H27" s="9" t="s">
        <v>15</v>
      </c>
      <c r="I27" s="12">
        <f>I15*1.33*10000</f>
        <v>0</v>
      </c>
      <c r="J27" s="12">
        <f>J15*10000</f>
        <v>750000</v>
      </c>
      <c r="K27" s="12">
        <f>K15*1.15*10000</f>
        <v>0</v>
      </c>
      <c r="L27" s="13">
        <f t="shared" si="6"/>
        <v>750000</v>
      </c>
    </row>
    <row r="28" spans="2:13" x14ac:dyDescent="0.25">
      <c r="H28" s="9" t="s">
        <v>16</v>
      </c>
      <c r="I28" s="12">
        <f>I16*10000</f>
        <v>0</v>
      </c>
      <c r="J28" s="12">
        <f>J16*1.33*10000</f>
        <v>133000</v>
      </c>
      <c r="K28" s="12">
        <f>K16*1.25*10000</f>
        <v>1437500</v>
      </c>
      <c r="L28" s="13">
        <f t="shared" si="6"/>
        <v>1570500</v>
      </c>
    </row>
    <row r="29" spans="2:13" x14ac:dyDescent="0.25">
      <c r="H29" s="9" t="s">
        <v>20</v>
      </c>
      <c r="I29" s="12">
        <f>I17*10000</f>
        <v>0</v>
      </c>
      <c r="J29" s="12">
        <f>J17*1.33*10000</f>
        <v>1995000</v>
      </c>
      <c r="K29" s="12">
        <f>K17*1.25*10000</f>
        <v>0</v>
      </c>
      <c r="L29" s="13">
        <f t="shared" si="6"/>
        <v>1995000</v>
      </c>
    </row>
    <row r="30" spans="2:13" x14ac:dyDescent="0.25">
      <c r="H30" s="9" t="s">
        <v>19</v>
      </c>
      <c r="I30" s="12">
        <f>I18*10000</f>
        <v>9000000</v>
      </c>
      <c r="J30" s="12">
        <f>J18*1.33*10000</f>
        <v>0</v>
      </c>
      <c r="K30" s="12">
        <f>K18*1.25*10000</f>
        <v>0</v>
      </c>
      <c r="L30" s="13">
        <f t="shared" si="6"/>
        <v>9000000</v>
      </c>
    </row>
    <row r="31" spans="2:13" x14ac:dyDescent="0.25">
      <c r="H31" s="9" t="s">
        <v>17</v>
      </c>
      <c r="I31" s="12">
        <f>I19*1.25*10000</f>
        <v>0</v>
      </c>
      <c r="J31" s="12">
        <f>J19*1.15*10000</f>
        <v>0</v>
      </c>
      <c r="K31" s="12">
        <f>K19*10000</f>
        <v>500000</v>
      </c>
      <c r="L31" s="13">
        <f t="shared" si="6"/>
        <v>500000</v>
      </c>
    </row>
    <row r="32" spans="2:13" x14ac:dyDescent="0.25">
      <c r="H32" s="9" t="s">
        <v>18</v>
      </c>
      <c r="I32" s="12">
        <f>I20*1.25*10000</f>
        <v>0</v>
      </c>
      <c r="J32" s="12">
        <f>J20*1.15*10000</f>
        <v>0</v>
      </c>
      <c r="K32" s="12">
        <f>K20*10000</f>
        <v>500000</v>
      </c>
      <c r="L32" s="13">
        <f t="shared" si="6"/>
        <v>500000</v>
      </c>
    </row>
    <row r="33" spans="8:12" x14ac:dyDescent="0.25">
      <c r="H33" s="7"/>
      <c r="I33" s="12"/>
      <c r="J33" s="12"/>
      <c r="K33" s="12"/>
      <c r="L33" s="14">
        <f>SUM(L24:L32)</f>
        <v>17503000</v>
      </c>
    </row>
  </sheetData>
  <pageMargins left="0.7" right="0.7" top="0.75" bottom="0.75" header="0.3" footer="0.3"/>
  <pageSetup orientation="portrait" horizontalDpi="1200" verticalDpi="1200" r:id="rId1"/>
  <ignoredErrors>
    <ignoredError sqref="I26:K2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4" workbookViewId="0">
      <selection activeCell="K6" sqref="K6"/>
    </sheetView>
  </sheetViews>
  <sheetFormatPr defaultRowHeight="15" x14ac:dyDescent="0.25"/>
  <cols>
    <col min="1" max="1" width="12.5703125" bestFit="1" customWidth="1"/>
    <col min="2" max="2" width="13.7109375" bestFit="1" customWidth="1"/>
  </cols>
  <sheetData>
    <row r="1" spans="1:14" x14ac:dyDescent="0.25">
      <c r="A1" t="s">
        <v>23</v>
      </c>
      <c r="B1" t="s">
        <v>28</v>
      </c>
    </row>
    <row r="2" spans="1:14" x14ac:dyDescent="0.25">
      <c r="A2" t="s">
        <v>24</v>
      </c>
      <c r="B2" t="s">
        <v>29</v>
      </c>
    </row>
    <row r="3" spans="1:14" x14ac:dyDescent="0.25">
      <c r="A3" t="s">
        <v>25</v>
      </c>
      <c r="B3" t="s">
        <v>30</v>
      </c>
    </row>
    <row r="4" spans="1:14" x14ac:dyDescent="0.25">
      <c r="B4" t="s">
        <v>49</v>
      </c>
    </row>
    <row r="5" spans="1:14" x14ac:dyDescent="0.25">
      <c r="A5" t="s">
        <v>1</v>
      </c>
      <c r="B5">
        <v>900</v>
      </c>
    </row>
    <row r="6" spans="1:14" x14ac:dyDescent="0.25">
      <c r="A6" t="s">
        <v>2</v>
      </c>
      <c r="B6">
        <v>1500</v>
      </c>
      <c r="J6" t="s">
        <v>54</v>
      </c>
      <c r="K6">
        <f>SUMPRODUCT(B10:D12,K10:M12)+SUMPRODUCT(B16:D25,K16:M25)</f>
        <v>3160</v>
      </c>
    </row>
    <row r="7" spans="1:14" x14ac:dyDescent="0.25">
      <c r="A7" t="s">
        <v>3</v>
      </c>
      <c r="B7">
        <v>1350</v>
      </c>
    </row>
    <row r="8" spans="1:14" x14ac:dyDescent="0.25">
      <c r="B8">
        <f>SUM(B5:B7)</f>
        <v>3750</v>
      </c>
    </row>
    <row r="9" spans="1:14" x14ac:dyDescent="0.25">
      <c r="B9" t="s">
        <v>51</v>
      </c>
      <c r="C9" t="s">
        <v>52</v>
      </c>
      <c r="D9" t="s">
        <v>53</v>
      </c>
      <c r="E9" t="s">
        <v>50</v>
      </c>
      <c r="K9" t="s">
        <v>51</v>
      </c>
      <c r="L9" t="s">
        <v>52</v>
      </c>
      <c r="M9" t="s">
        <v>53</v>
      </c>
      <c r="N9" t="s">
        <v>50</v>
      </c>
    </row>
    <row r="10" spans="1:14" x14ac:dyDescent="0.25">
      <c r="A10" t="s">
        <v>31</v>
      </c>
      <c r="B10" s="18">
        <v>465</v>
      </c>
      <c r="C10" s="18">
        <v>225</v>
      </c>
      <c r="D10" s="18">
        <v>960</v>
      </c>
      <c r="E10">
        <f>SUM(B10:D10)</f>
        <v>1650</v>
      </c>
      <c r="J10" t="s">
        <v>31</v>
      </c>
      <c r="K10" s="19">
        <v>1</v>
      </c>
      <c r="L10" s="19">
        <v>1</v>
      </c>
      <c r="M10" s="19">
        <v>1</v>
      </c>
      <c r="N10">
        <v>1650</v>
      </c>
    </row>
    <row r="11" spans="1:14" x14ac:dyDescent="0.25">
      <c r="A11" t="s">
        <v>32</v>
      </c>
      <c r="B11" s="18">
        <v>435</v>
      </c>
      <c r="C11" s="18">
        <v>0</v>
      </c>
      <c r="D11" s="18">
        <v>0</v>
      </c>
      <c r="E11">
        <f t="shared" ref="E11:E12" si="0">SUM(B11:D11)</f>
        <v>435</v>
      </c>
      <c r="J11" t="s">
        <v>32</v>
      </c>
      <c r="K11" s="19">
        <v>1</v>
      </c>
      <c r="L11" s="19">
        <v>1</v>
      </c>
      <c r="M11" s="19">
        <v>1</v>
      </c>
      <c r="N11">
        <v>800</v>
      </c>
    </row>
    <row r="12" spans="1:14" x14ac:dyDescent="0.25">
      <c r="A12" t="s">
        <v>33</v>
      </c>
      <c r="B12" s="18">
        <v>0</v>
      </c>
      <c r="C12" s="18">
        <v>0</v>
      </c>
      <c r="D12" s="18">
        <v>0</v>
      </c>
      <c r="E12">
        <f t="shared" si="0"/>
        <v>0</v>
      </c>
      <c r="J12" t="s">
        <v>33</v>
      </c>
      <c r="K12" s="19">
        <v>1</v>
      </c>
      <c r="L12" s="19">
        <v>1</v>
      </c>
      <c r="M12" s="19">
        <v>1</v>
      </c>
      <c r="N12">
        <v>1225</v>
      </c>
    </row>
    <row r="13" spans="1:14" x14ac:dyDescent="0.25">
      <c r="B13">
        <f>SUM(B10:B12)</f>
        <v>900</v>
      </c>
      <c r="C13">
        <f t="shared" ref="C13:D13" si="1">SUM(C10:C12)</f>
        <v>225</v>
      </c>
      <c r="D13">
        <f t="shared" si="1"/>
        <v>960</v>
      </c>
      <c r="E13">
        <f>SUM(E10:E12)</f>
        <v>2085</v>
      </c>
      <c r="K13">
        <v>900</v>
      </c>
      <c r="L13">
        <v>1500</v>
      </c>
      <c r="M13">
        <v>1350</v>
      </c>
      <c r="N13">
        <f>SUM(N10:N12)</f>
        <v>3675</v>
      </c>
    </row>
    <row r="15" spans="1:14" x14ac:dyDescent="0.25">
      <c r="A15" t="s">
        <v>34</v>
      </c>
      <c r="B15" t="s">
        <v>51</v>
      </c>
      <c r="C15" t="s">
        <v>52</v>
      </c>
      <c r="D15" t="s">
        <v>53</v>
      </c>
      <c r="E15" t="s">
        <v>0</v>
      </c>
      <c r="H15" t="s">
        <v>35</v>
      </c>
      <c r="J15" t="s">
        <v>34</v>
      </c>
      <c r="K15" t="s">
        <v>51</v>
      </c>
      <c r="L15" t="s">
        <v>52</v>
      </c>
      <c r="M15" t="s">
        <v>53</v>
      </c>
      <c r="N15" t="s">
        <v>0</v>
      </c>
    </row>
    <row r="16" spans="1:14" x14ac:dyDescent="0.25">
      <c r="A16" t="s">
        <v>36</v>
      </c>
      <c r="B16" s="18">
        <v>0</v>
      </c>
      <c r="C16" s="18">
        <v>0</v>
      </c>
      <c r="D16" s="18">
        <v>450</v>
      </c>
      <c r="E16">
        <f>SUM(B16:D16)</f>
        <v>450</v>
      </c>
      <c r="H16" t="s">
        <v>37</v>
      </c>
      <c r="J16" t="s">
        <v>36</v>
      </c>
      <c r="K16" s="19">
        <v>0</v>
      </c>
      <c r="L16" s="19">
        <v>1.33</v>
      </c>
      <c r="M16" s="19">
        <v>1.25</v>
      </c>
      <c r="N16">
        <v>450</v>
      </c>
    </row>
    <row r="17" spans="1:14" x14ac:dyDescent="0.25">
      <c r="A17" t="s">
        <v>38</v>
      </c>
      <c r="B17" s="18">
        <v>0</v>
      </c>
      <c r="C17" s="18">
        <v>100</v>
      </c>
      <c r="D17" s="18">
        <v>0</v>
      </c>
      <c r="E17">
        <f t="shared" ref="E17:E25" si="2">SUM(B17:D17)</f>
        <v>100</v>
      </c>
      <c r="H17" t="s">
        <v>39</v>
      </c>
      <c r="J17" t="s">
        <v>38</v>
      </c>
      <c r="K17" s="19">
        <v>1.33</v>
      </c>
      <c r="L17" s="19">
        <v>0</v>
      </c>
      <c r="M17" s="19">
        <v>1.1499999999999999</v>
      </c>
      <c r="N17">
        <v>100</v>
      </c>
    </row>
    <row r="18" spans="1:14" x14ac:dyDescent="0.25">
      <c r="A18" t="s">
        <v>40</v>
      </c>
      <c r="B18" s="18">
        <v>0</v>
      </c>
      <c r="C18" s="18">
        <v>50</v>
      </c>
      <c r="D18" s="18">
        <v>0</v>
      </c>
      <c r="E18">
        <f t="shared" si="2"/>
        <v>50</v>
      </c>
      <c r="H18" t="s">
        <v>39</v>
      </c>
      <c r="J18" t="s">
        <v>40</v>
      </c>
      <c r="K18" s="19">
        <v>1.33</v>
      </c>
      <c r="L18" s="19">
        <v>0</v>
      </c>
      <c r="M18" s="19">
        <v>1.1499999999999999</v>
      </c>
      <c r="N18">
        <v>50</v>
      </c>
    </row>
    <row r="19" spans="1:14" x14ac:dyDescent="0.25">
      <c r="A19" t="s">
        <v>41</v>
      </c>
      <c r="B19" s="18">
        <v>0</v>
      </c>
      <c r="C19" s="18">
        <v>0</v>
      </c>
      <c r="D19" s="18">
        <v>135</v>
      </c>
      <c r="E19">
        <f t="shared" si="2"/>
        <v>135</v>
      </c>
      <c r="H19" t="s">
        <v>37</v>
      </c>
      <c r="J19" t="s">
        <v>41</v>
      </c>
      <c r="K19" s="19">
        <v>0</v>
      </c>
      <c r="L19" s="19">
        <v>1.33</v>
      </c>
      <c r="M19" s="19">
        <v>1.25</v>
      </c>
      <c r="N19">
        <v>135</v>
      </c>
    </row>
    <row r="20" spans="1:14" x14ac:dyDescent="0.25">
      <c r="A20" t="s">
        <v>42</v>
      </c>
      <c r="B20" s="18">
        <v>0</v>
      </c>
      <c r="C20" s="18">
        <v>75</v>
      </c>
      <c r="D20" s="18">
        <v>0</v>
      </c>
      <c r="E20">
        <f t="shared" si="2"/>
        <v>75</v>
      </c>
      <c r="H20" t="s">
        <v>39</v>
      </c>
      <c r="J20" t="s">
        <v>42</v>
      </c>
      <c r="K20" s="19">
        <v>1.33</v>
      </c>
      <c r="L20" s="19">
        <v>0</v>
      </c>
      <c r="M20" s="19">
        <v>1.1499999999999999</v>
      </c>
      <c r="N20">
        <v>75</v>
      </c>
    </row>
    <row r="21" spans="1:14" x14ac:dyDescent="0.25">
      <c r="A21" t="s">
        <v>43</v>
      </c>
      <c r="B21" s="18">
        <v>0</v>
      </c>
      <c r="C21" s="18">
        <v>0</v>
      </c>
      <c r="D21" s="18">
        <v>125</v>
      </c>
      <c r="E21">
        <f t="shared" si="2"/>
        <v>125</v>
      </c>
      <c r="H21" t="s">
        <v>37</v>
      </c>
      <c r="J21" t="s">
        <v>43</v>
      </c>
      <c r="K21" s="19">
        <v>0</v>
      </c>
      <c r="L21" s="19">
        <v>1.3</v>
      </c>
      <c r="M21" s="19">
        <v>1.25</v>
      </c>
      <c r="N21">
        <v>125</v>
      </c>
    </row>
    <row r="22" spans="1:14" x14ac:dyDescent="0.25">
      <c r="A22" t="s">
        <v>44</v>
      </c>
      <c r="B22" s="18">
        <v>0</v>
      </c>
      <c r="C22" s="18">
        <v>0</v>
      </c>
      <c r="D22" s="18">
        <v>150</v>
      </c>
      <c r="E22">
        <f t="shared" si="2"/>
        <v>150</v>
      </c>
      <c r="H22" t="s">
        <v>37</v>
      </c>
      <c r="J22" t="s">
        <v>44</v>
      </c>
      <c r="K22" s="19">
        <v>0</v>
      </c>
      <c r="L22" s="19">
        <v>1.33</v>
      </c>
      <c r="M22" s="19">
        <v>1.25</v>
      </c>
      <c r="N22">
        <v>150</v>
      </c>
    </row>
    <row r="23" spans="1:14" x14ac:dyDescent="0.25">
      <c r="A23" t="s">
        <v>45</v>
      </c>
      <c r="B23" s="18">
        <v>900</v>
      </c>
      <c r="C23" s="18">
        <v>0</v>
      </c>
      <c r="D23" s="18">
        <v>0</v>
      </c>
      <c r="E23">
        <f t="shared" si="2"/>
        <v>900</v>
      </c>
      <c r="H23" t="s">
        <v>37</v>
      </c>
      <c r="J23" t="s">
        <v>45</v>
      </c>
      <c r="K23" s="19">
        <v>0</v>
      </c>
      <c r="L23" s="19">
        <v>1.33</v>
      </c>
      <c r="M23" s="19">
        <v>1.25</v>
      </c>
      <c r="N23">
        <v>900</v>
      </c>
    </row>
    <row r="24" spans="1:14" x14ac:dyDescent="0.25">
      <c r="A24" t="s">
        <v>46</v>
      </c>
      <c r="B24" s="18">
        <v>0</v>
      </c>
      <c r="C24" s="18">
        <v>0</v>
      </c>
      <c r="D24" s="18">
        <v>50</v>
      </c>
      <c r="E24">
        <f t="shared" si="2"/>
        <v>50</v>
      </c>
      <c r="H24" t="s">
        <v>47</v>
      </c>
      <c r="J24" t="s">
        <v>46</v>
      </c>
      <c r="K24" s="19">
        <v>1.25</v>
      </c>
      <c r="L24" s="19">
        <v>1.1499999999999999</v>
      </c>
      <c r="M24" s="19">
        <v>0</v>
      </c>
      <c r="N24">
        <v>50</v>
      </c>
    </row>
    <row r="25" spans="1:14" x14ac:dyDescent="0.25">
      <c r="A25" t="s">
        <v>48</v>
      </c>
      <c r="B25" s="18">
        <v>0</v>
      </c>
      <c r="C25" s="18">
        <v>0</v>
      </c>
      <c r="D25" s="18">
        <v>50</v>
      </c>
      <c r="E25">
        <f t="shared" si="2"/>
        <v>50</v>
      </c>
      <c r="H25" t="s">
        <v>47</v>
      </c>
      <c r="J25" t="s">
        <v>48</v>
      </c>
      <c r="K25" s="19">
        <v>1.25</v>
      </c>
      <c r="L25" s="19">
        <v>1.1499999999999999</v>
      </c>
      <c r="M25" s="19">
        <v>0</v>
      </c>
      <c r="N25">
        <v>50</v>
      </c>
    </row>
    <row r="26" spans="1:14" x14ac:dyDescent="0.25">
      <c r="B26">
        <f>SUM(B16:B25)</f>
        <v>900</v>
      </c>
      <c r="C26">
        <f t="shared" ref="C26:D26" si="3">SUM(C16:C25)</f>
        <v>225</v>
      </c>
      <c r="D26">
        <f t="shared" si="3"/>
        <v>960</v>
      </c>
      <c r="E26">
        <f>SUM(E16:E25)</f>
        <v>2085</v>
      </c>
      <c r="K26">
        <v>900</v>
      </c>
      <c r="L26">
        <v>1500</v>
      </c>
      <c r="M26">
        <v>1350</v>
      </c>
      <c r="N26">
        <f>SUM(N16:N25)</f>
        <v>2085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2014-10-26T07:01:01Z</dcterms:created>
  <dcterms:modified xsi:type="dcterms:W3CDTF">2014-10-26T07:01:12Z</dcterms:modified>
</cp:coreProperties>
</file>