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ISTAJA\Desktop\Excel  17.4.2025\"/>
    </mc:Choice>
  </mc:AlternateContent>
  <xr:revisionPtr revIDLastSave="0" documentId="13_ncr:1_{19540E22-B227-44E5-AF77-824A8B54104C}" xr6:coauthVersionLast="47" xr6:coauthVersionMax="47" xr10:uidLastSave="{00000000-0000-0000-0000-000000000000}"/>
  <bookViews>
    <workbookView xWindow="-108" yWindow="-108" windowWidth="23256" windowHeight="12456" xr2:uid="{C895F425-1013-47D7-A0DE-20E3812F0317}"/>
  </bookViews>
  <sheets>
    <sheet name="Tunnusluvut" sheetId="1" r:id="rId1"/>
    <sheet name="Korrelaatio" sheetId="2" r:id="rId2"/>
    <sheet name="Regressioanalyysi" sheetId="3" r:id="rId3"/>
    <sheet name="Boxplot" sheetId="4" r:id="rId4"/>
    <sheet name="Histogrammi" sheetId="5" r:id="rId5"/>
    <sheet name="Skenaario" sheetId="10" r:id="rId6"/>
    <sheet name="Tavoitteen haku" sheetId="8" r:id="rId7"/>
    <sheet name="Ratkaisin" sheetId="9" r:id="rId8"/>
  </sheets>
  <definedNames>
    <definedName name="solver_adj" localSheetId="7" hidden="1">Ratkaisin!$F$7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Ratkaisin!$H$5</definedName>
    <definedName name="solver_lhs2" localSheetId="7" hidden="1">Ratkaisin!$H$5</definedName>
    <definedName name="solver_lhs3" localSheetId="7" hidden="1">Ratkaisin!$H$5</definedName>
    <definedName name="solver_lhs4" localSheetId="7" hidden="1">Ratkaisin!$H$5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Ratkaisin!$F$5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el4" localSheetId="7" hidden="1">1</definedName>
    <definedName name="solver_rhs1" localSheetId="7" hidden="1">300</definedName>
    <definedName name="solver_rhs2" localSheetId="7" hidden="1">300</definedName>
    <definedName name="solver_rhs3" localSheetId="7" hidden="1">300</definedName>
    <definedName name="solver_rhs4" localSheetId="7" hidden="1">300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F9" i="10"/>
  <c r="F7" i="10"/>
  <c r="B7" i="10"/>
  <c r="F6" i="10"/>
  <c r="F5" i="10"/>
  <c r="H4" i="9"/>
  <c r="I4" i="9" s="1"/>
  <c r="F4" i="9"/>
  <c r="D4" i="9"/>
  <c r="H3" i="9"/>
  <c r="I3" i="9" s="1"/>
  <c r="F3" i="9"/>
  <c r="D3" i="9"/>
  <c r="H2" i="9"/>
  <c r="I2" i="9" s="1"/>
  <c r="I7" i="9" s="1"/>
  <c r="F2" i="9"/>
  <c r="F7" i="9" s="1"/>
  <c r="D2" i="9"/>
  <c r="D7" i="9" s="1"/>
  <c r="E2" i="8"/>
  <c r="E5" i="8" s="1"/>
  <c r="E3" i="8"/>
  <c r="E4" i="8"/>
  <c r="B18" i="10" l="1"/>
  <c r="B16" i="10"/>
  <c r="B14" i="10"/>
  <c r="B17" i="10"/>
  <c r="B15" i="10"/>
  <c r="C17" i="10"/>
  <c r="D17" i="10" s="1"/>
  <c r="C15" i="10"/>
  <c r="D15" i="10" s="1"/>
  <c r="C18" i="10"/>
  <c r="D18" i="10" s="1"/>
  <c r="C16" i="10"/>
  <c r="D16" i="10" s="1"/>
  <c r="C14" i="10"/>
  <c r="C20" i="10" l="1"/>
  <c r="D14" i="10"/>
  <c r="C21" i="10"/>
  <c r="C22" i="10" l="1"/>
</calcChain>
</file>

<file path=xl/sharedStrings.xml><?xml version="1.0" encoding="utf-8"?>
<sst xmlns="http://schemas.openxmlformats.org/spreadsheetml/2006/main" count="112" uniqueCount="59">
  <si>
    <t>Kuukausi</t>
  </si>
  <si>
    <t>Myynti (€)</t>
  </si>
  <si>
    <t>Tammikuu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</si>
  <si>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</si>
  <si>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</si>
  <si>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</si>
  <si>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</si>
  <si>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</si>
  <si>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</si>
  <si>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</si>
  <si>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</si>
  <si>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</si>
  <si>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</si>
  <si>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</si>
  <si>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Mainoskulut (€)</t>
  </si>
  <si>
    <t>Asiakasmäärä</t>
  </si>
  <si>
    <t>Arvosana</t>
  </si>
  <si>
    <t>Tuote</t>
  </si>
  <si>
    <t>Yhteensä</t>
  </si>
  <si>
    <t>Hinta (€)</t>
  </si>
  <si>
    <t>Kate per myynti (€)</t>
  </si>
  <si>
    <t>Myyntimäärä (kpl)</t>
  </si>
  <si>
    <t>Kokonaiskate (€)</t>
  </si>
  <si>
    <t>Kahvi</t>
  </si>
  <si>
    <t>Leivos</t>
  </si>
  <si>
    <t>Voileipä</t>
  </si>
  <si>
    <t>Kpl/vrk</t>
  </si>
  <si>
    <t>Kulut/kpl</t>
  </si>
  <si>
    <t>Kulut/vrk</t>
  </si>
  <si>
    <t>Min/kpl</t>
  </si>
  <si>
    <t>Min/vrk</t>
  </si>
  <si>
    <t>Myyntihinta/kpl</t>
  </si>
  <si>
    <t>Myyntitulot/yht</t>
  </si>
  <si>
    <t>Tuotto/vrk</t>
  </si>
  <si>
    <t>Hiiri</t>
  </si>
  <si>
    <t>Näppäimistö</t>
  </si>
  <si>
    <t>Hiirimatto</t>
  </si>
  <si>
    <t>Rajoitteet</t>
  </si>
  <si>
    <t>Vuorokaudessa tehdään yhteensä max. 1200 min</t>
  </si>
  <si>
    <t>Kulut eivät saa olla yli 3000</t>
  </si>
  <si>
    <t xml:space="preserve">Valmistusmäärien pitää olla positiivisia kokonaislukuja. </t>
  </si>
  <si>
    <t>Laskentakorkokanta</t>
  </si>
  <si>
    <t>Tuotot</t>
  </si>
  <si>
    <t>Kulut</t>
  </si>
  <si>
    <t>Euroa/kpl</t>
  </si>
  <si>
    <t>Euroa</t>
  </si>
  <si>
    <t xml:space="preserve">Palkat </t>
  </si>
  <si>
    <t>Myyntihinta (euroa/kpl)</t>
  </si>
  <si>
    <t xml:space="preserve">Raaka-aineet </t>
  </si>
  <si>
    <t xml:space="preserve">Muut muuttuvat </t>
  </si>
  <si>
    <t>Kiinteät</t>
  </si>
  <si>
    <t>Hankintameno</t>
  </si>
  <si>
    <t>Vuosi</t>
  </si>
  <si>
    <t>Nettotuotto</t>
  </si>
  <si>
    <t>Nykyarvot</t>
  </si>
  <si>
    <t>(sisältäen hankintamenon)</t>
  </si>
  <si>
    <t>Erotus</t>
  </si>
  <si>
    <t>Myynti 2(€)</t>
  </si>
  <si>
    <t>Myynti 3(€)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</si>
</sst>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" fontId="4" fillId="0" borderId="1" xfId="0" applyNumberFormat="1" applyFont="1" applyBorder="1"/>
    <xf numFmtId="1" fontId="2" fillId="0" borderId="0" xfId="0" applyNumberFormat="1" applyFont="1"/>
    <xf numFmtId="1" fontId="4" fillId="0" borderId="0" xfId="0" applyNumberFormat="1" applyFont="1"/>
    <xf numFmtId="0" fontId="2" fillId="0" borderId="2" xfId="0" applyFont="1" applyBorder="1" applyAlignment="1">
      <alignment horizontal="center"/>
    </xf>
    <xf numFmtId="1" fontId="4" fillId="0" borderId="3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1" fontId="0" fillId="0" borderId="0" xfId="0" applyNumberFormat="1"/>
  </cellXfs>
  <cellStyles count="2">
    <cellStyle name="Normaali" xfId="0" builtinId="0"/>
    <cellStyle name="Normaali 2" xfId="1" xr:uid="{B6CD293C-CA62-40B5-977E-D9F0F64A0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E61-5D5B-4E99-8779-BFDA4C245874}">
  <dimension ref="A1:B13"/>
  <sheetViews>
    <sheetView tabSelected="1" workbookViewId="0"/>
  </sheetViews>
  <sheetFormatPr defaultRowHeight="14.4" x14ac:dyDescent="0.3"/>
  <cols>
    <col min="1" max="1" width="13.77734375" customWidth="1"/>
    <col min="2" max="2" width="6.44140625" bestFit="1" customWidth="1"/>
  </cols>
  <sheetData>
    <row r="1" spans="1:2" ht="28.8" x14ac:dyDescent="0.3">
      <c r="A1" s="1" t="s">
        <v>0</v>
      </c>
      <c r="B1" s="1" t="s">
        <v>1</v>
      </c>
    </row>
    <row r="2" spans="1:2" ht="28.8" x14ac:dyDescent="0.3">
      <c r="A2" s="2" t="s">
        <v>2</v>
      </c>
      <c r="B2" s="2">
        <v>5200</v>
      </c>
    </row>
    <row r="3" spans="1:2" x14ac:dyDescent="0.3">
      <c r="A3" s="2" t="s">
        <v>3</v>
      </c>
      <c r="B3" s="2">
        <v>4800</v>
      </c>
    </row>
    <row r="4" spans="1:2" ht="28.8" x14ac:dyDescent="0.3">
      <c r="A4" s="2" t="s">
        <v>4</v>
      </c>
      <c r="B4" s="2">
        <v>6100</v>
      </c>
    </row>
    <row r="5" spans="1:2" x14ac:dyDescent="0.3">
      <c r="A5" s="2" t="s">
        <v>5</v>
      </c>
      <c r="B5" s="2">
        <v>4700</v>
      </c>
    </row>
    <row r="6" spans="1:2" x14ac:dyDescent="0.3">
      <c r="A6" s="2" t="s">
        <v>6</v>
      </c>
      <c r="B6" s="2">
        <v>6500</v>
      </c>
    </row>
    <row r="7" spans="1:2" x14ac:dyDescent="0.3">
      <c r="A7" s="2" t="s">
        <v>7</v>
      </c>
      <c r="B7" s="2">
        <v>5300</v>
      </c>
    </row>
    <row r="8" spans="1:2" x14ac:dyDescent="0.3">
      <c r="A8" s="2" t="s">
        <v>8</v>
      </c>
      <c r="B8" s="2">
        <v>4900</v>
      </c>
    </row>
    <row r="9" spans="1:2" x14ac:dyDescent="0.3">
      <c r="A9" s="2" t="s">
        <v>9</v>
      </c>
      <c r="B9" s="2">
        <v>7000</v>
      </c>
    </row>
    <row r="10" spans="1:2" x14ac:dyDescent="0.3">
      <c r="A10" s="2" t="s">
        <v>10</v>
      </c>
      <c r="B10" s="2">
        <v>5800</v>
      </c>
    </row>
    <row r="11" spans="1:2" x14ac:dyDescent="0.3">
      <c r="A11" s="2" t="s">
        <v>11</v>
      </c>
      <c r="B11" s="2">
        <v>6200</v>
      </c>
    </row>
    <row r="12" spans="1:2" ht="28.8" x14ac:dyDescent="0.3">
      <c r="A12" s="2" t="s">
        <v>12</v>
      </c>
      <c r="B12" s="2">
        <v>4900</v>
      </c>
    </row>
    <row r="13" spans="1:2" x14ac:dyDescent="0.3">
      <c r="A13" s="2" t="s">
        <v>13</v>
      </c>
      <c r="B13" s="2"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A6A2-6309-4188-B4BA-EDB8B0F5C342}">
  <dimension ref="A1:D13"/>
  <sheetViews>
    <sheetView workbookViewId="0"/>
  </sheetViews>
  <sheetFormatPr defaultRowHeight="14.4" x14ac:dyDescent="0.3"/>
  <cols>
    <col min="1" max="1" width="15.44140625" customWidth="1"/>
    <col min="3" max="3" width="13.5546875" customWidth="1"/>
    <col min="4" max="4" width="7.44140625" bestFit="1" customWidth="1"/>
  </cols>
  <sheetData>
    <row r="1" spans="1:4" ht="28.8" x14ac:dyDescent="0.3">
      <c r="A1" s="1" t="s">
        <v>0</v>
      </c>
      <c r="B1" s="1" t="s">
        <v>1</v>
      </c>
      <c r="C1" s="1" t="s">
        <v>14</v>
      </c>
      <c r="D1" s="1" t="s">
        <v>15</v>
      </c>
    </row>
    <row r="2" spans="1:4" x14ac:dyDescent="0.3">
      <c r="A2" s="2" t="s">
        <v>2</v>
      </c>
      <c r="B2" s="2">
        <v>5200</v>
      </c>
      <c r="C2" s="2">
        <v>300</v>
      </c>
      <c r="D2" s="2">
        <v>150</v>
      </c>
    </row>
    <row r="3" spans="1:4" x14ac:dyDescent="0.3">
      <c r="A3" s="2" t="s">
        <v>3</v>
      </c>
      <c r="B3" s="2">
        <v>4800</v>
      </c>
      <c r="C3" s="2">
        <v>280</v>
      </c>
      <c r="D3" s="2">
        <v>140</v>
      </c>
    </row>
    <row r="4" spans="1:4" x14ac:dyDescent="0.3">
      <c r="A4" s="2" t="s">
        <v>4</v>
      </c>
      <c r="B4" s="2">
        <v>6100</v>
      </c>
      <c r="C4" s="2">
        <v>350</v>
      </c>
      <c r="D4" s="2">
        <v>160</v>
      </c>
    </row>
    <row r="5" spans="1:4" x14ac:dyDescent="0.3">
      <c r="A5" s="2" t="s">
        <v>5</v>
      </c>
      <c r="B5" s="2">
        <v>4700</v>
      </c>
      <c r="C5" s="2">
        <v>270</v>
      </c>
      <c r="D5" s="2">
        <v>130</v>
      </c>
    </row>
    <row r="6" spans="1:4" x14ac:dyDescent="0.3">
      <c r="A6" s="2" t="s">
        <v>6</v>
      </c>
      <c r="B6" s="2">
        <v>6500</v>
      </c>
      <c r="C6" s="2">
        <v>370</v>
      </c>
      <c r="D6" s="2">
        <v>170</v>
      </c>
    </row>
    <row r="7" spans="1:4" x14ac:dyDescent="0.3">
      <c r="A7" s="2" t="s">
        <v>7</v>
      </c>
      <c r="B7" s="2">
        <v>5300</v>
      </c>
      <c r="C7" s="2">
        <v>320</v>
      </c>
      <c r="D7" s="2">
        <v>150</v>
      </c>
    </row>
    <row r="8" spans="1:4" x14ac:dyDescent="0.3">
      <c r="A8" s="2" t="s">
        <v>8</v>
      </c>
      <c r="B8" s="2">
        <v>4900</v>
      </c>
      <c r="C8" s="2">
        <v>290</v>
      </c>
      <c r="D8" s="2">
        <v>140</v>
      </c>
    </row>
    <row r="9" spans="1:4" x14ac:dyDescent="0.3">
      <c r="A9" s="2" t="s">
        <v>9</v>
      </c>
      <c r="B9" s="2">
        <v>7000</v>
      </c>
      <c r="C9" s="2">
        <v>400</v>
      </c>
      <c r="D9" s="2">
        <v>180</v>
      </c>
    </row>
    <row r="10" spans="1:4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4" x14ac:dyDescent="0.3">
      <c r="A11" s="2" t="s">
        <v>11</v>
      </c>
      <c r="B11" s="2">
        <v>6200</v>
      </c>
      <c r="C11" s="2">
        <v>360</v>
      </c>
      <c r="D11" s="2">
        <v>170</v>
      </c>
    </row>
    <row r="12" spans="1:4" x14ac:dyDescent="0.3">
      <c r="A12" s="2" t="s">
        <v>12</v>
      </c>
      <c r="B12" s="2">
        <v>4900</v>
      </c>
      <c r="C12" s="2">
        <v>280</v>
      </c>
      <c r="D12" s="2">
        <v>140</v>
      </c>
    </row>
    <row r="13" spans="1:4" x14ac:dyDescent="0.3">
      <c r="A13" s="2" t="s">
        <v>13</v>
      </c>
      <c r="B13" s="2">
        <v>7500</v>
      </c>
      <c r="C13" s="2">
        <v>420</v>
      </c>
      <c r="D13" s="2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4785-72F5-4BE1-BE5E-F45195B36E32}">
  <dimension ref="A1:M39"/>
  <sheetViews>
    <sheetView workbookViewId="0"/>
  </sheetViews>
  <sheetFormatPr defaultRowHeight="14.4" x14ac:dyDescent="0.3"/>
  <cols>
    <col min="1" max="1" width="11.44140625" customWidth="1"/>
    <col min="3" max="3" width="12.5546875" customWidth="1"/>
    <col min="4" max="4" width="15.21875" customWidth="1"/>
  </cols>
  <sheetData>
    <row r="1" spans="1:4" ht="28.8" x14ac:dyDescent="0.3">
      <c r="A1" s="1" t="s">
        <v>0</v>
      </c>
      <c r="B1" s="1" t="s">
        <v>1</v>
      </c>
      <c r="C1" s="1" t="s">
        <v>14</v>
      </c>
      <c r="D1" s="1" t="s">
        <v>15</v>
      </c>
    </row>
    <row r="2" spans="1:4" ht="28.8" x14ac:dyDescent="0.3">
      <c r="A2" s="2" t="s">
        <v>2</v>
      </c>
      <c r="B2" s="2">
        <v>5200</v>
      </c>
      <c r="C2" s="2">
        <v>300</v>
      </c>
      <c r="D2" s="2">
        <v>150</v>
      </c>
    </row>
    <row r="3" spans="1:4" x14ac:dyDescent="0.3">
      <c r="A3" s="2" t="s">
        <v>3</v>
      </c>
      <c r="B3" s="2">
        <v>4800</v>
      </c>
      <c r="C3" s="2">
        <v>280</v>
      </c>
      <c r="D3" s="2">
        <v>140</v>
      </c>
    </row>
    <row r="4" spans="1:4" x14ac:dyDescent="0.3">
      <c r="A4" s="2" t="s">
        <v>4</v>
      </c>
      <c r="B4" s="2">
        <v>6100</v>
      </c>
      <c r="C4" s="2">
        <v>350</v>
      </c>
      <c r="D4" s="2">
        <v>160</v>
      </c>
    </row>
    <row r="5" spans="1:4" x14ac:dyDescent="0.3">
      <c r="A5" s="2" t="s">
        <v>5</v>
      </c>
      <c r="B5" s="2">
        <v>4700</v>
      </c>
      <c r="C5" s="2">
        <v>270</v>
      </c>
      <c r="D5" s="2">
        <v>130</v>
      </c>
    </row>
    <row r="6" spans="1:4" x14ac:dyDescent="0.3">
      <c r="A6" s="2" t="s">
        <v>6</v>
      </c>
      <c r="B6" s="2">
        <v>6500</v>
      </c>
      <c r="C6" s="2">
        <v>370</v>
      </c>
      <c r="D6" s="2">
        <v>170</v>
      </c>
    </row>
    <row r="7" spans="1:4" x14ac:dyDescent="0.3">
      <c r="A7" s="2" t="s">
        <v>7</v>
      </c>
      <c r="B7" s="2">
        <v>5300</v>
      </c>
      <c r="C7" s="2">
        <v>320</v>
      </c>
      <c r="D7" s="2">
        <v>150</v>
      </c>
    </row>
    <row r="8" spans="1:4" x14ac:dyDescent="0.3">
      <c r="A8" s="2" t="s">
        <v>8</v>
      </c>
      <c r="B8" s="2">
        <v>4900</v>
      </c>
      <c r="C8" s="2">
        <v>290</v>
      </c>
      <c r="D8" s="2">
        <v>140</v>
      </c>
    </row>
    <row r="9" spans="1:4" x14ac:dyDescent="0.3">
      <c r="A9" s="2" t="s">
        <v>9</v>
      </c>
      <c r="B9" s="2">
        <v>7000</v>
      </c>
      <c r="C9" s="2">
        <v>400</v>
      </c>
      <c r="D9" s="2">
        <v>180</v>
      </c>
    </row>
    <row r="10" spans="1:4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4" x14ac:dyDescent="0.3">
      <c r="A11" s="2" t="s">
        <v>11</v>
      </c>
      <c r="B11" s="2">
        <v>6200</v>
      </c>
      <c r="C11" s="2">
        <v>360</v>
      </c>
      <c r="D11" s="2">
        <v>170</v>
      </c>
    </row>
    <row r="12" spans="1:4" x14ac:dyDescent="0.3">
      <c r="A12" s="2" t="s">
        <v>12</v>
      </c>
      <c r="B12" s="2">
        <v>4900</v>
      </c>
      <c r="C12" s="2">
        <v>280</v>
      </c>
      <c r="D12" s="2">
        <v>140</v>
      </c>
    </row>
    <row r="13" spans="1:4" x14ac:dyDescent="0.3">
      <c r="A13" s="2" t="s">
        <v>13</v>
      </c>
      <c r="B13" s="2">
        <v>7500</v>
      </c>
      <c r="C13" s="2">
        <v>420</v>
      </c>
      <c r="D13" s="2">
        <v>190</v>
      </c>
    </row>
    <row r="29" spans="7:13" x14ac:dyDescent="0.3">
      <c r="G29" s="15"/>
      <c r="H29" s="15"/>
      <c r="I29" s="15"/>
      <c r="J29" s="15"/>
      <c r="L29" s="15"/>
      <c r="M29" s="15"/>
    </row>
    <row r="30" spans="7:13" x14ac:dyDescent="0.3">
      <c r="G30" s="15"/>
      <c r="H30" s="15"/>
      <c r="I30" s="15"/>
      <c r="J30" s="15"/>
      <c r="L30" s="15"/>
      <c r="M30" s="15"/>
    </row>
    <row r="31" spans="7:13" x14ac:dyDescent="0.3">
      <c r="G31" s="15"/>
      <c r="H31" s="15"/>
      <c r="I31" s="15"/>
      <c r="J31" s="15"/>
      <c r="L31" s="15"/>
      <c r="M31" s="15"/>
    </row>
    <row r="32" spans="7:13" x14ac:dyDescent="0.3">
      <c r="G32" s="15"/>
      <c r="H32" s="15"/>
      <c r="I32" s="15"/>
      <c r="J32" s="15"/>
      <c r="L32" s="15"/>
      <c r="M32" s="15"/>
    </row>
    <row r="33" spans="7:13" x14ac:dyDescent="0.3">
      <c r="G33" s="15"/>
      <c r="H33" s="15"/>
      <c r="I33" s="15"/>
      <c r="J33" s="15"/>
      <c r="L33" s="15"/>
      <c r="M33" s="15"/>
    </row>
    <row r="34" spans="7:13" x14ac:dyDescent="0.3">
      <c r="G34" s="15"/>
      <c r="H34" s="15"/>
      <c r="I34" s="15"/>
      <c r="J34" s="15"/>
      <c r="L34" s="15"/>
      <c r="M34" s="15"/>
    </row>
    <row r="35" spans="7:13" x14ac:dyDescent="0.3">
      <c r="G35" s="15"/>
      <c r="H35" s="15"/>
      <c r="I35" s="15"/>
      <c r="J35" s="15"/>
      <c r="L35" s="15"/>
      <c r="M35" s="15"/>
    </row>
    <row r="36" spans="7:13" x14ac:dyDescent="0.3">
      <c r="G36" s="15"/>
      <c r="H36" s="15"/>
      <c r="I36" s="15"/>
      <c r="J36" s="15"/>
      <c r="L36" s="15"/>
      <c r="M36" s="15"/>
    </row>
    <row r="37" spans="7:13" x14ac:dyDescent="0.3">
      <c r="G37" s="15"/>
      <c r="H37" s="15"/>
      <c r="I37" s="15"/>
      <c r="J37" s="15"/>
      <c r="L37" s="15"/>
      <c r="M37" s="15"/>
    </row>
    <row r="38" spans="7:13" x14ac:dyDescent="0.3">
      <c r="G38" s="15"/>
      <c r="H38" s="15"/>
      <c r="I38" s="15"/>
      <c r="J38" s="15"/>
      <c r="L38" s="15"/>
      <c r="M38" s="15"/>
    </row>
    <row r="39" spans="7:13" ht="15" thickBot="1" x14ac:dyDescent="0.35">
      <c r="G39" s="16"/>
      <c r="H39" s="16"/>
      <c r="I39" s="16"/>
      <c r="J39" s="16"/>
      <c r="L39" s="16"/>
      <c r="M39" s="16"/>
    </row>
  </sheetData>
  <sortState xmlns:xlrd2="http://schemas.microsoft.com/office/spreadsheetml/2017/richdata2" ref="M28:M39">
    <sortCondition ref="M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5FC7-0001-43B0-95B5-ED5464165C38}">
  <dimension ref="A1:D13"/>
  <sheetViews>
    <sheetView workbookViewId="0"/>
  </sheetViews>
  <sheetFormatPr defaultRowHeight="14.4" x14ac:dyDescent="0.3"/>
  <sheetData>
    <row r="1" spans="1:4" ht="28.8" x14ac:dyDescent="0.3">
      <c r="A1" s="1" t="s">
        <v>0</v>
      </c>
      <c r="B1" s="1" t="s">
        <v>1</v>
      </c>
      <c r="C1" s="1" t="s">
        <v>57</v>
      </c>
      <c r="D1" s="1" t="s">
        <v>58</v>
      </c>
    </row>
    <row r="2" spans="1:4" ht="28.8" x14ac:dyDescent="0.3">
      <c r="A2" s="2" t="s">
        <v>2</v>
      </c>
      <c r="B2" s="2">
        <v>5200</v>
      </c>
      <c r="C2" s="2">
        <f>0.78*B2</f>
        <v>4056</v>
      </c>
      <c r="D2" s="17">
        <f>(B2-C2)*1.4</f>
        <v>1601.6</v>
      </c>
    </row>
    <row r="3" spans="1:4" x14ac:dyDescent="0.3">
      <c r="A3" s="2" t="s">
        <v>3</v>
      </c>
      <c r="B3" s="2">
        <v>4800</v>
      </c>
      <c r="C3" s="2">
        <f t="shared" ref="C3:C13" si="0">0.78*B3</f>
        <v>3744</v>
      </c>
      <c r="D3" s="17">
        <f t="shared" ref="D3:D13" si="1">(B3-C3)*1.4</f>
        <v>1478.3999999999999</v>
      </c>
    </row>
    <row r="4" spans="1:4" ht="28.8" x14ac:dyDescent="0.3">
      <c r="A4" s="2" t="s">
        <v>4</v>
      </c>
      <c r="B4" s="2">
        <v>6100</v>
      </c>
      <c r="C4" s="2">
        <f t="shared" si="0"/>
        <v>4758</v>
      </c>
      <c r="D4" s="17">
        <f t="shared" si="1"/>
        <v>1878.8</v>
      </c>
    </row>
    <row r="5" spans="1:4" x14ac:dyDescent="0.3">
      <c r="A5" s="2" t="s">
        <v>5</v>
      </c>
      <c r="B5" s="2">
        <v>4700</v>
      </c>
      <c r="C5" s="2">
        <f t="shared" si="0"/>
        <v>3666</v>
      </c>
      <c r="D5" s="17">
        <f t="shared" si="1"/>
        <v>1447.6</v>
      </c>
    </row>
    <row r="6" spans="1:4" x14ac:dyDescent="0.3">
      <c r="A6" s="2" t="s">
        <v>6</v>
      </c>
      <c r="B6" s="2">
        <v>6500</v>
      </c>
      <c r="C6" s="2">
        <f t="shared" si="0"/>
        <v>5070</v>
      </c>
      <c r="D6" s="17">
        <f t="shared" si="1"/>
        <v>2001.9999999999998</v>
      </c>
    </row>
    <row r="7" spans="1:4" x14ac:dyDescent="0.3">
      <c r="A7" s="2" t="s">
        <v>7</v>
      </c>
      <c r="B7" s="2">
        <v>5300</v>
      </c>
      <c r="C7" s="2">
        <f t="shared" si="0"/>
        <v>4134</v>
      </c>
      <c r="D7" s="17">
        <f t="shared" si="1"/>
        <v>1632.3999999999999</v>
      </c>
    </row>
    <row r="8" spans="1:4" x14ac:dyDescent="0.3">
      <c r="A8" s="2" t="s">
        <v>8</v>
      </c>
      <c r="B8" s="2">
        <v>4900</v>
      </c>
      <c r="C8" s="2">
        <f t="shared" si="0"/>
        <v>3822</v>
      </c>
      <c r="D8" s="17">
        <f t="shared" si="1"/>
        <v>1509.1999999999998</v>
      </c>
    </row>
    <row r="9" spans="1:4" x14ac:dyDescent="0.3">
      <c r="A9" s="2" t="s">
        <v>9</v>
      </c>
      <c r="B9" s="2">
        <v>7000</v>
      </c>
      <c r="C9" s="2">
        <f t="shared" si="0"/>
        <v>5460</v>
      </c>
      <c r="D9" s="17">
        <f t="shared" si="1"/>
        <v>2156</v>
      </c>
    </row>
    <row r="10" spans="1:4" x14ac:dyDescent="0.3">
      <c r="A10" s="2" t="s">
        <v>10</v>
      </c>
      <c r="B10" s="2">
        <v>5800</v>
      </c>
      <c r="C10" s="2">
        <f t="shared" si="0"/>
        <v>4524</v>
      </c>
      <c r="D10" s="17">
        <f t="shared" si="1"/>
        <v>1786.3999999999999</v>
      </c>
    </row>
    <row r="11" spans="1:4" x14ac:dyDescent="0.3">
      <c r="A11" s="2" t="s">
        <v>11</v>
      </c>
      <c r="B11" s="2">
        <v>6200</v>
      </c>
      <c r="C11" s="2">
        <f t="shared" si="0"/>
        <v>4836</v>
      </c>
      <c r="D11" s="17">
        <f t="shared" si="1"/>
        <v>1909.6</v>
      </c>
    </row>
    <row r="12" spans="1:4" ht="28.8" x14ac:dyDescent="0.3">
      <c r="A12" s="2" t="s">
        <v>12</v>
      </c>
      <c r="B12" s="2">
        <v>4900</v>
      </c>
      <c r="C12" s="2">
        <f t="shared" si="0"/>
        <v>3822</v>
      </c>
      <c r="D12" s="17">
        <f t="shared" si="1"/>
        <v>1509.1999999999998</v>
      </c>
    </row>
    <row r="13" spans="1:4" x14ac:dyDescent="0.3">
      <c r="A13" s="2" t="s">
        <v>13</v>
      </c>
      <c r="B13" s="2">
        <v>7500</v>
      </c>
      <c r="C13" s="2">
        <f t="shared" si="0"/>
        <v>5850</v>
      </c>
      <c r="D13" s="17">
        <f t="shared" si="1"/>
        <v>2310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3C1-12D4-48F6-91A6-70CE9A5BADC0}">
  <dimension ref="A1:A13"/>
  <sheetViews>
    <sheetView workbookViewId="0">
      <selection sqref="A1:A13"/>
    </sheetView>
  </sheetViews>
  <sheetFormatPr defaultRowHeight="14.4" x14ac:dyDescent="0.3"/>
  <sheetData>
    <row r="1" spans="1:1" x14ac:dyDescent="0.3">
      <c r="A1" s="1" t="s">
        <v>16</v>
      </c>
    </row>
    <row r="2" spans="1:1" x14ac:dyDescent="0.3">
      <c r="A2" s="2">
        <v>75</v>
      </c>
    </row>
    <row r="3" spans="1:1" x14ac:dyDescent="0.3">
      <c r="A3" s="2">
        <v>85</v>
      </c>
    </row>
    <row r="4" spans="1:1" x14ac:dyDescent="0.3">
      <c r="A4" s="2">
        <v>90</v>
      </c>
    </row>
    <row r="5" spans="1:1" x14ac:dyDescent="0.3">
      <c r="A5" s="2">
        <v>70</v>
      </c>
    </row>
    <row r="6" spans="1:1" x14ac:dyDescent="0.3">
      <c r="A6" s="2">
        <v>95</v>
      </c>
    </row>
    <row r="7" spans="1:1" x14ac:dyDescent="0.3">
      <c r="A7" s="2">
        <v>80</v>
      </c>
    </row>
    <row r="8" spans="1:1" x14ac:dyDescent="0.3">
      <c r="A8" s="2">
        <v>85</v>
      </c>
    </row>
    <row r="9" spans="1:1" x14ac:dyDescent="0.3">
      <c r="A9" s="2">
        <v>88</v>
      </c>
    </row>
    <row r="10" spans="1:1" x14ac:dyDescent="0.3">
      <c r="A10" s="2">
        <v>92</v>
      </c>
    </row>
    <row r="11" spans="1:1" x14ac:dyDescent="0.3">
      <c r="A11" s="2">
        <v>78</v>
      </c>
    </row>
    <row r="12" spans="1:1" x14ac:dyDescent="0.3">
      <c r="A12" s="2">
        <v>84</v>
      </c>
    </row>
    <row r="13" spans="1:1" x14ac:dyDescent="0.3">
      <c r="A13" s="2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7B98-CFC9-4FC6-9F8D-ECB15BC3464F}">
  <dimension ref="A1:F22"/>
  <sheetViews>
    <sheetView workbookViewId="0">
      <selection activeCell="F7" sqref="F7"/>
    </sheetView>
  </sheetViews>
  <sheetFormatPr defaultRowHeight="14.4" x14ac:dyDescent="0.3"/>
  <cols>
    <col min="1" max="1" width="19.77734375" bestFit="1" customWidth="1"/>
    <col min="4" max="4" width="22.44140625" bestFit="1" customWidth="1"/>
  </cols>
  <sheetData>
    <row r="1" spans="1:6" x14ac:dyDescent="0.3">
      <c r="A1" s="5" t="s">
        <v>41</v>
      </c>
      <c r="B1" s="6">
        <v>0.12</v>
      </c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5" t="s">
        <v>42</v>
      </c>
      <c r="B3" s="4"/>
      <c r="C3" s="4"/>
      <c r="D3" s="5" t="s">
        <v>43</v>
      </c>
      <c r="E3" s="4"/>
      <c r="F3" s="4"/>
    </row>
    <row r="4" spans="1:6" x14ac:dyDescent="0.3">
      <c r="A4" s="4"/>
      <c r="B4" s="4"/>
      <c r="C4" s="4"/>
      <c r="D4" s="4"/>
      <c r="E4" s="7" t="s">
        <v>44</v>
      </c>
      <c r="F4" s="7" t="s">
        <v>45</v>
      </c>
    </row>
    <row r="5" spans="1:6" x14ac:dyDescent="0.3">
      <c r="A5" s="4" t="s">
        <v>21</v>
      </c>
      <c r="B5" s="4">
        <v>15000</v>
      </c>
      <c r="C5" s="4"/>
      <c r="D5" s="4" t="s">
        <v>46</v>
      </c>
      <c r="E5" s="4">
        <v>25</v>
      </c>
      <c r="F5" s="4">
        <f>E5*B$5</f>
        <v>375000</v>
      </c>
    </row>
    <row r="6" spans="1:6" ht="15" thickBot="1" x14ac:dyDescent="0.35">
      <c r="A6" s="4" t="s">
        <v>47</v>
      </c>
      <c r="B6" s="4">
        <v>120</v>
      </c>
      <c r="C6" s="4"/>
      <c r="D6" s="4" t="s">
        <v>48</v>
      </c>
      <c r="E6" s="4">
        <v>30</v>
      </c>
      <c r="F6" s="4">
        <f>E6*B$5</f>
        <v>450000</v>
      </c>
    </row>
    <row r="7" spans="1:6" x14ac:dyDescent="0.3">
      <c r="A7" s="8" t="s">
        <v>42</v>
      </c>
      <c r="B7" s="9">
        <f>B5*B6</f>
        <v>1800000</v>
      </c>
      <c r="C7" s="4"/>
      <c r="D7" s="4" t="s">
        <v>49</v>
      </c>
      <c r="E7" s="4">
        <v>5</v>
      </c>
      <c r="F7" s="4">
        <f>E7*B$5</f>
        <v>75000</v>
      </c>
    </row>
    <row r="8" spans="1:6" ht="15" thickBot="1" x14ac:dyDescent="0.35">
      <c r="A8" s="4"/>
      <c r="B8" s="4"/>
      <c r="C8" s="4"/>
      <c r="D8" s="4" t="s">
        <v>50</v>
      </c>
      <c r="E8" s="4"/>
      <c r="F8" s="4">
        <v>120000</v>
      </c>
    </row>
    <row r="9" spans="1:6" x14ac:dyDescent="0.3">
      <c r="A9" s="4"/>
      <c r="B9" s="4"/>
      <c r="C9" s="4"/>
      <c r="D9" s="8" t="s">
        <v>18</v>
      </c>
      <c r="E9" s="8"/>
      <c r="F9" s="10">
        <f>SUM(F5:F8)</f>
        <v>1020000</v>
      </c>
    </row>
    <row r="10" spans="1:6" x14ac:dyDescent="0.3">
      <c r="A10" s="4"/>
      <c r="B10" s="4"/>
      <c r="C10" s="4"/>
      <c r="D10" s="4"/>
      <c r="E10" s="4"/>
      <c r="F10" s="11"/>
    </row>
    <row r="11" spans="1:6" x14ac:dyDescent="0.3">
      <c r="A11" s="4"/>
      <c r="B11" s="4"/>
      <c r="C11" s="4"/>
      <c r="D11" s="4" t="s">
        <v>51</v>
      </c>
      <c r="E11" s="4"/>
      <c r="F11" s="12">
        <v>1800000</v>
      </c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13" t="s">
        <v>52</v>
      </c>
      <c r="B13" s="13" t="s">
        <v>43</v>
      </c>
      <c r="C13" s="13" t="s">
        <v>42</v>
      </c>
      <c r="D13" s="13" t="s">
        <v>53</v>
      </c>
      <c r="E13" s="4"/>
      <c r="F13" s="4"/>
    </row>
    <row r="14" spans="1:6" x14ac:dyDescent="0.3">
      <c r="A14" s="4">
        <v>1</v>
      </c>
      <c r="B14" s="4">
        <f>F$9</f>
        <v>1020000</v>
      </c>
      <c r="C14" s="4">
        <f>B$7</f>
        <v>1800000</v>
      </c>
      <c r="D14" s="4">
        <f>C14-B14</f>
        <v>780000</v>
      </c>
      <c r="E14" s="4"/>
      <c r="F14" s="4"/>
    </row>
    <row r="15" spans="1:6" x14ac:dyDescent="0.3">
      <c r="A15" s="4">
        <v>2</v>
      </c>
      <c r="B15" s="4">
        <f>F$9</f>
        <v>1020000</v>
      </c>
      <c r="C15" s="4">
        <f>B$7</f>
        <v>1800000</v>
      </c>
      <c r="D15" s="4">
        <f>C15-B15</f>
        <v>780000</v>
      </c>
      <c r="E15" s="4"/>
      <c r="F15" s="4"/>
    </row>
    <row r="16" spans="1:6" x14ac:dyDescent="0.3">
      <c r="A16" s="4">
        <v>3</v>
      </c>
      <c r="B16" s="4">
        <f>F$9</f>
        <v>1020000</v>
      </c>
      <c r="C16" s="4">
        <f>B$7</f>
        <v>1800000</v>
      </c>
      <c r="D16" s="4">
        <f>C16-B16</f>
        <v>780000</v>
      </c>
      <c r="E16" s="4"/>
      <c r="F16" s="4"/>
    </row>
    <row r="17" spans="1:6" x14ac:dyDescent="0.3">
      <c r="A17" s="4">
        <v>4</v>
      </c>
      <c r="B17" s="4">
        <f>F$9</f>
        <v>1020000</v>
      </c>
      <c r="C17" s="4">
        <f>B$7</f>
        <v>1800000</v>
      </c>
      <c r="D17" s="4">
        <f>C17-B17</f>
        <v>780000</v>
      </c>
      <c r="E17" s="4"/>
      <c r="F17" s="4"/>
    </row>
    <row r="18" spans="1:6" x14ac:dyDescent="0.3">
      <c r="A18" s="4">
        <v>5</v>
      </c>
      <c r="B18" s="4">
        <f>F$9</f>
        <v>1020000</v>
      </c>
      <c r="C18" s="4">
        <f>B$7</f>
        <v>1800000</v>
      </c>
      <c r="D18" s="4">
        <f>C18-B18</f>
        <v>780000</v>
      </c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5" t="s">
        <v>54</v>
      </c>
      <c r="B20" s="5" t="s">
        <v>42</v>
      </c>
      <c r="C20" s="11">
        <f>NPV(B1,C14:C18)</f>
        <v>6488597.1642210074</v>
      </c>
      <c r="D20" s="4"/>
      <c r="E20" s="4"/>
      <c r="F20" s="4"/>
    </row>
    <row r="21" spans="1:6" ht="15" thickBot="1" x14ac:dyDescent="0.35">
      <c r="A21" s="4"/>
      <c r="B21" s="5" t="s">
        <v>43</v>
      </c>
      <c r="C21" s="11">
        <f>NPV(B1,B14:B18)+F11</f>
        <v>5476871.7263919041</v>
      </c>
      <c r="D21" s="4" t="s">
        <v>55</v>
      </c>
      <c r="E21" s="4"/>
      <c r="F21" s="4"/>
    </row>
    <row r="22" spans="1:6" ht="15" thickBot="1" x14ac:dyDescent="0.35">
      <c r="A22" s="4"/>
      <c r="B22" s="9" t="s">
        <v>56</v>
      </c>
      <c r="C22" s="14">
        <f>C20-C21</f>
        <v>1011725.4378291033</v>
      </c>
      <c r="D22" s="4"/>
      <c r="E22" s="4"/>
      <c r="F2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D494-6434-46A1-8E6C-C252E72345D0}">
  <dimension ref="A1:E6"/>
  <sheetViews>
    <sheetView workbookViewId="0">
      <selection activeCell="G14" sqref="G14"/>
    </sheetView>
  </sheetViews>
  <sheetFormatPr defaultRowHeight="14.4" x14ac:dyDescent="0.3"/>
  <cols>
    <col min="1" max="1" width="18.21875" customWidth="1"/>
    <col min="3" max="3" width="20.33203125" customWidth="1"/>
    <col min="4" max="4" width="21" customWidth="1"/>
    <col min="5" max="5" width="21.21875" customWidth="1"/>
  </cols>
  <sheetData>
    <row r="1" spans="1:5" ht="43.2" customHeight="1" x14ac:dyDescent="0.3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3">
      <c r="A2" s="2" t="s">
        <v>23</v>
      </c>
      <c r="B2" s="2">
        <v>3</v>
      </c>
      <c r="C2" s="2">
        <v>1.5</v>
      </c>
      <c r="D2" s="2">
        <v>200</v>
      </c>
      <c r="E2" s="2">
        <f>C2*D2</f>
        <v>300</v>
      </c>
    </row>
    <row r="3" spans="1:5" x14ac:dyDescent="0.3">
      <c r="A3" s="2" t="s">
        <v>24</v>
      </c>
      <c r="B3" s="2">
        <v>5</v>
      </c>
      <c r="C3" s="2">
        <v>2.5</v>
      </c>
      <c r="D3" s="2">
        <v>150</v>
      </c>
      <c r="E3" s="2">
        <f>C3*D3</f>
        <v>375</v>
      </c>
    </row>
    <row r="4" spans="1:5" x14ac:dyDescent="0.3">
      <c r="A4" s="2" t="s">
        <v>25</v>
      </c>
      <c r="B4" s="2">
        <v>7</v>
      </c>
      <c r="C4" s="2">
        <v>3</v>
      </c>
      <c r="D4" s="2">
        <v>100</v>
      </c>
      <c r="E4" s="2">
        <f>C4*D4</f>
        <v>300</v>
      </c>
    </row>
    <row r="5" spans="1:5" x14ac:dyDescent="0.3">
      <c r="A5" s="3" t="s">
        <v>18</v>
      </c>
      <c r="B5" s="2"/>
      <c r="C5" s="2"/>
      <c r="D5" s="2"/>
      <c r="E5" s="2">
        <f>SUM(E2:E4)</f>
        <v>975</v>
      </c>
    </row>
    <row r="6" spans="1:5" x14ac:dyDescent="0.3">
      <c r="A6" s="3"/>
      <c r="B6" s="2"/>
      <c r="C6" s="2"/>
      <c r="D6" s="2"/>
      <c r="E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5AD5-5923-429A-B965-73BAFC901A05}">
  <dimension ref="A1:I15"/>
  <sheetViews>
    <sheetView zoomScale="109" workbookViewId="0">
      <selection activeCell="G10" sqref="G10"/>
    </sheetView>
  </sheetViews>
  <sheetFormatPr defaultRowHeight="14.4" x14ac:dyDescent="0.3"/>
  <cols>
    <col min="2" max="2" width="13.21875" customWidth="1"/>
    <col min="3" max="3" width="15.88671875" customWidth="1"/>
    <col min="4" max="4" width="13" customWidth="1"/>
    <col min="5" max="5" width="13.44140625" customWidth="1"/>
    <col min="6" max="6" width="15.21875" customWidth="1"/>
  </cols>
  <sheetData>
    <row r="1" spans="1:9" x14ac:dyDescent="0.3">
      <c r="A1" t="s">
        <v>17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3">
      <c r="A2" t="s">
        <v>34</v>
      </c>
      <c r="B2">
        <v>5</v>
      </c>
      <c r="C2">
        <v>10</v>
      </c>
      <c r="D2">
        <f>B2*C2</f>
        <v>50</v>
      </c>
      <c r="E2">
        <v>10</v>
      </c>
      <c r="F2">
        <f>B2*10</f>
        <v>50</v>
      </c>
      <c r="G2">
        <v>16</v>
      </c>
      <c r="H2">
        <f>B2*G2</f>
        <v>80</v>
      </c>
      <c r="I2">
        <f>H2-D2</f>
        <v>30</v>
      </c>
    </row>
    <row r="3" spans="1:9" x14ac:dyDescent="0.3">
      <c r="A3" t="s">
        <v>35</v>
      </c>
      <c r="B3">
        <v>5</v>
      </c>
      <c r="C3">
        <v>14</v>
      </c>
      <c r="D3">
        <f>B3*C3</f>
        <v>70</v>
      </c>
      <c r="E3">
        <v>5</v>
      </c>
      <c r="F3">
        <f>B3*5</f>
        <v>25</v>
      </c>
      <c r="G3">
        <v>20</v>
      </c>
      <c r="H3">
        <f>B3*G3</f>
        <v>100</v>
      </c>
      <c r="I3">
        <f>H3-D3</f>
        <v>30</v>
      </c>
    </row>
    <row r="4" spans="1:9" x14ac:dyDescent="0.3">
      <c r="A4" t="s">
        <v>36</v>
      </c>
      <c r="B4">
        <v>5</v>
      </c>
      <c r="C4">
        <v>1</v>
      </c>
      <c r="D4">
        <f>B4*C4</f>
        <v>5</v>
      </c>
      <c r="E4">
        <v>6</v>
      </c>
      <c r="F4">
        <f>B4*6</f>
        <v>30</v>
      </c>
      <c r="G4">
        <v>2</v>
      </c>
      <c r="H4">
        <f>B4*G4</f>
        <v>10</v>
      </c>
      <c r="I4">
        <f>H4-D4</f>
        <v>5</v>
      </c>
    </row>
    <row r="7" spans="1:9" x14ac:dyDescent="0.3">
      <c r="A7" t="s">
        <v>18</v>
      </c>
      <c r="D7">
        <f>SUM(D2:D4)</f>
        <v>125</v>
      </c>
      <c r="F7">
        <f>SUM(F2:F4)</f>
        <v>105</v>
      </c>
      <c r="I7">
        <f>SUM(I2:I6)</f>
        <v>65</v>
      </c>
    </row>
    <row r="12" spans="1:9" x14ac:dyDescent="0.3">
      <c r="B12" s="4" t="s">
        <v>37</v>
      </c>
    </row>
    <row r="13" spans="1:9" x14ac:dyDescent="0.3">
      <c r="B13" s="4" t="s">
        <v>38</v>
      </c>
    </row>
    <row r="14" spans="1:9" x14ac:dyDescent="0.3">
      <c r="B14" s="4" t="s">
        <v>39</v>
      </c>
    </row>
    <row r="15" spans="1:9" x14ac:dyDescent="0.3">
      <c r="B15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Tunnusluvut</vt:lpstr>
      <vt:lpstr>Korrelaatio</vt:lpstr>
      <vt:lpstr>Regressioanalyysi</vt:lpstr>
      <vt:lpstr>Boxplot</vt:lpstr>
      <vt:lpstr>Histogrammi</vt:lpstr>
      <vt:lpstr>Skenaario</vt:lpstr>
      <vt:lpstr>Tavoitteen haku</vt:lpstr>
      <vt:lpstr>Ratkaisin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Erkki Renvall</dc:creator>
  <cp:lastModifiedBy>Jari Laakso</cp:lastModifiedBy>
  <dcterms:created xsi:type="dcterms:W3CDTF">2024-10-07T17:02:28Z</dcterms:created>
  <dcterms:modified xsi:type="dcterms:W3CDTF">2025-04-16T17:53:25Z</dcterms:modified>
</cp:coreProperties>
</file>