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jrow.ASURITE\Desktop\wbc_gpbc\data\"/>
    </mc:Choice>
  </mc:AlternateContent>
  <bookViews>
    <workbookView xWindow="0" yWindow="0" windowWidth="28800" windowHeight="12120"/>
  </bookViews>
  <sheets>
    <sheet name="ReportFile" sheetId="13" r:id="rId1"/>
    <sheet name="arizona" sheetId="1" r:id="rId2"/>
    <sheet name="california" sheetId="2" r:id="rId3"/>
    <sheet name="colorado" sheetId="3" r:id="rId4"/>
    <sheet name="idaho" sheetId="4" r:id="rId5"/>
    <sheet name="montana" sheetId="5" r:id="rId6"/>
    <sheet name="nevada" sheetId="6" r:id="rId7"/>
    <sheet name="new mexico" sheetId="7" r:id="rId8"/>
    <sheet name="oregon" sheetId="8" r:id="rId9"/>
    <sheet name="texas" sheetId="9" r:id="rId10"/>
    <sheet name="utah" sheetId="10" r:id="rId11"/>
    <sheet name="washington" sheetId="11" r:id="rId12"/>
    <sheet name="wyoming" sheetId="12" r:id="rId13"/>
  </sheets>
  <calcPr calcId="152511"/>
</workbook>
</file>

<file path=xl/calcChain.xml><?xml version="1.0" encoding="utf-8"?>
<calcChain xmlns="http://schemas.openxmlformats.org/spreadsheetml/2006/main">
  <c r="F228" i="13" l="1"/>
  <c r="E228" i="13"/>
  <c r="D228" i="13"/>
  <c r="C228" i="13"/>
  <c r="B228" i="13"/>
  <c r="F227" i="13"/>
  <c r="F229" i="13" s="1"/>
  <c r="E227" i="13"/>
  <c r="E229" i="13" s="1"/>
  <c r="D227" i="13"/>
  <c r="C227" i="13"/>
  <c r="B227" i="13"/>
  <c r="B229" i="13" s="1"/>
  <c r="F222" i="13"/>
  <c r="F223" i="13" s="1"/>
  <c r="E222" i="13"/>
  <c r="D222" i="13"/>
  <c r="C222" i="13"/>
  <c r="B222" i="13"/>
  <c r="B223" i="13" s="1"/>
  <c r="F221" i="13"/>
  <c r="E221" i="13"/>
  <c r="D221" i="13"/>
  <c r="D223" i="13" s="1"/>
  <c r="C221" i="13"/>
  <c r="C223" i="13" s="1"/>
  <c r="B221" i="13"/>
  <c r="F215" i="13"/>
  <c r="E215" i="13"/>
  <c r="D215" i="13"/>
  <c r="C215" i="13"/>
  <c r="B215" i="13"/>
  <c r="F214" i="13"/>
  <c r="E214" i="13"/>
  <c r="D214" i="13"/>
  <c r="C214" i="13"/>
  <c r="B214" i="13"/>
  <c r="F213" i="13"/>
  <c r="F216" i="13" s="1"/>
  <c r="E213" i="13"/>
  <c r="D213" i="13"/>
  <c r="C213" i="13"/>
  <c r="B213" i="13"/>
  <c r="B216" i="13" s="1"/>
  <c r="F212" i="13"/>
  <c r="E212" i="13"/>
  <c r="D212" i="13"/>
  <c r="D216" i="13" s="1"/>
  <c r="C212" i="13"/>
  <c r="C216" i="13" s="1"/>
  <c r="B212" i="13"/>
  <c r="F207" i="13"/>
  <c r="E207" i="13"/>
  <c r="D207" i="13"/>
  <c r="C207" i="13"/>
  <c r="B207" i="13"/>
  <c r="F206" i="13"/>
  <c r="E206" i="13"/>
  <c r="E208" i="13" s="1"/>
  <c r="D206" i="13"/>
  <c r="C206" i="13"/>
  <c r="B206" i="13"/>
  <c r="F205" i="13"/>
  <c r="E205" i="13"/>
  <c r="D205" i="13"/>
  <c r="C205" i="13"/>
  <c r="B205" i="13"/>
  <c r="F204" i="13"/>
  <c r="E204" i="13"/>
  <c r="D204" i="13"/>
  <c r="D208" i="13" s="1"/>
  <c r="C204" i="13"/>
  <c r="C208" i="13" s="1"/>
  <c r="B204" i="13"/>
  <c r="F199" i="13"/>
  <c r="E199" i="13"/>
  <c r="D199" i="13"/>
  <c r="C199" i="13"/>
  <c r="B199" i="13"/>
  <c r="F198" i="13"/>
  <c r="F200" i="13" s="1"/>
  <c r="E198" i="13"/>
  <c r="E200" i="13" s="1"/>
  <c r="D198" i="13"/>
  <c r="C198" i="13"/>
  <c r="B198" i="13"/>
  <c r="B200" i="13" s="1"/>
  <c r="F193" i="13"/>
  <c r="F194" i="13" s="1"/>
  <c r="E193" i="13"/>
  <c r="D193" i="13"/>
  <c r="C193" i="13"/>
  <c r="B193" i="13"/>
  <c r="B194" i="13" s="1"/>
  <c r="F192" i="13"/>
  <c r="E192" i="13"/>
  <c r="D192" i="13"/>
  <c r="D194" i="13" s="1"/>
  <c r="C192" i="13"/>
  <c r="C194" i="13" s="1"/>
  <c r="B192" i="13"/>
  <c r="F187" i="13"/>
  <c r="E187" i="13"/>
  <c r="D187" i="13"/>
  <c r="C187" i="13"/>
  <c r="B187" i="13"/>
  <c r="F186" i="13"/>
  <c r="E186" i="13"/>
  <c r="D186" i="13"/>
  <c r="C186" i="13"/>
  <c r="B186" i="13"/>
  <c r="F185" i="13"/>
  <c r="E185" i="13"/>
  <c r="D185" i="13"/>
  <c r="C185" i="13"/>
  <c r="B185" i="13"/>
  <c r="F184" i="13"/>
  <c r="E184" i="13"/>
  <c r="D184" i="13"/>
  <c r="C184" i="13"/>
  <c r="B184" i="13"/>
  <c r="F183" i="13"/>
  <c r="E183" i="13"/>
  <c r="D183" i="13"/>
  <c r="C183" i="13"/>
  <c r="B183" i="13"/>
  <c r="F182" i="13"/>
  <c r="E182" i="13"/>
  <c r="D182" i="13"/>
  <c r="C182" i="13"/>
  <c r="B182" i="13"/>
  <c r="F181" i="13"/>
  <c r="F188" i="13" s="1"/>
  <c r="E181" i="13"/>
  <c r="D181" i="13"/>
  <c r="C181" i="13"/>
  <c r="B181" i="13"/>
  <c r="B188" i="13" s="1"/>
  <c r="F180" i="13"/>
  <c r="E180" i="13"/>
  <c r="D180" i="13"/>
  <c r="D188" i="13" s="1"/>
  <c r="C180" i="13"/>
  <c r="C188" i="13" s="1"/>
  <c r="B180" i="13"/>
  <c r="F175" i="13"/>
  <c r="E175" i="13"/>
  <c r="D175" i="13"/>
  <c r="C175" i="13"/>
  <c r="B175" i="13"/>
  <c r="F174" i="13"/>
  <c r="E174" i="13"/>
  <c r="D174" i="13"/>
  <c r="C174" i="13"/>
  <c r="B174" i="13"/>
  <c r="F173" i="13"/>
  <c r="E173" i="13"/>
  <c r="D173" i="13"/>
  <c r="C173" i="13"/>
  <c r="B173" i="13"/>
  <c r="F172" i="13"/>
  <c r="E172" i="13"/>
  <c r="D172" i="13"/>
  <c r="C172" i="13"/>
  <c r="B172" i="13"/>
  <c r="F171" i="13"/>
  <c r="E171" i="13"/>
  <c r="D171" i="13"/>
  <c r="C171" i="13"/>
  <c r="B171" i="13"/>
  <c r="F170" i="13"/>
  <c r="E170" i="13"/>
  <c r="E176" i="13" s="1"/>
  <c r="D170" i="13"/>
  <c r="C170" i="13"/>
  <c r="B170" i="13"/>
  <c r="F169" i="13"/>
  <c r="E169" i="13"/>
  <c r="D169" i="13"/>
  <c r="C169" i="13"/>
  <c r="B169" i="13"/>
  <c r="F168" i="13"/>
  <c r="E168" i="13"/>
  <c r="D168" i="13"/>
  <c r="D176" i="13" s="1"/>
  <c r="C168" i="13"/>
  <c r="C176" i="13" s="1"/>
  <c r="B168" i="13"/>
  <c r="F163" i="13"/>
  <c r="E163" i="13"/>
  <c r="D163" i="13"/>
  <c r="C163" i="13"/>
  <c r="B163" i="13"/>
  <c r="F162" i="13"/>
  <c r="E162" i="13"/>
  <c r="E164" i="13" s="1"/>
  <c r="D162" i="13"/>
  <c r="C162" i="13"/>
  <c r="B162" i="13"/>
  <c r="F161" i="13"/>
  <c r="F164" i="13" s="1"/>
  <c r="E161" i="13"/>
  <c r="D161" i="13"/>
  <c r="C161" i="13"/>
  <c r="B161" i="13"/>
  <c r="B164" i="13" s="1"/>
  <c r="F160" i="13"/>
  <c r="E160" i="13"/>
  <c r="D160" i="13"/>
  <c r="C160" i="13"/>
  <c r="C164" i="13" s="1"/>
  <c r="B160" i="13"/>
  <c r="F159" i="13"/>
  <c r="E159" i="13"/>
  <c r="D159" i="13"/>
  <c r="C159" i="13"/>
  <c r="B159" i="13"/>
  <c r="F154" i="13"/>
  <c r="E154" i="13"/>
  <c r="D154" i="13"/>
  <c r="C154" i="13"/>
  <c r="B154" i="13"/>
  <c r="F153" i="13"/>
  <c r="F155" i="13" s="1"/>
  <c r="E153" i="13"/>
  <c r="D153" i="13"/>
  <c r="C153" i="13"/>
  <c r="B153" i="13"/>
  <c r="F152" i="13"/>
  <c r="E152" i="13"/>
  <c r="D152" i="13"/>
  <c r="C152" i="13"/>
  <c r="C155" i="13" s="1"/>
  <c r="B152" i="13"/>
  <c r="F151" i="13"/>
  <c r="E151" i="13"/>
  <c r="D151" i="13"/>
  <c r="C151" i="13"/>
  <c r="B151" i="13"/>
  <c r="F150" i="13"/>
  <c r="E150" i="13"/>
  <c r="E155" i="13" s="1"/>
  <c r="D150" i="13"/>
  <c r="C150" i="13"/>
  <c r="B150" i="13"/>
  <c r="B155" i="13" s="1"/>
  <c r="F145" i="13"/>
  <c r="F146" i="13" s="1"/>
  <c r="E145" i="13"/>
  <c r="D145" i="13"/>
  <c r="C145" i="13"/>
  <c r="B145" i="13"/>
  <c r="B146" i="13" s="1"/>
  <c r="F144" i="13"/>
  <c r="E144" i="13"/>
  <c r="D144" i="13"/>
  <c r="C144" i="13"/>
  <c r="C146" i="13" s="1"/>
  <c r="B144" i="13"/>
  <c r="F143" i="13"/>
  <c r="E143" i="13"/>
  <c r="D143" i="13"/>
  <c r="D146" i="13" s="1"/>
  <c r="C143" i="13"/>
  <c r="B143" i="13"/>
  <c r="F142" i="13"/>
  <c r="E142" i="13"/>
  <c r="D142" i="13"/>
  <c r="C142" i="13"/>
  <c r="B142" i="13"/>
  <c r="F137" i="13"/>
  <c r="E137" i="13"/>
  <c r="D137" i="13"/>
  <c r="C137" i="13"/>
  <c r="B137" i="13"/>
  <c r="F136" i="13"/>
  <c r="E136" i="13"/>
  <c r="D136" i="13"/>
  <c r="C136" i="13"/>
  <c r="C138" i="13" s="1"/>
  <c r="B136" i="13"/>
  <c r="F135" i="13"/>
  <c r="E135" i="13"/>
  <c r="D135" i="13"/>
  <c r="D138" i="13" s="1"/>
  <c r="C135" i="13"/>
  <c r="B135" i="13"/>
  <c r="F134" i="13"/>
  <c r="E134" i="13"/>
  <c r="E138" i="13" s="1"/>
  <c r="D134" i="13"/>
  <c r="C134" i="13"/>
  <c r="B134" i="13"/>
  <c r="F129" i="13"/>
  <c r="E129" i="13"/>
  <c r="D129" i="13"/>
  <c r="C129" i="13"/>
  <c r="B129" i="13"/>
  <c r="F128" i="13"/>
  <c r="E128" i="13"/>
  <c r="D128" i="13"/>
  <c r="C128" i="13"/>
  <c r="B128" i="13"/>
  <c r="F127" i="13"/>
  <c r="E127" i="13"/>
  <c r="D127" i="13"/>
  <c r="C127" i="13"/>
  <c r="C130" i="13" s="1"/>
  <c r="B127" i="13"/>
  <c r="F126" i="13"/>
  <c r="E126" i="13"/>
  <c r="D126" i="13"/>
  <c r="C126" i="13"/>
  <c r="B126" i="13"/>
  <c r="F125" i="13"/>
  <c r="E125" i="13"/>
  <c r="D125" i="13"/>
  <c r="C125" i="13"/>
  <c r="B125" i="13"/>
  <c r="F120" i="13"/>
  <c r="E120" i="13"/>
  <c r="D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E121" i="13" s="1"/>
  <c r="D117" i="13"/>
  <c r="C117" i="13"/>
  <c r="B117" i="13"/>
  <c r="F116" i="13"/>
  <c r="E116" i="13"/>
  <c r="D116" i="13"/>
  <c r="C116" i="13"/>
  <c r="B116" i="13"/>
  <c r="F111" i="13"/>
  <c r="E111" i="13"/>
  <c r="D111" i="13"/>
  <c r="D112" i="13" s="1"/>
  <c r="C111" i="13"/>
  <c r="B111" i="13"/>
  <c r="F110" i="13"/>
  <c r="E110" i="13"/>
  <c r="E112" i="13" s="1"/>
  <c r="D110" i="13"/>
  <c r="C110" i="13"/>
  <c r="B110" i="13"/>
  <c r="B112" i="13" s="1"/>
  <c r="F105" i="13"/>
  <c r="E105" i="13"/>
  <c r="D105" i="13"/>
  <c r="C105" i="13"/>
  <c r="B105" i="13"/>
  <c r="B106" i="13" s="1"/>
  <c r="F104" i="13"/>
  <c r="E104" i="13"/>
  <c r="D104" i="13"/>
  <c r="D106" i="13" s="1"/>
  <c r="C104" i="13"/>
  <c r="B104" i="13"/>
  <c r="F99" i="13"/>
  <c r="E99" i="13"/>
  <c r="D99" i="13"/>
  <c r="D100" i="13" s="1"/>
  <c r="C99" i="13"/>
  <c r="B99" i="13"/>
  <c r="F98" i="13"/>
  <c r="E98" i="13"/>
  <c r="E100" i="13" s="1"/>
  <c r="D98" i="13"/>
  <c r="C98" i="13"/>
  <c r="B98" i="13"/>
  <c r="F93" i="13"/>
  <c r="F94" i="13" s="1"/>
  <c r="E93" i="13"/>
  <c r="D93" i="13"/>
  <c r="C93" i="13"/>
  <c r="B93" i="13"/>
  <c r="F92" i="13"/>
  <c r="E92" i="13"/>
  <c r="D92" i="13"/>
  <c r="C92" i="13"/>
  <c r="C94" i="13" s="1"/>
  <c r="B92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D85" i="13"/>
  <c r="C85" i="13"/>
  <c r="B85" i="13"/>
  <c r="F84" i="13"/>
  <c r="E84" i="13"/>
  <c r="D84" i="13"/>
  <c r="C84" i="13"/>
  <c r="B84" i="13"/>
  <c r="F83" i="13"/>
  <c r="E83" i="13"/>
  <c r="D83" i="13"/>
  <c r="C83" i="13"/>
  <c r="B83" i="13"/>
  <c r="F82" i="13"/>
  <c r="E82" i="13"/>
  <c r="E88" i="13" s="1"/>
  <c r="D82" i="13"/>
  <c r="C82" i="13"/>
  <c r="B82" i="13"/>
  <c r="F81" i="13"/>
  <c r="F88" i="13" s="1"/>
  <c r="E81" i="13"/>
  <c r="D81" i="13"/>
  <c r="C81" i="13"/>
  <c r="C88" i="13" s="1"/>
  <c r="B81" i="13"/>
  <c r="B88" i="13" s="1"/>
  <c r="F76" i="13"/>
  <c r="E76" i="13"/>
  <c r="D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F77" i="13" s="1"/>
  <c r="E73" i="13"/>
  <c r="D73" i="13"/>
  <c r="C73" i="13"/>
  <c r="B73" i="13"/>
  <c r="F72" i="13"/>
  <c r="E72" i="13"/>
  <c r="D72" i="13"/>
  <c r="C72" i="13"/>
  <c r="C77" i="13" s="1"/>
  <c r="B72" i="13"/>
  <c r="F71" i="13"/>
  <c r="E71" i="13"/>
  <c r="D71" i="13"/>
  <c r="D77" i="13" s="1"/>
  <c r="C71" i="13"/>
  <c r="B71" i="13"/>
  <c r="F70" i="13"/>
  <c r="E70" i="13"/>
  <c r="D70" i="13"/>
  <c r="C70" i="13"/>
  <c r="B70" i="13"/>
  <c r="B77" i="13" s="1"/>
  <c r="F65" i="13"/>
  <c r="E65" i="13"/>
  <c r="D65" i="13"/>
  <c r="C65" i="13"/>
  <c r="B65" i="13"/>
  <c r="F64" i="13"/>
  <c r="E64" i="13"/>
  <c r="D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F66" i="13" s="1"/>
  <c r="E61" i="13"/>
  <c r="D61" i="13"/>
  <c r="C61" i="13"/>
  <c r="B61" i="13"/>
  <c r="B66" i="13" s="1"/>
  <c r="F60" i="13"/>
  <c r="E60" i="13"/>
  <c r="D60" i="13"/>
  <c r="C60" i="13"/>
  <c r="C66" i="13" s="1"/>
  <c r="B60" i="13"/>
  <c r="F59" i="13"/>
  <c r="E59" i="13"/>
  <c r="D59" i="13"/>
  <c r="D66" i="13" s="1"/>
  <c r="C59" i="13"/>
  <c r="B59" i="13"/>
  <c r="F58" i="13"/>
  <c r="E58" i="13"/>
  <c r="D58" i="13"/>
  <c r="C58" i="13"/>
  <c r="B58" i="13"/>
  <c r="F53" i="13"/>
  <c r="E53" i="13"/>
  <c r="D53" i="13"/>
  <c r="C53" i="13"/>
  <c r="B53" i="13"/>
  <c r="F52" i="13"/>
  <c r="E52" i="13"/>
  <c r="D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D48" i="13"/>
  <c r="C48" i="13"/>
  <c r="C54" i="13" s="1"/>
  <c r="B48" i="13"/>
  <c r="F47" i="13"/>
  <c r="E47" i="13"/>
  <c r="D47" i="13"/>
  <c r="D54" i="13" s="1"/>
  <c r="C47" i="13"/>
  <c r="B47" i="13"/>
  <c r="F46" i="13"/>
  <c r="E46" i="13"/>
  <c r="E54" i="13" s="1"/>
  <c r="D46" i="13"/>
  <c r="C46" i="13"/>
  <c r="B46" i="13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D42" i="13" s="1"/>
  <c r="C27" i="13"/>
  <c r="B27" i="13"/>
  <c r="F26" i="13"/>
  <c r="F42" i="13" s="1"/>
  <c r="E26" i="13"/>
  <c r="E42" i="13" s="1"/>
  <c r="D26" i="13"/>
  <c r="C26" i="13"/>
  <c r="B26" i="13"/>
  <c r="B42" i="13" s="1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F22" i="13" s="1"/>
  <c r="E6" i="13"/>
  <c r="E22" i="13" s="1"/>
  <c r="D6" i="13"/>
  <c r="C6" i="13"/>
  <c r="B6" i="13"/>
  <c r="B22" i="13" s="1"/>
  <c r="C22" i="13"/>
  <c r="C229" i="13"/>
  <c r="D229" i="13"/>
  <c r="E223" i="13"/>
  <c r="E216" i="13"/>
  <c r="F208" i="13"/>
  <c r="B208" i="13"/>
  <c r="C200" i="13"/>
  <c r="D200" i="13"/>
  <c r="E194" i="13"/>
  <c r="E188" i="13"/>
  <c r="F176" i="13"/>
  <c r="B176" i="13"/>
  <c r="D164" i="13"/>
  <c r="D155" i="13"/>
  <c r="E146" i="13"/>
  <c r="F138" i="13"/>
  <c r="B138" i="13"/>
  <c r="F112" i="13"/>
  <c r="F106" i="13"/>
  <c r="E106" i="13"/>
  <c r="F100" i="13"/>
  <c r="C100" i="13"/>
  <c r="B100" i="13"/>
  <c r="D94" i="13"/>
  <c r="E94" i="13"/>
  <c r="B94" i="13"/>
  <c r="D88" i="13"/>
  <c r="E77" i="13"/>
  <c r="E66" i="13"/>
  <c r="F54" i="13"/>
  <c r="B54" i="13"/>
  <c r="C42" i="13"/>
  <c r="D22" i="13"/>
  <c r="C121" i="13" l="1"/>
  <c r="B121" i="13"/>
  <c r="F121" i="13"/>
  <c r="B130" i="13"/>
  <c r="F130" i="13"/>
  <c r="E130" i="13"/>
  <c r="D130" i="13"/>
  <c r="D121" i="13"/>
</calcChain>
</file>

<file path=xl/sharedStrings.xml><?xml version="1.0" encoding="utf-8"?>
<sst xmlns="http://schemas.openxmlformats.org/spreadsheetml/2006/main" count="969" uniqueCount="114">
  <si>
    <t>Organization</t>
  </si>
  <si>
    <t>States</t>
  </si>
  <si>
    <t>Q1A1</t>
  </si>
  <si>
    <t>Q2A1</t>
  </si>
  <si>
    <t>Q3A1</t>
  </si>
  <si>
    <t>Q4A1</t>
  </si>
  <si>
    <t>Q5A1</t>
  </si>
  <si>
    <t>Q1A2</t>
  </si>
  <si>
    <t>Q2A2</t>
  </si>
  <si>
    <t>Q3A2</t>
  </si>
  <si>
    <t>Q4A2</t>
  </si>
  <si>
    <t>Q5A2</t>
  </si>
  <si>
    <t>Q2A1_ggr</t>
  </si>
  <si>
    <t>Q2A2_ggr</t>
  </si>
  <si>
    <t>Q2A1_mfg</t>
  </si>
  <si>
    <t>Q2A2_mfg</t>
  </si>
  <si>
    <t>Davidson Fixed Income Management</t>
  </si>
  <si>
    <t>arizona</t>
  </si>
  <si>
    <t>Arizona Department of Administration</t>
  </si>
  <si>
    <t/>
  </si>
  <si>
    <t>EconLit LLC</t>
  </si>
  <si>
    <t>Salt River Project</t>
  </si>
  <si>
    <t>The Maguire Company</t>
  </si>
  <si>
    <t>VisionEcon/Governing Star Group</t>
  </si>
  <si>
    <t>ECON-LINC</t>
  </si>
  <si>
    <t>Arizona Public Service</t>
  </si>
  <si>
    <t>NAU - BBER</t>
  </si>
  <si>
    <t>UA - Eller College</t>
  </si>
  <si>
    <t>Joint Legislative Budget Committee</t>
  </si>
  <si>
    <t>ASU - Economic Outlook Center</t>
  </si>
  <si>
    <t>Wells Fargo</t>
  </si>
  <si>
    <t>Neil Helm</t>
  </si>
  <si>
    <t>Southwest Growth Partners</t>
  </si>
  <si>
    <t>Stellar Capital Management</t>
  </si>
  <si>
    <t>Elliott D. Pollack &amp; Co.</t>
  </si>
  <si>
    <t>Legislative Analyst's Office</t>
  </si>
  <si>
    <t>california</t>
  </si>
  <si>
    <t>University of the Pacific</t>
  </si>
  <si>
    <t>California Department of Finance</t>
  </si>
  <si>
    <t>UCLA - Business Forecasting Project</t>
  </si>
  <si>
    <t>Chapman University</t>
  </si>
  <si>
    <t>LA County Economic Development Corp.</t>
  </si>
  <si>
    <t>Woodbury University</t>
  </si>
  <si>
    <t>Office of State Planning &amp; Budgeting</t>
  </si>
  <si>
    <t>colorado</t>
  </si>
  <si>
    <t>Eastern New Mexico University</t>
  </si>
  <si>
    <t>Xcel Energy</t>
  </si>
  <si>
    <t>University of Colorado - Leeds</t>
  </si>
  <si>
    <t>Summit Economics</t>
  </si>
  <si>
    <t>Colorado Legislative Council</t>
  </si>
  <si>
    <t>Idaho Division of Financial Management</t>
  </si>
  <si>
    <t>idaho</t>
  </si>
  <si>
    <t>University of Montana</t>
  </si>
  <si>
    <t>montana</t>
  </si>
  <si>
    <t>University of Nevada at Las Vegas - CBER</t>
  </si>
  <si>
    <t>nevada</t>
  </si>
  <si>
    <t>Dept. of Employment, Training &amp; Rehab.</t>
  </si>
  <si>
    <t>RCG Economics</t>
  </si>
  <si>
    <t>Southwest Gas Corporation</t>
  </si>
  <si>
    <t>University of New Mexico - BBER</t>
  </si>
  <si>
    <t>new mexico</t>
  </si>
  <si>
    <t>New Mexico State University - CEMAF</t>
  </si>
  <si>
    <t>Forefront Economics</t>
  </si>
  <si>
    <t>oregon</t>
  </si>
  <si>
    <t>Portland General Electric</t>
  </si>
  <si>
    <t>Oregon Executive Department</t>
  </si>
  <si>
    <t>Conerly Consulting</t>
  </si>
  <si>
    <t>Econolast</t>
  </si>
  <si>
    <t>texas</t>
  </si>
  <si>
    <t>Perryman Group</t>
  </si>
  <si>
    <t>TX State Comptroller of Public Accounts</t>
  </si>
  <si>
    <t>Southern Methodist University</t>
  </si>
  <si>
    <t>Federal Reserve Bank of Dallas</t>
  </si>
  <si>
    <t>University of Texas at El Paso</t>
  </si>
  <si>
    <t>Utah Department of Workforce Services</t>
  </si>
  <si>
    <t>utah</t>
  </si>
  <si>
    <t>Conway Pederson Economics</t>
  </si>
  <si>
    <t>washington</t>
  </si>
  <si>
    <t>Office of the Forecast Council</t>
  </si>
  <si>
    <t>wyoming</t>
  </si>
  <si>
    <t>WY Dept. of Administration &amp; Information</t>
  </si>
  <si>
    <t>Current $ Personal Income</t>
  </si>
  <si>
    <t>Retail Sales</t>
  </si>
  <si>
    <t>Wage &amp; Salary Empl.</t>
  </si>
  <si>
    <t>Population Growth</t>
  </si>
  <si>
    <t>Single-family Housing Permits</t>
  </si>
  <si>
    <t>Consensus - This Month</t>
  </si>
  <si>
    <t>Arizona 2015</t>
  </si>
  <si>
    <t>California 2015</t>
  </si>
  <si>
    <t>Colorado 2015</t>
  </si>
  <si>
    <t>Idaho 2015</t>
  </si>
  <si>
    <t>Montana 2015</t>
  </si>
  <si>
    <t>Gross Gaming Revenues</t>
  </si>
  <si>
    <t>Nevada 2015</t>
  </si>
  <si>
    <t>Manufacturing Employment</t>
  </si>
  <si>
    <t>New Mexico 2015</t>
  </si>
  <si>
    <t>Oregon 2015</t>
  </si>
  <si>
    <t>Texas 2015</t>
  </si>
  <si>
    <t>Utah 2015</t>
  </si>
  <si>
    <t>Washington 2015</t>
  </si>
  <si>
    <t>Wyoming 2015</t>
  </si>
  <si>
    <t>Arizona 2016</t>
  </si>
  <si>
    <t>California 2016</t>
  </si>
  <si>
    <t>Colorado 2016</t>
  </si>
  <si>
    <t>Idaho 2016</t>
  </si>
  <si>
    <t>Montana 2016</t>
  </si>
  <si>
    <t>Nevada 2016</t>
  </si>
  <si>
    <t>New Mexico 2016</t>
  </si>
  <si>
    <t>Oregon 2016</t>
  </si>
  <si>
    <t>Texas 2016</t>
  </si>
  <si>
    <t>Utah 2016</t>
  </si>
  <si>
    <t>Washington 2016</t>
  </si>
  <si>
    <t>Wyoming 2016</t>
  </si>
  <si>
    <t>Western States
Forecast Released: January 1st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</si>
</sst>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0.0;###0.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C8EB4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workbookViewId="0">
      <selection activeCell="A17" sqref="A17"/>
    </sheetView>
  </sheetViews>
  <sheetFormatPr defaultColWidth="0" defaultRowHeight="15" x14ac:dyDescent="0.25"/>
  <cols>
    <col min="1" max="1" width="36" style="2" customWidth="1"/>
    <col min="2" max="6" width="29.140625" style="12" customWidth="1"/>
    <col min="7" max="7" width="0" style="2" hidden="1" customWidth="1"/>
    <col min="8" max="16384" width="9.140625" style="2" hidden="1"/>
  </cols>
  <sheetData>
    <row r="1" spans="1:6" x14ac:dyDescent="0.25">
      <c r="A1" s="16" t="s">
        <v>113</v>
      </c>
      <c r="B1" s="17"/>
      <c r="C1" s="17"/>
      <c r="D1" s="17"/>
      <c r="E1" s="17"/>
      <c r="F1" s="17"/>
    </row>
    <row r="2" spans="1:6" ht="35.25" customHeight="1" x14ac:dyDescent="0.25">
      <c r="A2" s="17"/>
      <c r="B2" s="17"/>
      <c r="C2" s="17"/>
      <c r="D2" s="17"/>
      <c r="E2" s="17"/>
      <c r="F2" s="17"/>
    </row>
    <row r="3" spans="1:6" ht="6" hidden="1" customHeight="1" x14ac:dyDescent="0.25">
      <c r="A3" s="3"/>
      <c r="B3" s="3"/>
      <c r="C3" s="3"/>
      <c r="D3" s="3"/>
      <c r="E3" s="3"/>
      <c r="F3" s="3"/>
    </row>
    <row r="4" spans="1:6" ht="24.75" customHeight="1" x14ac:dyDescent="0.25">
      <c r="A4" s="15" t="s">
        <v>87</v>
      </c>
      <c r="B4" s="15"/>
      <c r="C4" s="15"/>
      <c r="D4" s="15"/>
      <c r="E4" s="15"/>
      <c r="F4" s="15"/>
    </row>
    <row r="5" spans="1:6" s="4" customFormat="1" x14ac:dyDescent="0.25">
      <c r="B5" s="5" t="s">
        <v>81</v>
      </c>
      <c r="C5" s="5" t="s">
        <v>82</v>
      </c>
      <c r="D5" s="5" t="s">
        <v>83</v>
      </c>
      <c r="E5" s="5" t="s">
        <v>84</v>
      </c>
      <c r="F5" s="5" t="s">
        <v>85</v>
      </c>
    </row>
    <row r="6" spans="1:6" s="6" customFormat="1" x14ac:dyDescent="0.25">
      <c r="A6" s="6" t="s">
        <v>18</v>
      </c>
      <c r="B6" s="7">
        <f>IF(VLOOKUP(ReportFile!$A6,arizona!$A:$P,3,FALSE)= "", "", VLOOKUP(ReportFile!$A6,arizona!$A:$P,3,FALSE))</f>
        <v>3.8</v>
      </c>
      <c r="C6" s="8">
        <f>IF(VLOOKUP(ReportFile!$A6,arizona!$A:$P,4,FALSE)= "", "", VLOOKUP(ReportFile!$A6,arizona!$A:$P,4,FALSE))</f>
        <v>7.6</v>
      </c>
      <c r="D6" s="8">
        <f>IF(VLOOKUP(ReportFile!$A6,arizona!$A:$P,5,FALSE)= "", "", VLOOKUP(ReportFile!$A6,arizona!$A:$P,5,FALSE))</f>
        <v>2.1</v>
      </c>
      <c r="E6" s="8">
        <f>IF(VLOOKUP(ReportFile!$A6,arizona!$A:$P,6,FALSE)= "", "", VLOOKUP(ReportFile!$A6,arizona!$A:$P,6,FALSE))</f>
        <v>1.3</v>
      </c>
      <c r="F6" s="8">
        <f>IF(VLOOKUP(ReportFile!$A6,arizona!$A:$P,7,FALSE)= "", "", VLOOKUP(ReportFile!$A6,arizona!$A:$P,7,FALSE))</f>
        <v>0</v>
      </c>
    </row>
    <row r="7" spans="1:6" s="4" customFormat="1" x14ac:dyDescent="0.25">
      <c r="A7" s="4" t="s">
        <v>25</v>
      </c>
      <c r="B7" s="9">
        <f>IF(VLOOKUP(ReportFile!$A7,arizona!$A:$P,3,FALSE)= "", "", VLOOKUP(ReportFile!$A7,arizona!$A:$P,3,FALSE))</f>
        <v>5.3</v>
      </c>
      <c r="C7" s="5">
        <f>IF(VLOOKUP(ReportFile!$A7,arizona!$A:$P,4,FALSE)= "", "", VLOOKUP(ReportFile!$A7,arizona!$A:$P,4,FALSE))</f>
        <v>6</v>
      </c>
      <c r="D7" s="5">
        <f>IF(VLOOKUP(ReportFile!$A7,arizona!$A:$P,5,FALSE)= "", "", VLOOKUP(ReportFile!$A7,arizona!$A:$P,5,FALSE))</f>
        <v>2.9</v>
      </c>
      <c r="E7" s="5">
        <f>IF(VLOOKUP(ReportFile!$A7,arizona!$A:$P,6,FALSE)= "", "", VLOOKUP(ReportFile!$A7,arizona!$A:$P,6,FALSE))</f>
        <v>1.7</v>
      </c>
      <c r="F7" s="5">
        <f>IF(VLOOKUP(ReportFile!$A7,arizona!$A:$P,7,FALSE)= "", "", VLOOKUP(ReportFile!$A7,arizona!$A:$P,7,FALSE))</f>
        <v>50</v>
      </c>
    </row>
    <row r="8" spans="1:6" s="6" customFormat="1" x14ac:dyDescent="0.25">
      <c r="A8" s="6" t="s">
        <v>29</v>
      </c>
      <c r="B8" s="7">
        <f>IF(VLOOKUP(ReportFile!$A8,arizona!$A:$P,3,FALSE)= "", "", VLOOKUP(ReportFile!$A8,arizona!$A:$P,3,FALSE))</f>
        <v>4.5</v>
      </c>
      <c r="C8" s="8">
        <f>IF(VLOOKUP(ReportFile!$A8,arizona!$A:$P,4,FALSE)= "", "", VLOOKUP(ReportFile!$A8,arizona!$A:$P,4,FALSE))</f>
        <v>5.5</v>
      </c>
      <c r="D8" s="8">
        <f>IF(VLOOKUP(ReportFile!$A8,arizona!$A:$P,5,FALSE)= "", "", VLOOKUP(ReportFile!$A8,arizona!$A:$P,5,FALSE))</f>
        <v>2.4</v>
      </c>
      <c r="E8" s="8">
        <f>IF(VLOOKUP(ReportFile!$A8,arizona!$A:$P,6,FALSE)= "", "", VLOOKUP(ReportFile!$A8,arizona!$A:$P,6,FALSE))</f>
        <v>1.5</v>
      </c>
      <c r="F8" s="8">
        <f>IF(VLOOKUP(ReportFile!$A8,arizona!$A:$P,7,FALSE)= "", "", VLOOKUP(ReportFile!$A8,arizona!$A:$P,7,FALSE))</f>
        <v>15</v>
      </c>
    </row>
    <row r="9" spans="1:6" s="4" customFormat="1" x14ac:dyDescent="0.25">
      <c r="A9" s="4" t="s">
        <v>16</v>
      </c>
      <c r="B9" s="9">
        <f>IF(VLOOKUP(ReportFile!$A9,arizona!$A:$P,3,FALSE)= "", "", VLOOKUP(ReportFile!$A9,arizona!$A:$P,3,FALSE))</f>
        <v>6</v>
      </c>
      <c r="C9" s="5">
        <f>IF(VLOOKUP(ReportFile!$A9,arizona!$A:$P,4,FALSE)= "", "", VLOOKUP(ReportFile!$A9,arizona!$A:$P,4,FALSE))</f>
        <v>5.4</v>
      </c>
      <c r="D9" s="5">
        <f>IF(VLOOKUP(ReportFile!$A9,arizona!$A:$P,5,FALSE)= "", "", VLOOKUP(ReportFile!$A9,arizona!$A:$P,5,FALSE))</f>
        <v>2.4</v>
      </c>
      <c r="E9" s="5">
        <f>IF(VLOOKUP(ReportFile!$A9,arizona!$A:$P,6,FALSE)= "", "", VLOOKUP(ReportFile!$A9,arizona!$A:$P,6,FALSE))</f>
        <v>1.3</v>
      </c>
      <c r="F9" s="5">
        <f>IF(VLOOKUP(ReportFile!$A9,arizona!$A:$P,7,FALSE)= "", "", VLOOKUP(ReportFile!$A9,arizona!$A:$P,7,FALSE))</f>
        <v>20</v>
      </c>
    </row>
    <row r="10" spans="1:6" s="6" customFormat="1" x14ac:dyDescent="0.25">
      <c r="A10" s="6" t="s">
        <v>24</v>
      </c>
      <c r="B10" s="7">
        <f>IF(VLOOKUP(ReportFile!$A10,arizona!$A:$P,3,FALSE)= "", "", VLOOKUP(ReportFile!$A10,arizona!$A:$P,3,FALSE))</f>
        <v>5</v>
      </c>
      <c r="C10" s="8">
        <f>IF(VLOOKUP(ReportFile!$A10,arizona!$A:$P,4,FALSE)= "", "", VLOOKUP(ReportFile!$A10,arizona!$A:$P,4,FALSE))</f>
        <v>5.3</v>
      </c>
      <c r="D10" s="8">
        <f>IF(VLOOKUP(ReportFile!$A10,arizona!$A:$P,5,FALSE)= "", "", VLOOKUP(ReportFile!$A10,arizona!$A:$P,5,FALSE))</f>
        <v>2.4</v>
      </c>
      <c r="E10" s="8">
        <f>IF(VLOOKUP(ReportFile!$A10,arizona!$A:$P,6,FALSE)= "", "", VLOOKUP(ReportFile!$A10,arizona!$A:$P,6,FALSE))</f>
        <v>1.5</v>
      </c>
      <c r="F10" s="8">
        <f>IF(VLOOKUP(ReportFile!$A10,arizona!$A:$P,7,FALSE)= "", "", VLOOKUP(ReportFile!$A10,arizona!$A:$P,7,FALSE))</f>
        <v>10</v>
      </c>
    </row>
    <row r="11" spans="1:6" s="4" customFormat="1" x14ac:dyDescent="0.25">
      <c r="A11" s="4" t="s">
        <v>20</v>
      </c>
      <c r="B11" s="9">
        <f>IF(VLOOKUP(ReportFile!$A11,arizona!$A:$P,3,FALSE)= "", "", VLOOKUP(ReportFile!$A11,arizona!$A:$P,3,FALSE))</f>
        <v>5.5</v>
      </c>
      <c r="C11" s="5">
        <f>IF(VLOOKUP(ReportFile!$A11,arizona!$A:$P,4,FALSE)= "", "", VLOOKUP(ReportFile!$A11,arizona!$A:$P,4,FALSE))</f>
        <v>5.4</v>
      </c>
      <c r="D11" s="5">
        <f>IF(VLOOKUP(ReportFile!$A11,arizona!$A:$P,5,FALSE)= "", "", VLOOKUP(ReportFile!$A11,arizona!$A:$P,5,FALSE))</f>
        <v>2.8</v>
      </c>
      <c r="E11" s="5">
        <f>IF(VLOOKUP(ReportFile!$A11,arizona!$A:$P,6,FALSE)= "", "", VLOOKUP(ReportFile!$A11,arizona!$A:$P,6,FALSE))</f>
        <v>1.7</v>
      </c>
      <c r="F11" s="5">
        <f>IF(VLOOKUP(ReportFile!$A11,arizona!$A:$P,7,FALSE)= "", "", VLOOKUP(ReportFile!$A11,arizona!$A:$P,7,FALSE))</f>
        <v>30</v>
      </c>
    </row>
    <row r="12" spans="1:6" s="6" customFormat="1" x14ac:dyDescent="0.25">
      <c r="A12" s="6" t="s">
        <v>34</v>
      </c>
      <c r="B12" s="7">
        <f>IF(VLOOKUP(ReportFile!$A12,arizona!$A:$P,3,FALSE)= "", "", VLOOKUP(ReportFile!$A12,arizona!$A:$P,3,FALSE))</f>
        <v>5</v>
      </c>
      <c r="C12" s="8">
        <f>IF(VLOOKUP(ReportFile!$A12,arizona!$A:$P,4,FALSE)= "", "", VLOOKUP(ReportFile!$A12,arizona!$A:$P,4,FALSE))</f>
        <v>5</v>
      </c>
      <c r="D12" s="8">
        <f>IF(VLOOKUP(ReportFile!$A12,arizona!$A:$P,5,FALSE)= "", "", VLOOKUP(ReportFile!$A12,arizona!$A:$P,5,FALSE))</f>
        <v>2.7</v>
      </c>
      <c r="E12" s="8">
        <f>IF(VLOOKUP(ReportFile!$A12,arizona!$A:$P,6,FALSE)= "", "", VLOOKUP(ReportFile!$A12,arizona!$A:$P,6,FALSE))</f>
        <v>1.5</v>
      </c>
      <c r="F12" s="8">
        <f>IF(VLOOKUP(ReportFile!$A12,arizona!$A:$P,7,FALSE)= "", "", VLOOKUP(ReportFile!$A12,arizona!$A:$P,7,FALSE))</f>
        <v>20</v>
      </c>
    </row>
    <row r="13" spans="1:6" s="4" customFormat="1" x14ac:dyDescent="0.25">
      <c r="A13" s="4" t="s">
        <v>28</v>
      </c>
      <c r="B13" s="9">
        <f>IF(VLOOKUP(ReportFile!$A13,arizona!$A:$P,3,FALSE)= "", "", VLOOKUP(ReportFile!$A13,arizona!$A:$P,3,FALSE))</f>
        <v>4.5999999999999996</v>
      </c>
      <c r="C13" s="5">
        <f>IF(VLOOKUP(ReportFile!$A13,arizona!$A:$P,4,FALSE)= "", "", VLOOKUP(ReportFile!$A13,arizona!$A:$P,4,FALSE))</f>
        <v>4.8</v>
      </c>
      <c r="D13" s="5">
        <f>IF(VLOOKUP(ReportFile!$A13,arizona!$A:$P,5,FALSE)= "", "", VLOOKUP(ReportFile!$A13,arizona!$A:$P,5,FALSE))</f>
        <v>2.6</v>
      </c>
      <c r="E13" s="5">
        <f>IF(VLOOKUP(ReportFile!$A13,arizona!$A:$P,6,FALSE)= "", "", VLOOKUP(ReportFile!$A13,arizona!$A:$P,6,FALSE))</f>
        <v>1.5</v>
      </c>
      <c r="F13" s="5">
        <f>IF(VLOOKUP(ReportFile!$A13,arizona!$A:$P,7,FALSE)= "", "", VLOOKUP(ReportFile!$A13,arizona!$A:$P,7,FALSE))</f>
        <v>15</v>
      </c>
    </row>
    <row r="14" spans="1:6" s="6" customFormat="1" x14ac:dyDescent="0.25">
      <c r="A14" s="6" t="s">
        <v>22</v>
      </c>
      <c r="B14" s="7">
        <f>IF(VLOOKUP(ReportFile!$A14,arizona!$A:$P,3,FALSE)= "", "", VLOOKUP(ReportFile!$A14,arizona!$A:$P,3,FALSE))</f>
        <v>4.5</v>
      </c>
      <c r="C14" s="8">
        <f>IF(VLOOKUP(ReportFile!$A14,arizona!$A:$P,4,FALSE)= "", "", VLOOKUP(ReportFile!$A14,arizona!$A:$P,4,FALSE))</f>
        <v>4.8</v>
      </c>
      <c r="D14" s="8">
        <f>IF(VLOOKUP(ReportFile!$A14,arizona!$A:$P,5,FALSE)= "", "", VLOOKUP(ReportFile!$A14,arizona!$A:$P,5,FALSE))</f>
        <v>2.8</v>
      </c>
      <c r="E14" s="8">
        <f>IF(VLOOKUP(ReportFile!$A14,arizona!$A:$P,6,FALSE)= "", "", VLOOKUP(ReportFile!$A14,arizona!$A:$P,6,FALSE))</f>
        <v>1.6</v>
      </c>
      <c r="F14" s="8">
        <f>IF(VLOOKUP(ReportFile!$A14,arizona!$A:$P,7,FALSE)= "", "", VLOOKUP(ReportFile!$A14,arizona!$A:$P,7,FALSE))</f>
        <v>20</v>
      </c>
    </row>
    <row r="15" spans="1:6" s="4" customFormat="1" x14ac:dyDescent="0.25">
      <c r="A15" s="4" t="s">
        <v>26</v>
      </c>
      <c r="B15" s="9">
        <f>IF(VLOOKUP(ReportFile!$A15,arizona!$A:$P,3,FALSE)= "", "", VLOOKUP(ReportFile!$A15,arizona!$A:$P,3,FALSE))</f>
        <v>6</v>
      </c>
      <c r="C15" s="5">
        <f>IF(VLOOKUP(ReportFile!$A15,arizona!$A:$P,4,FALSE)= "", "", VLOOKUP(ReportFile!$A15,arizona!$A:$P,4,FALSE))</f>
        <v>4.5999999999999996</v>
      </c>
      <c r="D15" s="5">
        <f>IF(VLOOKUP(ReportFile!$A15,arizona!$A:$P,5,FALSE)= "", "", VLOOKUP(ReportFile!$A15,arizona!$A:$P,5,FALSE))</f>
        <v>3</v>
      </c>
      <c r="E15" s="5">
        <f>IF(VLOOKUP(ReportFile!$A15,arizona!$A:$P,6,FALSE)= "", "", VLOOKUP(ReportFile!$A15,arizona!$A:$P,6,FALSE))</f>
        <v>1.3</v>
      </c>
      <c r="F15" s="5">
        <f>IF(VLOOKUP(ReportFile!$A15,arizona!$A:$P,7,FALSE)= "", "", VLOOKUP(ReportFile!$A15,arizona!$A:$P,7,FALSE))</f>
        <v>20</v>
      </c>
    </row>
    <row r="16" spans="1:6" s="6" customFormat="1" x14ac:dyDescent="0.25">
      <c r="A16" s="6" t="s">
        <v>21</v>
      </c>
      <c r="B16" s="7">
        <f>IF(VLOOKUP(ReportFile!$A16,arizona!$A:$P,3,FALSE)= "", "", VLOOKUP(ReportFile!$A16,arizona!$A:$P,3,FALSE))</f>
        <v>5.2</v>
      </c>
      <c r="C16" s="8">
        <f>IF(VLOOKUP(ReportFile!$A16,arizona!$A:$P,4,FALSE)= "", "", VLOOKUP(ReportFile!$A16,arizona!$A:$P,4,FALSE))</f>
        <v>5.8</v>
      </c>
      <c r="D16" s="8">
        <f>IF(VLOOKUP(ReportFile!$A16,arizona!$A:$P,5,FALSE)= "", "", VLOOKUP(ReportFile!$A16,arizona!$A:$P,5,FALSE))</f>
        <v>3.3</v>
      </c>
      <c r="E16" s="8">
        <f>IF(VLOOKUP(ReportFile!$A16,arizona!$A:$P,6,FALSE)= "", "", VLOOKUP(ReportFile!$A16,arizona!$A:$P,6,FALSE))</f>
        <v>1.6</v>
      </c>
      <c r="F16" s="8">
        <f>IF(VLOOKUP(ReportFile!$A16,arizona!$A:$P,7,FALSE)= "", "", VLOOKUP(ReportFile!$A16,arizona!$A:$P,7,FALSE))</f>
        <v>25</v>
      </c>
    </row>
    <row r="17" spans="1:6" s="4" customFormat="1" x14ac:dyDescent="0.25">
      <c r="A17" s="4" t="s">
        <v>32</v>
      </c>
      <c r="B17" s="9">
        <f>IF(VLOOKUP(ReportFile!$A17,arizona!$A:$P,3,FALSE)= "", "", VLOOKUP(ReportFile!$A17,arizona!$A:$P,3,FALSE))</f>
        <v>5.7</v>
      </c>
      <c r="C17" s="5">
        <f>IF(VLOOKUP(ReportFile!$A17,arizona!$A:$P,4,FALSE)= "", "", VLOOKUP(ReportFile!$A17,arizona!$A:$P,4,FALSE))</f>
        <v>5.8</v>
      </c>
      <c r="D17" s="5">
        <f>IF(VLOOKUP(ReportFile!$A17,arizona!$A:$P,5,FALSE)= "", "", VLOOKUP(ReportFile!$A17,arizona!$A:$P,5,FALSE))</f>
        <v>2.7</v>
      </c>
      <c r="E17" s="5">
        <f>IF(VLOOKUP(ReportFile!$A17,arizona!$A:$P,6,FALSE)= "", "", VLOOKUP(ReportFile!$A17,arizona!$A:$P,6,FALSE))</f>
        <v>1.7</v>
      </c>
      <c r="F17" s="5">
        <f>IF(VLOOKUP(ReportFile!$A17,arizona!$A:$P,7,FALSE)= "", "", VLOOKUP(ReportFile!$A17,arizona!$A:$P,7,FALSE))</f>
        <v>21.5</v>
      </c>
    </row>
    <row r="18" spans="1:6" s="6" customFormat="1" x14ac:dyDescent="0.25">
      <c r="A18" s="6" t="s">
        <v>33</v>
      </c>
      <c r="B18" s="7">
        <f>IF(VLOOKUP(ReportFile!$A18,arizona!$A:$P,3,FALSE)= "", "", VLOOKUP(ReportFile!$A18,arizona!$A:$P,3,FALSE))</f>
        <v>5</v>
      </c>
      <c r="C18" s="8">
        <f>IF(VLOOKUP(ReportFile!$A18,arizona!$A:$P,4,FALSE)= "", "", VLOOKUP(ReportFile!$A18,arizona!$A:$P,4,FALSE))</f>
        <v>5.0999999999999996</v>
      </c>
      <c r="D18" s="8">
        <f>IF(VLOOKUP(ReportFile!$A18,arizona!$A:$P,5,FALSE)= "", "", VLOOKUP(ReportFile!$A18,arizona!$A:$P,5,FALSE))</f>
        <v>2.5</v>
      </c>
      <c r="E18" s="8">
        <f>IF(VLOOKUP(ReportFile!$A18,arizona!$A:$P,6,FALSE)= "", "", VLOOKUP(ReportFile!$A18,arizona!$A:$P,6,FALSE))</f>
        <v>1.4</v>
      </c>
      <c r="F18" s="8">
        <f>IF(VLOOKUP(ReportFile!$A18,arizona!$A:$P,7,FALSE)= "", "", VLOOKUP(ReportFile!$A18,arizona!$A:$P,7,FALSE))</f>
        <v>-5</v>
      </c>
    </row>
    <row r="19" spans="1:6" s="4" customFormat="1" x14ac:dyDescent="0.25">
      <c r="A19" s="4" t="s">
        <v>27</v>
      </c>
      <c r="B19" s="9">
        <f>IF(VLOOKUP(ReportFile!$A19,arizona!$A:$P,3,FALSE)= "", "", VLOOKUP(ReportFile!$A19,arizona!$A:$P,3,FALSE))</f>
        <v>3.5</v>
      </c>
      <c r="C19" s="5">
        <f>IF(VLOOKUP(ReportFile!$A19,arizona!$A:$P,4,FALSE)= "", "", VLOOKUP(ReportFile!$A19,arizona!$A:$P,4,FALSE))</f>
        <v>3.5</v>
      </c>
      <c r="D19" s="5">
        <f>IF(VLOOKUP(ReportFile!$A19,arizona!$A:$P,5,FALSE)= "", "", VLOOKUP(ReportFile!$A19,arizona!$A:$P,5,FALSE))</f>
        <v>2.1</v>
      </c>
      <c r="E19" s="5">
        <f>IF(VLOOKUP(ReportFile!$A19,arizona!$A:$P,6,FALSE)= "", "", VLOOKUP(ReportFile!$A19,arizona!$A:$P,6,FALSE))</f>
        <v>1.4</v>
      </c>
      <c r="F19" s="5">
        <f>IF(VLOOKUP(ReportFile!$A19,arizona!$A:$P,7,FALSE)= "", "", VLOOKUP(ReportFile!$A19,arizona!$A:$P,7,FALSE))</f>
        <v>5.2</v>
      </c>
    </row>
    <row r="20" spans="1:6" s="6" customFormat="1" x14ac:dyDescent="0.25">
      <c r="A20" s="6" t="s">
        <v>23</v>
      </c>
      <c r="B20" s="7">
        <f>IF(VLOOKUP(ReportFile!$A20,arizona!$A:$P,3,FALSE)= "", "", VLOOKUP(ReportFile!$A20,arizona!$A:$P,3,FALSE))</f>
        <v>3.5</v>
      </c>
      <c r="C20" s="8">
        <f>IF(VLOOKUP(ReportFile!$A20,arizona!$A:$P,4,FALSE)= "", "", VLOOKUP(ReportFile!$A20,arizona!$A:$P,4,FALSE))</f>
        <v>4.0999999999999996</v>
      </c>
      <c r="D20" s="8">
        <f>IF(VLOOKUP(ReportFile!$A20,arizona!$A:$P,5,FALSE)= "", "", VLOOKUP(ReportFile!$A20,arizona!$A:$P,5,FALSE))</f>
        <v>1.9</v>
      </c>
      <c r="E20" s="8">
        <f>IF(VLOOKUP(ReportFile!$A20,arizona!$A:$P,6,FALSE)= "", "", VLOOKUP(ReportFile!$A20,arizona!$A:$P,6,FALSE))</f>
        <v>1.8</v>
      </c>
      <c r="F20" s="8">
        <f>IF(VLOOKUP(ReportFile!$A20,arizona!$A:$P,7,FALSE)= "", "", VLOOKUP(ReportFile!$A20,arizona!$A:$P,7,FALSE))</f>
        <v>3.3</v>
      </c>
    </row>
    <row r="21" spans="1:6" s="4" customFormat="1" x14ac:dyDescent="0.25">
      <c r="A21" s="4" t="s">
        <v>30</v>
      </c>
      <c r="B21" s="9">
        <f>IF(VLOOKUP(ReportFile!$A21,arizona!$A:$P,3,FALSE)= "", "", VLOOKUP(ReportFile!$A21,arizona!$A:$P,3,FALSE))</f>
        <v>4</v>
      </c>
      <c r="C21" s="5">
        <f>IF(VLOOKUP(ReportFile!$A21,arizona!$A:$P,4,FALSE)= "", "", VLOOKUP(ReportFile!$A21,arizona!$A:$P,4,FALSE))</f>
        <v>6</v>
      </c>
      <c r="D21" s="5">
        <f>IF(VLOOKUP(ReportFile!$A21,arizona!$A:$P,5,FALSE)= "", "", VLOOKUP(ReportFile!$A21,arizona!$A:$P,5,FALSE))</f>
        <v>2.2999999999999998</v>
      </c>
      <c r="E21" s="5">
        <f>IF(VLOOKUP(ReportFile!$A21,arizona!$A:$P,6,FALSE)= "", "", VLOOKUP(ReportFile!$A21,arizona!$A:$P,6,FALSE))</f>
        <v>1.4</v>
      </c>
      <c r="F21" s="5">
        <f>IF(VLOOKUP(ReportFile!$A21,arizona!$A:$P,7,FALSE)= "", "", VLOOKUP(ReportFile!$A21,arizona!$A:$P,7,FALSE))</f>
        <v>16</v>
      </c>
    </row>
    <row r="22" spans="1:6" s="6" customFormat="1" x14ac:dyDescent="0.25">
      <c r="A22" s="6" t="s">
        <v>86</v>
      </c>
      <c r="B22" s="7">
        <f>AVERAGE(B6:B21)</f>
        <v>4.8187500000000005</v>
      </c>
      <c r="C22" s="7">
        <f t="shared" ref="C22:F22" si="0">AVERAGE(C6:C21)</f>
        <v>5.2937499999999993</v>
      </c>
      <c r="D22" s="7">
        <f t="shared" si="0"/>
        <v>2.5562499999999999</v>
      </c>
      <c r="E22" s="7">
        <f t="shared" si="0"/>
        <v>1.5124999999999997</v>
      </c>
      <c r="F22" s="7">
        <f t="shared" si="0"/>
        <v>16.625</v>
      </c>
    </row>
    <row r="23" spans="1:6" x14ac:dyDescent="0.25">
      <c r="A23" s="15"/>
      <c r="B23" s="15"/>
      <c r="C23" s="15"/>
      <c r="D23" s="15"/>
      <c r="E23" s="15"/>
      <c r="F23" s="15"/>
    </row>
    <row r="24" spans="1:6" x14ac:dyDescent="0.25">
      <c r="A24" s="15" t="s">
        <v>101</v>
      </c>
      <c r="B24" s="15"/>
      <c r="C24" s="15"/>
      <c r="D24" s="15"/>
      <c r="E24" s="15"/>
      <c r="F24" s="15"/>
    </row>
    <row r="25" spans="1:6" s="4" customFormat="1" x14ac:dyDescent="0.25">
      <c r="A25" s="5"/>
      <c r="B25" s="5" t="s">
        <v>81</v>
      </c>
      <c r="C25" s="5" t="s">
        <v>82</v>
      </c>
      <c r="D25" s="5" t="s">
        <v>83</v>
      </c>
      <c r="E25" s="5" t="s">
        <v>84</v>
      </c>
      <c r="F25" s="5" t="s">
        <v>85</v>
      </c>
    </row>
    <row r="26" spans="1:6" s="6" customFormat="1" x14ac:dyDescent="0.25">
      <c r="A26" s="6" t="s">
        <v>18</v>
      </c>
      <c r="B26" s="8">
        <f>IF(VLOOKUP(ReportFile!$A26,arizona!$A:$P,8,FALSE)= "", "", VLOOKUP(ReportFile!$A26,arizona!$A:$P,8,FALSE))</f>
        <v>4.0999999999999996</v>
      </c>
      <c r="C26" s="8">
        <f>IF(VLOOKUP(ReportFile!$A26,arizona!$A:$P,9,FALSE)= "", "", VLOOKUP(ReportFile!$A26,arizona!$A:$P,9,FALSE))</f>
        <v>6.6</v>
      </c>
      <c r="D26" s="8">
        <f>IF(VLOOKUP(ReportFile!$A26,arizona!$A:$P,10,FALSE)= "", "", VLOOKUP(ReportFile!$A26,arizona!$A:$P,10,FALSE))</f>
        <v>2.4</v>
      </c>
      <c r="E26" s="8">
        <f>IF(VLOOKUP(ReportFile!$A26,arizona!$A:$P,11,FALSE)= "", "", VLOOKUP(ReportFile!$A26,arizona!$A:$P,11,FALSE))</f>
        <v>1.8</v>
      </c>
      <c r="F26" s="8">
        <f>IF(VLOOKUP(ReportFile!$A26,arizona!$A:$P,12,FALSE)= "", "", VLOOKUP(ReportFile!$A26,arizona!$A:$P,12,FALSE))</f>
        <v>5</v>
      </c>
    </row>
    <row r="27" spans="1:6" s="4" customFormat="1" x14ac:dyDescent="0.25">
      <c r="A27" s="4" t="s">
        <v>25</v>
      </c>
      <c r="B27" s="5">
        <f>IF(VLOOKUP(ReportFile!$A27,arizona!$A:$P,8,FALSE)= "", "", VLOOKUP(ReportFile!$A27,arizona!$A:$P,8,FALSE))</f>
        <v>6</v>
      </c>
      <c r="C27" s="5">
        <f>IF(VLOOKUP(ReportFile!$A27,arizona!$A:$P,9,FALSE)= "", "", VLOOKUP(ReportFile!$A27,arizona!$A:$P,9,FALSE))</f>
        <v>7.2</v>
      </c>
      <c r="D27" s="5">
        <f>IF(VLOOKUP(ReportFile!$A27,arizona!$A:$P,10,FALSE)= "", "", VLOOKUP(ReportFile!$A27,arizona!$A:$P,10,FALSE))</f>
        <v>3.4</v>
      </c>
      <c r="E27" s="5">
        <f>IF(VLOOKUP(ReportFile!$A27,arizona!$A:$P,11,FALSE)= "", "", VLOOKUP(ReportFile!$A27,arizona!$A:$P,11,FALSE))</f>
        <v>2.1</v>
      </c>
      <c r="F27" s="5">
        <f>IF(VLOOKUP(ReportFile!$A27,arizona!$A:$P,12,FALSE)= "", "", VLOOKUP(ReportFile!$A27,arizona!$A:$P,12,FALSE))</f>
        <v>37.1</v>
      </c>
    </row>
    <row r="28" spans="1:6" s="6" customFormat="1" x14ac:dyDescent="0.25">
      <c r="A28" s="6" t="s">
        <v>29</v>
      </c>
      <c r="B28" s="8">
        <f>IF(VLOOKUP(ReportFile!$A28,arizona!$A:$P,8,FALSE)= "", "", VLOOKUP(ReportFile!$A28,arizona!$A:$P,8,FALSE))</f>
        <v>5</v>
      </c>
      <c r="C28" s="8">
        <f>IF(VLOOKUP(ReportFile!$A28,arizona!$A:$P,9,FALSE)= "", "", VLOOKUP(ReportFile!$A28,arizona!$A:$P,9,FALSE))</f>
        <v>6</v>
      </c>
      <c r="D28" s="8">
        <f>IF(VLOOKUP(ReportFile!$A28,arizona!$A:$P,10,FALSE)= "", "", VLOOKUP(ReportFile!$A28,arizona!$A:$P,10,FALSE))</f>
        <v>2.5</v>
      </c>
      <c r="E28" s="8">
        <f>IF(VLOOKUP(ReportFile!$A28,arizona!$A:$P,11,FALSE)= "", "", VLOOKUP(ReportFile!$A28,arizona!$A:$P,11,FALSE))</f>
        <v>1.6</v>
      </c>
      <c r="F28" s="8">
        <f>IF(VLOOKUP(ReportFile!$A28,arizona!$A:$P,12,FALSE)= "", "", VLOOKUP(ReportFile!$A28,arizona!$A:$P,12,FALSE))</f>
        <v>25</v>
      </c>
    </row>
    <row r="29" spans="1:6" s="4" customFormat="1" x14ac:dyDescent="0.25">
      <c r="A29" s="4" t="s">
        <v>16</v>
      </c>
      <c r="B29" s="5">
        <f>IF(VLOOKUP(ReportFile!$A29,arizona!$A:$P,8,FALSE)= "", "", VLOOKUP(ReportFile!$A29,arizona!$A:$P,8,FALSE))</f>
        <v>6.5</v>
      </c>
      <c r="C29" s="5">
        <f>IF(VLOOKUP(ReportFile!$A29,arizona!$A:$P,9,FALSE)= "", "", VLOOKUP(ReportFile!$A29,arizona!$A:$P,9,FALSE))</f>
        <v>6.1</v>
      </c>
      <c r="D29" s="5">
        <f>IF(VLOOKUP(ReportFile!$A29,arizona!$A:$P,10,FALSE)= "", "", VLOOKUP(ReportFile!$A29,arizona!$A:$P,10,FALSE))</f>
        <v>2.9</v>
      </c>
      <c r="E29" s="5">
        <f>IF(VLOOKUP(ReportFile!$A29,arizona!$A:$P,11,FALSE)= "", "", VLOOKUP(ReportFile!$A29,arizona!$A:$P,11,FALSE))</f>
        <v>1.3</v>
      </c>
      <c r="F29" s="5">
        <f>IF(VLOOKUP(ReportFile!$A29,arizona!$A:$P,12,FALSE)= "", "", VLOOKUP(ReportFile!$A29,arizona!$A:$P,12,FALSE))</f>
        <v>30</v>
      </c>
    </row>
    <row r="30" spans="1:6" s="6" customFormat="1" x14ac:dyDescent="0.25">
      <c r="A30" s="6" t="s">
        <v>24</v>
      </c>
      <c r="B30" s="8">
        <f>IF(VLOOKUP(ReportFile!$A30,arizona!$A:$P,8,FALSE)= "", "", VLOOKUP(ReportFile!$A30,arizona!$A:$P,8,FALSE))</f>
        <v>5.2</v>
      </c>
      <c r="C30" s="8">
        <f>IF(VLOOKUP(ReportFile!$A30,arizona!$A:$P,9,FALSE)= "", "", VLOOKUP(ReportFile!$A30,arizona!$A:$P,9,FALSE))</f>
        <v>5.5</v>
      </c>
      <c r="D30" s="8">
        <f>IF(VLOOKUP(ReportFile!$A30,arizona!$A:$P,10,FALSE)= "", "", VLOOKUP(ReportFile!$A30,arizona!$A:$P,10,FALSE))</f>
        <v>2.6</v>
      </c>
      <c r="E30" s="8">
        <f>IF(VLOOKUP(ReportFile!$A30,arizona!$A:$P,11,FALSE)= "", "", VLOOKUP(ReportFile!$A30,arizona!$A:$P,11,FALSE))</f>
        <v>1.6</v>
      </c>
      <c r="F30" s="8">
        <f>IF(VLOOKUP(ReportFile!$A30,arizona!$A:$P,12,FALSE)= "", "", VLOOKUP(ReportFile!$A30,arizona!$A:$P,12,FALSE))</f>
        <v>20</v>
      </c>
    </row>
    <row r="31" spans="1:6" s="4" customFormat="1" x14ac:dyDescent="0.25">
      <c r="A31" s="4" t="s">
        <v>20</v>
      </c>
      <c r="B31" s="5">
        <f>IF(VLOOKUP(ReportFile!$A31,arizona!$A:$P,8,FALSE)= "", "", VLOOKUP(ReportFile!$A31,arizona!$A:$P,8,FALSE))</f>
        <v>6</v>
      </c>
      <c r="C31" s="5">
        <f>IF(VLOOKUP(ReportFile!$A31,arizona!$A:$P,9,FALSE)= "", "", VLOOKUP(ReportFile!$A31,arizona!$A:$P,9,FALSE))</f>
        <v>5.4</v>
      </c>
      <c r="D31" s="5">
        <f>IF(VLOOKUP(ReportFile!$A31,arizona!$A:$P,10,FALSE)= "", "", VLOOKUP(ReportFile!$A31,arizona!$A:$P,10,FALSE))</f>
        <v>3.1</v>
      </c>
      <c r="E31" s="5">
        <f>IF(VLOOKUP(ReportFile!$A31,arizona!$A:$P,11,FALSE)= "", "", VLOOKUP(ReportFile!$A31,arizona!$A:$P,11,FALSE))</f>
        <v>1.7</v>
      </c>
      <c r="F31" s="5">
        <f>IF(VLOOKUP(ReportFile!$A31,arizona!$A:$P,12,FALSE)= "", "", VLOOKUP(ReportFile!$A31,arizona!$A:$P,12,FALSE))</f>
        <v>35</v>
      </c>
    </row>
    <row r="32" spans="1:6" s="6" customFormat="1" x14ac:dyDescent="0.25">
      <c r="A32" s="6" t="s">
        <v>34</v>
      </c>
      <c r="B32" s="8">
        <f>IF(VLOOKUP(ReportFile!$A32,arizona!$A:$P,8,FALSE)= "", "", VLOOKUP(ReportFile!$A32,arizona!$A:$P,8,FALSE))</f>
        <v>5.5</v>
      </c>
      <c r="C32" s="8">
        <f>IF(VLOOKUP(ReportFile!$A32,arizona!$A:$P,9,FALSE)= "", "", VLOOKUP(ReportFile!$A32,arizona!$A:$P,9,FALSE))</f>
        <v>4.5</v>
      </c>
      <c r="D32" s="8">
        <f>IF(VLOOKUP(ReportFile!$A32,arizona!$A:$P,10,FALSE)= "", "", VLOOKUP(ReportFile!$A32,arizona!$A:$P,10,FALSE))</f>
        <v>2.9</v>
      </c>
      <c r="E32" s="8">
        <f>IF(VLOOKUP(ReportFile!$A32,arizona!$A:$P,11,FALSE)= "", "", VLOOKUP(ReportFile!$A32,arizona!$A:$P,11,FALSE))</f>
        <v>1.7</v>
      </c>
      <c r="F32" s="8">
        <f>IF(VLOOKUP(ReportFile!$A32,arizona!$A:$P,12,FALSE)= "", "", VLOOKUP(ReportFile!$A32,arizona!$A:$P,12,FALSE))</f>
        <v>18</v>
      </c>
    </row>
    <row r="33" spans="1:6" s="4" customFormat="1" x14ac:dyDescent="0.25">
      <c r="A33" s="4" t="s">
        <v>28</v>
      </c>
      <c r="B33" s="5">
        <f>IF(VLOOKUP(ReportFile!$A33,arizona!$A:$P,8,FALSE)= "", "", VLOOKUP(ReportFile!$A33,arizona!$A:$P,8,FALSE))</f>
        <v>5.2</v>
      </c>
      <c r="C33" s="5">
        <f>IF(VLOOKUP(ReportFile!$A33,arizona!$A:$P,9,FALSE)= "", "", VLOOKUP(ReportFile!$A33,arizona!$A:$P,9,FALSE))</f>
        <v>5.2</v>
      </c>
      <c r="D33" s="5">
        <f>IF(VLOOKUP(ReportFile!$A33,arizona!$A:$P,10,FALSE)= "", "", VLOOKUP(ReportFile!$A33,arizona!$A:$P,10,FALSE))</f>
        <v>2.9</v>
      </c>
      <c r="E33" s="5">
        <f>IF(VLOOKUP(ReportFile!$A33,arizona!$A:$P,11,FALSE)= "", "", VLOOKUP(ReportFile!$A33,arizona!$A:$P,11,FALSE))</f>
        <v>1.7</v>
      </c>
      <c r="F33" s="5">
        <f>IF(VLOOKUP(ReportFile!$A33,arizona!$A:$P,12,FALSE)= "", "", VLOOKUP(ReportFile!$A33,arizona!$A:$P,12,FALSE))</f>
        <v>18</v>
      </c>
    </row>
    <row r="34" spans="1:6" s="6" customFormat="1" x14ac:dyDescent="0.25">
      <c r="A34" s="6" t="s">
        <v>22</v>
      </c>
      <c r="B34" s="8">
        <f>IF(VLOOKUP(ReportFile!$A34,arizona!$A:$P,8,FALSE)= "", "", VLOOKUP(ReportFile!$A34,arizona!$A:$P,8,FALSE))</f>
        <v>5</v>
      </c>
      <c r="C34" s="8">
        <f>IF(VLOOKUP(ReportFile!$A34,arizona!$A:$P,9,FALSE)= "", "", VLOOKUP(ReportFile!$A34,arizona!$A:$P,9,FALSE))</f>
        <v>5</v>
      </c>
      <c r="D34" s="8">
        <f>IF(VLOOKUP(ReportFile!$A34,arizona!$A:$P,10,FALSE)= "", "", VLOOKUP(ReportFile!$A34,arizona!$A:$P,10,FALSE))</f>
        <v>3</v>
      </c>
      <c r="E34" s="8">
        <f>IF(VLOOKUP(ReportFile!$A34,arizona!$A:$P,11,FALSE)= "", "", VLOOKUP(ReportFile!$A34,arizona!$A:$P,11,FALSE))</f>
        <v>1.6</v>
      </c>
      <c r="F34" s="8">
        <f>IF(VLOOKUP(ReportFile!$A34,arizona!$A:$P,12,FALSE)= "", "", VLOOKUP(ReportFile!$A34,arizona!$A:$P,12,FALSE))</f>
        <v>20</v>
      </c>
    </row>
    <row r="35" spans="1:6" s="4" customFormat="1" x14ac:dyDescent="0.25">
      <c r="A35" s="4" t="s">
        <v>26</v>
      </c>
      <c r="B35" s="5">
        <f>IF(VLOOKUP(ReportFile!$A35,arizona!$A:$P,8,FALSE)= "", "", VLOOKUP(ReportFile!$A35,arizona!$A:$P,8,FALSE))</f>
        <v>6.2</v>
      </c>
      <c r="C35" s="5">
        <f>IF(VLOOKUP(ReportFile!$A35,arizona!$A:$P,9,FALSE)= "", "", VLOOKUP(ReportFile!$A35,arizona!$A:$P,9,FALSE))</f>
        <v>4.8</v>
      </c>
      <c r="D35" s="5">
        <f>IF(VLOOKUP(ReportFile!$A35,arizona!$A:$P,10,FALSE)= "", "", VLOOKUP(ReportFile!$A35,arizona!$A:$P,10,FALSE))</f>
        <v>2.5</v>
      </c>
      <c r="E35" s="5">
        <f>IF(VLOOKUP(ReportFile!$A35,arizona!$A:$P,11,FALSE)= "", "", VLOOKUP(ReportFile!$A35,arizona!$A:$P,11,FALSE))</f>
        <v>1.3</v>
      </c>
      <c r="F35" s="5">
        <f>IF(VLOOKUP(ReportFile!$A35,arizona!$A:$P,12,FALSE)= "", "", VLOOKUP(ReportFile!$A35,arizona!$A:$P,12,FALSE))</f>
        <v>10</v>
      </c>
    </row>
    <row r="36" spans="1:6" s="6" customFormat="1" x14ac:dyDescent="0.25">
      <c r="A36" s="6" t="s">
        <v>21</v>
      </c>
      <c r="B36" s="8" t="str">
        <f>IF(VLOOKUP(ReportFile!$A36,arizona!$A:$P,8,FALSE)= "", "", VLOOKUP(ReportFile!$A36,arizona!$A:$P,8,FALSE))</f>
        <v/>
      </c>
      <c r="C36" s="8" t="str">
        <f>IF(VLOOKUP(ReportFile!$A36,arizona!$A:$P,9,FALSE)= "", "", VLOOKUP(ReportFile!$A36,arizona!$A:$P,9,FALSE))</f>
        <v/>
      </c>
      <c r="D36" s="8" t="str">
        <f>IF(VLOOKUP(ReportFile!$A36,arizona!$A:$P,10,FALSE)= "", "", VLOOKUP(ReportFile!$A36,arizona!$A:$P,10,FALSE))</f>
        <v/>
      </c>
      <c r="E36" s="8" t="str">
        <f>IF(VLOOKUP(ReportFile!$A36,arizona!$A:$P,11,FALSE)= "", "", VLOOKUP(ReportFile!$A36,arizona!$A:$P,11,FALSE))</f>
        <v/>
      </c>
      <c r="F36" s="8" t="str">
        <f>IF(VLOOKUP(ReportFile!$A36,arizona!$A:$P,12,FALSE)= "", "", VLOOKUP(ReportFile!$A36,arizona!$A:$P,12,FALSE))</f>
        <v/>
      </c>
    </row>
    <row r="37" spans="1:6" s="4" customFormat="1" x14ac:dyDescent="0.25">
      <c r="A37" s="4" t="s">
        <v>32</v>
      </c>
      <c r="B37" s="5">
        <f>IF(VLOOKUP(ReportFile!$A37,arizona!$A:$P,8,FALSE)= "", "", VLOOKUP(ReportFile!$A37,arizona!$A:$P,8,FALSE))</f>
        <v>6.1</v>
      </c>
      <c r="C37" s="5">
        <f>IF(VLOOKUP(ReportFile!$A37,arizona!$A:$P,9,FALSE)= "", "", VLOOKUP(ReportFile!$A37,arizona!$A:$P,9,FALSE))</f>
        <v>6.2</v>
      </c>
      <c r="D37" s="5">
        <f>IF(VLOOKUP(ReportFile!$A37,arizona!$A:$P,10,FALSE)= "", "", VLOOKUP(ReportFile!$A37,arizona!$A:$P,10,FALSE))</f>
        <v>2.9</v>
      </c>
      <c r="E37" s="5">
        <f>IF(VLOOKUP(ReportFile!$A37,arizona!$A:$P,11,FALSE)= "", "", VLOOKUP(ReportFile!$A37,arizona!$A:$P,11,FALSE))</f>
        <v>1.9</v>
      </c>
      <c r="F37" s="5">
        <f>IF(VLOOKUP(ReportFile!$A37,arizona!$A:$P,12,FALSE)= "", "", VLOOKUP(ReportFile!$A37,arizona!$A:$P,12,FALSE))</f>
        <v>28</v>
      </c>
    </row>
    <row r="38" spans="1:6" s="6" customFormat="1" x14ac:dyDescent="0.25">
      <c r="A38" s="6" t="s">
        <v>33</v>
      </c>
      <c r="B38" s="8">
        <f>IF(VLOOKUP(ReportFile!$A38,arizona!$A:$P,8,FALSE)= "", "", VLOOKUP(ReportFile!$A38,arizona!$A:$P,8,FALSE))</f>
        <v>5.8</v>
      </c>
      <c r="C38" s="8">
        <f>IF(VLOOKUP(ReportFile!$A38,arizona!$A:$P,9,FALSE)= "", "", VLOOKUP(ReportFile!$A38,arizona!$A:$P,9,FALSE))</f>
        <v>6.3</v>
      </c>
      <c r="D38" s="8">
        <f>IF(VLOOKUP(ReportFile!$A38,arizona!$A:$P,10,FALSE)= "", "", VLOOKUP(ReportFile!$A38,arizona!$A:$P,10,FALSE))</f>
        <v>3.2</v>
      </c>
      <c r="E38" s="8">
        <f>IF(VLOOKUP(ReportFile!$A38,arizona!$A:$P,11,FALSE)= "", "", VLOOKUP(ReportFile!$A38,arizona!$A:$P,11,FALSE))</f>
        <v>1.5</v>
      </c>
      <c r="F38" s="8">
        <f>IF(VLOOKUP(ReportFile!$A38,arizona!$A:$P,12,FALSE)= "", "", VLOOKUP(ReportFile!$A38,arizona!$A:$P,12,FALSE))</f>
        <v>18</v>
      </c>
    </row>
    <row r="39" spans="1:6" s="4" customFormat="1" x14ac:dyDescent="0.25">
      <c r="A39" s="4" t="s">
        <v>27</v>
      </c>
      <c r="B39" s="5">
        <f>IF(VLOOKUP(ReportFile!$A39,arizona!$A:$P,8,FALSE)= "", "", VLOOKUP(ReportFile!$A39,arizona!$A:$P,8,FALSE))</f>
        <v>5</v>
      </c>
      <c r="C39" s="5">
        <f>IF(VLOOKUP(ReportFile!$A39,arizona!$A:$P,9,FALSE)= "", "", VLOOKUP(ReportFile!$A39,arizona!$A:$P,9,FALSE))</f>
        <v>5.0999999999999996</v>
      </c>
      <c r="D39" s="5">
        <f>IF(VLOOKUP(ReportFile!$A39,arizona!$A:$P,10,FALSE)= "", "", VLOOKUP(ReportFile!$A39,arizona!$A:$P,10,FALSE))</f>
        <v>2.4</v>
      </c>
      <c r="E39" s="5">
        <f>IF(VLOOKUP(ReportFile!$A39,arizona!$A:$P,11,FALSE)= "", "", VLOOKUP(ReportFile!$A39,arizona!$A:$P,11,FALSE))</f>
        <v>1.6</v>
      </c>
      <c r="F39" s="5">
        <f>IF(VLOOKUP(ReportFile!$A39,arizona!$A:$P,12,FALSE)= "", "", VLOOKUP(ReportFile!$A39,arizona!$A:$P,12,FALSE))</f>
        <v>26.4</v>
      </c>
    </row>
    <row r="40" spans="1:6" s="6" customFormat="1" x14ac:dyDescent="0.25">
      <c r="A40" s="6" t="s">
        <v>23</v>
      </c>
      <c r="B40" s="8">
        <f>IF(VLOOKUP(ReportFile!$A40,arizona!$A:$P,8,FALSE)= "", "", VLOOKUP(ReportFile!$A40,arizona!$A:$P,8,FALSE))</f>
        <v>4.2</v>
      </c>
      <c r="C40" s="8">
        <f>IF(VLOOKUP(ReportFile!$A40,arizona!$A:$P,9,FALSE)= "", "", VLOOKUP(ReportFile!$A40,arizona!$A:$P,9,FALSE))</f>
        <v>4.4000000000000004</v>
      </c>
      <c r="D40" s="8">
        <f>IF(VLOOKUP(ReportFile!$A40,arizona!$A:$P,10,FALSE)= "", "", VLOOKUP(ReportFile!$A40,arizona!$A:$P,10,FALSE))</f>
        <v>1.9</v>
      </c>
      <c r="E40" s="8">
        <f>IF(VLOOKUP(ReportFile!$A40,arizona!$A:$P,11,FALSE)= "", "", VLOOKUP(ReportFile!$A40,arizona!$A:$P,11,FALSE))</f>
        <v>2.1</v>
      </c>
      <c r="F40" s="8">
        <f>IF(VLOOKUP(ReportFile!$A40,arizona!$A:$P,12,FALSE)= "", "", VLOOKUP(ReportFile!$A40,arizona!$A:$P,12,FALSE))</f>
        <v>1.5</v>
      </c>
    </row>
    <row r="41" spans="1:6" s="4" customFormat="1" x14ac:dyDescent="0.25">
      <c r="A41" s="4" t="s">
        <v>30</v>
      </c>
      <c r="B41" s="5">
        <f>IF(VLOOKUP(ReportFile!$A41,arizona!$A:$P,8,FALSE)= "", "", VLOOKUP(ReportFile!$A41,arizona!$A:$P,8,FALSE))</f>
        <v>4.5999999999999996</v>
      </c>
      <c r="C41" s="5">
        <f>IF(VLOOKUP(ReportFile!$A41,arizona!$A:$P,9,FALSE)= "", "", VLOOKUP(ReportFile!$A41,arizona!$A:$P,9,FALSE))</f>
        <v>6</v>
      </c>
      <c r="D41" s="5">
        <f>IF(VLOOKUP(ReportFile!$A41,arizona!$A:$P,10,FALSE)= "", "", VLOOKUP(ReportFile!$A41,arizona!$A:$P,10,FALSE))</f>
        <v>2.5</v>
      </c>
      <c r="E41" s="5">
        <f>IF(VLOOKUP(ReportFile!$A41,arizona!$A:$P,11,FALSE)= "", "", VLOOKUP(ReportFile!$A41,arizona!$A:$P,11,FALSE))</f>
        <v>1.5</v>
      </c>
      <c r="F41" s="5">
        <f>IF(VLOOKUP(ReportFile!$A41,arizona!$A:$P,12,FALSE)= "", "", VLOOKUP(ReportFile!$A41,arizona!$A:$P,12,FALSE))</f>
        <v>17.600000000000001</v>
      </c>
    </row>
    <row r="42" spans="1:6" s="6" customFormat="1" x14ac:dyDescent="0.25">
      <c r="A42" s="6" t="s">
        <v>86</v>
      </c>
      <c r="B42" s="7">
        <f>AVERAGE(B26:B41)</f>
        <v>5.36</v>
      </c>
      <c r="C42" s="7">
        <f t="shared" ref="C42:F42" si="1">AVERAGE(C26:C41)</f>
        <v>5.62</v>
      </c>
      <c r="D42" s="7">
        <f t="shared" si="1"/>
        <v>2.7399999999999998</v>
      </c>
      <c r="E42" s="7">
        <f t="shared" si="1"/>
        <v>1.6666666666666667</v>
      </c>
      <c r="F42" s="7">
        <f t="shared" si="1"/>
        <v>20.64</v>
      </c>
    </row>
    <row r="43" spans="1:6" x14ac:dyDescent="0.25">
      <c r="A43" s="15"/>
      <c r="B43" s="15"/>
      <c r="C43" s="15"/>
      <c r="D43" s="15"/>
      <c r="E43" s="15"/>
      <c r="F43" s="15"/>
    </row>
    <row r="44" spans="1:6" x14ac:dyDescent="0.25">
      <c r="A44" s="15" t="s">
        <v>88</v>
      </c>
      <c r="B44" s="15"/>
      <c r="C44" s="15"/>
      <c r="D44" s="15"/>
      <c r="E44" s="15"/>
      <c r="F44" s="15"/>
    </row>
    <row r="45" spans="1:6" s="4" customFormat="1" x14ac:dyDescent="0.25">
      <c r="B45" s="5" t="s">
        <v>81</v>
      </c>
      <c r="C45" s="5" t="s">
        <v>82</v>
      </c>
      <c r="D45" s="5" t="s">
        <v>83</v>
      </c>
      <c r="E45" s="5" t="s">
        <v>84</v>
      </c>
      <c r="F45" s="5" t="s">
        <v>85</v>
      </c>
    </row>
    <row r="46" spans="1:6" s="6" customFormat="1" x14ac:dyDescent="0.25">
      <c r="A46" s="6" t="s">
        <v>38</v>
      </c>
      <c r="B46" s="8">
        <f>IF(VLOOKUP(ReportFile!$A46,california!$A:$P,3,FALSE)= "", "", VLOOKUP(ReportFile!$A46,california!$A:$P,3,FALSE))</f>
        <v>4.5999999999999996</v>
      </c>
      <c r="C46" s="8" t="str">
        <f>IF(VLOOKUP(ReportFile!$A46,california!$A:$P,4,FALSE)= "", "", VLOOKUP(ReportFile!$A46,california!$A:$P,4,FALSE))</f>
        <v/>
      </c>
      <c r="D46" s="8">
        <f>IF(VLOOKUP(ReportFile!$A46,california!$A:$P,5,FALSE)= "", "", VLOOKUP(ReportFile!$A46,california!$A:$P,5,FALSE))</f>
        <v>2.5</v>
      </c>
      <c r="E46" s="8">
        <f>IF(VLOOKUP(ReportFile!$A46,california!$A:$P,6,FALSE)= "", "", VLOOKUP(ReportFile!$A46,california!$A:$P,6,FALSE))</f>
        <v>0.7</v>
      </c>
      <c r="F46" s="8">
        <f>IF(VLOOKUP(ReportFile!$A46,california!$A:$P,7,FALSE)= "", "", VLOOKUP(ReportFile!$A46,california!$A:$P,7,FALSE))</f>
        <v>36.1</v>
      </c>
    </row>
    <row r="47" spans="1:6" s="4" customFormat="1" x14ac:dyDescent="0.25">
      <c r="A47" s="4" t="s">
        <v>40</v>
      </c>
      <c r="B47" s="5">
        <f>IF(VLOOKUP(ReportFile!$A47,california!$A:$P,3,FALSE)= "", "", VLOOKUP(ReportFile!$A47,california!$A:$P,3,FALSE))</f>
        <v>5</v>
      </c>
      <c r="C47" s="5">
        <f>IF(VLOOKUP(ReportFile!$A47,california!$A:$P,4,FALSE)= "", "", VLOOKUP(ReportFile!$A47,california!$A:$P,4,FALSE))</f>
        <v>6.2</v>
      </c>
      <c r="D47" s="5">
        <f>IF(VLOOKUP(ReportFile!$A47,california!$A:$P,5,FALSE)= "", "", VLOOKUP(ReportFile!$A47,california!$A:$P,5,FALSE))</f>
        <v>2.4</v>
      </c>
      <c r="E47" s="5">
        <f>IF(VLOOKUP(ReportFile!$A47,california!$A:$P,6,FALSE)= "", "", VLOOKUP(ReportFile!$A47,california!$A:$P,6,FALSE))</f>
        <v>0.9</v>
      </c>
      <c r="F47" s="5">
        <f>IF(VLOOKUP(ReportFile!$A47,california!$A:$P,7,FALSE)= "", "", VLOOKUP(ReportFile!$A47,california!$A:$P,7,FALSE))</f>
        <v>8.6</v>
      </c>
    </row>
    <row r="48" spans="1:6" s="6" customFormat="1" x14ac:dyDescent="0.25">
      <c r="A48" s="6" t="s">
        <v>35</v>
      </c>
      <c r="B48" s="8">
        <f>IF(VLOOKUP(ReportFile!$A48,california!$A:$P,3,FALSE)= "", "", VLOOKUP(ReportFile!$A48,california!$A:$P,3,FALSE))</f>
        <v>4.5999999999999996</v>
      </c>
      <c r="C48" s="8">
        <f>IF(VLOOKUP(ReportFile!$A48,california!$A:$P,4,FALSE)= "", "", VLOOKUP(ReportFile!$A48,california!$A:$P,4,FALSE))</f>
        <v>3.1</v>
      </c>
      <c r="D48" s="8">
        <f>IF(VLOOKUP(ReportFile!$A48,california!$A:$P,5,FALSE)= "", "", VLOOKUP(ReportFile!$A48,california!$A:$P,5,FALSE))</f>
        <v>2.2000000000000002</v>
      </c>
      <c r="E48" s="8">
        <f>IF(VLOOKUP(ReportFile!$A48,california!$A:$P,6,FALSE)= "", "", VLOOKUP(ReportFile!$A48,california!$A:$P,6,FALSE))</f>
        <v>1</v>
      </c>
      <c r="F48" s="8">
        <f>IF(VLOOKUP(ReportFile!$A48,california!$A:$P,7,FALSE)= "", "", VLOOKUP(ReportFile!$A48,california!$A:$P,7,FALSE))</f>
        <v>9.4</v>
      </c>
    </row>
    <row r="49" spans="1:6" s="4" customFormat="1" x14ac:dyDescent="0.25">
      <c r="A49" s="4" t="s">
        <v>41</v>
      </c>
      <c r="B49" s="5">
        <f>IF(VLOOKUP(ReportFile!$A49,california!$A:$P,3,FALSE)= "", "", VLOOKUP(ReportFile!$A49,california!$A:$P,3,FALSE))</f>
        <v>4.4000000000000004</v>
      </c>
      <c r="C49" s="5">
        <f>IF(VLOOKUP(ReportFile!$A49,california!$A:$P,4,FALSE)= "", "", VLOOKUP(ReportFile!$A49,california!$A:$P,4,FALSE))</f>
        <v>4.2</v>
      </c>
      <c r="D49" s="5">
        <f>IF(VLOOKUP(ReportFile!$A49,california!$A:$P,5,FALSE)= "", "", VLOOKUP(ReportFile!$A49,california!$A:$P,5,FALSE))</f>
        <v>2.2000000000000002</v>
      </c>
      <c r="E49" s="5">
        <f>IF(VLOOKUP(ReportFile!$A49,california!$A:$P,6,FALSE)= "", "", VLOOKUP(ReportFile!$A49,california!$A:$P,6,FALSE))</f>
        <v>0.9</v>
      </c>
      <c r="F49" s="5">
        <f>IF(VLOOKUP(ReportFile!$A49,california!$A:$P,7,FALSE)= "", "", VLOOKUP(ReportFile!$A49,california!$A:$P,7,FALSE))</f>
        <v>15</v>
      </c>
    </row>
    <row r="50" spans="1:6" s="6" customFormat="1" x14ac:dyDescent="0.25">
      <c r="A50" s="6" t="s">
        <v>39</v>
      </c>
      <c r="B50" s="8">
        <f>IF(VLOOKUP(ReportFile!$A50,california!$A:$P,3,FALSE)= "", "", VLOOKUP(ReportFile!$A50,california!$A:$P,3,FALSE))</f>
        <v>4.5999999999999996</v>
      </c>
      <c r="C50" s="8">
        <f>IF(VLOOKUP(ReportFile!$A50,california!$A:$P,4,FALSE)= "", "", VLOOKUP(ReportFile!$A50,california!$A:$P,4,FALSE))</f>
        <v>4.9000000000000004</v>
      </c>
      <c r="D50" s="8">
        <f>IF(VLOOKUP(ReportFile!$A50,california!$A:$P,5,FALSE)= "", "", VLOOKUP(ReportFile!$A50,california!$A:$P,5,FALSE))</f>
        <v>2.2000000000000002</v>
      </c>
      <c r="E50" s="8">
        <f>IF(VLOOKUP(ReportFile!$A50,california!$A:$P,6,FALSE)= "", "", VLOOKUP(ReportFile!$A50,california!$A:$P,6,FALSE))</f>
        <v>0.9</v>
      </c>
      <c r="F50" s="8">
        <f>IF(VLOOKUP(ReportFile!$A50,california!$A:$P,7,FALSE)= "", "", VLOOKUP(ReportFile!$A50,california!$A:$P,7,FALSE))</f>
        <v>14</v>
      </c>
    </row>
    <row r="51" spans="1:6" s="4" customFormat="1" x14ac:dyDescent="0.25">
      <c r="A51" s="4" t="s">
        <v>37</v>
      </c>
      <c r="B51" s="5">
        <f>IF(VLOOKUP(ReportFile!$A51,california!$A:$P,3,FALSE)= "", "", VLOOKUP(ReportFile!$A51,california!$A:$P,3,FALSE))</f>
        <v>5.2</v>
      </c>
      <c r="C51" s="5">
        <f>IF(VLOOKUP(ReportFile!$A51,california!$A:$P,4,FALSE)= "", "", VLOOKUP(ReportFile!$A51,california!$A:$P,4,FALSE))</f>
        <v>3</v>
      </c>
      <c r="D51" s="5">
        <f>IF(VLOOKUP(ReportFile!$A51,california!$A:$P,5,FALSE)= "", "", VLOOKUP(ReportFile!$A51,california!$A:$P,5,FALSE))</f>
        <v>1.8</v>
      </c>
      <c r="E51" s="5">
        <f>IF(VLOOKUP(ReportFile!$A51,california!$A:$P,6,FALSE)= "", "", VLOOKUP(ReportFile!$A51,california!$A:$P,6,FALSE))</f>
        <v>1</v>
      </c>
      <c r="F51" s="5">
        <f>IF(VLOOKUP(ReportFile!$A51,california!$A:$P,7,FALSE)= "", "", VLOOKUP(ReportFile!$A51,california!$A:$P,7,FALSE))</f>
        <v>62</v>
      </c>
    </row>
    <row r="52" spans="1:6" s="6" customFormat="1" x14ac:dyDescent="0.25">
      <c r="A52" s="6" t="s">
        <v>30</v>
      </c>
      <c r="B52" s="8">
        <f>IF(VLOOKUP(ReportFile!$A52,california!$A:$P,3,FALSE)= "", "", VLOOKUP(ReportFile!$A52,california!$A:$P,3,FALSE))</f>
        <v>4.4000000000000004</v>
      </c>
      <c r="C52" s="8">
        <f>IF(VLOOKUP(ReportFile!$A52,california!$A:$P,4,FALSE)= "", "", VLOOKUP(ReportFile!$A52,california!$A:$P,4,FALSE))</f>
        <v>6</v>
      </c>
      <c r="D52" s="8">
        <f>IF(VLOOKUP(ReportFile!$A52,california!$A:$P,5,FALSE)= "", "", VLOOKUP(ReportFile!$A52,california!$A:$P,5,FALSE))</f>
        <v>2.6</v>
      </c>
      <c r="E52" s="8">
        <f>IF(VLOOKUP(ReportFile!$A52,california!$A:$P,6,FALSE)= "", "", VLOOKUP(ReportFile!$A52,california!$A:$P,6,FALSE))</f>
        <v>1</v>
      </c>
      <c r="F52" s="8">
        <f>IF(VLOOKUP(ReportFile!$A52,california!$A:$P,7,FALSE)= "", "", VLOOKUP(ReportFile!$A52,california!$A:$P,7,FALSE))</f>
        <v>41</v>
      </c>
    </row>
    <row r="53" spans="1:6" s="4" customFormat="1" x14ac:dyDescent="0.25">
      <c r="A53" s="4" t="s">
        <v>42</v>
      </c>
      <c r="B53" s="5">
        <f>IF(VLOOKUP(ReportFile!$A53,california!$A:$P,3,FALSE)= "", "", VLOOKUP(ReportFile!$A53,california!$A:$P,3,FALSE))</f>
        <v>5</v>
      </c>
      <c r="C53" s="5">
        <f>IF(VLOOKUP(ReportFile!$A53,california!$A:$P,4,FALSE)= "", "", VLOOKUP(ReportFile!$A53,california!$A:$P,4,FALSE))</f>
        <v>5</v>
      </c>
      <c r="D53" s="5">
        <f>IF(VLOOKUP(ReportFile!$A53,california!$A:$P,5,FALSE)= "", "", VLOOKUP(ReportFile!$A53,california!$A:$P,5,FALSE))</f>
        <v>2.4</v>
      </c>
      <c r="E53" s="5">
        <f>IF(VLOOKUP(ReportFile!$A53,california!$A:$P,6,FALSE)= "", "", VLOOKUP(ReportFile!$A53,california!$A:$P,6,FALSE))</f>
        <v>0.9</v>
      </c>
      <c r="F53" s="5">
        <f>IF(VLOOKUP(ReportFile!$A53,california!$A:$P,7,FALSE)= "", "", VLOOKUP(ReportFile!$A53,california!$A:$P,7,FALSE))</f>
        <v>10</v>
      </c>
    </row>
    <row r="54" spans="1:6" s="6" customFormat="1" x14ac:dyDescent="0.25">
      <c r="A54" s="6" t="s">
        <v>86</v>
      </c>
      <c r="B54" s="7">
        <f>AVERAGE(B46:B53)</f>
        <v>4.7250000000000005</v>
      </c>
      <c r="C54" s="7">
        <f t="shared" ref="C54:F54" si="2">AVERAGE(C46:C53)</f>
        <v>4.6285714285714281</v>
      </c>
      <c r="D54" s="7">
        <f t="shared" si="2"/>
        <v>2.2875000000000001</v>
      </c>
      <c r="E54" s="7">
        <f t="shared" si="2"/>
        <v>0.91250000000000009</v>
      </c>
      <c r="F54" s="7">
        <f t="shared" si="2"/>
        <v>24.512499999999999</v>
      </c>
    </row>
    <row r="55" spans="1:6" x14ac:dyDescent="0.25">
      <c r="A55" s="15"/>
      <c r="B55" s="15"/>
      <c r="C55" s="15"/>
      <c r="D55" s="15"/>
      <c r="E55" s="15"/>
      <c r="F55" s="15"/>
    </row>
    <row r="56" spans="1:6" x14ac:dyDescent="0.25">
      <c r="A56" s="15" t="s">
        <v>102</v>
      </c>
      <c r="B56" s="15"/>
      <c r="C56" s="15"/>
      <c r="D56" s="15"/>
      <c r="E56" s="15"/>
      <c r="F56" s="15"/>
    </row>
    <row r="57" spans="1:6" s="4" customFormat="1" x14ac:dyDescent="0.25">
      <c r="A57" s="5"/>
      <c r="B57" s="5" t="s">
        <v>81</v>
      </c>
      <c r="C57" s="5" t="s">
        <v>82</v>
      </c>
      <c r="D57" s="5" t="s">
        <v>83</v>
      </c>
      <c r="E57" s="5" t="s">
        <v>84</v>
      </c>
      <c r="F57" s="5" t="s">
        <v>85</v>
      </c>
    </row>
    <row r="58" spans="1:6" s="6" customFormat="1" x14ac:dyDescent="0.25">
      <c r="A58" s="6" t="s">
        <v>38</v>
      </c>
      <c r="B58" s="8">
        <f>IF(VLOOKUP(ReportFile!$A58,california!$A:$P,8,FALSE)= "", "", VLOOKUP(ReportFile!$A58,california!$A:$P,8,FALSE))</f>
        <v>5.0999999999999996</v>
      </c>
      <c r="C58" s="8" t="str">
        <f>IF(VLOOKUP(ReportFile!$A58,california!$A:$P,9,FALSE)= "", "", VLOOKUP(ReportFile!$A58,california!$A:$P,9,FALSE))</f>
        <v/>
      </c>
      <c r="D58" s="8">
        <f>IF(VLOOKUP(ReportFile!$A58,california!$A:$P,10,FALSE)= "", "", VLOOKUP(ReportFile!$A58,california!$A:$P,10,FALSE))</f>
        <v>2.5</v>
      </c>
      <c r="E58" s="8">
        <f>IF(VLOOKUP(ReportFile!$A58,california!$A:$P,11,FALSE)= "", "", VLOOKUP(ReportFile!$A58,california!$A:$P,11,FALSE))</f>
        <v>0.9</v>
      </c>
      <c r="F58" s="8">
        <f>IF(VLOOKUP(ReportFile!$A58,california!$A:$P,12,FALSE)= "", "", VLOOKUP(ReportFile!$A58,california!$A:$P,12,FALSE))</f>
        <v>18</v>
      </c>
    </row>
    <row r="59" spans="1:6" s="4" customFormat="1" x14ac:dyDescent="0.25">
      <c r="A59" s="4" t="s">
        <v>40</v>
      </c>
      <c r="B59" s="5" t="str">
        <f>IF(VLOOKUP(ReportFile!$A59,california!$A:$P,8,FALSE)= "", "", VLOOKUP(ReportFile!$A59,california!$A:$P,8,FALSE))</f>
        <v/>
      </c>
      <c r="C59" s="5" t="str">
        <f>IF(VLOOKUP(ReportFile!$A59,california!$A:$P,9,FALSE)= "", "", VLOOKUP(ReportFile!$A59,california!$A:$P,9,FALSE))</f>
        <v/>
      </c>
      <c r="D59" s="5" t="str">
        <f>IF(VLOOKUP(ReportFile!$A59,california!$A:$P,10,FALSE)= "", "", VLOOKUP(ReportFile!$A59,california!$A:$P,10,FALSE))</f>
        <v/>
      </c>
      <c r="E59" s="5" t="str">
        <f>IF(VLOOKUP(ReportFile!$A59,california!$A:$P,11,FALSE)= "", "", VLOOKUP(ReportFile!$A59,california!$A:$P,11,FALSE))</f>
        <v/>
      </c>
      <c r="F59" s="5" t="str">
        <f>IF(VLOOKUP(ReportFile!$A59,california!$A:$P,12,FALSE)= "", "", VLOOKUP(ReportFile!$A59,california!$A:$P,12,FALSE))</f>
        <v/>
      </c>
    </row>
    <row r="60" spans="1:6" s="6" customFormat="1" x14ac:dyDescent="0.25">
      <c r="A60" s="6" t="s">
        <v>35</v>
      </c>
      <c r="B60" s="8">
        <f>IF(VLOOKUP(ReportFile!$A60,california!$A:$P,8,FALSE)= "", "", VLOOKUP(ReportFile!$A60,california!$A:$P,8,FALSE))</f>
        <v>5.6</v>
      </c>
      <c r="C60" s="8">
        <f>IF(VLOOKUP(ReportFile!$A60,california!$A:$P,9,FALSE)= "", "", VLOOKUP(ReportFile!$A60,california!$A:$P,9,FALSE))</f>
        <v>6.3</v>
      </c>
      <c r="D60" s="8">
        <f>IF(VLOOKUP(ReportFile!$A60,california!$A:$P,10,FALSE)= "", "", VLOOKUP(ReportFile!$A60,california!$A:$P,10,FALSE))</f>
        <v>2.4</v>
      </c>
      <c r="E60" s="8">
        <f>IF(VLOOKUP(ReportFile!$A60,california!$A:$P,11,FALSE)= "", "", VLOOKUP(ReportFile!$A60,california!$A:$P,11,FALSE))</f>
        <v>0.9</v>
      </c>
      <c r="F60" s="8">
        <f>IF(VLOOKUP(ReportFile!$A60,california!$A:$P,12,FALSE)= "", "", VLOOKUP(ReportFile!$A60,california!$A:$P,12,FALSE))</f>
        <v>10.8</v>
      </c>
    </row>
    <row r="61" spans="1:6" s="4" customFormat="1" x14ac:dyDescent="0.25">
      <c r="A61" s="4" t="s">
        <v>41</v>
      </c>
      <c r="B61" s="5">
        <f>IF(VLOOKUP(ReportFile!$A61,california!$A:$P,8,FALSE)= "", "", VLOOKUP(ReportFile!$A61,california!$A:$P,8,FALSE))</f>
        <v>5.0999999999999996</v>
      </c>
      <c r="C61" s="5">
        <f>IF(VLOOKUP(ReportFile!$A61,california!$A:$P,9,FALSE)= "", "", VLOOKUP(ReportFile!$A61,california!$A:$P,9,FALSE))</f>
        <v>4.5</v>
      </c>
      <c r="D61" s="5">
        <f>IF(VLOOKUP(ReportFile!$A61,california!$A:$P,10,FALSE)= "", "", VLOOKUP(ReportFile!$A61,california!$A:$P,10,FALSE))</f>
        <v>2.2000000000000002</v>
      </c>
      <c r="E61" s="5">
        <f>IF(VLOOKUP(ReportFile!$A61,california!$A:$P,11,FALSE)= "", "", VLOOKUP(ReportFile!$A61,california!$A:$P,11,FALSE))</f>
        <v>0.9</v>
      </c>
      <c r="F61" s="5">
        <f>IF(VLOOKUP(ReportFile!$A61,california!$A:$P,12,FALSE)= "", "", VLOOKUP(ReportFile!$A61,california!$A:$P,12,FALSE))</f>
        <v>25.8</v>
      </c>
    </row>
    <row r="62" spans="1:6" s="6" customFormat="1" x14ac:dyDescent="0.25">
      <c r="A62" s="6" t="s">
        <v>39</v>
      </c>
      <c r="B62" s="8">
        <f>IF(VLOOKUP(ReportFile!$A62,california!$A:$P,8,FALSE)= "", "", VLOOKUP(ReportFile!$A62,california!$A:$P,8,FALSE))</f>
        <v>6.8</v>
      </c>
      <c r="C62" s="8">
        <f>IF(VLOOKUP(ReportFile!$A62,california!$A:$P,9,FALSE)= "", "", VLOOKUP(ReportFile!$A62,california!$A:$P,9,FALSE))</f>
        <v>4.5</v>
      </c>
      <c r="D62" s="8">
        <f>IF(VLOOKUP(ReportFile!$A62,california!$A:$P,10,FALSE)= "", "", VLOOKUP(ReportFile!$A62,california!$A:$P,10,FALSE))</f>
        <v>2.2999999999999998</v>
      </c>
      <c r="E62" s="8">
        <f>IF(VLOOKUP(ReportFile!$A62,california!$A:$P,11,FALSE)= "", "", VLOOKUP(ReportFile!$A62,california!$A:$P,11,FALSE))</f>
        <v>0.9</v>
      </c>
      <c r="F62" s="8">
        <f>IF(VLOOKUP(ReportFile!$A62,california!$A:$P,12,FALSE)= "", "", VLOOKUP(ReportFile!$A62,california!$A:$P,12,FALSE))</f>
        <v>27.9</v>
      </c>
    </row>
    <row r="63" spans="1:6" s="4" customFormat="1" x14ac:dyDescent="0.25">
      <c r="A63" s="4" t="s">
        <v>37</v>
      </c>
      <c r="B63" s="5" t="str">
        <f>IF(VLOOKUP(ReportFile!$A63,california!$A:$P,8,FALSE)= "", "", VLOOKUP(ReportFile!$A63,california!$A:$P,8,FALSE))</f>
        <v/>
      </c>
      <c r="C63" s="5" t="str">
        <f>IF(VLOOKUP(ReportFile!$A63,california!$A:$P,9,FALSE)= "", "", VLOOKUP(ReportFile!$A63,california!$A:$P,9,FALSE))</f>
        <v/>
      </c>
      <c r="D63" s="5" t="str">
        <f>IF(VLOOKUP(ReportFile!$A63,california!$A:$P,10,FALSE)= "", "", VLOOKUP(ReportFile!$A63,california!$A:$P,10,FALSE))</f>
        <v/>
      </c>
      <c r="E63" s="5" t="str">
        <f>IF(VLOOKUP(ReportFile!$A63,california!$A:$P,11,FALSE)= "", "", VLOOKUP(ReportFile!$A63,california!$A:$P,11,FALSE))</f>
        <v/>
      </c>
      <c r="F63" s="5" t="str">
        <f>IF(VLOOKUP(ReportFile!$A63,california!$A:$P,12,FALSE)= "", "", VLOOKUP(ReportFile!$A63,california!$A:$P,12,FALSE))</f>
        <v/>
      </c>
    </row>
    <row r="64" spans="1:6" s="6" customFormat="1" x14ac:dyDescent="0.25">
      <c r="A64" s="6" t="s">
        <v>30</v>
      </c>
      <c r="B64" s="8">
        <f>IF(VLOOKUP(ReportFile!$A64,california!$A:$P,8,FALSE)= "", "", VLOOKUP(ReportFile!$A64,california!$A:$P,8,FALSE))</f>
        <v>4.4000000000000004</v>
      </c>
      <c r="C64" s="8">
        <f>IF(VLOOKUP(ReportFile!$A64,california!$A:$P,9,FALSE)= "", "", VLOOKUP(ReportFile!$A64,california!$A:$P,9,FALSE))</f>
        <v>6.3</v>
      </c>
      <c r="D64" s="8">
        <f>IF(VLOOKUP(ReportFile!$A64,california!$A:$P,10,FALSE)= "", "", VLOOKUP(ReportFile!$A64,california!$A:$P,10,FALSE))</f>
        <v>2.6</v>
      </c>
      <c r="E64" s="8">
        <f>IF(VLOOKUP(ReportFile!$A64,california!$A:$P,11,FALSE)= "", "", VLOOKUP(ReportFile!$A64,california!$A:$P,11,FALSE))</f>
        <v>1</v>
      </c>
      <c r="F64" s="8">
        <f>IF(VLOOKUP(ReportFile!$A64,california!$A:$P,12,FALSE)= "", "", VLOOKUP(ReportFile!$A64,california!$A:$P,12,FALSE))</f>
        <v>45</v>
      </c>
    </row>
    <row r="65" spans="1:6" s="4" customFormat="1" x14ac:dyDescent="0.25">
      <c r="A65" s="4" t="s">
        <v>42</v>
      </c>
      <c r="B65" s="5" t="str">
        <f>IF(VLOOKUP(ReportFile!$A65,california!$A:$P,8,FALSE)= "", "", VLOOKUP(ReportFile!$A65,california!$A:$P,8,FALSE))</f>
        <v/>
      </c>
      <c r="C65" s="5" t="str">
        <f>IF(VLOOKUP(ReportFile!$A65,california!$A:$P,9,FALSE)= "", "", VLOOKUP(ReportFile!$A65,california!$A:$P,9,FALSE))</f>
        <v/>
      </c>
      <c r="D65" s="5" t="str">
        <f>IF(VLOOKUP(ReportFile!$A65,california!$A:$P,10,FALSE)= "", "", VLOOKUP(ReportFile!$A65,california!$A:$P,10,FALSE))</f>
        <v/>
      </c>
      <c r="E65" s="5" t="str">
        <f>IF(VLOOKUP(ReportFile!$A65,california!$A:$P,11,FALSE)= "", "", VLOOKUP(ReportFile!$A65,california!$A:$P,11,FALSE))</f>
        <v/>
      </c>
      <c r="F65" s="5" t="str">
        <f>IF(VLOOKUP(ReportFile!$A65,california!$A:$P,12,FALSE)= "", "", VLOOKUP(ReportFile!$A65,california!$A:$P,12,FALSE))</f>
        <v/>
      </c>
    </row>
    <row r="66" spans="1:6" s="6" customFormat="1" x14ac:dyDescent="0.25">
      <c r="A66" s="6" t="s">
        <v>86</v>
      </c>
      <c r="B66" s="7">
        <f>AVERAGE(B58:B65)</f>
        <v>5.4</v>
      </c>
      <c r="C66" s="7">
        <f t="shared" ref="C66:F66" si="3">AVERAGE(C58:C65)</f>
        <v>5.4</v>
      </c>
      <c r="D66" s="7">
        <f t="shared" si="3"/>
        <v>2.4</v>
      </c>
      <c r="E66" s="7">
        <f t="shared" si="3"/>
        <v>0.91999999999999993</v>
      </c>
      <c r="F66" s="7">
        <f t="shared" si="3"/>
        <v>25.5</v>
      </c>
    </row>
    <row r="67" spans="1:6" x14ac:dyDescent="0.25">
      <c r="A67" s="15"/>
      <c r="B67" s="15"/>
      <c r="C67" s="15"/>
      <c r="D67" s="15"/>
      <c r="E67" s="15"/>
      <c r="F67" s="15"/>
    </row>
    <row r="68" spans="1:6" x14ac:dyDescent="0.25">
      <c r="A68" s="15" t="s">
        <v>89</v>
      </c>
      <c r="B68" s="15"/>
      <c r="C68" s="15"/>
      <c r="D68" s="15"/>
      <c r="E68" s="15"/>
      <c r="F68" s="15"/>
    </row>
    <row r="69" spans="1:6" s="4" customFormat="1" x14ac:dyDescent="0.25">
      <c r="A69" s="5"/>
      <c r="B69" s="5" t="s">
        <v>81</v>
      </c>
      <c r="C69" s="5" t="s">
        <v>82</v>
      </c>
      <c r="D69" s="5" t="s">
        <v>83</v>
      </c>
      <c r="E69" s="5" t="s">
        <v>84</v>
      </c>
      <c r="F69" s="5" t="s">
        <v>85</v>
      </c>
    </row>
    <row r="70" spans="1:6" s="6" customFormat="1" x14ac:dyDescent="0.25">
      <c r="A70" s="6" t="s">
        <v>49</v>
      </c>
      <c r="B70" s="10">
        <f>IF(VLOOKUP(ReportFile!$A70,colorado!$A:$P,3,FALSE)= "", "", VLOOKUP(ReportFile!$A70,colorado!$A:$P,3,FALSE))</f>
        <v>5.4</v>
      </c>
      <c r="C70" s="10">
        <f>IF(VLOOKUP(ReportFile!$A70,colorado!$A:$P,4,FALSE)= "", "", VLOOKUP(ReportFile!$A70,colorado!$A:$P,4,FALSE))</f>
        <v>6.1</v>
      </c>
      <c r="D70" s="10">
        <f>IF(VLOOKUP(ReportFile!$A70,colorado!$A:$P,5,FALSE)= "", "", VLOOKUP(ReportFile!$A70,colorado!$A:$P,5,FALSE))</f>
        <v>5.8000000000000007</v>
      </c>
      <c r="E70" s="10">
        <f>IF(VLOOKUP(ReportFile!$A70,colorado!$A:$P,6,FALSE)= "", "", VLOOKUP(ReportFile!$A70,colorado!$A:$P,6,FALSE))</f>
        <v>1.7000000000000002</v>
      </c>
      <c r="F70" s="10">
        <f>IF(VLOOKUP(ReportFile!$A70,colorado!$A:$P,7,FALSE)= "", "", VLOOKUP(ReportFile!$A70,colorado!$A:$P,7,FALSE))</f>
        <v>8.2000000000000011</v>
      </c>
    </row>
    <row r="71" spans="1:6" s="4" customFormat="1" x14ac:dyDescent="0.25">
      <c r="A71" s="4" t="s">
        <v>45</v>
      </c>
      <c r="B71" s="9">
        <f>IF(VLOOKUP(ReportFile!$A71,colorado!$A:$P,3,FALSE)= "", "", VLOOKUP(ReportFile!$A71,colorado!$A:$P,3,FALSE))</f>
        <v>5.0999999999999996</v>
      </c>
      <c r="C71" s="9">
        <f>IF(VLOOKUP(ReportFile!$A71,colorado!$A:$P,4,FALSE)= "", "", VLOOKUP(ReportFile!$A71,colorado!$A:$P,4,FALSE))</f>
        <v>5.5</v>
      </c>
      <c r="D71" s="9">
        <f>IF(VLOOKUP(ReportFile!$A71,colorado!$A:$P,5,FALSE)= "", "", VLOOKUP(ReportFile!$A71,colorado!$A:$P,5,FALSE))</f>
        <v>2</v>
      </c>
      <c r="E71" s="9">
        <f>IF(VLOOKUP(ReportFile!$A71,colorado!$A:$P,6,FALSE)= "", "", VLOOKUP(ReportFile!$A71,colorado!$A:$P,6,FALSE))</f>
        <v>1.7</v>
      </c>
      <c r="F71" s="9">
        <f>IF(VLOOKUP(ReportFile!$A71,colorado!$A:$P,7,FALSE)= "", "", VLOOKUP(ReportFile!$A71,colorado!$A:$P,7,FALSE))</f>
        <v>15.6</v>
      </c>
    </row>
    <row r="72" spans="1:6" s="6" customFormat="1" x14ac:dyDescent="0.25">
      <c r="A72" s="6" t="s">
        <v>43</v>
      </c>
      <c r="B72" s="7">
        <f>IF(VLOOKUP(ReportFile!$A72,colorado!$A:$P,3,FALSE)= "", "", VLOOKUP(ReportFile!$A72,colorado!$A:$P,3,FALSE))</f>
        <v>5.2</v>
      </c>
      <c r="C72" s="7">
        <f>IF(VLOOKUP(ReportFile!$A72,colorado!$A:$P,4,FALSE)= "", "", VLOOKUP(ReportFile!$A72,colorado!$A:$P,4,FALSE))</f>
        <v>5</v>
      </c>
      <c r="D72" s="7">
        <f>IF(VLOOKUP(ReportFile!$A72,colorado!$A:$P,5,FALSE)= "", "", VLOOKUP(ReportFile!$A72,colorado!$A:$P,5,FALSE))</f>
        <v>1.9</v>
      </c>
      <c r="E72" s="7">
        <f>IF(VLOOKUP(ReportFile!$A72,colorado!$A:$P,6,FALSE)= "", "", VLOOKUP(ReportFile!$A72,colorado!$A:$P,6,FALSE))</f>
        <v>1.6</v>
      </c>
      <c r="F72" s="7" t="str">
        <f>IF(VLOOKUP(ReportFile!$A72,colorado!$A:$P,7,FALSE)= "", "", VLOOKUP(ReportFile!$A72,colorado!$A:$P,7,FALSE))</f>
        <v/>
      </c>
    </row>
    <row r="73" spans="1:6" s="4" customFormat="1" x14ac:dyDescent="0.25">
      <c r="A73" s="4" t="s">
        <v>48</v>
      </c>
      <c r="B73" s="9">
        <f>IF(VLOOKUP(ReportFile!$A73,colorado!$A:$P,3,FALSE)= "", "", VLOOKUP(ReportFile!$A73,colorado!$A:$P,3,FALSE))</f>
        <v>4.5</v>
      </c>
      <c r="C73" s="9">
        <f>IF(VLOOKUP(ReportFile!$A73,colorado!$A:$P,4,FALSE)= "", "", VLOOKUP(ReportFile!$A73,colorado!$A:$P,4,FALSE))</f>
        <v>5</v>
      </c>
      <c r="D73" s="9">
        <f>IF(VLOOKUP(ReportFile!$A73,colorado!$A:$P,5,FALSE)= "", "", VLOOKUP(ReportFile!$A73,colorado!$A:$P,5,FALSE))</f>
        <v>2.8</v>
      </c>
      <c r="E73" s="9">
        <f>IF(VLOOKUP(ReportFile!$A73,colorado!$A:$P,6,FALSE)= "", "", VLOOKUP(ReportFile!$A73,colorado!$A:$P,6,FALSE))</f>
        <v>1.6</v>
      </c>
      <c r="F73" s="9">
        <f>IF(VLOOKUP(ReportFile!$A73,colorado!$A:$P,7,FALSE)= "", "", VLOOKUP(ReportFile!$A73,colorado!$A:$P,7,FALSE))</f>
        <v>5</v>
      </c>
    </row>
    <row r="74" spans="1:6" s="6" customFormat="1" x14ac:dyDescent="0.25">
      <c r="A74" s="6" t="s">
        <v>47</v>
      </c>
      <c r="B74" s="7">
        <f>IF(VLOOKUP(ReportFile!$A74,colorado!$A:$P,3,FALSE)= "", "", VLOOKUP(ReportFile!$A74,colorado!$A:$P,3,FALSE))</f>
        <v>6</v>
      </c>
      <c r="C74" s="7">
        <f>IF(VLOOKUP(ReportFile!$A74,colorado!$A:$P,4,FALSE)= "", "", VLOOKUP(ReportFile!$A74,colorado!$A:$P,4,FALSE))</f>
        <v>5.7</v>
      </c>
      <c r="D74" s="7">
        <f>IF(VLOOKUP(ReportFile!$A74,colorado!$A:$P,5,FALSE)= "", "", VLOOKUP(ReportFile!$A74,colorado!$A:$P,5,FALSE))</f>
        <v>2.9</v>
      </c>
      <c r="E74" s="7">
        <f>IF(VLOOKUP(ReportFile!$A74,colorado!$A:$P,6,FALSE)= "", "", VLOOKUP(ReportFile!$A74,colorado!$A:$P,6,FALSE))</f>
        <v>1.6</v>
      </c>
      <c r="F74" s="7">
        <f>IF(VLOOKUP(ReportFile!$A74,colorado!$A:$P,7,FALSE)= "", "", VLOOKUP(ReportFile!$A74,colorado!$A:$P,7,FALSE))</f>
        <v>15</v>
      </c>
    </row>
    <row r="75" spans="1:6" s="4" customFormat="1" x14ac:dyDescent="0.25">
      <c r="A75" s="4" t="s">
        <v>30</v>
      </c>
      <c r="B75" s="9">
        <f>IF(VLOOKUP(ReportFile!$A75,colorado!$A:$P,3,FALSE)= "", "", VLOOKUP(ReportFile!$A75,colorado!$A:$P,3,FALSE))</f>
        <v>5.2</v>
      </c>
      <c r="C75" s="9">
        <f>IF(VLOOKUP(ReportFile!$A75,colorado!$A:$P,4,FALSE)= "", "", VLOOKUP(ReportFile!$A75,colorado!$A:$P,4,FALSE))</f>
        <v>6.4</v>
      </c>
      <c r="D75" s="9">
        <f>IF(VLOOKUP(ReportFile!$A75,colorado!$A:$P,5,FALSE)= "", "", VLOOKUP(ReportFile!$A75,colorado!$A:$P,5,FALSE))</f>
        <v>2.8</v>
      </c>
      <c r="E75" s="9">
        <f>IF(VLOOKUP(ReportFile!$A75,colorado!$A:$P,6,FALSE)= "", "", VLOOKUP(ReportFile!$A75,colorado!$A:$P,6,FALSE))</f>
        <v>1.6</v>
      </c>
      <c r="F75" s="9">
        <f>IF(VLOOKUP(ReportFile!$A75,colorado!$A:$P,7,FALSE)= "", "", VLOOKUP(ReportFile!$A75,colorado!$A:$P,7,FALSE))</f>
        <v>18.5</v>
      </c>
    </row>
    <row r="76" spans="1:6" s="6" customFormat="1" x14ac:dyDescent="0.25">
      <c r="A76" s="6" t="s">
        <v>46</v>
      </c>
      <c r="B76" s="7">
        <f>IF(VLOOKUP(ReportFile!$A76,colorado!$A:$P,3,FALSE)= "", "", VLOOKUP(ReportFile!$A76,colorado!$A:$P,3,FALSE))</f>
        <v>5</v>
      </c>
      <c r="C76" s="7">
        <f>IF(VLOOKUP(ReportFile!$A76,colorado!$A:$P,4,FALSE)= "", "", VLOOKUP(ReportFile!$A76,colorado!$A:$P,4,FALSE))</f>
        <v>6</v>
      </c>
      <c r="D76" s="7">
        <f>IF(VLOOKUP(ReportFile!$A76,colorado!$A:$P,5,FALSE)= "", "", VLOOKUP(ReportFile!$A76,colorado!$A:$P,5,FALSE))</f>
        <v>2.2999999999999998</v>
      </c>
      <c r="E76" s="7">
        <f>IF(VLOOKUP(ReportFile!$A76,colorado!$A:$P,6,FALSE)= "", "", VLOOKUP(ReportFile!$A76,colorado!$A:$P,6,FALSE))</f>
        <v>1.7</v>
      </c>
      <c r="F76" s="7">
        <f>IF(VLOOKUP(ReportFile!$A76,colorado!$A:$P,7,FALSE)= "", "", VLOOKUP(ReportFile!$A76,colorado!$A:$P,7,FALSE))</f>
        <v>25</v>
      </c>
    </row>
    <row r="77" spans="1:6" s="4" customFormat="1" x14ac:dyDescent="0.25">
      <c r="A77" s="4" t="s">
        <v>86</v>
      </c>
      <c r="B77" s="9">
        <f>AVERAGE(B70:B76)</f>
        <v>5.2</v>
      </c>
      <c r="C77" s="9">
        <f t="shared" ref="C77:F77" si="4">AVERAGE(C70:C76)</f>
        <v>5.6714285714285717</v>
      </c>
      <c r="D77" s="9">
        <f t="shared" si="4"/>
        <v>2.9285714285714284</v>
      </c>
      <c r="E77" s="9">
        <f t="shared" si="4"/>
        <v>1.6428571428571426</v>
      </c>
      <c r="F77" s="9">
        <f t="shared" si="4"/>
        <v>14.549999999999999</v>
      </c>
    </row>
    <row r="78" spans="1:6" x14ac:dyDescent="0.25">
      <c r="A78" s="15"/>
      <c r="B78" s="15"/>
      <c r="C78" s="15"/>
      <c r="D78" s="15"/>
      <c r="E78" s="15"/>
      <c r="F78" s="15"/>
    </row>
    <row r="79" spans="1:6" x14ac:dyDescent="0.25">
      <c r="A79" s="15" t="s">
        <v>103</v>
      </c>
      <c r="B79" s="15"/>
      <c r="C79" s="15"/>
      <c r="D79" s="15"/>
      <c r="E79" s="15"/>
      <c r="F79" s="15"/>
    </row>
    <row r="80" spans="1:6" s="4" customFormat="1" x14ac:dyDescent="0.25">
      <c r="A80" s="5"/>
      <c r="B80" s="5" t="s">
        <v>81</v>
      </c>
      <c r="C80" s="5" t="s">
        <v>82</v>
      </c>
      <c r="D80" s="5" t="s">
        <v>83</v>
      </c>
      <c r="E80" s="5" t="s">
        <v>84</v>
      </c>
      <c r="F80" s="5" t="s">
        <v>85</v>
      </c>
    </row>
    <row r="81" spans="1:6" s="6" customFormat="1" x14ac:dyDescent="0.25">
      <c r="A81" s="6" t="s">
        <v>49</v>
      </c>
      <c r="B81" s="7">
        <f>IF(VLOOKUP(ReportFile!$A81,colorado!$A:$P,8,FALSE)= "", "", VLOOKUP(ReportFile!$A81,colorado!$A:$P,8,FALSE))</f>
        <v>6.1</v>
      </c>
      <c r="C81" s="7">
        <f>IF(VLOOKUP(ReportFile!$A81,colorado!$A:$P,9,FALSE)= "", "", VLOOKUP(ReportFile!$A81,colorado!$A:$P,9,FALSE))</f>
        <v>7.1999999999999993</v>
      </c>
      <c r="D81" s="7">
        <f>IF(VLOOKUP(ReportFile!$A81,colorado!$A:$P,10,FALSE)= "", "", VLOOKUP(ReportFile!$A81,colorado!$A:$P,10,FALSE))</f>
        <v>2.8</v>
      </c>
      <c r="E81" s="7">
        <f>IF(VLOOKUP(ReportFile!$A81,colorado!$A:$P,11,FALSE)= "", "", VLOOKUP(ReportFile!$A81,colorado!$A:$P,11,FALSE))</f>
        <v>1.7000000000000002</v>
      </c>
      <c r="F81" s="7">
        <f>IF(VLOOKUP(ReportFile!$A81,colorado!$A:$P,12,FALSE)= "", "", VLOOKUP(ReportFile!$A81,colorado!$A:$P,12,FALSE))</f>
        <v>15.6</v>
      </c>
    </row>
    <row r="82" spans="1:6" s="4" customFormat="1" x14ac:dyDescent="0.25">
      <c r="A82" s="4" t="s">
        <v>45</v>
      </c>
      <c r="B82" s="9" t="str">
        <f>IF(VLOOKUP(ReportFile!$A82,colorado!$A:$P,8,FALSE)= "", "", VLOOKUP(ReportFile!$A82,colorado!$A:$P,8,FALSE))</f>
        <v/>
      </c>
      <c r="C82" s="9" t="str">
        <f>IF(VLOOKUP(ReportFile!$A82,colorado!$A:$P,9,FALSE)= "", "", VLOOKUP(ReportFile!$A82,colorado!$A:$P,9,FALSE))</f>
        <v/>
      </c>
      <c r="D82" s="9" t="str">
        <f>IF(VLOOKUP(ReportFile!$A82,colorado!$A:$P,10,FALSE)= "", "", VLOOKUP(ReportFile!$A82,colorado!$A:$P,10,FALSE))</f>
        <v/>
      </c>
      <c r="E82" s="9" t="str">
        <f>IF(VLOOKUP(ReportFile!$A82,colorado!$A:$P,11,FALSE)= "", "", VLOOKUP(ReportFile!$A82,colorado!$A:$P,11,FALSE))</f>
        <v/>
      </c>
      <c r="F82" s="9" t="str">
        <f>IF(VLOOKUP(ReportFile!$A82,colorado!$A:$P,12,FALSE)= "", "", VLOOKUP(ReportFile!$A82,colorado!$A:$P,12,FALSE))</f>
        <v/>
      </c>
    </row>
    <row r="83" spans="1:6" s="6" customFormat="1" x14ac:dyDescent="0.25">
      <c r="A83" s="6" t="s">
        <v>43</v>
      </c>
      <c r="B83" s="7" t="str">
        <f>IF(VLOOKUP(ReportFile!$A83,colorado!$A:$P,8,FALSE)= "", "", VLOOKUP(ReportFile!$A83,colorado!$A:$P,8,FALSE))</f>
        <v/>
      </c>
      <c r="C83" s="7" t="str">
        <f>IF(VLOOKUP(ReportFile!$A83,colorado!$A:$P,9,FALSE)= "", "", VLOOKUP(ReportFile!$A83,colorado!$A:$P,9,FALSE))</f>
        <v/>
      </c>
      <c r="D83" s="7" t="str">
        <f>IF(VLOOKUP(ReportFile!$A83,colorado!$A:$P,10,FALSE)= "", "", VLOOKUP(ReportFile!$A83,colorado!$A:$P,10,FALSE))</f>
        <v/>
      </c>
      <c r="E83" s="7" t="str">
        <f>IF(VLOOKUP(ReportFile!$A83,colorado!$A:$P,11,FALSE)= "", "", VLOOKUP(ReportFile!$A83,colorado!$A:$P,11,FALSE))</f>
        <v/>
      </c>
      <c r="F83" s="7" t="str">
        <f>IF(VLOOKUP(ReportFile!$A83,colorado!$A:$P,12,FALSE)= "", "", VLOOKUP(ReportFile!$A83,colorado!$A:$P,12,FALSE))</f>
        <v/>
      </c>
    </row>
    <row r="84" spans="1:6" s="4" customFormat="1" x14ac:dyDescent="0.25">
      <c r="A84" s="4" t="s">
        <v>48</v>
      </c>
      <c r="B84" s="9">
        <f>IF(VLOOKUP(ReportFile!$A84,colorado!$A:$P,8,FALSE)= "", "", VLOOKUP(ReportFile!$A84,colorado!$A:$P,8,FALSE))</f>
        <v>3.5</v>
      </c>
      <c r="C84" s="9">
        <f>IF(VLOOKUP(ReportFile!$A84,colorado!$A:$P,9,FALSE)= "", "", VLOOKUP(ReportFile!$A84,colorado!$A:$P,9,FALSE))</f>
        <v>3.8</v>
      </c>
      <c r="D84" s="9">
        <f>IF(VLOOKUP(ReportFile!$A84,colorado!$A:$P,10,FALSE)= "", "", VLOOKUP(ReportFile!$A84,colorado!$A:$P,10,FALSE))</f>
        <v>2.2999999999999998</v>
      </c>
      <c r="E84" s="9">
        <f>IF(VLOOKUP(ReportFile!$A84,colorado!$A:$P,11,FALSE)= "", "", VLOOKUP(ReportFile!$A84,colorado!$A:$P,11,FALSE))</f>
        <v>1.6</v>
      </c>
      <c r="F84" s="9">
        <f>IF(VLOOKUP(ReportFile!$A84,colorado!$A:$P,12,FALSE)= "", "", VLOOKUP(ReportFile!$A84,colorado!$A:$P,12,FALSE))</f>
        <v>-5</v>
      </c>
    </row>
    <row r="85" spans="1:6" s="6" customFormat="1" x14ac:dyDescent="0.25">
      <c r="A85" s="6" t="s">
        <v>47</v>
      </c>
      <c r="B85" s="7">
        <f>IF(VLOOKUP(ReportFile!$A85,colorado!$A:$P,8,FALSE)= "", "", VLOOKUP(ReportFile!$A85,colorado!$A:$P,8,FALSE))</f>
        <v>6.5</v>
      </c>
      <c r="C85" s="7">
        <f>IF(VLOOKUP(ReportFile!$A85,colorado!$A:$P,9,FALSE)= "", "", VLOOKUP(ReportFile!$A85,colorado!$A:$P,9,FALSE))</f>
        <v>6</v>
      </c>
      <c r="D85" s="7">
        <f>IF(VLOOKUP(ReportFile!$A85,colorado!$A:$P,10,FALSE)= "", "", VLOOKUP(ReportFile!$A85,colorado!$A:$P,10,FALSE))</f>
        <v>3</v>
      </c>
      <c r="E85" s="7">
        <f>IF(VLOOKUP(ReportFile!$A85,colorado!$A:$P,11,FALSE)= "", "", VLOOKUP(ReportFile!$A85,colorado!$A:$P,11,FALSE))</f>
        <v>1.6</v>
      </c>
      <c r="F85" s="7">
        <f>IF(VLOOKUP(ReportFile!$A85,colorado!$A:$P,12,FALSE)= "", "", VLOOKUP(ReportFile!$A85,colorado!$A:$P,12,FALSE))</f>
        <v>20</v>
      </c>
    </row>
    <row r="86" spans="1:6" s="4" customFormat="1" x14ac:dyDescent="0.25">
      <c r="A86" s="4" t="s">
        <v>30</v>
      </c>
      <c r="B86" s="9">
        <f>IF(VLOOKUP(ReportFile!$A86,colorado!$A:$P,8,FALSE)= "", "", VLOOKUP(ReportFile!$A86,colorado!$A:$P,8,FALSE))</f>
        <v>5.2</v>
      </c>
      <c r="C86" s="9">
        <f>IF(VLOOKUP(ReportFile!$A86,colorado!$A:$P,9,FALSE)= "", "", VLOOKUP(ReportFile!$A86,colorado!$A:$P,9,FALSE))</f>
        <v>6.8</v>
      </c>
      <c r="D86" s="9">
        <f>IF(VLOOKUP(ReportFile!$A86,colorado!$A:$P,10,FALSE)= "", "", VLOOKUP(ReportFile!$A86,colorado!$A:$P,10,FALSE))</f>
        <v>2.9</v>
      </c>
      <c r="E86" s="9">
        <f>IF(VLOOKUP(ReportFile!$A86,colorado!$A:$P,11,FALSE)= "", "", VLOOKUP(ReportFile!$A86,colorado!$A:$P,11,FALSE))</f>
        <v>1.5</v>
      </c>
      <c r="F86" s="9">
        <f>IF(VLOOKUP(ReportFile!$A86,colorado!$A:$P,12,FALSE)= "", "", VLOOKUP(ReportFile!$A86,colorado!$A:$P,12,FALSE))</f>
        <v>21</v>
      </c>
    </row>
    <row r="87" spans="1:6" s="6" customFormat="1" x14ac:dyDescent="0.25">
      <c r="A87" s="6" t="s">
        <v>46</v>
      </c>
      <c r="B87" s="7" t="str">
        <f>IF(VLOOKUP(ReportFile!$A87,colorado!$A:$P,8,FALSE)= "", "", VLOOKUP(ReportFile!$A87,colorado!$A:$P,8,FALSE))</f>
        <v/>
      </c>
      <c r="C87" s="7" t="str">
        <f>IF(VLOOKUP(ReportFile!$A87,colorado!$A:$P,9,FALSE)= "", "", VLOOKUP(ReportFile!$A87,colorado!$A:$P,9,FALSE))</f>
        <v/>
      </c>
      <c r="D87" s="7" t="str">
        <f>IF(VLOOKUP(ReportFile!$A87,colorado!$A:$P,10,FALSE)= "", "", VLOOKUP(ReportFile!$A87,colorado!$A:$P,10,FALSE))</f>
        <v/>
      </c>
      <c r="E87" s="7" t="str">
        <f>IF(VLOOKUP(ReportFile!$A87,colorado!$A:$P,11,FALSE)= "", "", VLOOKUP(ReportFile!$A87,colorado!$A:$P,11,FALSE))</f>
        <v/>
      </c>
      <c r="F87" s="7" t="str">
        <f>IF(VLOOKUP(ReportFile!$A87,colorado!$A:$P,12,FALSE)= "", "", VLOOKUP(ReportFile!$A87,colorado!$A:$P,12,FALSE))</f>
        <v/>
      </c>
    </row>
    <row r="88" spans="1:6" s="4" customFormat="1" x14ac:dyDescent="0.25">
      <c r="A88" s="4" t="s">
        <v>86</v>
      </c>
      <c r="B88" s="9">
        <f>AVERAGE(B81:B87)</f>
        <v>5.3250000000000002</v>
      </c>
      <c r="C88" s="9">
        <f t="shared" ref="C88:F88" si="5">AVERAGE(C81:C87)</f>
        <v>5.95</v>
      </c>
      <c r="D88" s="9">
        <f t="shared" si="5"/>
        <v>2.75</v>
      </c>
      <c r="E88" s="9">
        <f t="shared" si="5"/>
        <v>1.6</v>
      </c>
      <c r="F88" s="9">
        <f t="shared" si="5"/>
        <v>12.9</v>
      </c>
    </row>
    <row r="89" spans="1:6" x14ac:dyDescent="0.25">
      <c r="A89" s="15"/>
      <c r="B89" s="15"/>
      <c r="C89" s="15"/>
      <c r="D89" s="15"/>
      <c r="E89" s="15"/>
      <c r="F89" s="15"/>
    </row>
    <row r="90" spans="1:6" x14ac:dyDescent="0.25">
      <c r="A90" s="15" t="s">
        <v>90</v>
      </c>
      <c r="B90" s="15"/>
      <c r="C90" s="15"/>
      <c r="D90" s="15"/>
      <c r="E90" s="15"/>
      <c r="F90" s="15"/>
    </row>
    <row r="91" spans="1:6" s="4" customFormat="1" x14ac:dyDescent="0.25">
      <c r="A91" s="5"/>
      <c r="B91" s="5" t="s">
        <v>81</v>
      </c>
      <c r="C91" s="5" t="s">
        <v>82</v>
      </c>
      <c r="D91" s="5" t="s">
        <v>83</v>
      </c>
      <c r="E91" s="5" t="s">
        <v>84</v>
      </c>
      <c r="F91" s="5" t="s">
        <v>85</v>
      </c>
    </row>
    <row r="92" spans="1:6" s="6" customFormat="1" x14ac:dyDescent="0.25">
      <c r="A92" s="6" t="s">
        <v>50</v>
      </c>
      <c r="B92" s="8">
        <f>IF(VLOOKUP(ReportFile!$A92,idaho!$A:$P,3,FALSE)= "", "", VLOOKUP(ReportFile!$A92,idaho!$A:$P,3,FALSE))</f>
        <v>5</v>
      </c>
      <c r="C92" s="8" t="str">
        <f>IF(VLOOKUP(ReportFile!$A92,idaho!$A:$P,4,FALSE)= "", "", VLOOKUP(ReportFile!$A92,idaho!$A:$P,4,FALSE))</f>
        <v/>
      </c>
      <c r="D92" s="8">
        <f>IF(VLOOKUP(ReportFile!$A92,idaho!$A:$P,5,FALSE)= "", "", VLOOKUP(ReportFile!$A92,idaho!$A:$P,5,FALSE))</f>
        <v>2.9</v>
      </c>
      <c r="E92" s="8">
        <f>IF(VLOOKUP(ReportFile!$A92,idaho!$A:$P,6,FALSE)= "", "", VLOOKUP(ReportFile!$A92,idaho!$A:$P,6,FALSE))</f>
        <v>1.5</v>
      </c>
      <c r="F92" s="8">
        <f>IF(VLOOKUP(ReportFile!$A92,idaho!$A:$P,7,FALSE)= "", "", VLOOKUP(ReportFile!$A92,idaho!$A:$P,7,FALSE))</f>
        <v>0.2</v>
      </c>
    </row>
    <row r="93" spans="1:6" s="4" customFormat="1" x14ac:dyDescent="0.25">
      <c r="A93" s="4" t="s">
        <v>30</v>
      </c>
      <c r="B93" s="5">
        <f>IF(VLOOKUP(ReportFile!$A93,idaho!$A:$P,3,FALSE)= "", "", VLOOKUP(ReportFile!$A93,idaho!$A:$P,3,FALSE))</f>
        <v>5.4</v>
      </c>
      <c r="C93" s="5">
        <f>IF(VLOOKUP(ReportFile!$A93,idaho!$A:$P,4,FALSE)= "", "", VLOOKUP(ReportFile!$A93,idaho!$A:$P,4,FALSE))</f>
        <v>6.2</v>
      </c>
      <c r="D93" s="5">
        <f>IF(VLOOKUP(ReportFile!$A93,idaho!$A:$P,5,FALSE)= "", "", VLOOKUP(ReportFile!$A93,idaho!$A:$P,5,FALSE))</f>
        <v>2.6</v>
      </c>
      <c r="E93" s="5">
        <f>IF(VLOOKUP(ReportFile!$A93,idaho!$A:$P,6,FALSE)= "", "", VLOOKUP(ReportFile!$A93,idaho!$A:$P,6,FALSE))</f>
        <v>1.3</v>
      </c>
      <c r="F93" s="5">
        <f>IF(VLOOKUP(ReportFile!$A93,idaho!$A:$P,7,FALSE)= "", "", VLOOKUP(ReportFile!$A93,idaho!$A:$P,7,FALSE))</f>
        <v>7</v>
      </c>
    </row>
    <row r="94" spans="1:6" s="6" customFormat="1" x14ac:dyDescent="0.25">
      <c r="A94" s="6" t="s">
        <v>86</v>
      </c>
      <c r="B94" s="7">
        <f>AVERAGE(B92:B93)</f>
        <v>5.2</v>
      </c>
      <c r="C94" s="7">
        <f t="shared" ref="C94:F94" si="6">AVERAGE(C92:C93)</f>
        <v>6.2</v>
      </c>
      <c r="D94" s="7">
        <f t="shared" si="6"/>
        <v>2.75</v>
      </c>
      <c r="E94" s="7">
        <f t="shared" si="6"/>
        <v>1.4</v>
      </c>
      <c r="F94" s="7">
        <f t="shared" si="6"/>
        <v>3.6</v>
      </c>
    </row>
    <row r="95" spans="1:6" x14ac:dyDescent="0.25">
      <c r="A95" s="15"/>
      <c r="B95" s="15"/>
      <c r="C95" s="15"/>
      <c r="D95" s="15"/>
      <c r="E95" s="15"/>
      <c r="F95" s="15"/>
    </row>
    <row r="96" spans="1:6" x14ac:dyDescent="0.25">
      <c r="A96" s="15" t="s">
        <v>104</v>
      </c>
      <c r="B96" s="15"/>
      <c r="C96" s="15"/>
      <c r="D96" s="15"/>
      <c r="E96" s="15"/>
      <c r="F96" s="15"/>
    </row>
    <row r="97" spans="1:6" s="4" customFormat="1" x14ac:dyDescent="0.25">
      <c r="A97" s="5"/>
      <c r="B97" s="5" t="s">
        <v>81</v>
      </c>
      <c r="C97" s="5" t="s">
        <v>82</v>
      </c>
      <c r="D97" s="5" t="s">
        <v>83</v>
      </c>
      <c r="E97" s="5" t="s">
        <v>84</v>
      </c>
      <c r="F97" s="5" t="s">
        <v>85</v>
      </c>
    </row>
    <row r="98" spans="1:6" s="6" customFormat="1" x14ac:dyDescent="0.25">
      <c r="A98" s="6" t="s">
        <v>50</v>
      </c>
      <c r="B98" s="8">
        <f>IF(VLOOKUP(ReportFile!$A98,idaho!$A:$P,8,FALSE)= "", "", VLOOKUP(ReportFile!$A98,idaho!$A:$P,8,FALSE))</f>
        <v>3.7</v>
      </c>
      <c r="C98" s="8" t="str">
        <f>IF(VLOOKUP(ReportFile!$A98,idaho!$A:$P,9,FALSE)= "", "", VLOOKUP(ReportFile!$A98,idaho!$A:$P,9,FALSE))</f>
        <v/>
      </c>
      <c r="D98" s="8">
        <f>IF(VLOOKUP(ReportFile!$A98,idaho!$A:$P,10,FALSE)= "", "", VLOOKUP(ReportFile!$A98,idaho!$A:$P,10,FALSE))</f>
        <v>2.1</v>
      </c>
      <c r="E98" s="8">
        <f>IF(VLOOKUP(ReportFile!$A98,idaho!$A:$P,11,FALSE)= "", "", VLOOKUP(ReportFile!$A98,idaho!$A:$P,11,FALSE))</f>
        <v>1.4</v>
      </c>
      <c r="F98" s="8">
        <f>IF(VLOOKUP(ReportFile!$A98,idaho!$A:$P,12,FALSE)= "", "", VLOOKUP(ReportFile!$A98,idaho!$A:$P,12,FALSE))</f>
        <v>19</v>
      </c>
    </row>
    <row r="99" spans="1:6" s="4" customFormat="1" x14ac:dyDescent="0.25">
      <c r="A99" s="4" t="s">
        <v>30</v>
      </c>
      <c r="B99" s="5">
        <f>IF(VLOOKUP(ReportFile!$A99,idaho!$A:$P,8,FALSE)= "", "", VLOOKUP(ReportFile!$A99,idaho!$A:$P,8,FALSE))</f>
        <v>5.4</v>
      </c>
      <c r="C99" s="5">
        <f>IF(VLOOKUP(ReportFile!$A99,idaho!$A:$P,9,FALSE)= "", "", VLOOKUP(ReportFile!$A99,idaho!$A:$P,9,FALSE))</f>
        <v>6.5</v>
      </c>
      <c r="D99" s="5">
        <f>IF(VLOOKUP(ReportFile!$A99,idaho!$A:$P,10,FALSE)= "", "", VLOOKUP(ReportFile!$A99,idaho!$A:$P,10,FALSE))</f>
        <v>2.8</v>
      </c>
      <c r="E99" s="5">
        <f>IF(VLOOKUP(ReportFile!$A99,idaho!$A:$P,11,FALSE)= "", "", VLOOKUP(ReportFile!$A99,idaho!$A:$P,11,FALSE))</f>
        <v>1.3</v>
      </c>
      <c r="F99" s="5">
        <f>IF(VLOOKUP(ReportFile!$A99,idaho!$A:$P,12,FALSE)= "", "", VLOOKUP(ReportFile!$A99,idaho!$A:$P,12,FALSE))</f>
        <v>7.6</v>
      </c>
    </row>
    <row r="100" spans="1:6" s="6" customFormat="1" x14ac:dyDescent="0.25">
      <c r="A100" s="6" t="s">
        <v>86</v>
      </c>
      <c r="B100" s="7">
        <f>AVERAGE(B98:B99)</f>
        <v>4.5500000000000007</v>
      </c>
      <c r="C100" s="7">
        <f t="shared" ref="C100:F100" si="7">AVERAGE(C98:C99)</f>
        <v>6.5</v>
      </c>
      <c r="D100" s="7">
        <f t="shared" si="7"/>
        <v>2.4500000000000002</v>
      </c>
      <c r="E100" s="7">
        <f t="shared" si="7"/>
        <v>1.35</v>
      </c>
      <c r="F100" s="7">
        <f t="shared" si="7"/>
        <v>13.3</v>
      </c>
    </row>
    <row r="101" spans="1:6" x14ac:dyDescent="0.25">
      <c r="A101" s="15"/>
      <c r="B101" s="15"/>
      <c r="C101" s="15"/>
      <c r="D101" s="15"/>
      <c r="E101" s="15"/>
      <c r="F101" s="15"/>
    </row>
    <row r="102" spans="1:6" x14ac:dyDescent="0.25">
      <c r="A102" s="15" t="s">
        <v>91</v>
      </c>
      <c r="B102" s="15"/>
      <c r="C102" s="15"/>
      <c r="D102" s="15"/>
      <c r="E102" s="15"/>
      <c r="F102" s="15"/>
    </row>
    <row r="103" spans="1:6" s="4" customFormat="1" x14ac:dyDescent="0.25">
      <c r="A103" s="5"/>
      <c r="B103" s="5" t="s">
        <v>81</v>
      </c>
      <c r="C103" s="5" t="s">
        <v>82</v>
      </c>
      <c r="D103" s="5" t="s">
        <v>83</v>
      </c>
      <c r="E103" s="5" t="s">
        <v>84</v>
      </c>
      <c r="F103" s="5" t="s">
        <v>85</v>
      </c>
    </row>
    <row r="104" spans="1:6" s="6" customFormat="1" x14ac:dyDescent="0.25">
      <c r="A104" s="6" t="s">
        <v>52</v>
      </c>
      <c r="B104" s="8" t="str">
        <f>IF(VLOOKUP(ReportFile!$A104,montana!$A:$P,3,FALSE)= "", "", VLOOKUP(ReportFile!$A104,montana!$A:$P,3,FALSE))</f>
        <v/>
      </c>
      <c r="C104" s="8" t="str">
        <f>IF(VLOOKUP(ReportFile!$A104,montana!$A:$P,4,FALSE)= "", "", VLOOKUP(ReportFile!$A104,montana!$A:$P,4,FALSE))</f>
        <v/>
      </c>
      <c r="D104" s="8" t="str">
        <f>IF(VLOOKUP(ReportFile!$A104,montana!$A:$P,5,FALSE)= "", "", VLOOKUP(ReportFile!$A104,montana!$A:$P,5,FALSE))</f>
        <v/>
      </c>
      <c r="E104" s="8" t="str">
        <f>IF(VLOOKUP(ReportFile!$A104,montana!$A:$P,6,FALSE)= "", "", VLOOKUP(ReportFile!$A104,montana!$A:$P,6,FALSE))</f>
        <v/>
      </c>
      <c r="F104" s="8" t="str">
        <f>IF(VLOOKUP(ReportFile!$A104,montana!$A:$P,7,FALSE)= "", "", VLOOKUP(ReportFile!$A104,montana!$A:$P,7,FALSE))</f>
        <v/>
      </c>
    </row>
    <row r="105" spans="1:6" s="4" customFormat="1" x14ac:dyDescent="0.25">
      <c r="A105" s="4" t="s">
        <v>30</v>
      </c>
      <c r="B105" s="5">
        <f>IF(VLOOKUP(ReportFile!$A105,montana!$A:$P,3,FALSE)= "", "", VLOOKUP(ReportFile!$A105,montana!$A:$P,3,FALSE))</f>
        <v>4</v>
      </c>
      <c r="C105" s="5" t="str">
        <f>IF(VLOOKUP(ReportFile!$A105,montana!$A:$P,4,FALSE)= "", "", VLOOKUP(ReportFile!$A105,montana!$A:$P,4,FALSE))</f>
        <v/>
      </c>
      <c r="D105" s="5">
        <f>IF(VLOOKUP(ReportFile!$A105,montana!$A:$P,5,FALSE)= "", "", VLOOKUP(ReportFile!$A105,montana!$A:$P,5,FALSE))</f>
        <v>1.5</v>
      </c>
      <c r="E105" s="5">
        <f>IF(VLOOKUP(ReportFile!$A105,montana!$A:$P,6,FALSE)= "", "", VLOOKUP(ReportFile!$A105,montana!$A:$P,6,FALSE))</f>
        <v>0.9</v>
      </c>
      <c r="F105" s="5">
        <f>IF(VLOOKUP(ReportFile!$A105,montana!$A:$P,7,FALSE)= "", "", VLOOKUP(ReportFile!$A105,montana!$A:$P,7,FALSE))</f>
        <v>1.8</v>
      </c>
    </row>
    <row r="106" spans="1:6" s="6" customFormat="1" x14ac:dyDescent="0.25">
      <c r="A106" s="6" t="s">
        <v>86</v>
      </c>
      <c r="B106" s="7">
        <f>AVERAGE(B104:B105)</f>
        <v>4</v>
      </c>
      <c r="C106" s="7"/>
      <c r="D106" s="7">
        <f t="shared" ref="D106:F106" si="8">AVERAGE(D104:D105)</f>
        <v>1.5</v>
      </c>
      <c r="E106" s="7">
        <f t="shared" si="8"/>
        <v>0.9</v>
      </c>
      <c r="F106" s="7">
        <f t="shared" si="8"/>
        <v>1.8</v>
      </c>
    </row>
    <row r="107" spans="1:6" x14ac:dyDescent="0.25">
      <c r="A107" s="15"/>
      <c r="B107" s="15"/>
      <c r="C107" s="15"/>
      <c r="D107" s="15"/>
      <c r="E107" s="15"/>
      <c r="F107" s="15"/>
    </row>
    <row r="108" spans="1:6" x14ac:dyDescent="0.25">
      <c r="A108" s="15" t="s">
        <v>105</v>
      </c>
      <c r="B108" s="15"/>
      <c r="C108" s="15"/>
      <c r="D108" s="15"/>
      <c r="E108" s="15"/>
      <c r="F108" s="15"/>
    </row>
    <row r="109" spans="1:6" s="4" customFormat="1" x14ac:dyDescent="0.25">
      <c r="A109" s="5"/>
      <c r="B109" s="5" t="s">
        <v>81</v>
      </c>
      <c r="C109" s="5" t="s">
        <v>82</v>
      </c>
      <c r="D109" s="5" t="s">
        <v>83</v>
      </c>
      <c r="E109" s="5" t="s">
        <v>84</v>
      </c>
      <c r="F109" s="5" t="s">
        <v>85</v>
      </c>
    </row>
    <row r="110" spans="1:6" s="6" customFormat="1" x14ac:dyDescent="0.25">
      <c r="A110" s="6" t="s">
        <v>52</v>
      </c>
      <c r="B110" s="8" t="str">
        <f>IF(VLOOKUP(ReportFile!$A110,montana!$A:$P,8,FALSE)= "", "", VLOOKUP(ReportFile!$A110,montana!$A:$P,8,FALSE))</f>
        <v/>
      </c>
      <c r="C110" s="8" t="str">
        <f>IF(VLOOKUP(ReportFile!$A110,montana!$A:$P,9,FALSE)= "", "", VLOOKUP(ReportFile!$A110,montana!$A:$P,9,FALSE))</f>
        <v/>
      </c>
      <c r="D110" s="8" t="str">
        <f>IF(VLOOKUP(ReportFile!$A110,montana!$A:$P,10,FALSE)= "", "", VLOOKUP(ReportFile!$A110,montana!$A:$P,10,FALSE))</f>
        <v/>
      </c>
      <c r="E110" s="8" t="str">
        <f>IF(VLOOKUP(ReportFile!$A110,montana!$A:$P,11,FALSE)= "", "", VLOOKUP(ReportFile!$A110,montana!$A:$P,11,FALSE))</f>
        <v/>
      </c>
      <c r="F110" s="8" t="str">
        <f>IF(VLOOKUP(ReportFile!$A110,montana!$A:$P,12,FALSE)= "", "", VLOOKUP(ReportFile!$A110,montana!$A:$P,12,FALSE))</f>
        <v/>
      </c>
    </row>
    <row r="111" spans="1:6" s="4" customFormat="1" x14ac:dyDescent="0.25">
      <c r="A111" s="4" t="s">
        <v>30</v>
      </c>
      <c r="B111" s="5">
        <f>IF(VLOOKUP(ReportFile!$A111,montana!$A:$P,8,FALSE)= "", "", VLOOKUP(ReportFile!$A111,montana!$A:$P,8,FALSE))</f>
        <v>4.3</v>
      </c>
      <c r="C111" s="5" t="str">
        <f>IF(VLOOKUP(ReportFile!$A111,montana!$A:$P,9,FALSE)= "", "", VLOOKUP(ReportFile!$A111,montana!$A:$P,9,FALSE))</f>
        <v/>
      </c>
      <c r="D111" s="5">
        <f>IF(VLOOKUP(ReportFile!$A111,montana!$A:$P,10,FALSE)= "", "", VLOOKUP(ReportFile!$A111,montana!$A:$P,10,FALSE))</f>
        <v>1.6</v>
      </c>
      <c r="E111" s="5">
        <f>IF(VLOOKUP(ReportFile!$A111,montana!$A:$P,11,FALSE)= "", "", VLOOKUP(ReportFile!$A111,montana!$A:$P,11,FALSE))</f>
        <v>0.8</v>
      </c>
      <c r="F111" s="5">
        <f>IF(VLOOKUP(ReportFile!$A111,montana!$A:$P,12,FALSE)= "", "", VLOOKUP(ReportFile!$A111,montana!$A:$P,12,FALSE))</f>
        <v>1.8</v>
      </c>
    </row>
    <row r="112" spans="1:6" s="6" customFormat="1" x14ac:dyDescent="0.25">
      <c r="A112" s="6" t="s">
        <v>86</v>
      </c>
      <c r="B112" s="7">
        <f>AVERAGE(B110:B111)</f>
        <v>4.3</v>
      </c>
      <c r="C112" s="7"/>
      <c r="D112" s="7">
        <f t="shared" ref="D112:F112" si="9">AVERAGE(D110:D111)</f>
        <v>1.6</v>
      </c>
      <c r="E112" s="7">
        <f t="shared" si="9"/>
        <v>0.8</v>
      </c>
      <c r="F112" s="7">
        <f t="shared" si="9"/>
        <v>1.8</v>
      </c>
    </row>
    <row r="113" spans="1:7" x14ac:dyDescent="0.25">
      <c r="A113" s="15"/>
      <c r="B113" s="15"/>
      <c r="C113" s="15"/>
      <c r="D113" s="15"/>
      <c r="E113" s="15"/>
      <c r="F113" s="15"/>
    </row>
    <row r="114" spans="1:7" x14ac:dyDescent="0.25">
      <c r="A114" s="15" t="s">
        <v>93</v>
      </c>
      <c r="B114" s="15"/>
      <c r="C114" s="15"/>
      <c r="D114" s="15"/>
      <c r="E114" s="15"/>
      <c r="F114" s="15"/>
    </row>
    <row r="115" spans="1:7" s="4" customFormat="1" x14ac:dyDescent="0.25">
      <c r="A115" s="5"/>
      <c r="B115" s="5" t="s">
        <v>81</v>
      </c>
      <c r="C115" s="5" t="s">
        <v>92</v>
      </c>
      <c r="D115" s="5" t="s">
        <v>83</v>
      </c>
      <c r="E115" s="5" t="s">
        <v>84</v>
      </c>
      <c r="F115" s="5" t="s">
        <v>85</v>
      </c>
    </row>
    <row r="116" spans="1:7" s="6" customFormat="1" x14ac:dyDescent="0.25">
      <c r="A116" s="6" t="s">
        <v>56</v>
      </c>
      <c r="B116" s="8">
        <f>IF(VLOOKUP(ReportFile!$A116,nevada!$A:$P,3,FALSE)= "", "", VLOOKUP(ReportFile!$A116,nevada!$A:$P,3,FALSE))</f>
        <v>2.8</v>
      </c>
      <c r="C116" s="8">
        <f>IF(VLOOKUP(ReportFile!$A116,nevada!$A:$P,13,FALSE)= "", "", VLOOKUP(ReportFile!$A116,nevada!$A:$P,13,FALSE))</f>
        <v>2</v>
      </c>
      <c r="D116" s="8">
        <f>IF(VLOOKUP(ReportFile!$A116,nevada!$A:$P,5,FALSE)= "", "", VLOOKUP(ReportFile!$A116,nevada!$A:$P,5,FALSE))</f>
        <v>1.8</v>
      </c>
      <c r="E116" s="8" t="str">
        <f>IF(VLOOKUP(ReportFile!$A116,nevada!$A:$P,6,FALSE)= "", "", VLOOKUP(ReportFile!$A116,nevada!$A:$P,6,FALSE))</f>
        <v/>
      </c>
      <c r="F116" s="8" t="str">
        <f>IF(VLOOKUP(ReportFile!$A116,nevada!$A:$P,7,FALSE)= "", "", VLOOKUP(ReportFile!$A116,nevada!$A:$P,7,FALSE))</f>
        <v/>
      </c>
    </row>
    <row r="117" spans="1:7" s="4" customFormat="1" x14ac:dyDescent="0.25">
      <c r="A117" s="4" t="s">
        <v>57</v>
      </c>
      <c r="B117" s="5">
        <f>IF(VLOOKUP(ReportFile!$A117,nevada!$A:$P,3,FALSE)= "", "", VLOOKUP(ReportFile!$A117,nevada!$A:$P,3,FALSE))</f>
        <v>3</v>
      </c>
      <c r="C117" s="5">
        <f>IF(VLOOKUP(ReportFile!$A117,nevada!$A:$P,13,FALSE)= "", "", VLOOKUP(ReportFile!$A117,nevada!$A:$P,13,FALSE))</f>
        <v>0</v>
      </c>
      <c r="D117" s="5">
        <f>IF(VLOOKUP(ReportFile!$A117,nevada!$A:$P,5,FALSE)= "", "", VLOOKUP(ReportFile!$A117,nevada!$A:$P,5,FALSE))</f>
        <v>3</v>
      </c>
      <c r="E117" s="5">
        <f>IF(VLOOKUP(ReportFile!$A117,nevada!$A:$P,6,FALSE)= "", "", VLOOKUP(ReportFile!$A117,nevada!$A:$P,6,FALSE))</f>
        <v>2</v>
      </c>
      <c r="F117" s="5">
        <f>IF(VLOOKUP(ReportFile!$A117,nevada!$A:$P,7,FALSE)= "", "", VLOOKUP(ReportFile!$A117,nevada!$A:$P,7,FALSE))</f>
        <v>12</v>
      </c>
    </row>
    <row r="118" spans="1:7" s="6" customFormat="1" x14ac:dyDescent="0.25">
      <c r="A118" s="6" t="s">
        <v>58</v>
      </c>
      <c r="B118" s="8">
        <f>IF(VLOOKUP(ReportFile!$A118,nevada!$A:$P,3,FALSE)= "", "", VLOOKUP(ReportFile!$A118,nevada!$A:$P,3,FALSE))</f>
        <v>2.7</v>
      </c>
      <c r="C118" s="8">
        <f>IF(VLOOKUP(ReportFile!$A118,nevada!$A:$P,13,FALSE)= "", "", VLOOKUP(ReportFile!$A118,nevada!$A:$P,13,FALSE))</f>
        <v>2</v>
      </c>
      <c r="D118" s="8">
        <f>IF(VLOOKUP(ReportFile!$A118,nevada!$A:$P,5,FALSE)= "", "", VLOOKUP(ReportFile!$A118,nevada!$A:$P,5,FALSE))</f>
        <v>3</v>
      </c>
      <c r="E118" s="8">
        <f>IF(VLOOKUP(ReportFile!$A118,nevada!$A:$P,6,FALSE)= "", "", VLOOKUP(ReportFile!$A118,nevada!$A:$P,6,FALSE))</f>
        <v>2</v>
      </c>
      <c r="F118" s="8">
        <f>IF(VLOOKUP(ReportFile!$A118,nevada!$A:$P,7,FALSE)= "", "", VLOOKUP(ReportFile!$A118,nevada!$A:$P,7,FALSE))</f>
        <v>5</v>
      </c>
      <c r="G118" s="11"/>
    </row>
    <row r="119" spans="1:7" s="4" customFormat="1" x14ac:dyDescent="0.25">
      <c r="A119" s="4" t="s">
        <v>54</v>
      </c>
      <c r="B119" s="5">
        <f>IF(VLOOKUP(ReportFile!$A119,nevada!$A:$P,3,FALSE)= "", "", VLOOKUP(ReportFile!$A119,nevada!$A:$P,3,FALSE))</f>
        <v>3.6</v>
      </c>
      <c r="C119" s="5">
        <f>IF(VLOOKUP(ReportFile!$A119,nevada!$A:$P,13,FALSE)= "", "", VLOOKUP(ReportFile!$A119,nevada!$A:$P,13,FALSE))</f>
        <v>0</v>
      </c>
      <c r="D119" s="5">
        <f>IF(VLOOKUP(ReportFile!$A119,nevada!$A:$P,5,FALSE)= "", "", VLOOKUP(ReportFile!$A119,nevada!$A:$P,5,FALSE))</f>
        <v>3.2</v>
      </c>
      <c r="E119" s="5">
        <f>IF(VLOOKUP(ReportFile!$A119,nevada!$A:$P,6,FALSE)= "", "", VLOOKUP(ReportFile!$A119,nevada!$A:$P,6,FALSE))</f>
        <v>2.2000000000000002</v>
      </c>
      <c r="F119" s="5">
        <f>IF(VLOOKUP(ReportFile!$A119,nevada!$A:$P,7,FALSE)= "", "", VLOOKUP(ReportFile!$A119,nevada!$A:$P,7,FALSE))</f>
        <v>14.5</v>
      </c>
    </row>
    <row r="120" spans="1:7" s="6" customFormat="1" x14ac:dyDescent="0.25">
      <c r="A120" s="6" t="s">
        <v>30</v>
      </c>
      <c r="B120" s="8">
        <f>IF(VLOOKUP(ReportFile!$A120,nevada!$A:$P,3,FALSE)= "", "", VLOOKUP(ReportFile!$A120,nevada!$A:$P,3,FALSE))</f>
        <v>4</v>
      </c>
      <c r="C120" s="8">
        <f>IF(VLOOKUP(ReportFile!$A120,nevada!$A:$P,13,FALSE)= "", "", VLOOKUP(ReportFile!$A120,nevada!$A:$P,13,FALSE))</f>
        <v>3.5</v>
      </c>
      <c r="D120" s="8">
        <f>IF(VLOOKUP(ReportFile!$A120,nevada!$A:$P,5,FALSE)= "", "", VLOOKUP(ReportFile!$A120,nevada!$A:$P,5,FALSE))</f>
        <v>3.5</v>
      </c>
      <c r="E120" s="8">
        <f>IF(VLOOKUP(ReportFile!$A120,nevada!$A:$P,6,FALSE)= "", "", VLOOKUP(ReportFile!$A120,nevada!$A:$P,6,FALSE))</f>
        <v>1.8</v>
      </c>
      <c r="F120" s="8">
        <f>IF(VLOOKUP(ReportFile!$A120,nevada!$A:$P,7,FALSE)= "", "", VLOOKUP(ReportFile!$A120,nevada!$A:$P,7,FALSE))</f>
        <v>8.6</v>
      </c>
    </row>
    <row r="121" spans="1:7" s="4" customFormat="1" x14ac:dyDescent="0.25">
      <c r="A121" s="4" t="s">
        <v>86</v>
      </c>
      <c r="B121" s="9">
        <f>AVERAGE(B116:B120)</f>
        <v>3.22</v>
      </c>
      <c r="C121" s="9">
        <f t="shared" ref="C121:F121" si="10">AVERAGE(C116:C120)</f>
        <v>1.5</v>
      </c>
      <c r="D121" s="9">
        <f t="shared" si="10"/>
        <v>2.9</v>
      </c>
      <c r="E121" s="9">
        <f t="shared" si="10"/>
        <v>2</v>
      </c>
      <c r="F121" s="9">
        <f t="shared" si="10"/>
        <v>10.025</v>
      </c>
    </row>
    <row r="122" spans="1:7" x14ac:dyDescent="0.25">
      <c r="A122" s="15"/>
      <c r="B122" s="15"/>
      <c r="C122" s="15"/>
      <c r="D122" s="15"/>
      <c r="E122" s="15"/>
      <c r="F122" s="15"/>
    </row>
    <row r="123" spans="1:7" x14ac:dyDescent="0.25">
      <c r="A123" s="15" t="s">
        <v>106</v>
      </c>
      <c r="B123" s="15"/>
      <c r="C123" s="15"/>
      <c r="D123" s="15"/>
      <c r="E123" s="15"/>
      <c r="F123" s="15"/>
    </row>
    <row r="124" spans="1:7" s="4" customFormat="1" x14ac:dyDescent="0.25">
      <c r="A124" s="5"/>
      <c r="B124" s="5" t="s">
        <v>81</v>
      </c>
      <c r="C124" s="5" t="s">
        <v>92</v>
      </c>
      <c r="D124" s="5" t="s">
        <v>83</v>
      </c>
      <c r="E124" s="5" t="s">
        <v>84</v>
      </c>
      <c r="F124" s="5" t="s">
        <v>85</v>
      </c>
    </row>
    <row r="125" spans="1:7" s="6" customFormat="1" x14ac:dyDescent="0.25">
      <c r="A125" s="6" t="s">
        <v>56</v>
      </c>
      <c r="B125" s="8" t="str">
        <f>IF(VLOOKUP(ReportFile!$A125,nevada!$A:$P,8,FALSE)= "", "", VLOOKUP(ReportFile!$A125,nevada!$A:$P,8,FALSE))</f>
        <v/>
      </c>
      <c r="C125" s="8" t="str">
        <f>IF(VLOOKUP(ReportFile!$A125,nevada!$A:$P,14,FALSE)= "", "", VLOOKUP(ReportFile!$A125,nevada!$A:$P,14,FALSE))</f>
        <v/>
      </c>
      <c r="D125" s="8" t="str">
        <f>IF(VLOOKUP(ReportFile!$A125,nevada!$A:$P,10,FALSE)= "", "", VLOOKUP(ReportFile!$A125,nevada!$A:$P,10,FALSE))</f>
        <v/>
      </c>
      <c r="E125" s="8" t="str">
        <f>IF(VLOOKUP(ReportFile!$A125,nevada!$A:$P,11,FALSE)= "", "", VLOOKUP(ReportFile!$A125,nevada!$A:$P,11,FALSE))</f>
        <v/>
      </c>
      <c r="F125" s="8" t="str">
        <f>IF(VLOOKUP(ReportFile!$A125,nevada!$A:$P,12,FALSE)= "", "", VLOOKUP(ReportFile!$A125,nevada!$A:$P,12,FALSE))</f>
        <v/>
      </c>
    </row>
    <row r="126" spans="1:7" s="4" customFormat="1" x14ac:dyDescent="0.25">
      <c r="A126" s="4" t="s">
        <v>57</v>
      </c>
      <c r="B126" s="5">
        <f>IF(VLOOKUP(ReportFile!$A126,nevada!$A:$P,8,FALSE)= "", "", VLOOKUP(ReportFile!$A126,nevada!$A:$P,8,FALSE))</f>
        <v>3</v>
      </c>
      <c r="C126" s="5">
        <f>IF(VLOOKUP(ReportFile!$A126,nevada!$A:$P,14,FALSE)= "", "", VLOOKUP(ReportFile!$A126,nevada!$A:$P,14,FALSE))</f>
        <v>0.5</v>
      </c>
      <c r="D126" s="5">
        <f>IF(VLOOKUP(ReportFile!$A126,nevada!$A:$P,10,FALSE)= "", "", VLOOKUP(ReportFile!$A126,nevada!$A:$P,10,FALSE))</f>
        <v>1.5</v>
      </c>
      <c r="E126" s="5">
        <f>IF(VLOOKUP(ReportFile!$A126,nevada!$A:$P,11,FALSE)= "", "", VLOOKUP(ReportFile!$A126,nevada!$A:$P,11,FALSE))</f>
        <v>1.4</v>
      </c>
      <c r="F126" s="5">
        <f>IF(VLOOKUP(ReportFile!$A126,nevada!$A:$P,12,FALSE)= "", "", VLOOKUP(ReportFile!$A126,nevada!$A:$P,12,FALSE))</f>
        <v>13</v>
      </c>
    </row>
    <row r="127" spans="1:7" s="6" customFormat="1" x14ac:dyDescent="0.25">
      <c r="A127" s="6" t="s">
        <v>58</v>
      </c>
      <c r="B127" s="8">
        <f>IF(VLOOKUP(ReportFile!$A127,nevada!$A:$P,8,FALSE)= "", "", VLOOKUP(ReportFile!$A127,nevada!$A:$P,8,FALSE))</f>
        <v>3</v>
      </c>
      <c r="C127" s="8">
        <f>IF(VLOOKUP(ReportFile!$A127,nevada!$A:$P,14,FALSE)= "", "", VLOOKUP(ReportFile!$A127,nevada!$A:$P,14,FALSE))</f>
        <v>3</v>
      </c>
      <c r="D127" s="8">
        <f>IF(VLOOKUP(ReportFile!$A127,nevada!$A:$P,10,FALSE)= "", "", VLOOKUP(ReportFile!$A127,nevada!$A:$P,10,FALSE))</f>
        <v>3.2</v>
      </c>
      <c r="E127" s="8">
        <f>IF(VLOOKUP(ReportFile!$A127,nevada!$A:$P,11,FALSE)= "", "", VLOOKUP(ReportFile!$A127,nevada!$A:$P,11,FALSE))</f>
        <v>2.2000000000000002</v>
      </c>
      <c r="F127" s="8">
        <f>IF(VLOOKUP(ReportFile!$A127,nevada!$A:$P,12,FALSE)= "", "", VLOOKUP(ReportFile!$A127,nevada!$A:$P,12,FALSE))</f>
        <v>12</v>
      </c>
    </row>
    <row r="128" spans="1:7" s="4" customFormat="1" x14ac:dyDescent="0.25">
      <c r="A128" s="4" t="s">
        <v>54</v>
      </c>
      <c r="B128" s="5">
        <f>IF(VLOOKUP(ReportFile!$A128,nevada!$A:$P,8,FALSE)= "", "", VLOOKUP(ReportFile!$A128,nevada!$A:$P,8,FALSE))</f>
        <v>3.7</v>
      </c>
      <c r="C128" s="5">
        <f>IF(VLOOKUP(ReportFile!$A128,nevada!$A:$P,14,FALSE)= "", "", VLOOKUP(ReportFile!$A128,nevada!$A:$P,14,FALSE))</f>
        <v>0</v>
      </c>
      <c r="D128" s="5">
        <f>IF(VLOOKUP(ReportFile!$A128,nevada!$A:$P,10,FALSE)= "", "", VLOOKUP(ReportFile!$A128,nevada!$A:$P,10,FALSE))</f>
        <v>3.4</v>
      </c>
      <c r="E128" s="5">
        <f>IF(VLOOKUP(ReportFile!$A128,nevada!$A:$P,11,FALSE)= "", "", VLOOKUP(ReportFile!$A128,nevada!$A:$P,11,FALSE))</f>
        <v>2.2999999999999998</v>
      </c>
      <c r="F128" s="5">
        <f>IF(VLOOKUP(ReportFile!$A128,nevada!$A:$P,12,FALSE)= "", "", VLOOKUP(ReportFile!$A128,nevada!$A:$P,12,FALSE))</f>
        <v>10.5</v>
      </c>
    </row>
    <row r="129" spans="1:6" s="6" customFormat="1" x14ac:dyDescent="0.25">
      <c r="A129" s="6" t="s">
        <v>30</v>
      </c>
      <c r="B129" s="8">
        <f>IF(VLOOKUP(ReportFile!$A129,nevada!$A:$P,8,FALSE)= "", "", VLOOKUP(ReportFile!$A129,nevada!$A:$P,8,FALSE))</f>
        <v>4.4000000000000004</v>
      </c>
      <c r="C129" s="8">
        <f>IF(VLOOKUP(ReportFile!$A129,nevada!$A:$P,14,FALSE)= "", "", VLOOKUP(ReportFile!$A129,nevada!$A:$P,14,FALSE))</f>
        <v>4</v>
      </c>
      <c r="D129" s="8">
        <f>IF(VLOOKUP(ReportFile!$A129,nevada!$A:$P,10,FALSE)= "", "", VLOOKUP(ReportFile!$A129,nevada!$A:$P,10,FALSE))</f>
        <v>3.7</v>
      </c>
      <c r="E129" s="8">
        <f>IF(VLOOKUP(ReportFile!$A129,nevada!$A:$P,11,FALSE)= "", "", VLOOKUP(ReportFile!$A129,nevada!$A:$P,11,FALSE))</f>
        <v>1.9</v>
      </c>
      <c r="F129" s="8">
        <f>IF(VLOOKUP(ReportFile!$A129,nevada!$A:$P,12,FALSE)= "", "", VLOOKUP(ReportFile!$A129,nevada!$A:$P,12,FALSE))</f>
        <v>9.6999999999999993</v>
      </c>
    </row>
    <row r="130" spans="1:6" s="4" customFormat="1" x14ac:dyDescent="0.25">
      <c r="A130" s="4" t="s">
        <v>86</v>
      </c>
      <c r="B130" s="9">
        <f>AVERAGE(B125:B129)</f>
        <v>3.5249999999999999</v>
      </c>
      <c r="C130" s="9">
        <f t="shared" ref="C130:F130" si="11">AVERAGE(C125:C129)</f>
        <v>1.875</v>
      </c>
      <c r="D130" s="9">
        <f t="shared" si="11"/>
        <v>2.95</v>
      </c>
      <c r="E130" s="9">
        <f t="shared" si="11"/>
        <v>1.9500000000000002</v>
      </c>
      <c r="F130" s="9">
        <f t="shared" si="11"/>
        <v>11.3</v>
      </c>
    </row>
    <row r="131" spans="1:6" x14ac:dyDescent="0.25">
      <c r="A131" s="15"/>
      <c r="B131" s="15"/>
      <c r="C131" s="15"/>
      <c r="D131" s="15"/>
      <c r="E131" s="15"/>
      <c r="F131" s="15"/>
    </row>
    <row r="132" spans="1:6" x14ac:dyDescent="0.25">
      <c r="A132" s="15" t="s">
        <v>95</v>
      </c>
      <c r="B132" s="15"/>
      <c r="C132" s="15"/>
      <c r="D132" s="15"/>
      <c r="E132" s="15"/>
      <c r="F132" s="15"/>
    </row>
    <row r="133" spans="1:6" s="4" customFormat="1" x14ac:dyDescent="0.25">
      <c r="A133" s="5"/>
      <c r="B133" s="5" t="s">
        <v>81</v>
      </c>
      <c r="C133" s="5" t="s">
        <v>94</v>
      </c>
      <c r="D133" s="5" t="s">
        <v>83</v>
      </c>
      <c r="E133" s="5" t="s">
        <v>84</v>
      </c>
      <c r="F133" s="5" t="s">
        <v>85</v>
      </c>
    </row>
    <row r="134" spans="1:6" s="6" customFormat="1" x14ac:dyDescent="0.25">
      <c r="A134" s="6" t="s">
        <v>45</v>
      </c>
      <c r="B134" s="8">
        <f>IF(VLOOKUP(ReportFile!$A134,'new mexico'!$A:$P,3,FALSE)= "", "", VLOOKUP(ReportFile!$A134,'new mexico'!$A:$P,3,FALSE))</f>
        <v>4.0999999999999996</v>
      </c>
      <c r="C134" s="8">
        <f>IF(VLOOKUP(ReportFile!$A134,'new mexico'!$A:$P,15,FALSE)= "", "", VLOOKUP(ReportFile!$A134,'new mexico'!$A:$P,15,FALSE))</f>
        <v>0.7</v>
      </c>
      <c r="D134" s="8">
        <f>IF(VLOOKUP(ReportFile!$A134,'new mexico'!$A:$P,5,FALSE)= "", "", VLOOKUP(ReportFile!$A134,'new mexico'!$A:$P,5,FALSE))</f>
        <v>1.5</v>
      </c>
      <c r="E134" s="8">
        <f>IF(VLOOKUP(ReportFile!$A134,'new mexico'!$A:$P,6,FALSE)= "", "", VLOOKUP(ReportFile!$A134,'new mexico'!$A:$P,6,FALSE))</f>
        <v>1.2</v>
      </c>
      <c r="F134" s="8">
        <f>IF(VLOOKUP(ReportFile!$A134,'new mexico'!$A:$P,7,FALSE)= "", "", VLOOKUP(ReportFile!$A134,'new mexico'!$A:$P,7,FALSE))</f>
        <v>11.3</v>
      </c>
    </row>
    <row r="135" spans="1:6" s="4" customFormat="1" x14ac:dyDescent="0.25">
      <c r="A135" s="4" t="s">
        <v>61</v>
      </c>
      <c r="B135" s="5">
        <f>IF(VLOOKUP(ReportFile!$A135,'new mexico'!$A:$P,3,FALSE)= "", "", VLOOKUP(ReportFile!$A135,'new mexico'!$A:$P,3,FALSE))</f>
        <v>2.5</v>
      </c>
      <c r="C135" s="5">
        <f>IF(VLOOKUP(ReportFile!$A135,'new mexico'!$A:$P,15,FALSE)= "", "", VLOOKUP(ReportFile!$A135,'new mexico'!$A:$P,15,FALSE))</f>
        <v>-5</v>
      </c>
      <c r="D135" s="5">
        <f>IF(VLOOKUP(ReportFile!$A135,'new mexico'!$A:$P,5,FALSE)= "", "", VLOOKUP(ReportFile!$A135,'new mexico'!$A:$P,5,FALSE))</f>
        <v>0</v>
      </c>
      <c r="E135" s="5" t="str">
        <f>IF(VLOOKUP(ReportFile!$A135,'new mexico'!$A:$P,6,FALSE)= "", "", VLOOKUP(ReportFile!$A135,'new mexico'!$A:$P,6,FALSE))</f>
        <v/>
      </c>
      <c r="F135" s="5" t="str">
        <f>IF(VLOOKUP(ReportFile!$A135,'new mexico'!$A:$P,7,FALSE)= "", "", VLOOKUP(ReportFile!$A135,'new mexico'!$A:$P,7,FALSE))</f>
        <v/>
      </c>
    </row>
    <row r="136" spans="1:6" s="6" customFormat="1" x14ac:dyDescent="0.25">
      <c r="A136" s="6" t="s">
        <v>59</v>
      </c>
      <c r="B136" s="8">
        <f>IF(VLOOKUP(ReportFile!$A136,'new mexico'!$A:$P,3,FALSE)= "", "", VLOOKUP(ReportFile!$A136,'new mexico'!$A:$P,3,FALSE))</f>
        <v>5</v>
      </c>
      <c r="C136" s="8">
        <f>IF(VLOOKUP(ReportFile!$A136,'new mexico'!$A:$P,15,FALSE)= "", "", VLOOKUP(ReportFile!$A136,'new mexico'!$A:$P,15,FALSE))</f>
        <v>1.4</v>
      </c>
      <c r="D136" s="8">
        <f>IF(VLOOKUP(ReportFile!$A136,'new mexico'!$A:$P,5,FALSE)= "", "", VLOOKUP(ReportFile!$A136,'new mexico'!$A:$P,5,FALSE))</f>
        <v>1.7</v>
      </c>
      <c r="E136" s="8" t="str">
        <f>IF(VLOOKUP(ReportFile!$A136,'new mexico'!$A:$P,6,FALSE)= "", "", VLOOKUP(ReportFile!$A136,'new mexico'!$A:$P,6,FALSE))</f>
        <v/>
      </c>
      <c r="F136" s="8" t="str">
        <f>IF(VLOOKUP(ReportFile!$A136,'new mexico'!$A:$P,7,FALSE)= "", "", VLOOKUP(ReportFile!$A136,'new mexico'!$A:$P,7,FALSE))</f>
        <v/>
      </c>
    </row>
    <row r="137" spans="1:6" s="4" customFormat="1" x14ac:dyDescent="0.25">
      <c r="A137" s="4" t="s">
        <v>30</v>
      </c>
      <c r="B137" s="5">
        <f>IF(VLOOKUP(ReportFile!$A137,'new mexico'!$A:$P,3,FALSE)= "", "", VLOOKUP(ReportFile!$A137,'new mexico'!$A:$P,3,FALSE))</f>
        <v>3</v>
      </c>
      <c r="C137" s="5">
        <f>IF(VLOOKUP(ReportFile!$A137,'new mexico'!$A:$P,15,FALSE)= "", "", VLOOKUP(ReportFile!$A137,'new mexico'!$A:$P,15,FALSE))</f>
        <v>-0.5</v>
      </c>
      <c r="D137" s="5">
        <f>IF(VLOOKUP(ReportFile!$A137,'new mexico'!$A:$P,5,FALSE)= "", "", VLOOKUP(ReportFile!$A137,'new mexico'!$A:$P,5,FALSE))</f>
        <v>0.8</v>
      </c>
      <c r="E137" s="5">
        <f>IF(VLOOKUP(ReportFile!$A137,'new mexico'!$A:$P,6,FALSE)= "", "", VLOOKUP(ReportFile!$A137,'new mexico'!$A:$P,6,FALSE))</f>
        <v>0.5</v>
      </c>
      <c r="F137" s="5">
        <f>IF(VLOOKUP(ReportFile!$A137,'new mexico'!$A:$P,7,FALSE)= "", "", VLOOKUP(ReportFile!$A137,'new mexico'!$A:$P,7,FALSE))</f>
        <v>12.7</v>
      </c>
    </row>
    <row r="138" spans="1:6" s="6" customFormat="1" x14ac:dyDescent="0.25">
      <c r="A138" s="6" t="s">
        <v>86</v>
      </c>
      <c r="B138" s="7">
        <f>AVERAGE(B134:B137)</f>
        <v>3.65</v>
      </c>
      <c r="C138" s="7">
        <f t="shared" ref="C138:F138" si="12">AVERAGE(C134:C137)</f>
        <v>-0.85</v>
      </c>
      <c r="D138" s="7">
        <f t="shared" si="12"/>
        <v>1</v>
      </c>
      <c r="E138" s="7">
        <f t="shared" si="12"/>
        <v>0.85</v>
      </c>
      <c r="F138" s="7">
        <f t="shared" si="12"/>
        <v>12</v>
      </c>
    </row>
    <row r="140" spans="1:6" x14ac:dyDescent="0.25">
      <c r="A140" s="15" t="s">
        <v>107</v>
      </c>
      <c r="B140" s="15"/>
      <c r="C140" s="15"/>
      <c r="D140" s="15"/>
      <c r="E140" s="15"/>
      <c r="F140" s="15"/>
    </row>
    <row r="141" spans="1:6" s="4" customFormat="1" x14ac:dyDescent="0.25">
      <c r="A141" s="5"/>
      <c r="B141" s="5" t="s">
        <v>81</v>
      </c>
      <c r="C141" s="5" t="s">
        <v>94</v>
      </c>
      <c r="D141" s="5" t="s">
        <v>83</v>
      </c>
      <c r="E141" s="5" t="s">
        <v>84</v>
      </c>
      <c r="F141" s="5" t="s">
        <v>85</v>
      </c>
    </row>
    <row r="142" spans="1:6" s="6" customFormat="1" x14ac:dyDescent="0.25">
      <c r="A142" s="6" t="s">
        <v>45</v>
      </c>
      <c r="B142" s="8" t="str">
        <f>IF(VLOOKUP(ReportFile!$A142,'new mexico'!$A:$P,8,FALSE)= "", "", VLOOKUP(ReportFile!$A142,'new mexico'!$A:$P,8,FALSE))</f>
        <v/>
      </c>
      <c r="C142" s="8" t="str">
        <f>IF(VLOOKUP(ReportFile!$A142,'new mexico'!$A:$P,16,FALSE)= "", "", VLOOKUP(ReportFile!$A142,'new mexico'!$A:$P,16,FALSE))</f>
        <v/>
      </c>
      <c r="D142" s="8" t="str">
        <f>IF(VLOOKUP(ReportFile!$A142,'new mexico'!$A:$P,10,FALSE)= "", "", VLOOKUP(ReportFile!$A142,'new mexico'!$A:$P,10,FALSE))</f>
        <v/>
      </c>
      <c r="E142" s="8" t="str">
        <f>IF(VLOOKUP(ReportFile!$A142,'new mexico'!$A:$P,11,FALSE)= "", "", VLOOKUP(ReportFile!$A142,'new mexico'!$A:$P,11,FALSE))</f>
        <v/>
      </c>
      <c r="F142" s="8" t="str">
        <f>IF(VLOOKUP(ReportFile!$A142,'new mexico'!$A:$P,12,FALSE)= "", "", VLOOKUP(ReportFile!$A142,'new mexico'!$A:$P,12,FALSE))</f>
        <v/>
      </c>
    </row>
    <row r="143" spans="1:6" s="4" customFormat="1" x14ac:dyDescent="0.25">
      <c r="A143" s="4" t="s">
        <v>61</v>
      </c>
      <c r="B143" s="5">
        <f>IF(VLOOKUP(ReportFile!$A143,'new mexico'!$A:$P,8,FALSE)= "", "", VLOOKUP(ReportFile!$A143,'new mexico'!$A:$P,8,FALSE))</f>
        <v>3.5</v>
      </c>
      <c r="C143" s="5">
        <f>IF(VLOOKUP(ReportFile!$A143,'new mexico'!$A:$P,16,FALSE)= "", "", VLOOKUP(ReportFile!$A143,'new mexico'!$A:$P,16,FALSE))</f>
        <v>-0.5</v>
      </c>
      <c r="D143" s="5">
        <f>IF(VLOOKUP(ReportFile!$A143,'new mexico'!$A:$P,10,FALSE)= "", "", VLOOKUP(ReportFile!$A143,'new mexico'!$A:$P,10,FALSE))</f>
        <v>1.5</v>
      </c>
      <c r="E143" s="5" t="str">
        <f>IF(VLOOKUP(ReportFile!$A143,'new mexico'!$A:$P,11,FALSE)= "", "", VLOOKUP(ReportFile!$A143,'new mexico'!$A:$P,11,FALSE))</f>
        <v/>
      </c>
      <c r="F143" s="5" t="str">
        <f>IF(VLOOKUP(ReportFile!$A143,'new mexico'!$A:$P,12,FALSE)= "", "", VLOOKUP(ReportFile!$A143,'new mexico'!$A:$P,12,FALSE))</f>
        <v/>
      </c>
    </row>
    <row r="144" spans="1:6" s="6" customFormat="1" x14ac:dyDescent="0.25">
      <c r="A144" s="6" t="s">
        <v>59</v>
      </c>
      <c r="B144" s="8" t="str">
        <f>IF(VLOOKUP(ReportFile!$A144,'new mexico'!$A:$P,8,FALSE)= "", "", VLOOKUP(ReportFile!$A144,'new mexico'!$A:$P,8,FALSE))</f>
        <v/>
      </c>
      <c r="C144" s="8" t="str">
        <f>IF(VLOOKUP(ReportFile!$A144,'new mexico'!$A:$P,16,FALSE)= "", "", VLOOKUP(ReportFile!$A144,'new mexico'!$A:$P,16,FALSE))</f>
        <v/>
      </c>
      <c r="D144" s="8" t="str">
        <f>IF(VLOOKUP(ReportFile!$A144,'new mexico'!$A:$P,10,FALSE)= "", "", VLOOKUP(ReportFile!$A144,'new mexico'!$A:$P,10,FALSE))</f>
        <v/>
      </c>
      <c r="E144" s="8" t="str">
        <f>IF(VLOOKUP(ReportFile!$A144,'new mexico'!$A:$P,11,FALSE)= "", "", VLOOKUP(ReportFile!$A144,'new mexico'!$A:$P,11,FALSE))</f>
        <v/>
      </c>
      <c r="F144" s="8" t="str">
        <f>IF(VLOOKUP(ReportFile!$A144,'new mexico'!$A:$P,12,FALSE)= "", "", VLOOKUP(ReportFile!$A144,'new mexico'!$A:$P,12,FALSE))</f>
        <v/>
      </c>
    </row>
    <row r="145" spans="1:6" s="4" customFormat="1" x14ac:dyDescent="0.25">
      <c r="A145" s="4" t="s">
        <v>30</v>
      </c>
      <c r="B145" s="5">
        <f>IF(VLOOKUP(ReportFile!$A145,'new mexico'!$A:$P,8,FALSE)= "", "", VLOOKUP(ReportFile!$A145,'new mexico'!$A:$P,8,FALSE))</f>
        <v>4</v>
      </c>
      <c r="C145" s="5">
        <f>IF(VLOOKUP(ReportFile!$A145,'new mexico'!$A:$P,16,FALSE)= "", "", VLOOKUP(ReportFile!$A145,'new mexico'!$A:$P,16,FALSE))</f>
        <v>0.2</v>
      </c>
      <c r="D145" s="5">
        <f>IF(VLOOKUP(ReportFile!$A145,'new mexico'!$A:$P,10,FALSE)= "", "", VLOOKUP(ReportFile!$A145,'new mexico'!$A:$P,10,FALSE))</f>
        <v>0.8</v>
      </c>
      <c r="E145" s="5">
        <f>IF(VLOOKUP(ReportFile!$A145,'new mexico'!$A:$P,11,FALSE)= "", "", VLOOKUP(ReportFile!$A145,'new mexico'!$A:$P,11,FALSE))</f>
        <v>0.6</v>
      </c>
      <c r="F145" s="5">
        <f>IF(VLOOKUP(ReportFile!$A145,'new mexico'!$A:$P,12,FALSE)= "", "", VLOOKUP(ReportFile!$A145,'new mexico'!$A:$P,12,FALSE))</f>
        <v>5</v>
      </c>
    </row>
    <row r="146" spans="1:6" s="6" customFormat="1" x14ac:dyDescent="0.25">
      <c r="A146" s="6" t="s">
        <v>86</v>
      </c>
      <c r="B146" s="7">
        <f>AVERAGE(B142:B145)</f>
        <v>3.75</v>
      </c>
      <c r="C146" s="7">
        <f t="shared" ref="C146:F146" si="13">AVERAGE(C142:C145)</f>
        <v>-0.15</v>
      </c>
      <c r="D146" s="7">
        <f t="shared" si="13"/>
        <v>1.1499999999999999</v>
      </c>
      <c r="E146" s="7">
        <f t="shared" si="13"/>
        <v>0.6</v>
      </c>
      <c r="F146" s="7">
        <f t="shared" si="13"/>
        <v>5</v>
      </c>
    </row>
    <row r="148" spans="1:6" x14ac:dyDescent="0.25">
      <c r="A148" s="15" t="s">
        <v>96</v>
      </c>
      <c r="B148" s="15"/>
      <c r="C148" s="15"/>
      <c r="D148" s="15"/>
      <c r="E148" s="15"/>
      <c r="F148" s="15"/>
    </row>
    <row r="149" spans="1:6" s="4" customFormat="1" x14ac:dyDescent="0.25">
      <c r="A149" s="5"/>
      <c r="B149" s="5" t="s">
        <v>81</v>
      </c>
      <c r="C149" s="5" t="s">
        <v>94</v>
      </c>
      <c r="D149" s="5" t="s">
        <v>83</v>
      </c>
      <c r="E149" s="5" t="s">
        <v>84</v>
      </c>
      <c r="F149" s="5" t="s">
        <v>85</v>
      </c>
    </row>
    <row r="150" spans="1:6" s="6" customFormat="1" x14ac:dyDescent="0.25">
      <c r="A150" s="6" t="s">
        <v>66</v>
      </c>
      <c r="B150" s="8">
        <f>IF(VLOOKUP(ReportFile!$A150,oregon!$A:$P,3,FALSE)= "", "", VLOOKUP(ReportFile!$A150,oregon!$A:$P,3,FALSE))</f>
        <v>4.8</v>
      </c>
      <c r="C150" s="8">
        <f>IF(VLOOKUP(ReportFile!$A150,oregon!$A:$P,15,FALSE)= "", "", VLOOKUP(ReportFile!$A150,oregon!$A:$P,15,FALSE))</f>
        <v>2.5</v>
      </c>
      <c r="D150" s="8">
        <f>IF(VLOOKUP(ReportFile!$A150,oregon!$A:$P,5,FALSE)= "", "", VLOOKUP(ReportFile!$A150,oregon!$A:$P,5,FALSE))</f>
        <v>2.6</v>
      </c>
      <c r="E150" s="8">
        <f>IF(VLOOKUP(ReportFile!$A150,oregon!$A:$P,6,FALSE)= "", "", VLOOKUP(ReportFile!$A150,oregon!$A:$P,6,FALSE))</f>
        <v>1.3</v>
      </c>
      <c r="F150" s="8">
        <f>IF(VLOOKUP(ReportFile!$A150,oregon!$A:$P,7,FALSE)= "", "", VLOOKUP(ReportFile!$A150,oregon!$A:$P,7,FALSE))</f>
        <v>7.4</v>
      </c>
    </row>
    <row r="151" spans="1:6" s="4" customFormat="1" x14ac:dyDescent="0.25">
      <c r="A151" s="4" t="s">
        <v>62</v>
      </c>
      <c r="B151" s="5">
        <f>IF(VLOOKUP(ReportFile!$A151,oregon!$A:$P,3,FALSE)= "", "", VLOOKUP(ReportFile!$A151,oregon!$A:$P,3,FALSE))</f>
        <v>4.5</v>
      </c>
      <c r="C151" s="5">
        <f>IF(VLOOKUP(ReportFile!$A151,oregon!$A:$P,15,FALSE)= "", "", VLOOKUP(ReportFile!$A151,oregon!$A:$P,15,FALSE))</f>
        <v>1.5</v>
      </c>
      <c r="D151" s="5">
        <f>IF(VLOOKUP(ReportFile!$A151,oregon!$A:$P,5,FALSE)= "", "", VLOOKUP(ReportFile!$A151,oregon!$A:$P,5,FALSE))</f>
        <v>2.7</v>
      </c>
      <c r="E151" s="5">
        <f>IF(VLOOKUP(ReportFile!$A151,oregon!$A:$P,6,FALSE)= "", "", VLOOKUP(ReportFile!$A151,oregon!$A:$P,6,FALSE))</f>
        <v>0.9</v>
      </c>
      <c r="F151" s="5">
        <f>IF(VLOOKUP(ReportFile!$A151,oregon!$A:$P,7,FALSE)= "", "", VLOOKUP(ReportFile!$A151,oregon!$A:$P,7,FALSE))</f>
        <v>18</v>
      </c>
    </row>
    <row r="152" spans="1:6" s="6" customFormat="1" x14ac:dyDescent="0.25">
      <c r="A152" s="6" t="s">
        <v>65</v>
      </c>
      <c r="B152" s="8">
        <f>IF(VLOOKUP(ReportFile!$A152,oregon!$A:$P,3,FALSE)= "", "", VLOOKUP(ReportFile!$A152,oregon!$A:$P,3,FALSE))</f>
        <v>4.9000000000000004</v>
      </c>
      <c r="C152" s="8">
        <f>IF(VLOOKUP(ReportFile!$A152,oregon!$A:$P,15,FALSE)= "", "", VLOOKUP(ReportFile!$A152,oregon!$A:$P,15,FALSE))</f>
        <v>2.2999999999999998</v>
      </c>
      <c r="D152" s="8">
        <f>IF(VLOOKUP(ReportFile!$A152,oregon!$A:$P,5,FALSE)= "", "", VLOOKUP(ReportFile!$A152,oregon!$A:$P,5,FALSE))</f>
        <v>5.6</v>
      </c>
      <c r="E152" s="8">
        <f>IF(VLOOKUP(ReportFile!$A152,oregon!$A:$P,6,FALSE)= "", "", VLOOKUP(ReportFile!$A152,oregon!$A:$P,6,FALSE))</f>
        <v>1.2</v>
      </c>
      <c r="F152" s="8">
        <f>IF(VLOOKUP(ReportFile!$A152,oregon!$A:$P,7,FALSE)= "", "", VLOOKUP(ReportFile!$A152,oregon!$A:$P,7,FALSE))</f>
        <v>3.2</v>
      </c>
    </row>
    <row r="153" spans="1:6" s="4" customFormat="1" x14ac:dyDescent="0.25">
      <c r="A153" s="4" t="s">
        <v>64</v>
      </c>
      <c r="B153" s="5">
        <f>IF(VLOOKUP(ReportFile!$A153,oregon!$A:$P,3,FALSE)= "", "", VLOOKUP(ReportFile!$A153,oregon!$A:$P,3,FALSE))</f>
        <v>5.5</v>
      </c>
      <c r="C153" s="5">
        <f>IF(VLOOKUP(ReportFile!$A153,oregon!$A:$P,15,FALSE)= "", "", VLOOKUP(ReportFile!$A153,oregon!$A:$P,15,FALSE))</f>
        <v>2.2999999999999998</v>
      </c>
      <c r="D153" s="5">
        <f>IF(VLOOKUP(ReportFile!$A153,oregon!$A:$P,5,FALSE)= "", "", VLOOKUP(ReportFile!$A153,oregon!$A:$P,5,FALSE))</f>
        <v>3</v>
      </c>
      <c r="E153" s="5">
        <f>IF(VLOOKUP(ReportFile!$A153,oregon!$A:$P,6,FALSE)= "", "", VLOOKUP(ReportFile!$A153,oregon!$A:$P,6,FALSE))</f>
        <v>1.4</v>
      </c>
      <c r="F153" s="5">
        <f>IF(VLOOKUP(ReportFile!$A153,oregon!$A:$P,7,FALSE)= "", "", VLOOKUP(ReportFile!$A153,oregon!$A:$P,7,FALSE))</f>
        <v>25</v>
      </c>
    </row>
    <row r="154" spans="1:6" s="6" customFormat="1" x14ac:dyDescent="0.25">
      <c r="A154" s="6" t="s">
        <v>30</v>
      </c>
      <c r="B154" s="8">
        <f>IF(VLOOKUP(ReportFile!$A154,oregon!$A:$P,3,FALSE)= "", "", VLOOKUP(ReportFile!$A154,oregon!$A:$P,3,FALSE))</f>
        <v>4.8</v>
      </c>
      <c r="C154" s="8">
        <f>IF(VLOOKUP(ReportFile!$A154,oregon!$A:$P,15,FALSE)= "", "", VLOOKUP(ReportFile!$A154,oregon!$A:$P,15,FALSE))</f>
        <v>2.6</v>
      </c>
      <c r="D154" s="8">
        <f>IF(VLOOKUP(ReportFile!$A154,oregon!$A:$P,5,FALSE)= "", "", VLOOKUP(ReportFile!$A154,oregon!$A:$P,5,FALSE))</f>
        <v>2.4</v>
      </c>
      <c r="E154" s="8">
        <f>IF(VLOOKUP(ReportFile!$A154,oregon!$A:$P,6,FALSE)= "", "", VLOOKUP(ReportFile!$A154,oregon!$A:$P,6,FALSE))</f>
        <v>1</v>
      </c>
      <c r="F154" s="8">
        <f>IF(VLOOKUP(ReportFile!$A154,oregon!$A:$P,7,FALSE)= "", "", VLOOKUP(ReportFile!$A154,oregon!$A:$P,7,FALSE))</f>
        <v>10.4</v>
      </c>
    </row>
    <row r="155" spans="1:6" s="4" customFormat="1" x14ac:dyDescent="0.25">
      <c r="A155" s="4" t="s">
        <v>86</v>
      </c>
      <c r="B155" s="9">
        <f>AVERAGE(B150:B154)</f>
        <v>4.9000000000000004</v>
      </c>
      <c r="C155" s="9">
        <f t="shared" ref="C155:F155" si="14">AVERAGE(C150:C154)</f>
        <v>2.2399999999999998</v>
      </c>
      <c r="D155" s="9">
        <f t="shared" si="14"/>
        <v>3.2600000000000002</v>
      </c>
      <c r="E155" s="9">
        <f t="shared" si="14"/>
        <v>1.1600000000000001</v>
      </c>
      <c r="F155" s="9">
        <f t="shared" si="14"/>
        <v>12.799999999999999</v>
      </c>
    </row>
    <row r="157" spans="1:6" x14ac:dyDescent="0.25">
      <c r="A157" s="15" t="s">
        <v>108</v>
      </c>
      <c r="B157" s="15"/>
      <c r="C157" s="15"/>
      <c r="D157" s="15"/>
      <c r="E157" s="15"/>
      <c r="F157" s="15"/>
    </row>
    <row r="158" spans="1:6" s="4" customFormat="1" x14ac:dyDescent="0.25">
      <c r="A158" s="5"/>
      <c r="B158" s="5" t="s">
        <v>81</v>
      </c>
      <c r="C158" s="5" t="s">
        <v>94</v>
      </c>
      <c r="D158" s="5" t="s">
        <v>83</v>
      </c>
      <c r="E158" s="5" t="s">
        <v>84</v>
      </c>
      <c r="F158" s="5" t="s">
        <v>85</v>
      </c>
    </row>
    <row r="159" spans="1:6" s="6" customFormat="1" x14ac:dyDescent="0.25">
      <c r="A159" s="6" t="s">
        <v>66</v>
      </c>
      <c r="B159" s="8">
        <f>IF(VLOOKUP(ReportFile!$A159,oregon!$A:$P,8,FALSE)= "", "", VLOOKUP(ReportFile!$A159,oregon!$A:$P,8,FALSE))</f>
        <v>5.4</v>
      </c>
      <c r="C159" s="8">
        <f>IF(VLOOKUP(ReportFile!$A159,oregon!$A:$P,16,FALSE)= "", "", VLOOKUP(ReportFile!$A159,oregon!$A:$P,16,FALSE))</f>
        <v>1.3</v>
      </c>
      <c r="D159" s="8">
        <f>IF(VLOOKUP(ReportFile!$A159,oregon!$A:$P,10,FALSE)= "", "", VLOOKUP(ReportFile!$A159,oregon!$A:$P,10,FALSE))</f>
        <v>2.6</v>
      </c>
      <c r="E159" s="8">
        <f>IF(VLOOKUP(ReportFile!$A159,oregon!$A:$P,11,FALSE)= "", "", VLOOKUP(ReportFile!$A159,oregon!$A:$P,11,FALSE))</f>
        <v>1.5</v>
      </c>
      <c r="F159" s="8">
        <f>IF(VLOOKUP(ReportFile!$A159,oregon!$A:$P,12,FALSE)= "", "", VLOOKUP(ReportFile!$A159,oregon!$A:$P,12,FALSE))</f>
        <v>15</v>
      </c>
    </row>
    <row r="160" spans="1:6" s="4" customFormat="1" x14ac:dyDescent="0.25">
      <c r="A160" s="4" t="s">
        <v>62</v>
      </c>
      <c r="B160" s="5" t="str">
        <f>IF(VLOOKUP(ReportFile!$A160,oregon!$A:$P,8,FALSE)= "", "", VLOOKUP(ReportFile!$A160,oregon!$A:$P,8,FALSE))</f>
        <v/>
      </c>
      <c r="C160" s="5" t="str">
        <f>IF(VLOOKUP(ReportFile!$A160,oregon!$A:$P,16,FALSE)= "", "", VLOOKUP(ReportFile!$A160,oregon!$A:$P,16,FALSE))</f>
        <v/>
      </c>
      <c r="D160" s="5" t="str">
        <f>IF(VLOOKUP(ReportFile!$A160,oregon!$A:$P,10,FALSE)= "", "", VLOOKUP(ReportFile!$A160,oregon!$A:$P,10,FALSE))</f>
        <v/>
      </c>
      <c r="E160" s="5" t="str">
        <f>IF(VLOOKUP(ReportFile!$A160,oregon!$A:$P,11,FALSE)= "", "", VLOOKUP(ReportFile!$A160,oregon!$A:$P,11,FALSE))</f>
        <v/>
      </c>
      <c r="F160" s="5" t="str">
        <f>IF(VLOOKUP(ReportFile!$A160,oregon!$A:$P,12,FALSE)= "", "", VLOOKUP(ReportFile!$A160,oregon!$A:$P,12,FALSE))</f>
        <v/>
      </c>
    </row>
    <row r="161" spans="1:6" s="6" customFormat="1" x14ac:dyDescent="0.25">
      <c r="A161" s="6" t="s">
        <v>65</v>
      </c>
      <c r="B161" s="8">
        <f>IF(VLOOKUP(ReportFile!$A161,oregon!$A:$P,8,FALSE)= "", "", VLOOKUP(ReportFile!$A161,oregon!$A:$P,8,FALSE))</f>
        <v>5.0999999999999996</v>
      </c>
      <c r="C161" s="8">
        <f>IF(VLOOKUP(ReportFile!$A161,oregon!$A:$P,16,FALSE)= "", "", VLOOKUP(ReportFile!$A161,oregon!$A:$P,16,FALSE))</f>
        <v>2.7</v>
      </c>
      <c r="D161" s="8">
        <f>IF(VLOOKUP(ReportFile!$A161,oregon!$A:$P,10,FALSE)= "", "", VLOOKUP(ReportFile!$A161,oregon!$A:$P,10,FALSE))</f>
        <v>5.8</v>
      </c>
      <c r="E161" s="8">
        <f>IF(VLOOKUP(ReportFile!$A161,oregon!$A:$P,11,FALSE)= "", "", VLOOKUP(ReportFile!$A161,oregon!$A:$P,11,FALSE))</f>
        <v>1.2</v>
      </c>
      <c r="F161" s="8">
        <f>IF(VLOOKUP(ReportFile!$A161,oregon!$A:$P,12,FALSE)= "", "", VLOOKUP(ReportFile!$A161,oregon!$A:$P,12,FALSE))</f>
        <v>5.4</v>
      </c>
    </row>
    <row r="162" spans="1:6" s="4" customFormat="1" x14ac:dyDescent="0.25">
      <c r="A162" s="4" t="s">
        <v>64</v>
      </c>
      <c r="B162" s="5" t="str">
        <f>IF(VLOOKUP(ReportFile!$A162,oregon!$A:$P,8,FALSE)= "", "", VLOOKUP(ReportFile!$A162,oregon!$A:$P,8,FALSE))</f>
        <v/>
      </c>
      <c r="C162" s="5" t="str">
        <f>IF(VLOOKUP(ReportFile!$A162,oregon!$A:$P,16,FALSE)= "", "", VLOOKUP(ReportFile!$A162,oregon!$A:$P,16,FALSE))</f>
        <v/>
      </c>
      <c r="D162" s="5" t="str">
        <f>IF(VLOOKUP(ReportFile!$A162,oregon!$A:$P,10,FALSE)= "", "", VLOOKUP(ReportFile!$A162,oregon!$A:$P,10,FALSE))</f>
        <v/>
      </c>
      <c r="E162" s="5" t="str">
        <f>IF(VLOOKUP(ReportFile!$A162,oregon!$A:$P,11,FALSE)= "", "", VLOOKUP(ReportFile!$A162,oregon!$A:$P,11,FALSE))</f>
        <v/>
      </c>
      <c r="F162" s="5" t="str">
        <f>IF(VLOOKUP(ReportFile!$A162,oregon!$A:$P,12,FALSE)= "", "", VLOOKUP(ReportFile!$A162,oregon!$A:$P,12,FALSE))</f>
        <v/>
      </c>
    </row>
    <row r="163" spans="1:6" s="6" customFormat="1" x14ac:dyDescent="0.25">
      <c r="A163" s="6" t="s">
        <v>30</v>
      </c>
      <c r="B163" s="8">
        <f>IF(VLOOKUP(ReportFile!$A163,oregon!$A:$P,8,FALSE)= "", "", VLOOKUP(ReportFile!$A163,oregon!$A:$P,8,FALSE))</f>
        <v>5</v>
      </c>
      <c r="C163" s="8">
        <f>IF(VLOOKUP(ReportFile!$A163,oregon!$A:$P,16,FALSE)= "", "", VLOOKUP(ReportFile!$A163,oregon!$A:$P,16,FALSE))</f>
        <v>1.5</v>
      </c>
      <c r="D163" s="8">
        <f>IF(VLOOKUP(ReportFile!$A163,oregon!$A:$P,10,FALSE)= "", "", VLOOKUP(ReportFile!$A163,oregon!$A:$P,10,FALSE))</f>
        <v>2.4</v>
      </c>
      <c r="E163" s="8">
        <f>IF(VLOOKUP(ReportFile!$A163,oregon!$A:$P,11,FALSE)= "", "", VLOOKUP(ReportFile!$A163,oregon!$A:$P,11,FALSE))</f>
        <v>1</v>
      </c>
      <c r="F163" s="8">
        <f>IF(VLOOKUP(ReportFile!$A163,oregon!$A:$P,12,FALSE)= "", "", VLOOKUP(ReportFile!$A163,oregon!$A:$P,12,FALSE))</f>
        <v>11.5</v>
      </c>
    </row>
    <row r="164" spans="1:6" s="4" customFormat="1" x14ac:dyDescent="0.25">
      <c r="A164" s="4" t="s">
        <v>86</v>
      </c>
      <c r="B164" s="9">
        <f>AVERAGE(B159:B163)</f>
        <v>5.166666666666667</v>
      </c>
      <c r="C164" s="9">
        <f t="shared" ref="C164:F164" si="15">AVERAGE(C159:C163)</f>
        <v>1.8333333333333333</v>
      </c>
      <c r="D164" s="9">
        <f t="shared" si="15"/>
        <v>3.6</v>
      </c>
      <c r="E164" s="9">
        <f t="shared" si="15"/>
        <v>1.2333333333333334</v>
      </c>
      <c r="F164" s="9">
        <f t="shared" si="15"/>
        <v>10.633333333333333</v>
      </c>
    </row>
    <row r="166" spans="1:6" x14ac:dyDescent="0.25">
      <c r="A166" s="15" t="s">
        <v>97</v>
      </c>
      <c r="B166" s="15"/>
      <c r="C166" s="15"/>
      <c r="D166" s="15"/>
      <c r="E166" s="15"/>
      <c r="F166" s="15"/>
    </row>
    <row r="167" spans="1:6" s="4" customFormat="1" x14ac:dyDescent="0.25">
      <c r="A167" s="5"/>
      <c r="B167" s="5" t="s">
        <v>81</v>
      </c>
      <c r="C167" s="5" t="s">
        <v>82</v>
      </c>
      <c r="D167" s="5" t="s">
        <v>83</v>
      </c>
      <c r="E167" s="5" t="s">
        <v>84</v>
      </c>
      <c r="F167" s="5" t="s">
        <v>85</v>
      </c>
    </row>
    <row r="168" spans="1:6" s="6" customFormat="1" x14ac:dyDescent="0.25">
      <c r="A168" s="6" t="s">
        <v>45</v>
      </c>
      <c r="B168" s="8">
        <f>IF(VLOOKUP(ReportFile!$A168,texas!$A:$P,3,FALSE)= "", "", VLOOKUP(ReportFile!$A168,texas!$A:$P,3,FALSE))</f>
        <v>5.8</v>
      </c>
      <c r="C168" s="8">
        <f>IF(VLOOKUP(ReportFile!$A168,texas!$A:$P,4,FALSE)= "", "", VLOOKUP(ReportFile!$A168,texas!$A:$P,4,FALSE))</f>
        <v>6.1</v>
      </c>
      <c r="D168" s="8">
        <f>IF(VLOOKUP(ReportFile!$A168,texas!$A:$P,5,FALSE)= "", "", VLOOKUP(ReportFile!$A168,texas!$A:$P,5,FALSE))</f>
        <v>2.1</v>
      </c>
      <c r="E168" s="8">
        <f>IF(VLOOKUP(ReportFile!$A168,texas!$A:$P,6,FALSE)= "", "", VLOOKUP(ReportFile!$A168,texas!$A:$P,6,FALSE))</f>
        <v>1.7</v>
      </c>
      <c r="F168" s="8">
        <f>IF(VLOOKUP(ReportFile!$A168,texas!$A:$P,7,FALSE)= "", "", VLOOKUP(ReportFile!$A168,texas!$A:$P,7,FALSE))</f>
        <v>18.8</v>
      </c>
    </row>
    <row r="169" spans="1:6" s="4" customFormat="1" x14ac:dyDescent="0.25">
      <c r="A169" s="4" t="s">
        <v>67</v>
      </c>
      <c r="B169" s="5">
        <f>IF(VLOOKUP(ReportFile!$A169,texas!$A:$P,3,FALSE)= "", "", VLOOKUP(ReportFile!$A169,texas!$A:$P,3,FALSE))</f>
        <v>5.9</v>
      </c>
      <c r="C169" s="5">
        <f>IF(VLOOKUP(ReportFile!$A169,texas!$A:$P,4,FALSE)= "", "", VLOOKUP(ReportFile!$A169,texas!$A:$P,4,FALSE))</f>
        <v>6.2</v>
      </c>
      <c r="D169" s="5">
        <f>IF(VLOOKUP(ReportFile!$A169,texas!$A:$P,5,FALSE)= "", "", VLOOKUP(ReportFile!$A169,texas!$A:$P,5,FALSE))</f>
        <v>2.2000000000000002</v>
      </c>
      <c r="E169" s="5">
        <f>IF(VLOOKUP(ReportFile!$A169,texas!$A:$P,6,FALSE)= "", "", VLOOKUP(ReportFile!$A169,texas!$A:$P,6,FALSE))</f>
        <v>1.8</v>
      </c>
      <c r="F169" s="5">
        <f>IF(VLOOKUP(ReportFile!$A169,texas!$A:$P,7,FALSE)= "", "", VLOOKUP(ReportFile!$A169,texas!$A:$P,7,FALSE))</f>
        <v>12.8</v>
      </c>
    </row>
    <row r="170" spans="1:6" s="6" customFormat="1" x14ac:dyDescent="0.25">
      <c r="A170" s="6" t="s">
        <v>72</v>
      </c>
      <c r="B170" s="8">
        <f>IF(VLOOKUP(ReportFile!$A170,texas!$A:$P,3,FALSE)= "", "", VLOOKUP(ReportFile!$A170,texas!$A:$P,3,FALSE))</f>
        <v>4.5</v>
      </c>
      <c r="C170" s="8">
        <f>IF(VLOOKUP(ReportFile!$A170,texas!$A:$P,4,FALSE)= "", "", VLOOKUP(ReportFile!$A170,texas!$A:$P,4,FALSE))</f>
        <v>6.2</v>
      </c>
      <c r="D170" s="8">
        <f>IF(VLOOKUP(ReportFile!$A170,texas!$A:$P,5,FALSE)= "", "", VLOOKUP(ReportFile!$A170,texas!$A:$P,5,FALSE))</f>
        <v>3.2</v>
      </c>
      <c r="E170" s="8">
        <f>IF(VLOOKUP(ReportFile!$A170,texas!$A:$P,6,FALSE)= "", "", VLOOKUP(ReportFile!$A170,texas!$A:$P,6,FALSE))</f>
        <v>1.7</v>
      </c>
      <c r="F170" s="8">
        <f>IF(VLOOKUP(ReportFile!$A170,texas!$A:$P,7,FALSE)= "", "", VLOOKUP(ReportFile!$A170,texas!$A:$P,7,FALSE))</f>
        <v>3.5</v>
      </c>
    </row>
    <row r="171" spans="1:6" s="4" customFormat="1" x14ac:dyDescent="0.25">
      <c r="A171" s="4" t="s">
        <v>69</v>
      </c>
      <c r="B171" s="5">
        <f>IF(VLOOKUP(ReportFile!$A171,texas!$A:$P,3,FALSE)= "", "", VLOOKUP(ReportFile!$A171,texas!$A:$P,3,FALSE))</f>
        <v>5.9</v>
      </c>
      <c r="C171" s="5">
        <f>IF(VLOOKUP(ReportFile!$A171,texas!$A:$P,4,FALSE)= "", "", VLOOKUP(ReportFile!$A171,texas!$A:$P,4,FALSE))</f>
        <v>7</v>
      </c>
      <c r="D171" s="5">
        <f>IF(VLOOKUP(ReportFile!$A171,texas!$A:$P,5,FALSE)= "", "", VLOOKUP(ReportFile!$A171,texas!$A:$P,5,FALSE))</f>
        <v>2.5</v>
      </c>
      <c r="E171" s="5">
        <f>IF(VLOOKUP(ReportFile!$A171,texas!$A:$P,6,FALSE)= "", "", VLOOKUP(ReportFile!$A171,texas!$A:$P,6,FALSE))</f>
        <v>1.7</v>
      </c>
      <c r="F171" s="5">
        <f>IF(VLOOKUP(ReportFile!$A171,texas!$A:$P,7,FALSE)= "", "", VLOOKUP(ReportFile!$A171,texas!$A:$P,7,FALSE))</f>
        <v>10.3</v>
      </c>
    </row>
    <row r="172" spans="1:6" s="6" customFormat="1" x14ac:dyDescent="0.25">
      <c r="A172" s="6" t="s">
        <v>71</v>
      </c>
      <c r="B172" s="8">
        <f>IF(VLOOKUP(ReportFile!$A172,texas!$A:$P,3,FALSE)= "", "", VLOOKUP(ReportFile!$A172,texas!$A:$P,3,FALSE))</f>
        <v>6.8</v>
      </c>
      <c r="C172" s="8">
        <f>IF(VLOOKUP(ReportFile!$A172,texas!$A:$P,4,FALSE)= "", "", VLOOKUP(ReportFile!$A172,texas!$A:$P,4,FALSE))</f>
        <v>7.4</v>
      </c>
      <c r="D172" s="8">
        <f>IF(VLOOKUP(ReportFile!$A172,texas!$A:$P,5,FALSE)= "", "", VLOOKUP(ReportFile!$A172,texas!$A:$P,5,FALSE))</f>
        <v>2.5</v>
      </c>
      <c r="E172" s="8">
        <f>IF(VLOOKUP(ReportFile!$A172,texas!$A:$P,6,FALSE)= "", "", VLOOKUP(ReportFile!$A172,texas!$A:$P,6,FALSE))</f>
        <v>1.9</v>
      </c>
      <c r="F172" s="8">
        <f>IF(VLOOKUP(ReportFile!$A172,texas!$A:$P,7,FALSE)= "", "", VLOOKUP(ReportFile!$A172,texas!$A:$P,7,FALSE))</f>
        <v>40</v>
      </c>
    </row>
    <row r="173" spans="1:6" s="4" customFormat="1" x14ac:dyDescent="0.25">
      <c r="A173" s="4" t="s">
        <v>70</v>
      </c>
      <c r="B173" s="5">
        <f>IF(VLOOKUP(ReportFile!$A173,texas!$A:$P,3,FALSE)= "", "", VLOOKUP(ReportFile!$A173,texas!$A:$P,3,FALSE))</f>
        <v>4.4000000000000004</v>
      </c>
      <c r="C173" s="5">
        <f>IF(VLOOKUP(ReportFile!$A173,texas!$A:$P,4,FALSE)= "", "", VLOOKUP(ReportFile!$A173,texas!$A:$P,4,FALSE))</f>
        <v>4.0999999999999996</v>
      </c>
      <c r="D173" s="5">
        <f>IF(VLOOKUP(ReportFile!$A173,texas!$A:$P,5,FALSE)= "", "", VLOOKUP(ReportFile!$A173,texas!$A:$P,5,FALSE))</f>
        <v>1.9</v>
      </c>
      <c r="E173" s="5">
        <f>IF(VLOOKUP(ReportFile!$A173,texas!$A:$P,6,FALSE)= "", "", VLOOKUP(ReportFile!$A173,texas!$A:$P,6,FALSE))</f>
        <v>1.7</v>
      </c>
      <c r="F173" s="5">
        <f>IF(VLOOKUP(ReportFile!$A173,texas!$A:$P,7,FALSE)= "", "", VLOOKUP(ReportFile!$A173,texas!$A:$P,7,FALSE))</f>
        <v>8.3000000000000007</v>
      </c>
    </row>
    <row r="174" spans="1:6" s="6" customFormat="1" x14ac:dyDescent="0.25">
      <c r="A174" s="6" t="s">
        <v>73</v>
      </c>
      <c r="B174" s="8">
        <f>IF(VLOOKUP(ReportFile!$A174,texas!$A:$P,3,FALSE)= "", "", VLOOKUP(ReportFile!$A174,texas!$A:$P,3,FALSE))</f>
        <v>5.7</v>
      </c>
      <c r="C174" s="8">
        <f>IF(VLOOKUP(ReportFile!$A174,texas!$A:$P,4,FALSE)= "", "", VLOOKUP(ReportFile!$A174,texas!$A:$P,4,FALSE))</f>
        <v>5.8</v>
      </c>
      <c r="D174" s="8">
        <f>IF(VLOOKUP(ReportFile!$A174,texas!$A:$P,5,FALSE)= "", "", VLOOKUP(ReportFile!$A174,texas!$A:$P,5,FALSE))</f>
        <v>2.9</v>
      </c>
      <c r="E174" s="8">
        <f>IF(VLOOKUP(ReportFile!$A174,texas!$A:$P,6,FALSE)= "", "", VLOOKUP(ReportFile!$A174,texas!$A:$P,6,FALSE))</f>
        <v>1.8</v>
      </c>
      <c r="F174" s="8">
        <f>IF(VLOOKUP(ReportFile!$A174,texas!$A:$P,7,FALSE)= "", "", VLOOKUP(ReportFile!$A174,texas!$A:$P,7,FALSE))</f>
        <v>6.5</v>
      </c>
    </row>
    <row r="175" spans="1:6" s="4" customFormat="1" x14ac:dyDescent="0.25">
      <c r="A175" s="4" t="s">
        <v>30</v>
      </c>
      <c r="B175" s="5">
        <f>IF(VLOOKUP(ReportFile!$A175,texas!$A:$P,3,FALSE)= "", "", VLOOKUP(ReportFile!$A175,texas!$A:$P,3,FALSE))</f>
        <v>4.4000000000000004</v>
      </c>
      <c r="C175" s="5" t="str">
        <f>IF(VLOOKUP(ReportFile!$A175,texas!$A:$P,4,FALSE)= "", "", VLOOKUP(ReportFile!$A175,texas!$A:$P,4,FALSE))</f>
        <v/>
      </c>
      <c r="D175" s="5">
        <f>IF(VLOOKUP(ReportFile!$A175,texas!$A:$P,5,FALSE)= "", "", VLOOKUP(ReportFile!$A175,texas!$A:$P,5,FALSE))</f>
        <v>1.9</v>
      </c>
      <c r="E175" s="5">
        <f>IF(VLOOKUP(ReportFile!$A175,texas!$A:$P,6,FALSE)= "", "", VLOOKUP(ReportFile!$A175,texas!$A:$P,6,FALSE))</f>
        <v>1.6</v>
      </c>
      <c r="F175" s="5">
        <f>IF(VLOOKUP(ReportFile!$A175,texas!$A:$P,7,FALSE)= "", "", VLOOKUP(ReportFile!$A175,texas!$A:$P,7,FALSE))</f>
        <v>101</v>
      </c>
    </row>
    <row r="176" spans="1:6" s="6" customFormat="1" x14ac:dyDescent="0.25">
      <c r="A176" s="6" t="s">
        <v>86</v>
      </c>
      <c r="B176" s="7">
        <f>AVERAGE(B168:B175)</f>
        <v>5.4250000000000007</v>
      </c>
      <c r="C176" s="7">
        <f t="shared" ref="C176:F176" si="16">AVERAGE(C168:C175)</f>
        <v>6.1142857142857139</v>
      </c>
      <c r="D176" s="7">
        <f t="shared" si="16"/>
        <v>2.4</v>
      </c>
      <c r="E176" s="7">
        <f t="shared" si="16"/>
        <v>1.7375</v>
      </c>
      <c r="F176" s="7">
        <f t="shared" si="16"/>
        <v>25.15</v>
      </c>
    </row>
    <row r="178" spans="1:6" x14ac:dyDescent="0.25">
      <c r="A178" s="15" t="s">
        <v>109</v>
      </c>
      <c r="B178" s="15"/>
      <c r="C178" s="15"/>
      <c r="D178" s="15"/>
      <c r="E178" s="15"/>
      <c r="F178" s="15"/>
    </row>
    <row r="179" spans="1:6" s="4" customFormat="1" x14ac:dyDescent="0.25">
      <c r="A179" s="5"/>
      <c r="B179" s="5" t="s">
        <v>81</v>
      </c>
      <c r="C179" s="5" t="s">
        <v>82</v>
      </c>
      <c r="D179" s="5" t="s">
        <v>83</v>
      </c>
      <c r="E179" s="5" t="s">
        <v>84</v>
      </c>
      <c r="F179" s="5" t="s">
        <v>85</v>
      </c>
    </row>
    <row r="180" spans="1:6" s="6" customFormat="1" x14ac:dyDescent="0.25">
      <c r="A180" s="6" t="s">
        <v>45</v>
      </c>
      <c r="B180" s="8" t="str">
        <f>IF(VLOOKUP(ReportFile!$A180,texas!$A:$P,8,FALSE)= "", "", VLOOKUP(ReportFile!$A180,texas!$A:$P,8,FALSE))</f>
        <v/>
      </c>
      <c r="C180" s="8" t="str">
        <f>IF(VLOOKUP(ReportFile!$A180,texas!$A:$P,9,FALSE)= "", "", VLOOKUP(ReportFile!$A180,texas!$A:$P,9,FALSE))</f>
        <v/>
      </c>
      <c r="D180" s="8" t="str">
        <f>IF(VLOOKUP(ReportFile!$A180,texas!$A:$P,10,FALSE)= "", "", VLOOKUP(ReportFile!$A180,texas!$A:$P,10,FALSE))</f>
        <v/>
      </c>
      <c r="E180" s="8" t="str">
        <f>IF(VLOOKUP(ReportFile!$A180,texas!$A:$P,11,FALSE)= "", "", VLOOKUP(ReportFile!$A180,texas!$A:$P,11,FALSE))</f>
        <v/>
      </c>
      <c r="F180" s="8" t="str">
        <f>IF(VLOOKUP(ReportFile!$A180,texas!$A:$P,12,FALSE)= "", "", VLOOKUP(ReportFile!$A180,texas!$A:$P,12,FALSE))</f>
        <v/>
      </c>
    </row>
    <row r="181" spans="1:6" s="4" customFormat="1" x14ac:dyDescent="0.25">
      <c r="A181" s="4" t="s">
        <v>67</v>
      </c>
      <c r="B181" s="5">
        <f>IF(VLOOKUP(ReportFile!$A181,texas!$A:$P,8,FALSE)= "", "", VLOOKUP(ReportFile!$A181,texas!$A:$P,8,FALSE))</f>
        <v>6</v>
      </c>
      <c r="C181" s="5">
        <f>IF(VLOOKUP(ReportFile!$A181,texas!$A:$P,9,FALSE)= "", "", VLOOKUP(ReportFile!$A181,texas!$A:$P,9,FALSE))</f>
        <v>6.4</v>
      </c>
      <c r="D181" s="5">
        <f>IF(VLOOKUP(ReportFile!$A181,texas!$A:$P,10,FALSE)= "", "", VLOOKUP(ReportFile!$A181,texas!$A:$P,10,FALSE))</f>
        <v>2.2000000000000002</v>
      </c>
      <c r="E181" s="5">
        <f>IF(VLOOKUP(ReportFile!$A181,texas!$A:$P,11,FALSE)= "", "", VLOOKUP(ReportFile!$A181,texas!$A:$P,11,FALSE))</f>
        <v>1.7</v>
      </c>
      <c r="F181" s="5">
        <f>IF(VLOOKUP(ReportFile!$A181,texas!$A:$P,12,FALSE)= "", "", VLOOKUP(ReportFile!$A181,texas!$A:$P,12,FALSE))</f>
        <v>9.1</v>
      </c>
    </row>
    <row r="182" spans="1:6" s="6" customFormat="1" x14ac:dyDescent="0.25">
      <c r="A182" s="6" t="s">
        <v>72</v>
      </c>
      <c r="B182" s="8">
        <f>IF(VLOOKUP(ReportFile!$A182,texas!$A:$P,8,FALSE)= "", "", VLOOKUP(ReportFile!$A182,texas!$A:$P,8,FALSE))</f>
        <v>5.5</v>
      </c>
      <c r="C182" s="8">
        <f>IF(VLOOKUP(ReportFile!$A182,texas!$A:$P,9,FALSE)= "", "", VLOOKUP(ReportFile!$A182,texas!$A:$P,9,FALSE))</f>
        <v>7</v>
      </c>
      <c r="D182" s="8">
        <f>IF(VLOOKUP(ReportFile!$A182,texas!$A:$P,10,FALSE)= "", "", VLOOKUP(ReportFile!$A182,texas!$A:$P,10,FALSE))</f>
        <v>2.2999999999999998</v>
      </c>
      <c r="E182" s="8">
        <f>IF(VLOOKUP(ReportFile!$A182,texas!$A:$P,11,FALSE)= "", "", VLOOKUP(ReportFile!$A182,texas!$A:$P,11,FALSE))</f>
        <v>1.7</v>
      </c>
      <c r="F182" s="8">
        <f>IF(VLOOKUP(ReportFile!$A182,texas!$A:$P,12,FALSE)= "", "", VLOOKUP(ReportFile!$A182,texas!$A:$P,12,FALSE))</f>
        <v>1</v>
      </c>
    </row>
    <row r="183" spans="1:6" s="4" customFormat="1" x14ac:dyDescent="0.25">
      <c r="A183" s="4" t="s">
        <v>69</v>
      </c>
      <c r="B183" s="5">
        <f>IF(VLOOKUP(ReportFile!$A183,texas!$A:$P,8,FALSE)= "", "", VLOOKUP(ReportFile!$A183,texas!$A:$P,8,FALSE))</f>
        <v>6.7</v>
      </c>
      <c r="C183" s="5">
        <f>IF(VLOOKUP(ReportFile!$A183,texas!$A:$P,9,FALSE)= "", "", VLOOKUP(ReportFile!$A183,texas!$A:$P,9,FALSE))</f>
        <v>7.2</v>
      </c>
      <c r="D183" s="5">
        <f>IF(VLOOKUP(ReportFile!$A183,texas!$A:$P,10,FALSE)= "", "", VLOOKUP(ReportFile!$A183,texas!$A:$P,10,FALSE))</f>
        <v>2.4</v>
      </c>
      <c r="E183" s="5">
        <f>IF(VLOOKUP(ReportFile!$A183,texas!$A:$P,11,FALSE)= "", "", VLOOKUP(ReportFile!$A183,texas!$A:$P,11,FALSE))</f>
        <v>1.7</v>
      </c>
      <c r="F183" s="5">
        <f>IF(VLOOKUP(ReportFile!$A183,texas!$A:$P,12,FALSE)= "", "", VLOOKUP(ReportFile!$A183,texas!$A:$P,12,FALSE))</f>
        <v>8.1</v>
      </c>
    </row>
    <row r="184" spans="1:6" s="6" customFormat="1" x14ac:dyDescent="0.25">
      <c r="A184" s="6" t="s">
        <v>71</v>
      </c>
      <c r="B184" s="8">
        <f>IF(VLOOKUP(ReportFile!$A184,texas!$A:$P,8,FALSE)= "", "", VLOOKUP(ReportFile!$A184,texas!$A:$P,8,FALSE))</f>
        <v>6.9</v>
      </c>
      <c r="C184" s="8">
        <f>IF(VLOOKUP(ReportFile!$A184,texas!$A:$P,9,FALSE)= "", "", VLOOKUP(ReportFile!$A184,texas!$A:$P,9,FALSE))</f>
        <v>7.5</v>
      </c>
      <c r="D184" s="8">
        <f>IF(VLOOKUP(ReportFile!$A184,texas!$A:$P,10,FALSE)= "", "", VLOOKUP(ReportFile!$A184,texas!$A:$P,10,FALSE))</f>
        <v>2.6</v>
      </c>
      <c r="E184" s="8">
        <f>IF(VLOOKUP(ReportFile!$A184,texas!$A:$P,11,FALSE)= "", "", VLOOKUP(ReportFile!$A184,texas!$A:$P,11,FALSE))</f>
        <v>1.9</v>
      </c>
      <c r="F184" s="8">
        <f>IF(VLOOKUP(ReportFile!$A184,texas!$A:$P,12,FALSE)= "", "", VLOOKUP(ReportFile!$A184,texas!$A:$P,12,FALSE))</f>
        <v>50</v>
      </c>
    </row>
    <row r="185" spans="1:6" s="4" customFormat="1" x14ac:dyDescent="0.25">
      <c r="A185" s="4" t="s">
        <v>70</v>
      </c>
      <c r="B185" s="5" t="str">
        <f>IF(VLOOKUP(ReportFile!$A185,texas!$A:$P,8,FALSE)= "", "", VLOOKUP(ReportFile!$A185,texas!$A:$P,8,FALSE))</f>
        <v/>
      </c>
      <c r="C185" s="5" t="str">
        <f>IF(VLOOKUP(ReportFile!$A185,texas!$A:$P,9,FALSE)= "", "", VLOOKUP(ReportFile!$A185,texas!$A:$P,9,FALSE))</f>
        <v/>
      </c>
      <c r="D185" s="5" t="str">
        <f>IF(VLOOKUP(ReportFile!$A185,texas!$A:$P,10,FALSE)= "", "", VLOOKUP(ReportFile!$A185,texas!$A:$P,10,FALSE))</f>
        <v/>
      </c>
      <c r="E185" s="5" t="str">
        <f>IF(VLOOKUP(ReportFile!$A185,texas!$A:$P,11,FALSE)= "", "", VLOOKUP(ReportFile!$A185,texas!$A:$P,11,FALSE))</f>
        <v/>
      </c>
      <c r="F185" s="5" t="str">
        <f>IF(VLOOKUP(ReportFile!$A185,texas!$A:$P,12,FALSE)= "", "", VLOOKUP(ReportFile!$A185,texas!$A:$P,12,FALSE))</f>
        <v/>
      </c>
    </row>
    <row r="186" spans="1:6" s="6" customFormat="1" x14ac:dyDescent="0.25">
      <c r="A186" s="6" t="s">
        <v>73</v>
      </c>
      <c r="B186" s="8">
        <f>IF(VLOOKUP(ReportFile!$A186,texas!$A:$P,8,FALSE)= "", "", VLOOKUP(ReportFile!$A186,texas!$A:$P,8,FALSE))</f>
        <v>6</v>
      </c>
      <c r="C186" s="8">
        <f>IF(VLOOKUP(ReportFile!$A186,texas!$A:$P,9,FALSE)= "", "", VLOOKUP(ReportFile!$A186,texas!$A:$P,9,FALSE))</f>
        <v>6</v>
      </c>
      <c r="D186" s="8">
        <f>IF(VLOOKUP(ReportFile!$A186,texas!$A:$P,10,FALSE)= "", "", VLOOKUP(ReportFile!$A186,texas!$A:$P,10,FALSE))</f>
        <v>3</v>
      </c>
      <c r="E186" s="8">
        <f>IF(VLOOKUP(ReportFile!$A186,texas!$A:$P,11,FALSE)= "", "", VLOOKUP(ReportFile!$A186,texas!$A:$P,11,FALSE))</f>
        <v>1.7</v>
      </c>
      <c r="F186" s="8">
        <f>IF(VLOOKUP(ReportFile!$A186,texas!$A:$P,12,FALSE)= "", "", VLOOKUP(ReportFile!$A186,texas!$A:$P,12,FALSE))</f>
        <v>7.5</v>
      </c>
    </row>
    <row r="187" spans="1:6" s="4" customFormat="1" x14ac:dyDescent="0.25">
      <c r="A187" s="4" t="s">
        <v>30</v>
      </c>
      <c r="B187" s="5">
        <f>IF(VLOOKUP(ReportFile!$A187,texas!$A:$P,8,FALSE)= "", "", VLOOKUP(ReportFile!$A187,texas!$A:$P,8,FALSE))</f>
        <v>4.0999999999999996</v>
      </c>
      <c r="C187" s="5" t="str">
        <f>IF(VLOOKUP(ReportFile!$A187,texas!$A:$P,9,FALSE)= "", "", VLOOKUP(ReportFile!$A187,texas!$A:$P,9,FALSE))</f>
        <v/>
      </c>
      <c r="D187" s="5">
        <f>IF(VLOOKUP(ReportFile!$A187,texas!$A:$P,10,FALSE)= "", "", VLOOKUP(ReportFile!$A187,texas!$A:$P,10,FALSE))</f>
        <v>1.8</v>
      </c>
      <c r="E187" s="5">
        <f>IF(VLOOKUP(ReportFile!$A187,texas!$A:$P,11,FALSE)= "", "", VLOOKUP(ReportFile!$A187,texas!$A:$P,11,FALSE))</f>
        <v>1.5</v>
      </c>
      <c r="F187" s="5">
        <f>IF(VLOOKUP(ReportFile!$A187,texas!$A:$P,12,FALSE)= "", "", VLOOKUP(ReportFile!$A187,texas!$A:$P,12,FALSE))</f>
        <v>100</v>
      </c>
    </row>
    <row r="188" spans="1:6" s="6" customFormat="1" x14ac:dyDescent="0.25">
      <c r="A188" s="6" t="s">
        <v>86</v>
      </c>
      <c r="B188" s="7">
        <f>AVERAGE(B180:B187)</f>
        <v>5.8666666666666671</v>
      </c>
      <c r="C188" s="7">
        <f t="shared" ref="C188:F188" si="17">AVERAGE(C180:C187)</f>
        <v>6.82</v>
      </c>
      <c r="D188" s="7">
        <f t="shared" si="17"/>
        <v>2.3833333333333333</v>
      </c>
      <c r="E188" s="7">
        <f t="shared" si="17"/>
        <v>1.7</v>
      </c>
      <c r="F188" s="7">
        <f t="shared" si="17"/>
        <v>29.283333333333331</v>
      </c>
    </row>
    <row r="189" spans="1:6" x14ac:dyDescent="0.25">
      <c r="F189" s="13"/>
    </row>
    <row r="190" spans="1:6" x14ac:dyDescent="0.25">
      <c r="A190" s="15" t="s">
        <v>98</v>
      </c>
      <c r="B190" s="15"/>
      <c r="C190" s="15"/>
      <c r="D190" s="15"/>
      <c r="E190" s="15"/>
      <c r="F190" s="15"/>
    </row>
    <row r="191" spans="1:6" s="4" customFormat="1" x14ac:dyDescent="0.25">
      <c r="A191" s="5"/>
      <c r="B191" s="5" t="s">
        <v>81</v>
      </c>
      <c r="C191" s="5" t="s">
        <v>82</v>
      </c>
      <c r="D191" s="5" t="s">
        <v>83</v>
      </c>
      <c r="E191" s="5" t="s">
        <v>84</v>
      </c>
      <c r="F191" s="5" t="s">
        <v>85</v>
      </c>
    </row>
    <row r="192" spans="1:6" s="6" customFormat="1" x14ac:dyDescent="0.25">
      <c r="A192" s="6" t="s">
        <v>74</v>
      </c>
      <c r="B192" s="8">
        <f>IF(VLOOKUP(ReportFile!$A192,utah!$A:$P,3,FALSE)= "", "", VLOOKUP(ReportFile!$A192,utah!$A:$P,3,FALSE))</f>
        <v>6.1</v>
      </c>
      <c r="C192" s="8">
        <f>IF(VLOOKUP(ReportFile!$A192,utah!$A:$P,4,FALSE)= "", "", VLOOKUP(ReportFile!$A192,utah!$A:$P,4,FALSE))</f>
        <v>5.4</v>
      </c>
      <c r="D192" s="8">
        <f>IF(VLOOKUP(ReportFile!$A192,utah!$A:$P,5,FALSE)= "", "", VLOOKUP(ReportFile!$A192,utah!$A:$P,5,FALSE))</f>
        <v>3.1</v>
      </c>
      <c r="E192" s="8">
        <f>IF(VLOOKUP(ReportFile!$A192,utah!$A:$P,6,FALSE)= "", "", VLOOKUP(ReportFile!$A192,utah!$A:$P,6,FALSE))</f>
        <v>1.7</v>
      </c>
      <c r="F192" s="8">
        <f>IF(VLOOKUP(ReportFile!$A192,utah!$A:$P,7,FALSE)= "", "", VLOOKUP(ReportFile!$A192,utah!$A:$P,7,FALSE))</f>
        <v>7.4</v>
      </c>
    </row>
    <row r="193" spans="1:6" s="4" customFormat="1" x14ac:dyDescent="0.25">
      <c r="A193" s="4" t="s">
        <v>30</v>
      </c>
      <c r="B193" s="5">
        <f>IF(VLOOKUP(ReportFile!$A193,utah!$A:$P,8,FALSE)= "", "", VLOOKUP(ReportFile!$A193,utah!$A:$P,8,FALSE))</f>
        <v>5.2</v>
      </c>
      <c r="C193" s="5">
        <f>IF(VLOOKUP(ReportFile!$A193,utah!$A:$P,9,FALSE)= "", "", VLOOKUP(ReportFile!$A193,utah!$A:$P,9,FALSE))</f>
        <v>6.4</v>
      </c>
      <c r="D193" s="5">
        <f>IF(VLOOKUP(ReportFile!$A193,utah!$A:$P,10,FALSE)= "", "", VLOOKUP(ReportFile!$A193,utah!$A:$P,10,FALSE))</f>
        <v>2.8</v>
      </c>
      <c r="E193" s="5">
        <f>IF(VLOOKUP(ReportFile!$A193,utah!$A:$P,11,FALSE)= "", "", VLOOKUP(ReportFile!$A193,utah!$A:$P,11,FALSE))</f>
        <v>1.6</v>
      </c>
      <c r="F193" s="5">
        <f>IF(VLOOKUP(ReportFile!$A193,utah!$A:$P,12,FALSE)= "", "", VLOOKUP(ReportFile!$A193,utah!$A:$P,12,FALSE))</f>
        <v>13.5</v>
      </c>
    </row>
    <row r="194" spans="1:6" s="6" customFormat="1" x14ac:dyDescent="0.25">
      <c r="A194" s="6" t="s">
        <v>86</v>
      </c>
      <c r="B194" s="7">
        <f>AVERAGE(B192:B193)</f>
        <v>5.65</v>
      </c>
      <c r="C194" s="7">
        <f>AVERAGE(C192:C193)</f>
        <v>5.9</v>
      </c>
      <c r="D194" s="7">
        <f>AVERAGE(D192:D193)</f>
        <v>2.95</v>
      </c>
      <c r="E194" s="7">
        <f>AVERAGE(E192:E193)</f>
        <v>1.65</v>
      </c>
      <c r="F194" s="7">
        <f>AVERAGE(F192:F193)</f>
        <v>10.45</v>
      </c>
    </row>
    <row r="196" spans="1:6" x14ac:dyDescent="0.25">
      <c r="A196" s="15" t="s">
        <v>110</v>
      </c>
      <c r="B196" s="15"/>
      <c r="C196" s="15"/>
      <c r="D196" s="15"/>
      <c r="E196" s="15"/>
      <c r="F196" s="15"/>
    </row>
    <row r="197" spans="1:6" s="4" customFormat="1" x14ac:dyDescent="0.25">
      <c r="A197" s="5"/>
      <c r="B197" s="5" t="s">
        <v>81</v>
      </c>
      <c r="C197" s="5" t="s">
        <v>82</v>
      </c>
      <c r="D197" s="5" t="s">
        <v>83</v>
      </c>
      <c r="E197" s="5" t="s">
        <v>84</v>
      </c>
      <c r="F197" s="5" t="s">
        <v>85</v>
      </c>
    </row>
    <row r="198" spans="1:6" s="6" customFormat="1" x14ac:dyDescent="0.25">
      <c r="A198" s="6" t="s">
        <v>74</v>
      </c>
      <c r="B198" s="8">
        <f>IF(VLOOKUP(ReportFile!$A198,utah!$A:$P,8,FALSE)= "", "", VLOOKUP(ReportFile!$A198,utah!$A:$P,8,FALSE))</f>
        <v>4.9000000000000004</v>
      </c>
      <c r="C198" s="8">
        <f>IF(VLOOKUP(ReportFile!$A198,utah!$A:$P,9,FALSE)= "", "", VLOOKUP(ReportFile!$A198,utah!$A:$P,9,FALSE))</f>
        <v>4.5999999999999996</v>
      </c>
      <c r="D198" s="8">
        <f>IF(VLOOKUP(ReportFile!$A198,utah!$A:$P,10,FALSE)= "", "", VLOOKUP(ReportFile!$A198,utah!$A:$P,10,FALSE))</f>
        <v>3</v>
      </c>
      <c r="E198" s="8">
        <f>IF(VLOOKUP(ReportFile!$A198,utah!$A:$P,11,FALSE)= "", "", VLOOKUP(ReportFile!$A198,utah!$A:$P,11,FALSE))</f>
        <v>1.7</v>
      </c>
      <c r="F198" s="8">
        <f>IF(VLOOKUP(ReportFile!$A198,utah!$A:$P,12,FALSE)= "", "", VLOOKUP(ReportFile!$A198,utah!$A:$P,12,FALSE))</f>
        <v>20.7</v>
      </c>
    </row>
    <row r="199" spans="1:6" s="4" customFormat="1" x14ac:dyDescent="0.25">
      <c r="A199" s="4" t="s">
        <v>30</v>
      </c>
      <c r="B199" s="5">
        <f>IF(VLOOKUP(ReportFile!$A199,utah!$A:$P,8,FALSE)= "", "", VLOOKUP(ReportFile!$A199,utah!$A:$P,8,FALSE))</f>
        <v>5.2</v>
      </c>
      <c r="C199" s="5">
        <f>IF(VLOOKUP(ReportFile!$A199,utah!$A:$P,9,FALSE)= "", "", VLOOKUP(ReportFile!$A199,utah!$A:$P,9,FALSE))</f>
        <v>6.4</v>
      </c>
      <c r="D199" s="5">
        <f>IF(VLOOKUP(ReportFile!$A199,utah!$A:$P,10,FALSE)= "", "", VLOOKUP(ReportFile!$A199,utah!$A:$P,10,FALSE))</f>
        <v>2.8</v>
      </c>
      <c r="E199" s="5">
        <f>IF(VLOOKUP(ReportFile!$A199,utah!$A:$P,11,FALSE)= "", "", VLOOKUP(ReportFile!$A199,utah!$A:$P,11,FALSE))</f>
        <v>1.6</v>
      </c>
      <c r="F199" s="5">
        <f>IF(VLOOKUP(ReportFile!$A199,utah!$A:$P,12,FALSE)= "", "", VLOOKUP(ReportFile!$A199,utah!$A:$P,12,FALSE))</f>
        <v>13.5</v>
      </c>
    </row>
    <row r="200" spans="1:6" s="6" customFormat="1" x14ac:dyDescent="0.25">
      <c r="A200" s="6" t="s">
        <v>86</v>
      </c>
      <c r="B200" s="7">
        <f>AVERAGE(B198:B199)</f>
        <v>5.0500000000000007</v>
      </c>
      <c r="C200" s="7">
        <f t="shared" ref="C200:F200" si="18">AVERAGE(C198:C199)</f>
        <v>5.5</v>
      </c>
      <c r="D200" s="7">
        <f t="shared" si="18"/>
        <v>2.9</v>
      </c>
      <c r="E200" s="7">
        <f t="shared" si="18"/>
        <v>1.65</v>
      </c>
      <c r="F200" s="7">
        <f t="shared" si="18"/>
        <v>17.100000000000001</v>
      </c>
    </row>
    <row r="202" spans="1:6" x14ac:dyDescent="0.25">
      <c r="A202" s="15" t="s">
        <v>99</v>
      </c>
      <c r="B202" s="15"/>
      <c r="C202" s="15"/>
      <c r="D202" s="15"/>
      <c r="E202" s="15"/>
      <c r="F202" s="15"/>
    </row>
    <row r="203" spans="1:6" s="4" customFormat="1" x14ac:dyDescent="0.25">
      <c r="A203" s="5"/>
      <c r="B203" s="5" t="s">
        <v>81</v>
      </c>
      <c r="C203" s="5" t="s">
        <v>82</v>
      </c>
      <c r="D203" s="5" t="s">
        <v>83</v>
      </c>
      <c r="E203" s="5" t="s">
        <v>84</v>
      </c>
      <c r="F203" s="5" t="s">
        <v>85</v>
      </c>
    </row>
    <row r="204" spans="1:6" s="6" customFormat="1" x14ac:dyDescent="0.25">
      <c r="A204" s="6" t="s">
        <v>66</v>
      </c>
      <c r="B204" s="8">
        <f>IF(VLOOKUP(ReportFile!$A204,washington!$A:$P,3,FALSE)= "", "", VLOOKUP(ReportFile!$A204,washington!$A:$P,3,FALSE))</f>
        <v>5.3</v>
      </c>
      <c r="C204" s="8">
        <f>IF(VLOOKUP(ReportFile!$A204,washington!$A:$P,4,FALSE)= "", "", VLOOKUP(ReportFile!$A204,washington!$A:$P,4,FALSE))</f>
        <v>5.5</v>
      </c>
      <c r="D204" s="8">
        <f>IF(VLOOKUP(ReportFile!$A204,washington!$A:$P,5,FALSE)= "", "", VLOOKUP(ReportFile!$A204,washington!$A:$P,5,FALSE))</f>
        <v>2.8</v>
      </c>
      <c r="E204" s="8">
        <f>IF(VLOOKUP(ReportFile!$A204,washington!$A:$P,6,FALSE)= "", "", VLOOKUP(ReportFile!$A204,washington!$A:$P,6,FALSE))</f>
        <v>1.4</v>
      </c>
      <c r="F204" s="8">
        <f>IF(VLOOKUP(ReportFile!$A204,washington!$A:$P,7,FALSE)= "", "", VLOOKUP(ReportFile!$A204,washington!$A:$P,7,FALSE))</f>
        <v>13</v>
      </c>
    </row>
    <row r="205" spans="1:6" s="4" customFormat="1" x14ac:dyDescent="0.25">
      <c r="A205" s="4" t="s">
        <v>76</v>
      </c>
      <c r="B205" s="5">
        <f>IF(VLOOKUP(ReportFile!$A205,washington!$A:$P,3,FALSE)= "", "", VLOOKUP(ReportFile!$A205,washington!$A:$P,3,FALSE))</f>
        <v>5.5</v>
      </c>
      <c r="C205" s="5">
        <f>IF(VLOOKUP(ReportFile!$A205,washington!$A:$P,4,FALSE)= "", "", VLOOKUP(ReportFile!$A205,washington!$A:$P,4,FALSE))</f>
        <v>5.7</v>
      </c>
      <c r="D205" s="5">
        <f>IF(VLOOKUP(ReportFile!$A205,washington!$A:$P,5,FALSE)= "", "", VLOOKUP(ReportFile!$A205,washington!$A:$P,5,FALSE))</f>
        <v>2.2999999999999998</v>
      </c>
      <c r="E205" s="5">
        <f>IF(VLOOKUP(ReportFile!$A205,washington!$A:$P,6,FALSE)= "", "", VLOOKUP(ReportFile!$A205,washington!$A:$P,6,FALSE))</f>
        <v>1.4</v>
      </c>
      <c r="F205" s="5">
        <f>IF(VLOOKUP(ReportFile!$A205,washington!$A:$P,7,FALSE)= "", "", VLOOKUP(ReportFile!$A205,washington!$A:$P,7,FALSE))</f>
        <v>21.7</v>
      </c>
    </row>
    <row r="206" spans="1:6" s="6" customFormat="1" x14ac:dyDescent="0.25">
      <c r="A206" s="6" t="s">
        <v>78</v>
      </c>
      <c r="B206" s="8">
        <f>IF(VLOOKUP(ReportFile!$A206,washington!$A:$P,3,FALSE)= "", "", VLOOKUP(ReportFile!$A206,washington!$A:$P,3,FALSE))</f>
        <v>4.7</v>
      </c>
      <c r="C206" s="8">
        <f>IF(VLOOKUP(ReportFile!$A206,washington!$A:$P,4,FALSE)= "", "", VLOOKUP(ReportFile!$A206,washington!$A:$P,4,FALSE))</f>
        <v>6.2</v>
      </c>
      <c r="D206" s="8">
        <f>IF(VLOOKUP(ReportFile!$A206,washington!$A:$P,5,FALSE)= "", "", VLOOKUP(ReportFile!$A206,washington!$A:$P,5,FALSE))</f>
        <v>2.8</v>
      </c>
      <c r="E206" s="8">
        <f>IF(VLOOKUP(ReportFile!$A206,washington!$A:$P,6,FALSE)= "", "", VLOOKUP(ReportFile!$A206,washington!$A:$P,6,FALSE))</f>
        <v>1</v>
      </c>
      <c r="F206" s="8">
        <f>IF(VLOOKUP(ReportFile!$A206,washington!$A:$P,7,FALSE)= "", "", VLOOKUP(ReportFile!$A206,washington!$A:$P,7,FALSE))</f>
        <v>-6.6</v>
      </c>
    </row>
    <row r="207" spans="1:6" s="4" customFormat="1" x14ac:dyDescent="0.25">
      <c r="A207" s="4" t="s">
        <v>30</v>
      </c>
      <c r="B207" s="5">
        <f>IF(VLOOKUP(ReportFile!$A207,washington!$A:$P,3,FALSE)= "", "", VLOOKUP(ReportFile!$A207,washington!$A:$P,3,FALSE))</f>
        <v>4.8</v>
      </c>
      <c r="C207" s="5">
        <f>IF(VLOOKUP(ReportFile!$A207,washington!$A:$P,4,FALSE)= "", "", VLOOKUP(ReportFile!$A207,washington!$A:$P,4,FALSE))</f>
        <v>6</v>
      </c>
      <c r="D207" s="5">
        <f>IF(VLOOKUP(ReportFile!$A207,washington!$A:$P,5,FALSE)= "", "", VLOOKUP(ReportFile!$A207,washington!$A:$P,5,FALSE))</f>
        <v>2.7</v>
      </c>
      <c r="E207" s="5">
        <f>IF(VLOOKUP(ReportFile!$A207,washington!$A:$P,6,FALSE)= "", "", VLOOKUP(ReportFile!$A207,washington!$A:$P,6,FALSE))</f>
        <v>1.3</v>
      </c>
      <c r="F207" s="5">
        <f>IF(VLOOKUP(ReportFile!$A207,washington!$A:$P,7,FALSE)= "", "", VLOOKUP(ReportFile!$A207,washington!$A:$P,7,FALSE))</f>
        <v>19</v>
      </c>
    </row>
    <row r="208" spans="1:6" s="6" customFormat="1" x14ac:dyDescent="0.25">
      <c r="A208" s="6" t="s">
        <v>86</v>
      </c>
      <c r="B208" s="7">
        <f>AVERAGE(B204:B207)</f>
        <v>5.0750000000000002</v>
      </c>
      <c r="C208" s="7">
        <f t="shared" ref="C208:F208" si="19">AVERAGE(C204:C207)</f>
        <v>5.85</v>
      </c>
      <c r="D208" s="7">
        <f t="shared" si="19"/>
        <v>2.65</v>
      </c>
      <c r="E208" s="7">
        <f t="shared" si="19"/>
        <v>1.2749999999999999</v>
      </c>
      <c r="F208" s="7">
        <f t="shared" si="19"/>
        <v>11.775</v>
      </c>
    </row>
    <row r="210" spans="1:6" x14ac:dyDescent="0.25">
      <c r="A210" s="15" t="s">
        <v>111</v>
      </c>
      <c r="B210" s="15"/>
      <c r="C210" s="15"/>
      <c r="D210" s="15"/>
      <c r="E210" s="15"/>
      <c r="F210" s="15"/>
    </row>
    <row r="211" spans="1:6" s="4" customFormat="1" x14ac:dyDescent="0.25">
      <c r="A211" s="5"/>
      <c r="B211" s="5" t="s">
        <v>81</v>
      </c>
      <c r="C211" s="5" t="s">
        <v>82</v>
      </c>
      <c r="D211" s="5" t="s">
        <v>83</v>
      </c>
      <c r="E211" s="5" t="s">
        <v>84</v>
      </c>
      <c r="F211" s="5" t="s">
        <v>85</v>
      </c>
    </row>
    <row r="212" spans="1:6" s="6" customFormat="1" x14ac:dyDescent="0.25">
      <c r="A212" s="6" t="s">
        <v>66</v>
      </c>
      <c r="B212" s="8">
        <f>IF(VLOOKUP(ReportFile!$A212,washington!$A:$P,8,FALSE)= "", "", VLOOKUP(ReportFile!$A212,washington!$A:$P,8,FALSE))</f>
        <v>5.7</v>
      </c>
      <c r="C212" s="8">
        <f>IF(VLOOKUP(ReportFile!$A212,washington!$A:$P,9,FALSE)= "", "", VLOOKUP(ReportFile!$A212,washington!$A:$P,9,FALSE))</f>
        <v>6.2</v>
      </c>
      <c r="D212" s="8">
        <f>IF(VLOOKUP(ReportFile!$A212,washington!$A:$P,10,FALSE)= "", "", VLOOKUP(ReportFile!$A212,washington!$A:$P,10,FALSE))</f>
        <v>2.9</v>
      </c>
      <c r="E212" s="8">
        <f>IF(VLOOKUP(ReportFile!$A212,washington!$A:$P,11,FALSE)= "", "", VLOOKUP(ReportFile!$A212,washington!$A:$P,11,FALSE))</f>
        <v>1.6</v>
      </c>
      <c r="F212" s="8">
        <f>IF(VLOOKUP(ReportFile!$A212,washington!$A:$P,12,FALSE)= "", "", VLOOKUP(ReportFile!$A212,washington!$A:$P,12,FALSE))</f>
        <v>15</v>
      </c>
    </row>
    <row r="213" spans="1:6" s="4" customFormat="1" x14ac:dyDescent="0.25">
      <c r="A213" s="4" t="s">
        <v>76</v>
      </c>
      <c r="B213" s="5" t="str">
        <f>IF(VLOOKUP(ReportFile!$A213,washington!$A:$P,8,FALSE)= "", "", VLOOKUP(ReportFile!$A213,washington!$A:$P,8,FALSE))</f>
        <v/>
      </c>
      <c r="C213" s="5" t="str">
        <f>IF(VLOOKUP(ReportFile!$A213,washington!$A:$P,9,FALSE)= "", "", VLOOKUP(ReportFile!$A213,washington!$A:$P,9,FALSE))</f>
        <v/>
      </c>
      <c r="D213" s="5" t="str">
        <f>IF(VLOOKUP(ReportFile!$A213,washington!$A:$P,10,FALSE)= "", "", VLOOKUP(ReportFile!$A213,washington!$A:$P,10,FALSE))</f>
        <v/>
      </c>
      <c r="E213" s="5" t="str">
        <f>IF(VLOOKUP(ReportFile!$A213,washington!$A:$P,11,FALSE)= "", "", VLOOKUP(ReportFile!$A213,washington!$A:$P,11,FALSE))</f>
        <v/>
      </c>
      <c r="F213" s="5" t="str">
        <f>IF(VLOOKUP(ReportFile!$A213,washington!$A:$P,12,FALSE)= "", "", VLOOKUP(ReportFile!$A213,washington!$A:$P,12,FALSE))</f>
        <v/>
      </c>
    </row>
    <row r="214" spans="1:6" s="6" customFormat="1" x14ac:dyDescent="0.25">
      <c r="A214" s="6" t="s">
        <v>78</v>
      </c>
      <c r="B214" s="8">
        <f>IF(VLOOKUP(ReportFile!$A214,washington!$A:$P,8,FALSE)= "", "", VLOOKUP(ReportFile!$A214,washington!$A:$P,8,FALSE))</f>
        <v>4.8</v>
      </c>
      <c r="C214" s="8">
        <f>IF(VLOOKUP(ReportFile!$A214,washington!$A:$P,9,FALSE)= "", "", VLOOKUP(ReportFile!$A214,washington!$A:$P,9,FALSE))</f>
        <v>5.3</v>
      </c>
      <c r="D214" s="8">
        <f>IF(VLOOKUP(ReportFile!$A214,washington!$A:$P,10,FALSE)= "", "", VLOOKUP(ReportFile!$A214,washington!$A:$P,10,FALSE))</f>
        <v>2.2999999999999998</v>
      </c>
      <c r="E214" s="8">
        <f>IF(VLOOKUP(ReportFile!$A214,washington!$A:$P,11,FALSE)= "", "", VLOOKUP(ReportFile!$A214,washington!$A:$P,11,FALSE))</f>
        <v>1</v>
      </c>
      <c r="F214" s="8">
        <f>IF(VLOOKUP(ReportFile!$A214,washington!$A:$P,12,FALSE)= "", "", VLOOKUP(ReportFile!$A214,washington!$A:$P,12,FALSE))</f>
        <v>15</v>
      </c>
    </row>
    <row r="215" spans="1:6" s="4" customFormat="1" x14ac:dyDescent="0.25">
      <c r="A215" s="4" t="s">
        <v>30</v>
      </c>
      <c r="B215" s="5">
        <f>IF(VLOOKUP(ReportFile!$A215,washington!$A:$P,8,FALSE)= "", "", VLOOKUP(ReportFile!$A215,washington!$A:$P,8,FALSE))</f>
        <v>4.5</v>
      </c>
      <c r="C215" s="5">
        <f>IF(VLOOKUP(ReportFile!$A215,washington!$A:$P,9,FALSE)= "", "", VLOOKUP(ReportFile!$A215,washington!$A:$P,9,FALSE))</f>
        <v>6.3</v>
      </c>
      <c r="D215" s="5">
        <f>IF(VLOOKUP(ReportFile!$A215,washington!$A:$P,10,FALSE)= "", "", VLOOKUP(ReportFile!$A215,washington!$A:$P,10,FALSE))</f>
        <v>2.5</v>
      </c>
      <c r="E215" s="5">
        <f>IF(VLOOKUP(ReportFile!$A215,washington!$A:$P,11,FALSE)= "", "", VLOOKUP(ReportFile!$A215,washington!$A:$P,11,FALSE))</f>
        <v>1.2</v>
      </c>
      <c r="F215" s="5">
        <f>IF(VLOOKUP(ReportFile!$A215,washington!$A:$P,12,FALSE)= "", "", VLOOKUP(ReportFile!$A215,washington!$A:$P,12,FALSE))</f>
        <v>20.2</v>
      </c>
    </row>
    <row r="216" spans="1:6" s="6" customFormat="1" x14ac:dyDescent="0.25">
      <c r="A216" s="6" t="s">
        <v>86</v>
      </c>
      <c r="B216" s="7">
        <f>AVERAGE(B212:B215)</f>
        <v>5</v>
      </c>
      <c r="C216" s="7">
        <f t="shared" ref="C216:F216" si="20">AVERAGE(C212:C215)</f>
        <v>5.9333333333333336</v>
      </c>
      <c r="D216" s="7">
        <f t="shared" si="20"/>
        <v>2.5666666666666664</v>
      </c>
      <c r="E216" s="7">
        <f t="shared" si="20"/>
        <v>1.2666666666666666</v>
      </c>
      <c r="F216" s="7">
        <f t="shared" si="20"/>
        <v>16.733333333333334</v>
      </c>
    </row>
    <row r="219" spans="1:6" x14ac:dyDescent="0.25">
      <c r="A219" s="15" t="s">
        <v>100</v>
      </c>
      <c r="B219" s="15"/>
      <c r="C219" s="15"/>
      <c r="D219" s="15"/>
      <c r="E219" s="15"/>
      <c r="F219" s="15"/>
    </row>
    <row r="220" spans="1:6" s="4" customFormat="1" x14ac:dyDescent="0.25">
      <c r="A220" s="5"/>
      <c r="B220" s="5" t="s">
        <v>81</v>
      </c>
      <c r="C220" s="5" t="s">
        <v>82</v>
      </c>
      <c r="D220" s="5" t="s">
        <v>83</v>
      </c>
      <c r="E220" s="5" t="s">
        <v>84</v>
      </c>
      <c r="F220" s="5" t="s">
        <v>85</v>
      </c>
    </row>
    <row r="221" spans="1:6" s="6" customFormat="1" x14ac:dyDescent="0.25">
      <c r="A221" s="6" t="s">
        <v>80</v>
      </c>
      <c r="B221" s="8">
        <f>IF(VLOOKUP(ReportFile!$A221,wyoming!$A:$P,3,FALSE)= "", "", VLOOKUP(ReportFile!$A221,wyoming!$A:$P,3,FALSE))</f>
        <v>3.7</v>
      </c>
      <c r="C221" s="8">
        <f>IF(VLOOKUP(ReportFile!$A221,wyoming!$A:$P,4,FALSE)= "", "", VLOOKUP(ReportFile!$A221,wyoming!$A:$P,4,FALSE))</f>
        <v>4</v>
      </c>
      <c r="D221" s="8">
        <f>IF(VLOOKUP(ReportFile!$A221,wyoming!$A:$P,5,FALSE)= "", "", VLOOKUP(ReportFile!$A221,wyoming!$A:$P,5,FALSE))</f>
        <v>1.3</v>
      </c>
      <c r="E221" s="8">
        <f>IF(VLOOKUP(ReportFile!$A221,wyoming!$A:$P,6,FALSE)= "", "", VLOOKUP(ReportFile!$A221,wyoming!$A:$P,6,FALSE))</f>
        <v>0.9</v>
      </c>
      <c r="F221" s="8">
        <f>IF(VLOOKUP(ReportFile!$A221,wyoming!$A:$P,7,FALSE)= "", "", VLOOKUP(ReportFile!$A221,wyoming!$A:$P,7,FALSE))</f>
        <v>-5</v>
      </c>
    </row>
    <row r="222" spans="1:6" s="4" customFormat="1" x14ac:dyDescent="0.25">
      <c r="A222" s="4" t="s">
        <v>30</v>
      </c>
      <c r="B222" s="5">
        <f>IF(VLOOKUP(ReportFile!$A222,wyoming!$A:$P,3,FALSE)= "", "", VLOOKUP(ReportFile!$A222,wyoming!$A:$P,3,FALSE))</f>
        <v>3.8</v>
      </c>
      <c r="C222" s="5" t="str">
        <f>IF(VLOOKUP(ReportFile!$A222,wyoming!$A:$P,4,FALSE)= "", "", VLOOKUP(ReportFile!$A222,wyoming!$A:$P,4,FALSE))</f>
        <v/>
      </c>
      <c r="D222" s="5">
        <f>IF(VLOOKUP(ReportFile!$A222,wyoming!$A:$P,5,FALSE)= "", "", VLOOKUP(ReportFile!$A222,wyoming!$A:$P,5,FALSE))</f>
        <v>0.8</v>
      </c>
      <c r="E222" s="5">
        <f>IF(VLOOKUP(ReportFile!$A222,wyoming!$A:$P,6,FALSE)= "", "", VLOOKUP(ReportFile!$A222,wyoming!$A:$P,6,FALSE))</f>
        <v>1.1000000000000001</v>
      </c>
      <c r="F222" s="5">
        <f>IF(VLOOKUP(ReportFile!$A222,wyoming!$A:$P,7,FALSE)= "", "", VLOOKUP(ReportFile!$A222,wyoming!$A:$P,7,FALSE))</f>
        <v>1.5</v>
      </c>
    </row>
    <row r="223" spans="1:6" s="6" customFormat="1" x14ac:dyDescent="0.25">
      <c r="A223" s="6" t="s">
        <v>86</v>
      </c>
      <c r="B223" s="8">
        <f>AVERAGE(B221:B222)</f>
        <v>3.75</v>
      </c>
      <c r="C223" s="8">
        <f>AVERAGE(C221:C222)</f>
        <v>4</v>
      </c>
      <c r="D223" s="8">
        <f t="shared" ref="D223:F223" si="21">AVERAGE(D221:D222)</f>
        <v>1.05</v>
      </c>
      <c r="E223" s="8">
        <f t="shared" si="21"/>
        <v>1</v>
      </c>
      <c r="F223" s="8">
        <f t="shared" si="21"/>
        <v>-1.75</v>
      </c>
    </row>
    <row r="224" spans="1:6" x14ac:dyDescent="0.25">
      <c r="B224" s="14"/>
      <c r="C224" s="14"/>
      <c r="D224" s="14"/>
      <c r="E224" s="14"/>
      <c r="F224" s="14"/>
    </row>
    <row r="225" spans="1:6" x14ac:dyDescent="0.25">
      <c r="A225" s="15" t="s">
        <v>112</v>
      </c>
      <c r="B225" s="15"/>
      <c r="C225" s="15"/>
      <c r="D225" s="15"/>
      <c r="E225" s="15"/>
      <c r="F225" s="15"/>
    </row>
    <row r="226" spans="1:6" s="4" customFormat="1" x14ac:dyDescent="0.25">
      <c r="A226" s="5"/>
      <c r="B226" s="5" t="s">
        <v>81</v>
      </c>
      <c r="C226" s="5" t="s">
        <v>82</v>
      </c>
      <c r="D226" s="5" t="s">
        <v>83</v>
      </c>
      <c r="E226" s="5" t="s">
        <v>84</v>
      </c>
      <c r="F226" s="5" t="s">
        <v>85</v>
      </c>
    </row>
    <row r="227" spans="1:6" s="6" customFormat="1" x14ac:dyDescent="0.25">
      <c r="A227" s="6" t="s">
        <v>80</v>
      </c>
      <c r="B227" s="8">
        <f>IF(VLOOKUP(ReportFile!$A227,wyoming!$A:$P,8,FALSE)= "", "", VLOOKUP(ReportFile!$A227,wyoming!$A:$P,8,FALSE))</f>
        <v>4.8</v>
      </c>
      <c r="C227" s="8">
        <f>IF(VLOOKUP(ReportFile!$A227,wyoming!$A:$P,9,FALSE)= "", "", VLOOKUP(ReportFile!$A227,wyoming!$A:$P,9,FALSE))</f>
        <v>5</v>
      </c>
      <c r="D227" s="8">
        <f>IF(VLOOKUP(ReportFile!$A227,wyoming!$A:$P,10,FALSE)= "", "", VLOOKUP(ReportFile!$A227,wyoming!$A:$P,10,FALSE))</f>
        <v>1.6</v>
      </c>
      <c r="E227" s="8">
        <f>IF(VLOOKUP(ReportFile!$A227,wyoming!$A:$P,11,FALSE)= "", "", VLOOKUP(ReportFile!$A227,wyoming!$A:$P,11,FALSE))</f>
        <v>1.1000000000000001</v>
      </c>
      <c r="F227" s="8">
        <f>IF(VLOOKUP(ReportFile!$A227,wyoming!$A:$P,12,FALSE)= "", "", VLOOKUP(ReportFile!$A227,wyoming!$A:$P,12,FALSE))</f>
        <v>15</v>
      </c>
    </row>
    <row r="228" spans="1:6" s="4" customFormat="1" x14ac:dyDescent="0.25">
      <c r="A228" s="4" t="s">
        <v>30</v>
      </c>
      <c r="B228" s="5">
        <f>IF(VLOOKUP(ReportFile!$A228,wyoming!$A:$P,8,FALSE)= "", "", VLOOKUP(ReportFile!$A228,wyoming!$A:$P,8,FALSE))</f>
        <v>3.3</v>
      </c>
      <c r="C228" s="5" t="str">
        <f>IF(VLOOKUP(ReportFile!$A228,wyoming!$A:$P,9,FALSE)= "", "", VLOOKUP(ReportFile!$A228,wyoming!$A:$P,9,FALSE))</f>
        <v/>
      </c>
      <c r="D228" s="5">
        <f>IF(VLOOKUP(ReportFile!$A228,wyoming!$A:$P,10,FALSE)= "", "", VLOOKUP(ReportFile!$A228,wyoming!$A:$P,10,FALSE))</f>
        <v>0.7</v>
      </c>
      <c r="E228" s="5">
        <f>IF(VLOOKUP(ReportFile!$A228,wyoming!$A:$P,11,FALSE)= "", "", VLOOKUP(ReportFile!$A228,wyoming!$A:$P,11,FALSE))</f>
        <v>1</v>
      </c>
      <c r="F228" s="5">
        <f>IF(VLOOKUP(ReportFile!$A228,wyoming!$A:$P,12,FALSE)= "", "", VLOOKUP(ReportFile!$A228,wyoming!$A:$P,12,FALSE))</f>
        <v>1.2</v>
      </c>
    </row>
    <row r="229" spans="1:6" s="6" customFormat="1" x14ac:dyDescent="0.25">
      <c r="A229" s="6" t="s">
        <v>86</v>
      </c>
      <c r="B229" s="7">
        <f>AVERAGE(B227:B228)</f>
        <v>4.05</v>
      </c>
      <c r="C229" s="7">
        <f>AVERAGE(C227:C228)</f>
        <v>5</v>
      </c>
      <c r="D229" s="7">
        <f t="shared" ref="D229:F229" si="22">AVERAGE(D227:D228)</f>
        <v>1.1499999999999999</v>
      </c>
      <c r="E229" s="7">
        <f t="shared" si="22"/>
        <v>1.05</v>
      </c>
      <c r="F229" s="7">
        <f t="shared" si="22"/>
        <v>8.1</v>
      </c>
    </row>
  </sheetData>
  <mergeCells count="37">
    <mergeCell ref="A78:F78"/>
    <mergeCell ref="A89:F89"/>
    <mergeCell ref="A95:F95"/>
    <mergeCell ref="A101:F101"/>
    <mergeCell ref="A107:F107"/>
    <mergeCell ref="A68:F68"/>
    <mergeCell ref="A1:F2"/>
    <mergeCell ref="A4:F4"/>
    <mergeCell ref="A24:F24"/>
    <mergeCell ref="A44:F44"/>
    <mergeCell ref="A56:F56"/>
    <mergeCell ref="A23:F23"/>
    <mergeCell ref="A43:F43"/>
    <mergeCell ref="A55:F55"/>
    <mergeCell ref="A67:F67"/>
    <mergeCell ref="A166:F166"/>
    <mergeCell ref="A79:F79"/>
    <mergeCell ref="A90:F90"/>
    <mergeCell ref="A96:F96"/>
    <mergeCell ref="A102:F102"/>
    <mergeCell ref="A108:F108"/>
    <mergeCell ref="A114:F114"/>
    <mergeCell ref="A123:F123"/>
    <mergeCell ref="A132:F132"/>
    <mergeCell ref="A140:F140"/>
    <mergeCell ref="A148:F148"/>
    <mergeCell ref="A157:F157"/>
    <mergeCell ref="A113:F113"/>
    <mergeCell ref="A122:F122"/>
    <mergeCell ref="A131:F131"/>
    <mergeCell ref="A225:F225"/>
    <mergeCell ref="A178:F178"/>
    <mergeCell ref="A190:F190"/>
    <mergeCell ref="A196:F196"/>
    <mergeCell ref="A202:F202"/>
    <mergeCell ref="A210:F210"/>
    <mergeCell ref="A219:F2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2" sqref="C2:L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67</v>
      </c>
      <c r="B2" t="s">
        <v>68</v>
      </c>
      <c r="C2" s="1">
        <v>5.9</v>
      </c>
      <c r="D2" s="1">
        <v>6.2</v>
      </c>
      <c r="E2" s="1">
        <v>2.2000000000000002</v>
      </c>
      <c r="F2" s="1">
        <v>1.8</v>
      </c>
      <c r="G2" s="1">
        <v>12.8</v>
      </c>
      <c r="H2" s="1">
        <v>6</v>
      </c>
      <c r="I2" s="1">
        <v>6.4</v>
      </c>
      <c r="J2" s="1">
        <v>2.2000000000000002</v>
      </c>
      <c r="K2" s="1">
        <v>1.7</v>
      </c>
      <c r="L2" s="1">
        <v>9.1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69</v>
      </c>
      <c r="B3" t="s">
        <v>68</v>
      </c>
      <c r="C3" s="1">
        <v>5.9</v>
      </c>
      <c r="D3" s="1">
        <v>7</v>
      </c>
      <c r="E3" s="1">
        <v>2.5</v>
      </c>
      <c r="F3" s="1">
        <v>1.7</v>
      </c>
      <c r="G3" s="1">
        <v>10.3</v>
      </c>
      <c r="H3" s="1">
        <v>6.7</v>
      </c>
      <c r="I3" s="1">
        <v>7.2</v>
      </c>
      <c r="J3" s="1">
        <v>2.4</v>
      </c>
      <c r="K3" s="1">
        <v>1.7</v>
      </c>
      <c r="L3" s="1">
        <v>8.1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5">
      <c r="A4" t="s">
        <v>70</v>
      </c>
      <c r="B4" t="s">
        <v>68</v>
      </c>
      <c r="C4" s="1">
        <v>4.4000000000000004</v>
      </c>
      <c r="D4" s="1">
        <v>4.0999999999999996</v>
      </c>
      <c r="E4" s="1">
        <v>1.9</v>
      </c>
      <c r="F4" s="1">
        <v>1.7</v>
      </c>
      <c r="G4" s="1">
        <v>8.3000000000000007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25">
      <c r="A5" t="s">
        <v>45</v>
      </c>
      <c r="B5" t="s">
        <v>68</v>
      </c>
      <c r="C5" s="1">
        <v>5.8</v>
      </c>
      <c r="D5" s="1">
        <v>6.1</v>
      </c>
      <c r="E5" s="1">
        <v>2.1</v>
      </c>
      <c r="F5" s="1">
        <v>1.7</v>
      </c>
      <c r="G5" s="1">
        <v>18.8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</row>
    <row r="6" spans="1:16" x14ac:dyDescent="0.25">
      <c r="A6" t="s">
        <v>71</v>
      </c>
      <c r="B6" t="s">
        <v>68</v>
      </c>
      <c r="C6" s="1">
        <v>6.8</v>
      </c>
      <c r="D6" s="1">
        <v>7.4</v>
      </c>
      <c r="E6" s="1">
        <v>2.5</v>
      </c>
      <c r="F6" s="1">
        <v>1.9</v>
      </c>
      <c r="G6" s="1">
        <v>40</v>
      </c>
      <c r="H6" s="1">
        <v>6.9</v>
      </c>
      <c r="I6" s="1">
        <v>7.5</v>
      </c>
      <c r="J6" s="1">
        <v>2.6</v>
      </c>
      <c r="K6" s="1">
        <v>1.9</v>
      </c>
      <c r="L6" s="1">
        <v>50</v>
      </c>
      <c r="M6" t="s">
        <v>19</v>
      </c>
      <c r="N6" t="s">
        <v>19</v>
      </c>
      <c r="O6" t="s">
        <v>19</v>
      </c>
      <c r="P6" t="s">
        <v>19</v>
      </c>
    </row>
    <row r="7" spans="1:16" x14ac:dyDescent="0.25">
      <c r="A7" t="s">
        <v>72</v>
      </c>
      <c r="B7" t="s">
        <v>68</v>
      </c>
      <c r="C7" s="1">
        <v>4.5</v>
      </c>
      <c r="D7" s="1">
        <v>6.2</v>
      </c>
      <c r="E7" s="1">
        <v>3.2</v>
      </c>
      <c r="F7" s="1">
        <v>1.7</v>
      </c>
      <c r="G7" s="1">
        <v>3.5</v>
      </c>
      <c r="H7" s="1">
        <v>5.5</v>
      </c>
      <c r="I7" s="1">
        <v>7</v>
      </c>
      <c r="J7" s="1">
        <v>2.2999999999999998</v>
      </c>
      <c r="K7" s="1">
        <v>1.7</v>
      </c>
      <c r="L7" s="1">
        <v>1</v>
      </c>
      <c r="M7" t="s">
        <v>19</v>
      </c>
      <c r="N7" t="s">
        <v>19</v>
      </c>
      <c r="O7" t="s">
        <v>19</v>
      </c>
      <c r="P7" t="s">
        <v>19</v>
      </c>
    </row>
    <row r="8" spans="1:16" x14ac:dyDescent="0.25">
      <c r="A8" t="s">
        <v>30</v>
      </c>
      <c r="B8" t="s">
        <v>68</v>
      </c>
      <c r="C8" s="1">
        <v>4.4000000000000004</v>
      </c>
      <c r="D8" t="s">
        <v>19</v>
      </c>
      <c r="E8" s="1">
        <v>1.9</v>
      </c>
      <c r="F8" s="1">
        <v>1.6</v>
      </c>
      <c r="G8" s="1">
        <v>101</v>
      </c>
      <c r="H8" s="1">
        <v>4.0999999999999996</v>
      </c>
      <c r="I8" t="s">
        <v>19</v>
      </c>
      <c r="J8" s="1">
        <v>1.8</v>
      </c>
      <c r="K8" s="1">
        <v>1.5</v>
      </c>
      <c r="L8" s="1">
        <v>100</v>
      </c>
      <c r="M8" t="s">
        <v>19</v>
      </c>
      <c r="N8" t="s">
        <v>19</v>
      </c>
      <c r="O8" t="s">
        <v>19</v>
      </c>
      <c r="P8" t="s">
        <v>19</v>
      </c>
    </row>
    <row r="9" spans="1:16" x14ac:dyDescent="0.25">
      <c r="A9" t="s">
        <v>73</v>
      </c>
      <c r="B9" t="s">
        <v>68</v>
      </c>
      <c r="C9" s="1">
        <v>5.7</v>
      </c>
      <c r="D9" s="1">
        <v>5.8</v>
      </c>
      <c r="E9" s="1">
        <v>2.9</v>
      </c>
      <c r="F9" s="1">
        <v>1.8</v>
      </c>
      <c r="G9" s="1">
        <v>6.5</v>
      </c>
      <c r="H9" s="1">
        <v>6</v>
      </c>
      <c r="I9" s="1">
        <v>6</v>
      </c>
      <c r="J9" s="1">
        <v>3</v>
      </c>
      <c r="K9" s="1">
        <v>1.7</v>
      </c>
      <c r="L9" s="1">
        <v>7.5</v>
      </c>
      <c r="M9" t="s">
        <v>19</v>
      </c>
      <c r="N9" t="s">
        <v>19</v>
      </c>
      <c r="O9" t="s">
        <v>19</v>
      </c>
      <c r="P9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2" sqref="C2:L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74</v>
      </c>
      <c r="B2" t="s">
        <v>75</v>
      </c>
      <c r="C2" s="1">
        <v>6.1</v>
      </c>
      <c r="D2" s="1">
        <v>5.4</v>
      </c>
      <c r="E2" s="1">
        <v>3.1</v>
      </c>
      <c r="F2" s="1">
        <v>1.7</v>
      </c>
      <c r="G2" s="1">
        <v>7.4</v>
      </c>
      <c r="H2" s="1">
        <v>4.9000000000000004</v>
      </c>
      <c r="I2" s="1">
        <v>4.5999999999999996</v>
      </c>
      <c r="J2" s="1">
        <v>3</v>
      </c>
      <c r="K2" s="1">
        <v>1.7</v>
      </c>
      <c r="L2" s="1">
        <v>20.7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30</v>
      </c>
      <c r="B3" t="s">
        <v>75</v>
      </c>
      <c r="C3" s="1">
        <v>4.8</v>
      </c>
      <c r="D3" s="1">
        <v>6</v>
      </c>
      <c r="E3" s="1">
        <v>2.9</v>
      </c>
      <c r="F3" s="1">
        <v>1.5</v>
      </c>
      <c r="G3" s="1">
        <v>12.2</v>
      </c>
      <c r="H3" s="1">
        <v>5.2</v>
      </c>
      <c r="I3" s="1">
        <v>6.4</v>
      </c>
      <c r="J3" s="1">
        <v>2.8</v>
      </c>
      <c r="K3" s="1">
        <v>1.6</v>
      </c>
      <c r="L3" s="1">
        <v>13.5</v>
      </c>
      <c r="M3" t="s">
        <v>19</v>
      </c>
      <c r="N3" t="s">
        <v>19</v>
      </c>
      <c r="O3" t="s">
        <v>19</v>
      </c>
      <c r="P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C2" sqref="C2:L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76</v>
      </c>
      <c r="B2" t="s">
        <v>77</v>
      </c>
      <c r="C2" s="1">
        <v>5.5</v>
      </c>
      <c r="D2" s="1">
        <v>5.7</v>
      </c>
      <c r="E2" s="1">
        <v>2.2999999999999998</v>
      </c>
      <c r="F2" s="1">
        <v>1.4</v>
      </c>
      <c r="G2" s="1">
        <v>21.7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78</v>
      </c>
      <c r="B3" t="s">
        <v>77</v>
      </c>
      <c r="C3" s="1">
        <v>4.7</v>
      </c>
      <c r="D3" s="1">
        <v>6.2</v>
      </c>
      <c r="E3" s="1">
        <v>2.8</v>
      </c>
      <c r="F3" s="1">
        <v>1</v>
      </c>
      <c r="G3" s="1">
        <v>-6.6</v>
      </c>
      <c r="H3" s="1">
        <v>4.8</v>
      </c>
      <c r="I3" s="1">
        <v>5.3</v>
      </c>
      <c r="J3" s="1">
        <v>2.2999999999999998</v>
      </c>
      <c r="K3" s="1">
        <v>1</v>
      </c>
      <c r="L3" s="1">
        <v>15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5">
      <c r="A4" t="s">
        <v>66</v>
      </c>
      <c r="B4" t="s">
        <v>77</v>
      </c>
      <c r="C4" s="1">
        <v>5.3</v>
      </c>
      <c r="D4" s="1">
        <v>5.5</v>
      </c>
      <c r="E4" s="1">
        <v>2.8</v>
      </c>
      <c r="F4" s="1">
        <v>1.4</v>
      </c>
      <c r="G4" s="1">
        <v>13</v>
      </c>
      <c r="H4" s="1">
        <v>5.7</v>
      </c>
      <c r="I4" s="1">
        <v>6.2</v>
      </c>
      <c r="J4" s="1">
        <v>2.9</v>
      </c>
      <c r="K4" s="1">
        <v>1.6</v>
      </c>
      <c r="L4" s="1">
        <v>15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25">
      <c r="A5" t="s">
        <v>30</v>
      </c>
      <c r="B5" t="s">
        <v>77</v>
      </c>
      <c r="C5" s="1">
        <v>4.8</v>
      </c>
      <c r="D5" s="1">
        <v>6</v>
      </c>
      <c r="E5" s="1">
        <v>2.7</v>
      </c>
      <c r="F5" s="1">
        <v>1.3</v>
      </c>
      <c r="G5" s="1">
        <v>19</v>
      </c>
      <c r="H5" s="1">
        <v>4.5</v>
      </c>
      <c r="I5" s="1">
        <v>6.3</v>
      </c>
      <c r="J5" s="1">
        <v>2.5</v>
      </c>
      <c r="K5" s="1">
        <v>1.2</v>
      </c>
      <c r="L5" s="1">
        <v>20.2</v>
      </c>
      <c r="M5" t="s">
        <v>19</v>
      </c>
      <c r="N5" t="s">
        <v>19</v>
      </c>
      <c r="O5" t="s">
        <v>19</v>
      </c>
      <c r="P5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7" sqref="H7"/>
    </sheetView>
  </sheetViews>
  <sheetFormatPr defaultRowHeight="15" x14ac:dyDescent="0.25"/>
  <cols>
    <col min="1" max="1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30</v>
      </c>
      <c r="B2" t="s">
        <v>79</v>
      </c>
      <c r="C2" s="1">
        <v>3.8</v>
      </c>
      <c r="D2" t="s">
        <v>19</v>
      </c>
      <c r="E2" s="1">
        <v>0.8</v>
      </c>
      <c r="F2" s="1">
        <v>1.1000000000000001</v>
      </c>
      <c r="G2" s="1">
        <v>1.5</v>
      </c>
      <c r="H2" s="1">
        <v>3.3</v>
      </c>
      <c r="I2" t="s">
        <v>19</v>
      </c>
      <c r="J2" s="1">
        <v>0.7</v>
      </c>
      <c r="K2" s="1">
        <v>1</v>
      </c>
      <c r="L2" s="1">
        <v>1.2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80</v>
      </c>
      <c r="B3" t="s">
        <v>79</v>
      </c>
      <c r="C3" s="1">
        <v>3.7</v>
      </c>
      <c r="D3" s="1">
        <v>4</v>
      </c>
      <c r="E3" s="1">
        <v>1.3</v>
      </c>
      <c r="F3" s="1">
        <v>0.9</v>
      </c>
      <c r="G3" s="1">
        <v>-5</v>
      </c>
      <c r="H3" s="1">
        <v>4.8</v>
      </c>
      <c r="I3" s="1">
        <v>5</v>
      </c>
      <c r="J3" s="1">
        <v>1.6</v>
      </c>
      <c r="K3" s="1">
        <v>1.1000000000000001</v>
      </c>
      <c r="L3" s="1">
        <v>15</v>
      </c>
      <c r="M3" t="s">
        <v>19</v>
      </c>
      <c r="N3" t="s">
        <v>19</v>
      </c>
      <c r="O3" t="s">
        <v>19</v>
      </c>
      <c r="P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R9" sqref="R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s="1">
        <v>6</v>
      </c>
      <c r="D2" s="1">
        <v>5.4</v>
      </c>
      <c r="E2" s="1">
        <v>2.4</v>
      </c>
      <c r="F2" s="1">
        <v>1.3</v>
      </c>
      <c r="G2" s="1">
        <v>20</v>
      </c>
      <c r="H2" s="1">
        <v>6.5</v>
      </c>
      <c r="I2" s="1">
        <v>6.1</v>
      </c>
      <c r="J2" s="1">
        <v>2.9</v>
      </c>
      <c r="K2" s="1">
        <v>1.3</v>
      </c>
      <c r="L2" s="1">
        <v>30</v>
      </c>
    </row>
    <row r="3" spans="1:16" x14ac:dyDescent="0.25">
      <c r="A3" t="s">
        <v>18</v>
      </c>
      <c r="B3" t="s">
        <v>17</v>
      </c>
      <c r="C3" s="1">
        <v>3.8</v>
      </c>
      <c r="D3" s="1">
        <v>7.6</v>
      </c>
      <c r="E3" s="1">
        <v>2.1</v>
      </c>
      <c r="F3" s="1">
        <v>1.3</v>
      </c>
      <c r="G3" s="1">
        <v>0</v>
      </c>
      <c r="H3" s="1">
        <v>4.0999999999999996</v>
      </c>
      <c r="I3" s="1">
        <v>6.6</v>
      </c>
      <c r="J3" s="1">
        <v>2.4</v>
      </c>
      <c r="K3" s="1">
        <v>1.8</v>
      </c>
      <c r="L3" s="1">
        <v>5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5">
      <c r="A4" t="s">
        <v>20</v>
      </c>
      <c r="B4" t="s">
        <v>17</v>
      </c>
      <c r="C4" s="1">
        <v>5.5</v>
      </c>
      <c r="D4" s="1">
        <v>5.4</v>
      </c>
      <c r="E4" s="1">
        <v>2.8</v>
      </c>
      <c r="F4" s="1">
        <v>1.7</v>
      </c>
      <c r="G4" s="1">
        <v>30</v>
      </c>
      <c r="H4" s="1">
        <v>6</v>
      </c>
      <c r="I4" s="1">
        <v>5.4</v>
      </c>
      <c r="J4" s="1">
        <v>3.1</v>
      </c>
      <c r="K4" s="1">
        <v>1.7</v>
      </c>
      <c r="L4" s="1">
        <v>35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25">
      <c r="A5" t="s">
        <v>21</v>
      </c>
      <c r="B5" t="s">
        <v>17</v>
      </c>
      <c r="C5" s="1">
        <v>5.2</v>
      </c>
      <c r="D5" s="1">
        <v>5.8</v>
      </c>
      <c r="E5" s="1">
        <v>3.3</v>
      </c>
      <c r="F5" s="1">
        <v>1.6</v>
      </c>
      <c r="G5" s="1">
        <v>25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</row>
    <row r="6" spans="1:16" x14ac:dyDescent="0.25">
      <c r="A6" t="s">
        <v>22</v>
      </c>
      <c r="B6" t="s">
        <v>17</v>
      </c>
      <c r="C6" s="1">
        <v>4.5</v>
      </c>
      <c r="D6" s="1">
        <v>4.8</v>
      </c>
      <c r="E6" s="1">
        <v>2.8</v>
      </c>
      <c r="F6" s="1">
        <v>1.6</v>
      </c>
      <c r="G6" s="1">
        <v>20</v>
      </c>
      <c r="H6" s="1">
        <v>5</v>
      </c>
      <c r="I6" s="1">
        <v>5</v>
      </c>
      <c r="J6" s="1">
        <v>3</v>
      </c>
      <c r="K6" s="1">
        <v>1.6</v>
      </c>
      <c r="L6" s="1">
        <v>20</v>
      </c>
      <c r="M6" t="s">
        <v>19</v>
      </c>
      <c r="N6" t="s">
        <v>19</v>
      </c>
      <c r="O6" t="s">
        <v>19</v>
      </c>
      <c r="P6" t="s">
        <v>19</v>
      </c>
    </row>
    <row r="7" spans="1:16" x14ac:dyDescent="0.25">
      <c r="A7" t="s">
        <v>23</v>
      </c>
      <c r="B7" t="s">
        <v>17</v>
      </c>
      <c r="C7" s="1">
        <v>3.5</v>
      </c>
      <c r="D7" s="1">
        <v>4.0999999999999996</v>
      </c>
      <c r="E7" s="1">
        <v>1.9</v>
      </c>
      <c r="F7" s="1">
        <v>1.8</v>
      </c>
      <c r="G7" s="1">
        <v>3.3</v>
      </c>
      <c r="H7" s="1">
        <v>4.2</v>
      </c>
      <c r="I7" s="1">
        <v>4.4000000000000004</v>
      </c>
      <c r="J7" s="1">
        <v>1.9</v>
      </c>
      <c r="K7" s="1">
        <v>2.1</v>
      </c>
      <c r="L7" s="1">
        <v>1.5</v>
      </c>
      <c r="M7" t="s">
        <v>19</v>
      </c>
      <c r="N7" t="s">
        <v>19</v>
      </c>
      <c r="O7" t="s">
        <v>19</v>
      </c>
      <c r="P7" t="s">
        <v>19</v>
      </c>
    </row>
    <row r="8" spans="1:16" x14ac:dyDescent="0.25">
      <c r="A8" t="s">
        <v>24</v>
      </c>
      <c r="B8" t="s">
        <v>17</v>
      </c>
      <c r="C8" s="1">
        <v>5</v>
      </c>
      <c r="D8" s="1">
        <v>5.3</v>
      </c>
      <c r="E8" s="1">
        <v>2.4</v>
      </c>
      <c r="F8" s="1">
        <v>1.5</v>
      </c>
      <c r="G8" s="1">
        <v>10</v>
      </c>
      <c r="H8" s="1">
        <v>5.2</v>
      </c>
      <c r="I8" s="1">
        <v>5.5</v>
      </c>
      <c r="J8" s="1">
        <v>2.6</v>
      </c>
      <c r="K8" s="1">
        <v>1.6</v>
      </c>
      <c r="L8" s="1">
        <v>20</v>
      </c>
      <c r="M8" t="s">
        <v>19</v>
      </c>
      <c r="N8" t="s">
        <v>19</v>
      </c>
      <c r="O8" t="s">
        <v>19</v>
      </c>
      <c r="P8" t="s">
        <v>19</v>
      </c>
    </row>
    <row r="9" spans="1:16" x14ac:dyDescent="0.25">
      <c r="A9" t="s">
        <v>25</v>
      </c>
      <c r="B9" t="s">
        <v>17</v>
      </c>
      <c r="C9" s="1">
        <v>5.3</v>
      </c>
      <c r="D9" s="1">
        <v>6</v>
      </c>
      <c r="E9" s="1">
        <v>2.9</v>
      </c>
      <c r="F9" s="1">
        <v>1.7</v>
      </c>
      <c r="G9" s="1">
        <v>50</v>
      </c>
      <c r="H9" s="1">
        <v>6</v>
      </c>
      <c r="I9" s="1">
        <v>7.2</v>
      </c>
      <c r="J9" s="1">
        <v>3.4</v>
      </c>
      <c r="K9" s="1">
        <v>2.1</v>
      </c>
      <c r="L9" s="1">
        <v>37.1</v>
      </c>
      <c r="M9" t="s">
        <v>19</v>
      </c>
      <c r="N9" t="s">
        <v>19</v>
      </c>
      <c r="O9" t="s">
        <v>19</v>
      </c>
      <c r="P9" t="s">
        <v>19</v>
      </c>
    </row>
    <row r="10" spans="1:16" x14ac:dyDescent="0.25">
      <c r="A10" t="s">
        <v>26</v>
      </c>
      <c r="B10" t="s">
        <v>17</v>
      </c>
      <c r="C10" s="1">
        <v>6</v>
      </c>
      <c r="D10" s="1">
        <v>4.5999999999999996</v>
      </c>
      <c r="E10" s="1">
        <v>3</v>
      </c>
      <c r="F10" s="1">
        <v>1.3</v>
      </c>
      <c r="G10" s="1">
        <v>20</v>
      </c>
      <c r="H10" s="1">
        <v>6.2</v>
      </c>
      <c r="I10" s="1">
        <v>4.8</v>
      </c>
      <c r="J10" s="1">
        <v>2.5</v>
      </c>
      <c r="K10" s="1">
        <v>1.3</v>
      </c>
      <c r="L10" s="1">
        <v>10</v>
      </c>
      <c r="M10" t="s">
        <v>19</v>
      </c>
      <c r="N10" t="s">
        <v>19</v>
      </c>
      <c r="O10" t="s">
        <v>19</v>
      </c>
      <c r="P10" t="s">
        <v>19</v>
      </c>
    </row>
    <row r="11" spans="1:16" x14ac:dyDescent="0.25">
      <c r="A11" t="s">
        <v>27</v>
      </c>
      <c r="B11" t="s">
        <v>17</v>
      </c>
      <c r="C11" s="1">
        <v>3.5</v>
      </c>
      <c r="D11" s="1">
        <v>3.5</v>
      </c>
      <c r="E11" s="1">
        <v>2.1</v>
      </c>
      <c r="F11" s="1">
        <v>1.4</v>
      </c>
      <c r="G11" s="1">
        <v>5.2</v>
      </c>
      <c r="H11" s="1">
        <v>5</v>
      </c>
      <c r="I11" s="1">
        <v>5.0999999999999996</v>
      </c>
      <c r="J11" s="1">
        <v>2.4</v>
      </c>
      <c r="K11" s="1">
        <v>1.6</v>
      </c>
      <c r="L11" s="1">
        <v>26.4</v>
      </c>
      <c r="M11" t="s">
        <v>19</v>
      </c>
      <c r="N11" t="s">
        <v>19</v>
      </c>
      <c r="O11" t="s">
        <v>19</v>
      </c>
      <c r="P11" t="s">
        <v>19</v>
      </c>
    </row>
    <row r="12" spans="1:16" x14ac:dyDescent="0.25">
      <c r="A12" t="s">
        <v>28</v>
      </c>
      <c r="B12" t="s">
        <v>17</v>
      </c>
      <c r="C12" s="1">
        <v>4.5999999999999996</v>
      </c>
      <c r="D12" s="1">
        <v>4.8</v>
      </c>
      <c r="E12" s="1">
        <v>2.6</v>
      </c>
      <c r="F12" s="1">
        <v>1.5</v>
      </c>
      <c r="G12" s="1">
        <v>15</v>
      </c>
      <c r="H12" s="1">
        <v>5.2</v>
      </c>
      <c r="I12" s="1">
        <v>5.2</v>
      </c>
      <c r="J12" s="1">
        <v>2.9</v>
      </c>
      <c r="K12" s="1">
        <v>1.7</v>
      </c>
      <c r="L12" s="1">
        <v>18</v>
      </c>
      <c r="M12" t="s">
        <v>19</v>
      </c>
      <c r="N12" t="s">
        <v>19</v>
      </c>
      <c r="O12" t="s">
        <v>19</v>
      </c>
      <c r="P12" t="s">
        <v>19</v>
      </c>
    </row>
    <row r="13" spans="1:16" x14ac:dyDescent="0.25">
      <c r="A13" t="s">
        <v>29</v>
      </c>
      <c r="B13" t="s">
        <v>17</v>
      </c>
      <c r="C13" s="1">
        <v>4.5</v>
      </c>
      <c r="D13" s="1">
        <v>5.5</v>
      </c>
      <c r="E13" s="1">
        <v>2.4</v>
      </c>
      <c r="F13" s="1">
        <v>1.5</v>
      </c>
      <c r="G13" s="1">
        <v>15</v>
      </c>
      <c r="H13" s="1">
        <v>5</v>
      </c>
      <c r="I13" s="1">
        <v>6</v>
      </c>
      <c r="J13" s="1">
        <v>2.5</v>
      </c>
      <c r="K13" s="1">
        <v>1.6</v>
      </c>
      <c r="L13" s="1">
        <v>25</v>
      </c>
      <c r="M13" t="s">
        <v>19</v>
      </c>
      <c r="N13" t="s">
        <v>19</v>
      </c>
      <c r="O13" t="s">
        <v>19</v>
      </c>
      <c r="P13" t="s">
        <v>19</v>
      </c>
    </row>
    <row r="14" spans="1:16" x14ac:dyDescent="0.25">
      <c r="A14" t="s">
        <v>30</v>
      </c>
      <c r="B14" t="s">
        <v>17</v>
      </c>
      <c r="C14" s="1">
        <v>4</v>
      </c>
      <c r="D14" s="1">
        <v>6</v>
      </c>
      <c r="E14" s="1">
        <v>2.2999999999999998</v>
      </c>
      <c r="F14" s="1">
        <v>1.4</v>
      </c>
      <c r="G14" s="1">
        <v>16</v>
      </c>
      <c r="H14" s="1">
        <v>4.5999999999999996</v>
      </c>
      <c r="I14" s="1">
        <v>6</v>
      </c>
      <c r="J14" s="1">
        <v>2.5</v>
      </c>
      <c r="K14" s="1">
        <v>1.5</v>
      </c>
      <c r="L14" s="1">
        <v>17.600000000000001</v>
      </c>
      <c r="M14" t="s">
        <v>19</v>
      </c>
      <c r="N14" t="s">
        <v>19</v>
      </c>
      <c r="O14" t="s">
        <v>19</v>
      </c>
      <c r="P14" t="s">
        <v>19</v>
      </c>
    </row>
    <row r="15" spans="1:16" x14ac:dyDescent="0.25">
      <c r="A15" t="s">
        <v>31</v>
      </c>
      <c r="B15" t="s">
        <v>17</v>
      </c>
      <c r="C15" s="1">
        <v>6</v>
      </c>
      <c r="D15" s="1">
        <v>5.4</v>
      </c>
      <c r="E15" s="1">
        <v>2.4</v>
      </c>
      <c r="F15" s="1">
        <v>1.3</v>
      </c>
      <c r="G15" s="1">
        <v>15</v>
      </c>
      <c r="H15" s="1">
        <v>6.5</v>
      </c>
      <c r="I15" s="1">
        <v>6.1</v>
      </c>
      <c r="J15" s="1">
        <v>2.8</v>
      </c>
      <c r="K15" s="1">
        <v>1.3</v>
      </c>
      <c r="L15" s="1">
        <v>12</v>
      </c>
      <c r="M15" t="s">
        <v>19</v>
      </c>
      <c r="N15" t="s">
        <v>19</v>
      </c>
      <c r="O15" t="s">
        <v>19</v>
      </c>
      <c r="P15" t="s">
        <v>19</v>
      </c>
    </row>
    <row r="16" spans="1:16" x14ac:dyDescent="0.25">
      <c r="A16" t="s">
        <v>32</v>
      </c>
      <c r="B16" t="s">
        <v>17</v>
      </c>
      <c r="C16" s="1">
        <v>5.7</v>
      </c>
      <c r="D16" s="1">
        <v>5.8</v>
      </c>
      <c r="E16" s="1">
        <v>2.7</v>
      </c>
      <c r="F16" s="1">
        <v>1.7</v>
      </c>
      <c r="G16" s="1">
        <v>21.5</v>
      </c>
      <c r="H16" s="1">
        <v>6.1</v>
      </c>
      <c r="I16" s="1">
        <v>6.2</v>
      </c>
      <c r="J16" s="1">
        <v>2.9</v>
      </c>
      <c r="K16" s="1">
        <v>1.9</v>
      </c>
      <c r="L16" s="1">
        <v>28</v>
      </c>
      <c r="M16" t="s">
        <v>19</v>
      </c>
      <c r="N16" t="s">
        <v>19</v>
      </c>
      <c r="O16" t="s">
        <v>19</v>
      </c>
      <c r="P16" t="s">
        <v>19</v>
      </c>
    </row>
    <row r="17" spans="1:16" x14ac:dyDescent="0.25">
      <c r="A17" t="s">
        <v>33</v>
      </c>
      <c r="B17" t="s">
        <v>17</v>
      </c>
      <c r="C17" s="1">
        <v>5</v>
      </c>
      <c r="D17" s="1">
        <v>5.0999999999999996</v>
      </c>
      <c r="E17" s="1">
        <v>2.5</v>
      </c>
      <c r="F17" s="1">
        <v>1.4</v>
      </c>
      <c r="G17" s="1">
        <v>-5</v>
      </c>
      <c r="H17" s="1">
        <v>5.8</v>
      </c>
      <c r="I17" s="1">
        <v>6.3</v>
      </c>
      <c r="J17" s="1">
        <v>3.2</v>
      </c>
      <c r="K17" s="1">
        <v>1.5</v>
      </c>
      <c r="L17" s="1">
        <v>18</v>
      </c>
      <c r="M17" t="s">
        <v>19</v>
      </c>
      <c r="N17" t="s">
        <v>19</v>
      </c>
      <c r="O17" t="s">
        <v>19</v>
      </c>
      <c r="P17" t="s">
        <v>19</v>
      </c>
    </row>
    <row r="18" spans="1:16" x14ac:dyDescent="0.25">
      <c r="A18" t="s">
        <v>34</v>
      </c>
      <c r="B18" t="s">
        <v>17</v>
      </c>
      <c r="C18" s="1">
        <v>5</v>
      </c>
      <c r="D18" s="1">
        <v>5</v>
      </c>
      <c r="E18" s="1">
        <v>2.7</v>
      </c>
      <c r="F18" s="1">
        <v>1.5</v>
      </c>
      <c r="G18" s="1">
        <v>20</v>
      </c>
      <c r="H18" s="1">
        <v>5.5</v>
      </c>
      <c r="I18" s="1">
        <v>4.5</v>
      </c>
      <c r="J18" s="1">
        <v>2.9</v>
      </c>
      <c r="K18" s="1">
        <v>1.7</v>
      </c>
      <c r="L18" s="1">
        <v>18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36" sqref="B3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35</v>
      </c>
      <c r="B2" t="s">
        <v>36</v>
      </c>
      <c r="C2" s="1">
        <v>4.5999999999999996</v>
      </c>
      <c r="D2" s="1">
        <v>3.1</v>
      </c>
      <c r="E2" s="1">
        <v>2.2000000000000002</v>
      </c>
      <c r="F2" s="1">
        <v>1</v>
      </c>
      <c r="G2" s="1">
        <v>9.4</v>
      </c>
      <c r="H2" s="1">
        <v>5.6</v>
      </c>
      <c r="I2" s="1">
        <v>6.3</v>
      </c>
      <c r="J2" s="1">
        <v>2.4</v>
      </c>
      <c r="K2" s="1">
        <v>0.9</v>
      </c>
      <c r="L2" s="1">
        <v>10.8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37</v>
      </c>
      <c r="B3" t="s">
        <v>36</v>
      </c>
      <c r="C3" s="1">
        <v>5.2</v>
      </c>
      <c r="D3" s="1">
        <v>3</v>
      </c>
      <c r="E3" s="1">
        <v>1.8</v>
      </c>
      <c r="F3" s="1">
        <v>1</v>
      </c>
      <c r="G3" s="1">
        <v>62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5">
      <c r="A4" t="s">
        <v>38</v>
      </c>
      <c r="B4" t="s">
        <v>36</v>
      </c>
      <c r="C4" s="1">
        <v>4.5999999999999996</v>
      </c>
      <c r="D4" t="s">
        <v>19</v>
      </c>
      <c r="E4" s="1">
        <v>2.5</v>
      </c>
      <c r="F4" s="1">
        <v>0.7</v>
      </c>
      <c r="G4" s="1">
        <v>36.1</v>
      </c>
      <c r="H4" s="1">
        <v>5.0999999999999996</v>
      </c>
      <c r="I4" t="s">
        <v>19</v>
      </c>
      <c r="J4" s="1">
        <v>2.5</v>
      </c>
      <c r="K4" s="1">
        <v>0.9</v>
      </c>
      <c r="L4" s="1">
        <v>18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25">
      <c r="A5" t="s">
        <v>39</v>
      </c>
      <c r="B5" t="s">
        <v>36</v>
      </c>
      <c r="C5" s="1">
        <v>4.5999999999999996</v>
      </c>
      <c r="D5" s="1">
        <v>4.9000000000000004</v>
      </c>
      <c r="E5" s="1">
        <v>2.2000000000000002</v>
      </c>
      <c r="F5" s="1">
        <v>0.9</v>
      </c>
      <c r="G5" s="1">
        <v>14</v>
      </c>
      <c r="H5" s="1">
        <v>6.8</v>
      </c>
      <c r="I5" s="1">
        <v>4.5</v>
      </c>
      <c r="J5" s="1">
        <v>2.2999999999999998</v>
      </c>
      <c r="K5" s="1">
        <v>0.9</v>
      </c>
      <c r="L5" s="1">
        <v>27.9</v>
      </c>
      <c r="M5" t="s">
        <v>19</v>
      </c>
      <c r="N5" t="s">
        <v>19</v>
      </c>
      <c r="O5" t="s">
        <v>19</v>
      </c>
      <c r="P5" t="s">
        <v>19</v>
      </c>
    </row>
    <row r="6" spans="1:16" x14ac:dyDescent="0.25">
      <c r="A6" t="s">
        <v>40</v>
      </c>
      <c r="B6" t="s">
        <v>36</v>
      </c>
      <c r="C6" s="1">
        <v>5</v>
      </c>
      <c r="D6" s="1">
        <v>6.2</v>
      </c>
      <c r="E6" s="1">
        <v>2.4</v>
      </c>
      <c r="F6" s="1">
        <v>0.9</v>
      </c>
      <c r="G6" s="1">
        <v>8.6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</row>
    <row r="7" spans="1:16" x14ac:dyDescent="0.25">
      <c r="A7" t="s">
        <v>30</v>
      </c>
      <c r="B7" t="s">
        <v>36</v>
      </c>
      <c r="C7" s="1">
        <v>4.4000000000000004</v>
      </c>
      <c r="D7" s="1">
        <v>6</v>
      </c>
      <c r="E7" s="1">
        <v>2.6</v>
      </c>
      <c r="F7" s="1">
        <v>1</v>
      </c>
      <c r="G7" s="1">
        <v>41</v>
      </c>
      <c r="H7" s="1">
        <v>4.4000000000000004</v>
      </c>
      <c r="I7" s="1">
        <v>6.3</v>
      </c>
      <c r="J7" s="1">
        <v>2.6</v>
      </c>
      <c r="K7" s="1">
        <v>1</v>
      </c>
      <c r="L7" s="1">
        <v>45</v>
      </c>
      <c r="M7" t="s">
        <v>19</v>
      </c>
      <c r="N7" t="s">
        <v>19</v>
      </c>
      <c r="O7" t="s">
        <v>19</v>
      </c>
      <c r="P7" t="s">
        <v>19</v>
      </c>
    </row>
    <row r="8" spans="1:16" x14ac:dyDescent="0.25">
      <c r="A8" t="s">
        <v>41</v>
      </c>
      <c r="B8" t="s">
        <v>36</v>
      </c>
      <c r="C8" s="1">
        <v>4.4000000000000004</v>
      </c>
      <c r="D8" s="1">
        <v>4.2</v>
      </c>
      <c r="E8" s="1">
        <v>2.2000000000000002</v>
      </c>
      <c r="F8" s="1">
        <v>0.9</v>
      </c>
      <c r="G8" s="1">
        <v>15</v>
      </c>
      <c r="H8" s="1">
        <v>5.0999999999999996</v>
      </c>
      <c r="I8" s="1">
        <v>4.5</v>
      </c>
      <c r="J8" s="1">
        <v>2.2000000000000002</v>
      </c>
      <c r="K8" s="1">
        <v>0.9</v>
      </c>
      <c r="L8" s="1">
        <v>25.8</v>
      </c>
      <c r="M8" t="s">
        <v>19</v>
      </c>
      <c r="N8" t="s">
        <v>19</v>
      </c>
      <c r="O8" t="s">
        <v>19</v>
      </c>
      <c r="P8" t="s">
        <v>19</v>
      </c>
    </row>
    <row r="9" spans="1:16" x14ac:dyDescent="0.25">
      <c r="A9" t="s">
        <v>42</v>
      </c>
      <c r="B9" t="s">
        <v>36</v>
      </c>
      <c r="C9" s="1">
        <v>5</v>
      </c>
      <c r="D9" s="1">
        <v>5</v>
      </c>
      <c r="E9" s="1">
        <v>2.4</v>
      </c>
      <c r="F9" s="1">
        <v>0.9</v>
      </c>
      <c r="G9" s="1">
        <v>10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G23" sqref="G2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43</v>
      </c>
      <c r="B2" t="s">
        <v>44</v>
      </c>
      <c r="C2" s="1">
        <v>5.2</v>
      </c>
      <c r="D2" s="1">
        <v>5</v>
      </c>
      <c r="E2" s="1">
        <v>1.9</v>
      </c>
      <c r="F2" s="1">
        <v>1.6</v>
      </c>
    </row>
    <row r="3" spans="1:16" x14ac:dyDescent="0.25">
      <c r="A3" t="s">
        <v>45</v>
      </c>
      <c r="B3" t="s">
        <v>44</v>
      </c>
      <c r="C3" s="1">
        <v>5.0999999999999996</v>
      </c>
      <c r="D3" s="1">
        <v>5.5</v>
      </c>
      <c r="E3" s="1">
        <v>2</v>
      </c>
      <c r="F3" s="1">
        <v>1.7</v>
      </c>
      <c r="G3" s="1">
        <v>15.6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</row>
    <row r="4" spans="1:16" x14ac:dyDescent="0.25">
      <c r="A4" t="s">
        <v>46</v>
      </c>
      <c r="B4" t="s">
        <v>44</v>
      </c>
      <c r="C4" s="1">
        <v>5</v>
      </c>
      <c r="D4" s="1">
        <v>6</v>
      </c>
      <c r="E4" s="1">
        <v>2.2999999999999998</v>
      </c>
      <c r="F4" s="1">
        <v>1.7</v>
      </c>
      <c r="G4" s="1">
        <v>25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</row>
    <row r="5" spans="1:16" x14ac:dyDescent="0.25">
      <c r="A5" t="s">
        <v>47</v>
      </c>
      <c r="B5" t="s">
        <v>44</v>
      </c>
      <c r="C5" s="1">
        <v>6</v>
      </c>
      <c r="D5" s="1">
        <v>5.7</v>
      </c>
      <c r="E5" s="1">
        <v>2.9</v>
      </c>
      <c r="F5" s="1">
        <v>1.6</v>
      </c>
      <c r="G5" s="1">
        <v>15</v>
      </c>
      <c r="H5" s="1">
        <v>6.5</v>
      </c>
      <c r="I5" s="1">
        <v>6</v>
      </c>
      <c r="J5" s="1">
        <v>3</v>
      </c>
      <c r="K5" s="1">
        <v>1.6</v>
      </c>
      <c r="L5" s="1">
        <v>20</v>
      </c>
      <c r="M5" t="s">
        <v>19</v>
      </c>
      <c r="N5" t="s">
        <v>19</v>
      </c>
      <c r="O5" t="s">
        <v>19</v>
      </c>
      <c r="P5" t="s">
        <v>19</v>
      </c>
    </row>
    <row r="6" spans="1:16" x14ac:dyDescent="0.25">
      <c r="A6" t="s">
        <v>48</v>
      </c>
      <c r="B6" t="s">
        <v>44</v>
      </c>
      <c r="C6" s="1">
        <v>4.5</v>
      </c>
      <c r="D6" s="1">
        <v>5</v>
      </c>
      <c r="E6" s="1">
        <v>2.8</v>
      </c>
      <c r="F6" s="1">
        <v>1.6</v>
      </c>
      <c r="G6" s="1">
        <v>5</v>
      </c>
      <c r="H6" s="1">
        <v>3.5</v>
      </c>
      <c r="I6" s="1">
        <v>3.8</v>
      </c>
      <c r="J6" s="1">
        <v>2.2999999999999998</v>
      </c>
      <c r="K6" s="1">
        <v>1.6</v>
      </c>
      <c r="L6" s="1">
        <v>-5</v>
      </c>
      <c r="M6" t="s">
        <v>19</v>
      </c>
      <c r="N6" t="s">
        <v>19</v>
      </c>
      <c r="O6" t="s">
        <v>19</v>
      </c>
      <c r="P6" t="s">
        <v>19</v>
      </c>
    </row>
    <row r="7" spans="1:16" x14ac:dyDescent="0.25">
      <c r="A7" t="s">
        <v>49</v>
      </c>
      <c r="B7" t="s">
        <v>44</v>
      </c>
      <c r="C7">
        <v>5.4</v>
      </c>
      <c r="D7">
        <v>6.1</v>
      </c>
      <c r="E7">
        <v>5.8000000000000007</v>
      </c>
      <c r="F7">
        <v>1.7000000000000002</v>
      </c>
      <c r="G7">
        <v>8.2000000000000011</v>
      </c>
      <c r="H7">
        <v>6.1</v>
      </c>
      <c r="I7">
        <v>7.1999999999999993</v>
      </c>
      <c r="J7">
        <v>2.8</v>
      </c>
      <c r="K7">
        <v>1.7000000000000002</v>
      </c>
      <c r="L7">
        <v>15.6</v>
      </c>
      <c r="M7" t="s">
        <v>19</v>
      </c>
      <c r="N7" t="s">
        <v>19</v>
      </c>
      <c r="O7" t="s">
        <v>19</v>
      </c>
      <c r="P7" t="s">
        <v>19</v>
      </c>
    </row>
    <row r="8" spans="1:16" x14ac:dyDescent="0.25">
      <c r="A8" t="s">
        <v>30</v>
      </c>
      <c r="B8" t="s">
        <v>44</v>
      </c>
      <c r="C8" s="1">
        <v>5.2</v>
      </c>
      <c r="D8" s="1">
        <v>6.4</v>
      </c>
      <c r="E8" s="1">
        <v>2.8</v>
      </c>
      <c r="F8" s="1">
        <v>1.6</v>
      </c>
      <c r="G8" s="1">
        <v>18.5</v>
      </c>
      <c r="H8" s="1">
        <v>5.2</v>
      </c>
      <c r="I8" s="1">
        <v>6.8</v>
      </c>
      <c r="J8" s="1">
        <v>2.9</v>
      </c>
      <c r="K8" s="1">
        <v>1.5</v>
      </c>
      <c r="L8" s="1">
        <v>21</v>
      </c>
      <c r="M8" t="s">
        <v>19</v>
      </c>
      <c r="N8" t="s">
        <v>19</v>
      </c>
      <c r="O8" t="s">
        <v>19</v>
      </c>
      <c r="P8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2" sqref="C2:L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50</v>
      </c>
      <c r="B2" t="s">
        <v>51</v>
      </c>
      <c r="C2" s="1">
        <v>5</v>
      </c>
      <c r="D2" t="s">
        <v>19</v>
      </c>
      <c r="E2" s="1">
        <v>2.9</v>
      </c>
      <c r="F2" s="1">
        <v>1.5</v>
      </c>
      <c r="G2" s="1">
        <v>0.2</v>
      </c>
      <c r="H2" s="1">
        <v>3.7</v>
      </c>
      <c r="I2" t="s">
        <v>19</v>
      </c>
      <c r="J2" s="1">
        <v>2.1</v>
      </c>
      <c r="K2" s="1">
        <v>1.4</v>
      </c>
      <c r="L2" s="1">
        <v>19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30</v>
      </c>
      <c r="B3" t="s">
        <v>51</v>
      </c>
      <c r="C3" s="1">
        <v>5.4</v>
      </c>
      <c r="D3" s="1">
        <v>6.2</v>
      </c>
      <c r="E3" s="1">
        <v>2.6</v>
      </c>
      <c r="F3" s="1">
        <v>1.3</v>
      </c>
      <c r="G3" s="1">
        <v>7</v>
      </c>
      <c r="H3" s="1">
        <v>5.4</v>
      </c>
      <c r="I3" s="1">
        <v>6.5</v>
      </c>
      <c r="J3" s="1">
        <v>2.8</v>
      </c>
      <c r="K3" s="1">
        <v>1.3</v>
      </c>
      <c r="L3" s="1">
        <v>7.6</v>
      </c>
      <c r="M3" t="s">
        <v>19</v>
      </c>
      <c r="N3" t="s">
        <v>19</v>
      </c>
      <c r="O3" t="s">
        <v>19</v>
      </c>
      <c r="P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3" sqref="C3:L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52</v>
      </c>
      <c r="B2" t="s">
        <v>53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</row>
    <row r="3" spans="1:16" x14ac:dyDescent="0.25">
      <c r="A3" t="s">
        <v>30</v>
      </c>
      <c r="B3" t="s">
        <v>53</v>
      </c>
      <c r="C3" s="1">
        <v>4</v>
      </c>
      <c r="D3" t="s">
        <v>19</v>
      </c>
      <c r="E3" s="1">
        <v>1.5</v>
      </c>
      <c r="F3" s="1">
        <v>0.9</v>
      </c>
      <c r="G3" s="1">
        <v>1.8</v>
      </c>
      <c r="H3" s="1">
        <v>4.3</v>
      </c>
      <c r="I3" t="s">
        <v>19</v>
      </c>
      <c r="J3" s="1">
        <v>1.6</v>
      </c>
      <c r="K3" s="1">
        <v>0.8</v>
      </c>
      <c r="L3" s="1">
        <v>1.8</v>
      </c>
      <c r="M3" t="s">
        <v>19</v>
      </c>
      <c r="N3" t="s">
        <v>19</v>
      </c>
      <c r="O3" t="s">
        <v>19</v>
      </c>
      <c r="P3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N8" sqref="N8"/>
    </sheetView>
  </sheetViews>
  <sheetFormatPr defaultRowHeight="15" x14ac:dyDescent="0.25"/>
  <cols>
    <col min="1" max="1" width="25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54</v>
      </c>
      <c r="B2" t="s">
        <v>55</v>
      </c>
      <c r="C2" s="1">
        <v>3.6</v>
      </c>
      <c r="E2" s="1">
        <v>3.2</v>
      </c>
      <c r="F2" s="1">
        <v>2.2000000000000002</v>
      </c>
      <c r="G2" s="1">
        <v>14.5</v>
      </c>
      <c r="H2" s="1">
        <v>3.7</v>
      </c>
      <c r="J2" s="1">
        <v>3.4</v>
      </c>
      <c r="K2" s="1">
        <v>2.2999999999999998</v>
      </c>
      <c r="L2" s="1">
        <v>10.5</v>
      </c>
      <c r="M2" s="1">
        <v>0</v>
      </c>
      <c r="N2" s="1">
        <v>0</v>
      </c>
    </row>
    <row r="3" spans="1:16" x14ac:dyDescent="0.25">
      <c r="A3" t="s">
        <v>56</v>
      </c>
      <c r="B3" t="s">
        <v>55</v>
      </c>
      <c r="C3" s="1">
        <v>2.8</v>
      </c>
      <c r="D3" t="s">
        <v>19</v>
      </c>
      <c r="E3" s="1">
        <v>1.8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s="1">
        <v>2</v>
      </c>
      <c r="N3" t="s">
        <v>19</v>
      </c>
      <c r="O3" t="s">
        <v>19</v>
      </c>
      <c r="P3" t="s">
        <v>19</v>
      </c>
    </row>
    <row r="4" spans="1:16" x14ac:dyDescent="0.25">
      <c r="A4" t="s">
        <v>57</v>
      </c>
      <c r="B4" t="s">
        <v>55</v>
      </c>
      <c r="C4" s="1">
        <v>3</v>
      </c>
      <c r="D4" t="s">
        <v>19</v>
      </c>
      <c r="E4" s="1">
        <v>3</v>
      </c>
      <c r="F4" s="1">
        <v>2</v>
      </c>
      <c r="G4" s="1">
        <v>12</v>
      </c>
      <c r="H4" s="1">
        <v>3</v>
      </c>
      <c r="I4" t="s">
        <v>19</v>
      </c>
      <c r="J4" s="1">
        <v>1.5</v>
      </c>
      <c r="K4" s="1">
        <v>1.4</v>
      </c>
      <c r="L4" s="1">
        <v>13</v>
      </c>
      <c r="M4" s="1">
        <v>0</v>
      </c>
      <c r="N4" s="1">
        <v>0.5</v>
      </c>
      <c r="O4" t="s">
        <v>19</v>
      </c>
      <c r="P4" t="s">
        <v>19</v>
      </c>
    </row>
    <row r="5" spans="1:16" x14ac:dyDescent="0.25">
      <c r="A5" t="s">
        <v>58</v>
      </c>
      <c r="B5" t="s">
        <v>55</v>
      </c>
      <c r="C5" s="1">
        <v>2.7</v>
      </c>
      <c r="D5" t="s">
        <v>19</v>
      </c>
      <c r="E5" s="1">
        <v>3</v>
      </c>
      <c r="F5" s="1">
        <v>2</v>
      </c>
      <c r="G5" s="1">
        <v>5</v>
      </c>
      <c r="H5" s="1">
        <v>3</v>
      </c>
      <c r="I5" t="s">
        <v>19</v>
      </c>
      <c r="J5" s="1">
        <v>3.2</v>
      </c>
      <c r="K5" s="1">
        <v>2.2000000000000002</v>
      </c>
      <c r="L5" s="1">
        <v>12</v>
      </c>
      <c r="M5" s="1">
        <v>2</v>
      </c>
      <c r="N5" s="1">
        <v>3</v>
      </c>
      <c r="O5" t="s">
        <v>19</v>
      </c>
      <c r="P5" t="s">
        <v>19</v>
      </c>
    </row>
    <row r="6" spans="1:16" x14ac:dyDescent="0.25">
      <c r="A6" t="s">
        <v>30</v>
      </c>
      <c r="B6" t="s">
        <v>55</v>
      </c>
      <c r="C6" s="1">
        <v>4</v>
      </c>
      <c r="D6" t="s">
        <v>19</v>
      </c>
      <c r="E6" s="1">
        <v>3.5</v>
      </c>
      <c r="F6" s="1">
        <v>1.8</v>
      </c>
      <c r="G6" s="1">
        <v>8.6</v>
      </c>
      <c r="H6" s="1">
        <v>4.4000000000000004</v>
      </c>
      <c r="I6" t="s">
        <v>19</v>
      </c>
      <c r="J6" s="1">
        <v>3.7</v>
      </c>
      <c r="K6" s="1">
        <v>1.9</v>
      </c>
      <c r="L6" s="1">
        <v>9.6999999999999993</v>
      </c>
      <c r="M6" s="1">
        <v>3.5</v>
      </c>
      <c r="N6" s="1">
        <v>4</v>
      </c>
      <c r="O6" t="s">
        <v>19</v>
      </c>
      <c r="P6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C2" sqref="C2:P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59</v>
      </c>
      <c r="B2" t="s">
        <v>60</v>
      </c>
      <c r="C2" s="1">
        <v>5</v>
      </c>
      <c r="D2" t="s">
        <v>19</v>
      </c>
      <c r="E2" s="1">
        <v>1.7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s="1">
        <v>1.4</v>
      </c>
      <c r="P2" t="s">
        <v>19</v>
      </c>
    </row>
    <row r="3" spans="1:16" x14ac:dyDescent="0.25">
      <c r="A3" t="s">
        <v>45</v>
      </c>
      <c r="B3" t="s">
        <v>60</v>
      </c>
      <c r="C3" s="1">
        <v>4.0999999999999996</v>
      </c>
      <c r="D3" t="s">
        <v>19</v>
      </c>
      <c r="E3" s="1">
        <v>1.5</v>
      </c>
      <c r="F3" s="1">
        <v>1.2</v>
      </c>
      <c r="G3" s="1">
        <v>11.3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s="1">
        <v>0.7</v>
      </c>
      <c r="P3" t="s">
        <v>19</v>
      </c>
    </row>
    <row r="4" spans="1:16" x14ac:dyDescent="0.25">
      <c r="A4" t="s">
        <v>30</v>
      </c>
      <c r="B4" t="s">
        <v>60</v>
      </c>
      <c r="C4" s="1">
        <v>3</v>
      </c>
      <c r="D4" t="s">
        <v>19</v>
      </c>
      <c r="E4" s="1">
        <v>0.8</v>
      </c>
      <c r="F4" s="1">
        <v>0.5</v>
      </c>
      <c r="G4" s="1">
        <v>12.7</v>
      </c>
      <c r="H4" s="1">
        <v>4</v>
      </c>
      <c r="I4" t="s">
        <v>19</v>
      </c>
      <c r="J4" s="1">
        <v>0.8</v>
      </c>
      <c r="K4" s="1">
        <v>0.6</v>
      </c>
      <c r="L4" s="1">
        <v>5</v>
      </c>
      <c r="M4" t="s">
        <v>19</v>
      </c>
      <c r="N4" t="s">
        <v>19</v>
      </c>
      <c r="O4" s="1">
        <v>-0.5</v>
      </c>
      <c r="P4" s="1">
        <v>0.2</v>
      </c>
    </row>
    <row r="5" spans="1:16" x14ac:dyDescent="0.25">
      <c r="A5" t="s">
        <v>61</v>
      </c>
      <c r="B5" t="s">
        <v>60</v>
      </c>
      <c r="C5" s="1">
        <v>2.5</v>
      </c>
      <c r="D5" t="s">
        <v>19</v>
      </c>
      <c r="E5" s="1">
        <v>0</v>
      </c>
      <c r="F5" t="s">
        <v>19</v>
      </c>
      <c r="G5" t="s">
        <v>19</v>
      </c>
      <c r="H5" s="1">
        <v>3.5</v>
      </c>
      <c r="I5" t="s">
        <v>19</v>
      </c>
      <c r="J5" s="1">
        <v>1.5</v>
      </c>
      <c r="K5" t="s">
        <v>19</v>
      </c>
      <c r="L5" t="s">
        <v>19</v>
      </c>
      <c r="M5" t="s">
        <v>19</v>
      </c>
      <c r="N5" t="s">
        <v>19</v>
      </c>
      <c r="O5" s="1">
        <v>-5</v>
      </c>
      <c r="P5" s="1">
        <v>-0.5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C2" sqref="C2:P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62</v>
      </c>
      <c r="B2" t="s">
        <v>63</v>
      </c>
      <c r="C2" s="1">
        <v>4.5</v>
      </c>
      <c r="D2" t="s">
        <v>19</v>
      </c>
      <c r="E2" s="1">
        <v>2.7</v>
      </c>
      <c r="F2" s="1">
        <v>0.9</v>
      </c>
      <c r="G2" s="1">
        <v>18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s="1">
        <v>1.5</v>
      </c>
      <c r="P2" t="s">
        <v>19</v>
      </c>
    </row>
    <row r="3" spans="1:16" x14ac:dyDescent="0.25">
      <c r="A3" t="s">
        <v>64</v>
      </c>
      <c r="B3" t="s">
        <v>63</v>
      </c>
      <c r="C3" s="1">
        <v>5.5</v>
      </c>
      <c r="D3" t="s">
        <v>19</v>
      </c>
      <c r="E3" s="1">
        <v>3</v>
      </c>
      <c r="F3" s="1">
        <v>1.4</v>
      </c>
      <c r="G3" s="1">
        <v>25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s="1">
        <v>2.2999999999999998</v>
      </c>
      <c r="P3" t="s">
        <v>19</v>
      </c>
    </row>
    <row r="4" spans="1:16" x14ac:dyDescent="0.25">
      <c r="A4" t="s">
        <v>65</v>
      </c>
      <c r="B4" t="s">
        <v>63</v>
      </c>
      <c r="C4" s="1">
        <v>4.9000000000000004</v>
      </c>
      <c r="D4" t="s">
        <v>19</v>
      </c>
      <c r="E4" s="1">
        <v>5.6</v>
      </c>
      <c r="F4" s="1">
        <v>1.2</v>
      </c>
      <c r="G4" s="1">
        <v>3.2</v>
      </c>
      <c r="H4" s="1">
        <v>5.0999999999999996</v>
      </c>
      <c r="I4" t="s">
        <v>19</v>
      </c>
      <c r="J4" s="1">
        <v>5.8</v>
      </c>
      <c r="K4" s="1">
        <v>1.2</v>
      </c>
      <c r="L4" s="1">
        <v>5.4</v>
      </c>
      <c r="M4" t="s">
        <v>19</v>
      </c>
      <c r="N4" t="s">
        <v>19</v>
      </c>
      <c r="O4" s="1">
        <v>2.2999999999999998</v>
      </c>
      <c r="P4" s="1">
        <v>2.7</v>
      </c>
    </row>
    <row r="5" spans="1:16" x14ac:dyDescent="0.25">
      <c r="A5" t="s">
        <v>66</v>
      </c>
      <c r="B5" t="s">
        <v>63</v>
      </c>
      <c r="C5" s="1">
        <v>4.8</v>
      </c>
      <c r="D5" t="s">
        <v>19</v>
      </c>
      <c r="E5" s="1">
        <v>2.6</v>
      </c>
      <c r="F5" s="1">
        <v>1.3</v>
      </c>
      <c r="G5" s="1">
        <v>7.4</v>
      </c>
      <c r="H5" s="1">
        <v>5.4</v>
      </c>
      <c r="I5" t="s">
        <v>19</v>
      </c>
      <c r="J5" s="1">
        <v>2.6</v>
      </c>
      <c r="K5" s="1">
        <v>1.5</v>
      </c>
      <c r="L5" s="1">
        <v>15</v>
      </c>
      <c r="M5" t="s">
        <v>19</v>
      </c>
      <c r="N5" t="s">
        <v>19</v>
      </c>
      <c r="O5" s="1">
        <v>2.5</v>
      </c>
      <c r="P5" s="1">
        <v>1.3</v>
      </c>
    </row>
    <row r="6" spans="1:16" x14ac:dyDescent="0.25">
      <c r="A6" t="s">
        <v>30</v>
      </c>
      <c r="B6" t="s">
        <v>63</v>
      </c>
      <c r="C6" s="1">
        <v>4.8</v>
      </c>
      <c r="D6" t="s">
        <v>19</v>
      </c>
      <c r="E6" s="1">
        <v>2.4</v>
      </c>
      <c r="F6" s="1">
        <v>1</v>
      </c>
      <c r="G6" s="1">
        <v>10.4</v>
      </c>
      <c r="H6" s="1">
        <v>5</v>
      </c>
      <c r="I6" t="s">
        <v>19</v>
      </c>
      <c r="J6" s="1">
        <v>2.4</v>
      </c>
      <c r="K6" s="1">
        <v>1</v>
      </c>
      <c r="L6" s="1">
        <v>11.5</v>
      </c>
      <c r="M6" t="s">
        <v>19</v>
      </c>
      <c r="N6" t="s">
        <v>19</v>
      </c>
      <c r="O6" s="1">
        <v>2.6</v>
      </c>
      <c r="P6" s="1">
        <v>1.5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ReportFile</vt:lpstr>
      <vt:lpstr>arizona</vt:lpstr>
      <vt:lpstr>california</vt:lpstr>
      <vt:lpstr>colorado</vt:lpstr>
      <vt:lpstr>idaho</vt:lpstr>
      <vt:lpstr>montana</vt:lpstr>
      <vt:lpstr>nevada</vt:lpstr>
      <vt:lpstr>new mexico</vt:lpstr>
      <vt:lpstr>oregon</vt:lpstr>
      <vt:lpstr>texas</vt:lpstr>
      <vt:lpstr>utah</vt:lpstr>
      <vt:lpstr>washington</vt:lpstr>
      <vt:lpstr>wyoming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rjrow</dc:creator>
  <cp:lastModifiedBy>IMAGE64</cp:lastModifiedBy>
  <dcterms:created xsi:type="dcterms:W3CDTF">2014-03-07T16:08:25Z</dcterms:created>
  <dcterms:modified xsi:type="dcterms:W3CDTF">2015-08-28T20:36:24Z</dcterms:modified>
</cp:coreProperties>
</file>